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Paragon 2025 Electrical Overhaul\"/>
    </mc:Choice>
  </mc:AlternateContent>
  <xr:revisionPtr revIDLastSave="0" documentId="13_ncr:1_{F7C32DCE-D377-4649-ADA2-4F077952D4B5}" xr6:coauthVersionLast="36" xr6:coauthVersionMax="36" xr10:uidLastSave="{00000000-0000-0000-0000-000000000000}"/>
  <bookViews>
    <workbookView xWindow="0" yWindow="0" windowWidth="23835" windowHeight="16230" activeTab="1" xr2:uid="{A0F347AF-C414-4548-97C4-D42556428E3B}"/>
  </bookViews>
  <sheets>
    <sheet name="Boat Inv" sheetId="2" r:id="rId1"/>
    <sheet name="12V Power" sheetId="1" r:id="rId2"/>
    <sheet name="Energy Usag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5" i="3"/>
  <c r="D24" i="3"/>
  <c r="D26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E44" i="3" l="1"/>
  <c r="I29" i="3" s="1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20" i="3" l="1"/>
  <c r="I24" i="3" s="1"/>
  <c r="E40" i="3"/>
  <c r="I25" i="3" s="1"/>
  <c r="I26" i="3" l="1"/>
  <c r="I32" i="3" s="1"/>
  <c r="E32" i="1"/>
  <c r="E12" i="1"/>
  <c r="K32" i="3" l="1"/>
  <c r="K36" i="3"/>
  <c r="E39" i="1"/>
  <c r="E38" i="1"/>
  <c r="E37" i="1"/>
  <c r="E36" i="1"/>
  <c r="E35" i="1"/>
  <c r="E34" i="1"/>
  <c r="E33" i="1"/>
  <c r="E31" i="1"/>
  <c r="E30" i="1"/>
  <c r="E29" i="1"/>
  <c r="E28" i="1"/>
  <c r="E27" i="1"/>
  <c r="E26" i="1"/>
  <c r="E24" i="1"/>
  <c r="E23" i="1"/>
  <c r="E21" i="1"/>
  <c r="E19" i="1"/>
  <c r="E18" i="1"/>
  <c r="E17" i="1"/>
  <c r="E16" i="1"/>
  <c r="E15" i="1"/>
  <c r="E11" i="1"/>
  <c r="E10" i="1"/>
  <c r="E9" i="1"/>
  <c r="E8" i="1"/>
  <c r="E6" i="1"/>
  <c r="E5" i="1"/>
  <c r="E7" i="1"/>
  <c r="E44" i="1" l="1"/>
</calcChain>
</file>

<file path=xl/sharedStrings.xml><?xml version="1.0" encoding="utf-8"?>
<sst xmlns="http://schemas.openxmlformats.org/spreadsheetml/2006/main" count="381" uniqueCount="276">
  <si>
    <t>Garmin Radar</t>
  </si>
  <si>
    <t>Garmin Radio</t>
  </si>
  <si>
    <t>West Marine Radio</t>
  </si>
  <si>
    <t>Garmin 7612</t>
  </si>
  <si>
    <t>Garmin 7610</t>
  </si>
  <si>
    <t>Garmin 7608</t>
  </si>
  <si>
    <t>eHPU Electronics</t>
  </si>
  <si>
    <t>XPower 1000W Inverter</t>
  </si>
  <si>
    <t>XPower 3000W Inverter</t>
  </si>
  <si>
    <t>WiFi Hotspot</t>
  </si>
  <si>
    <t>Taiyo TD-L 1630 RDF</t>
  </si>
  <si>
    <t>Cabin Lights (x3)</t>
  </si>
  <si>
    <t>Blower (x3)</t>
  </si>
  <si>
    <t>Garmin Compass</t>
  </si>
  <si>
    <t>Deck Light (x4)</t>
  </si>
  <si>
    <t>Electric Winch</t>
  </si>
  <si>
    <t>12V Aux Port</t>
  </si>
  <si>
    <t>Horn</t>
  </si>
  <si>
    <t>Bilge Pumps 2000GPH (x2)</t>
  </si>
  <si>
    <t>Sump Pump</t>
  </si>
  <si>
    <t>Ballast Pump</t>
  </si>
  <si>
    <t>Washdown Pump</t>
  </si>
  <si>
    <t>Fresh Water Pump</t>
  </si>
  <si>
    <t>High Water Alarm</t>
  </si>
  <si>
    <t>Port Motor</t>
  </si>
  <si>
    <t>Stbd Motor</t>
  </si>
  <si>
    <t>Running Lights</t>
  </si>
  <si>
    <t>House Charger</t>
  </si>
  <si>
    <t>AIS</t>
  </si>
  <si>
    <t>Manufacturer</t>
  </si>
  <si>
    <t>Model #</t>
  </si>
  <si>
    <t>Current</t>
  </si>
  <si>
    <t>Watts</t>
  </si>
  <si>
    <t>Notes</t>
  </si>
  <si>
    <t>Xintex CO Monitor</t>
  </si>
  <si>
    <t>Xintex</t>
  </si>
  <si>
    <t>Garmin</t>
  </si>
  <si>
    <t>Taiyo</t>
  </si>
  <si>
    <t>8.4A each, how often on?</t>
  </si>
  <si>
    <t>Xantrex</t>
  </si>
  <si>
    <t>Only one inverter on at a time</t>
  </si>
  <si>
    <t>Guess on amps</t>
  </si>
  <si>
    <t>Will be powered independently</t>
  </si>
  <si>
    <t>Item</t>
  </si>
  <si>
    <t>Brand</t>
  </si>
  <si>
    <t>Model</t>
  </si>
  <si>
    <t>Details</t>
  </si>
  <si>
    <t>Engines</t>
  </si>
  <si>
    <t>Yamaha</t>
  </si>
  <si>
    <t>F350xcb and LF350xcb 05/2013 Twin F350 hp outboards, power stroke v8</t>
  </si>
  <si>
    <t>700hp combined</t>
  </si>
  <si>
    <t>Propellers</t>
  </si>
  <si>
    <t>Saltwater Series XL SDS</t>
  </si>
  <si>
    <t>3 blades (1 set R, 1 set L), 16 1/4" diam, 15 pitch, s/s material), PN 6aw459701000</t>
  </si>
  <si>
    <t>Hydraulics Engine</t>
  </si>
  <si>
    <t>Honda GX390</t>
  </si>
  <si>
    <t>11.7 HP Four Stroke Engine</t>
  </si>
  <si>
    <t>Powers hydrolics</t>
  </si>
  <si>
    <t>Steering Pump</t>
  </si>
  <si>
    <t>Vickers</t>
  </si>
  <si>
    <t>VTM42 60 75 15 MD R1 14</t>
  </si>
  <si>
    <t>Pressure compenstated, Capacity: 8.0 US GPM, Relief Pressure: 1500 PSI</t>
  </si>
  <si>
    <t>Deck boom</t>
  </si>
  <si>
    <t>Max boom lifting capacity 500 lbs. (static, MBARI assesment)</t>
  </si>
  <si>
    <t>Captive pin twisted "D" shackle, 1/4" pin dia. PS# 4734596</t>
  </si>
  <si>
    <t xml:space="preserve">Electric hoist </t>
  </si>
  <si>
    <t>Warn</t>
  </si>
  <si>
    <t>DC 1000 12V</t>
  </si>
  <si>
    <t>1000 lb load</t>
  </si>
  <si>
    <t>Top line</t>
  </si>
  <si>
    <t>Port supply</t>
  </si>
  <si>
    <t>Sta-Set X Polyester Double Braid by the Foot</t>
  </si>
  <si>
    <t>1/2", 600' spool, 9600lb breaking, luff tackle (3x advantage), part # 198721, 50'</t>
  </si>
  <si>
    <t>Hoist line</t>
  </si>
  <si>
    <t>Am-Steel Blue Dyneema</t>
  </si>
  <si>
    <t>1/4", 8600 lb braking, gun tackle (2x advantage), part # P014895700, 70'</t>
  </si>
  <si>
    <t>Side lines</t>
  </si>
  <si>
    <t>Double Braid Nylon</t>
  </si>
  <si>
    <t>1/2", 7600 lb breaking, luff tackle (3x advantage), part # 358756, 60'</t>
  </si>
  <si>
    <t>Crown Life Line</t>
  </si>
  <si>
    <t>NEW ENGLAND ROPES , 1/2" Dia. Double Braid Nylon Dock Line, Red, Model # 318669 , MFG # 2011-16-00600, 30'</t>
  </si>
  <si>
    <t>Forward boom block</t>
  </si>
  <si>
    <t>Schaefer 705-05</t>
  </si>
  <si>
    <t>2250 lb 5:1 built in gun tackle, part # 285520</t>
  </si>
  <si>
    <t>Lifting blockat hook</t>
  </si>
  <si>
    <t>Mast block</t>
  </si>
  <si>
    <t>Stainless</t>
  </si>
  <si>
    <t>2000 lb</t>
  </si>
  <si>
    <t>Boom top block</t>
  </si>
  <si>
    <t>Side blocks</t>
  </si>
  <si>
    <t>Fiddle beckets</t>
  </si>
  <si>
    <t>~1800 lb, luff tackle (3x advantage), fitted with 5” hydraulic capstan, Fitted with a 9” hydraulic line pinch (3/4”-1”), EATON AEROQUIP</t>
  </si>
  <si>
    <t>Winch</t>
  </si>
  <si>
    <t>Superwinch</t>
  </si>
  <si>
    <t>LT2000 12V DC Electric Winch</t>
  </si>
  <si>
    <t>PN 1120210, 2,000lb/907kg Single Line Pull with Roller Fairlead, 5/16in. x 50ft. Steel Wire Rope</t>
  </si>
  <si>
    <t>Hydrolic capstan</t>
  </si>
  <si>
    <t>7"</t>
  </si>
  <si>
    <t>Windlass</t>
  </si>
  <si>
    <t>3"</t>
  </si>
  <si>
    <t>Hydrolic anchor drum</t>
  </si>
  <si>
    <t>20lb bruce anchor</t>
  </si>
  <si>
    <t>Spotlight</t>
  </si>
  <si>
    <t>Beamer</t>
  </si>
  <si>
    <t>501A wireless remote control spotlight</t>
  </si>
  <si>
    <t>Marinoco</t>
  </si>
  <si>
    <t>Precision spotlight</t>
  </si>
  <si>
    <t>Blowers</t>
  </si>
  <si>
    <t>Shurflo</t>
  </si>
  <si>
    <t>Yellowtail in line blower</t>
  </si>
  <si>
    <t>Marine livewell/washdown pump</t>
  </si>
  <si>
    <t>Pro Baitmaster II 4.0 GPM</t>
  </si>
  <si>
    <t>Model series 4648</t>
  </si>
  <si>
    <t>Marine washdown pump</t>
  </si>
  <si>
    <t>Shurflo (Pentair)</t>
  </si>
  <si>
    <t>Pro Blaster II</t>
  </si>
  <si>
    <t>Starter bank batteries</t>
  </si>
  <si>
    <t>AC Delco</t>
  </si>
  <si>
    <t>M27MF</t>
  </si>
  <si>
    <t>x4 12 V</t>
  </si>
  <si>
    <t>Auxiliary bank batteries</t>
  </si>
  <si>
    <t>West Marine</t>
  </si>
  <si>
    <t>Westmarine Heavy Duty Deep Cycle 230Ah</t>
  </si>
  <si>
    <t>6 V, 64lb</t>
  </si>
  <si>
    <t>Chartplotter</t>
  </si>
  <si>
    <t>GPSMAP 7612xsv</t>
  </si>
  <si>
    <t>SideVü, ClearVü and Traditional CHIRP Sonar with Mapping, Part # 010-01307-13</t>
  </si>
  <si>
    <t>Side scanner</t>
  </si>
  <si>
    <t>GPSMAP 7608xsv</t>
  </si>
  <si>
    <t>Map (microSD card)</t>
  </si>
  <si>
    <t>VUS021R CA to Mexico g3 Vision Map Package</t>
  </si>
  <si>
    <t>Traditional Chirp Transducer</t>
  </si>
  <si>
    <t>AIRMAR B265LH</t>
  </si>
  <si>
    <t>Part # 010-12379-20</t>
  </si>
  <si>
    <t>Down-vu and Side-vu Chirp transducer</t>
  </si>
  <si>
    <t>GT51M-THP</t>
  </si>
  <si>
    <t>Thru-hull mount, part # 0100196611</t>
  </si>
  <si>
    <t>Compass Heading Sensor</t>
  </si>
  <si>
    <t>Marine Heading Sensor</t>
  </si>
  <si>
    <t>Part # 010-11417-00</t>
  </si>
  <si>
    <t>Radar Dome</t>
  </si>
  <si>
    <t>GMR24 xHD Radome</t>
  </si>
  <si>
    <t>Part # 010-00960-00</t>
  </si>
  <si>
    <t>Inverter</t>
  </si>
  <si>
    <t>3000 W xPower (ProWatt) Inverter</t>
  </si>
  <si>
    <t>Inverter (pure)</t>
  </si>
  <si>
    <t>1000 W Xantrex Sine Wave Inverter (110 V; 60 Hz)</t>
  </si>
  <si>
    <t>Pure power</t>
  </si>
  <si>
    <t>VHF radio</t>
  </si>
  <si>
    <t>Icom</t>
  </si>
  <si>
    <t>IC-M302</t>
  </si>
  <si>
    <t>VHF 200</t>
  </si>
  <si>
    <t>Digital Selective Calling, SOS and hailer, NMEA 0183 and NMEA 2000 compliant, part # 010-00755-11</t>
  </si>
  <si>
    <t>Battery charger</t>
  </si>
  <si>
    <t>Sterling Power</t>
  </si>
  <si>
    <t>Sterling Power ProCharge Ultra</t>
  </si>
  <si>
    <t>12V, part # PCU1220</t>
  </si>
  <si>
    <t>12v Power port (70A SmartPlug ) – Port is male</t>
  </si>
  <si>
    <t>Cellular router</t>
  </si>
  <si>
    <t>Calamp</t>
  </si>
  <si>
    <t>Vanguard 5530 Broadband</t>
  </si>
  <si>
    <t>4G LTE, fixed ?</t>
  </si>
  <si>
    <t>Marine camera</t>
  </si>
  <si>
    <t>GC100 wireless cameras</t>
  </si>
  <si>
    <t>x2, part # 010-01865-30</t>
  </si>
  <si>
    <t>Dock line</t>
  </si>
  <si>
    <t>West marine</t>
  </si>
  <si>
    <t>double braided nylon premium dock line</t>
  </si>
  <si>
    <t>12" spliced eye, 1/2" x 25'</t>
  </si>
  <si>
    <t>Noncontact thermometer</t>
  </si>
  <si>
    <t>Reytek</t>
  </si>
  <si>
    <t>Minitemp MT2 and MT4</t>
  </si>
  <si>
    <t>Hydrostatic release unit (HRU)</t>
  </si>
  <si>
    <t>ACR Electronics</t>
  </si>
  <si>
    <t>Hydrofix</t>
  </si>
  <si>
    <t>Model # HRU-100</t>
  </si>
  <si>
    <t>C0 alarm</t>
  </si>
  <si>
    <t>marine carbon monoxide alarm</t>
  </si>
  <si>
    <t>Part # 18149</t>
  </si>
  <si>
    <t>Bilge pump</t>
  </si>
  <si>
    <t>rule (Xylem)</t>
  </si>
  <si>
    <t>fully automatic bildge pump</t>
  </si>
  <si>
    <t>Jump starter</t>
  </si>
  <si>
    <t>Autowit</t>
  </si>
  <si>
    <t>SuperCap 2</t>
  </si>
  <si>
    <t>Engine Battery Switch</t>
  </si>
  <si>
    <t>Blue Sea Systems</t>
  </si>
  <si>
    <t>Series M Dual Circuit Plus</t>
  </si>
  <si>
    <t>Roof hardware</t>
  </si>
  <si>
    <t>Garmin GPSMAP 8610xsv discontinued ?</t>
  </si>
  <si>
    <t>Base of mast</t>
  </si>
  <si>
    <t>1/2" blot, 3/4" nylock</t>
  </si>
  <si>
    <t>Forward Stay</t>
  </si>
  <si>
    <t>1 1/16" bolts, 5/8" nylock</t>
  </si>
  <si>
    <t>Cable mngmt</t>
  </si>
  <si>
    <t>14" light heavy duty cable ties</t>
  </si>
  <si>
    <t>Antenna</t>
  </si>
  <si>
    <t>1" tapered head Allen x6 (3 ea)</t>
  </si>
  <si>
    <t>Railing</t>
  </si>
  <si>
    <t>9/16" bolt, 1/2" washer x6</t>
  </si>
  <si>
    <t>T post</t>
  </si>
  <si>
    <t>3" bolt, 3/4" bolt, 1/2" washer x4</t>
  </si>
  <si>
    <t>add base for easier removal/replacement</t>
  </si>
  <si>
    <t>Rigging</t>
  </si>
  <si>
    <t>14 rounded panhead screws x9</t>
  </si>
  <si>
    <t>seal w 3200</t>
  </si>
  <si>
    <t>1/4"x 2" flathead bolts, washers, nylock x11</t>
  </si>
  <si>
    <t>Amplifier</t>
  </si>
  <si>
    <t>10 - 24 x 3/4" socket head cap screw, nulock, doule up washers (3/8 socket drive + 5/32 hex key)</t>
  </si>
  <si>
    <t>7/16 1" hex bolt, washers, nylock x4</t>
  </si>
  <si>
    <t>Boom clearance over gunwale 6.5-7'. With boom raised to waveglider height.</t>
  </si>
  <si>
    <t>Rubrail and Hardware</t>
  </si>
  <si>
    <t>Bow Rail</t>
  </si>
  <si>
    <t>Taco - ordered from MLBW - from Walmart</t>
  </si>
  <si>
    <t>Bow Screws</t>
  </si>
  <si>
    <t>Rounded Panhead Size 14 1"</t>
  </si>
  <si>
    <t>Side and aft rail</t>
  </si>
  <si>
    <t>Unknown source</t>
  </si>
  <si>
    <t>Side and aft screws</t>
  </si>
  <si>
    <t>Rounded Panhead Size 14 1.25"</t>
  </si>
  <si>
    <t>Forward V-Berth Windows</t>
  </si>
  <si>
    <t>V-Berth exterior</t>
  </si>
  <si>
    <t>1/4" heavy tint actrylic SKU#13770-42155 from Boat Outfitters, Michael was contact. CAD was made by Evan and Roman and sent to Boat outfitters.</t>
  </si>
  <si>
    <t>V-Berth window sealant</t>
  </si>
  <si>
    <t>Sikaflex 295 UV</t>
  </si>
  <si>
    <t>electric Hydraulic Motor (old)</t>
  </si>
  <si>
    <t>Motenergy ME1004</t>
  </si>
  <si>
    <t>electric Hydraulic Motor (new)</t>
  </si>
  <si>
    <t>Motenergy ME1003</t>
  </si>
  <si>
    <t>Coupler for Motoenergy ME 1003</t>
  </si>
  <si>
    <t>Magnaloy</t>
  </si>
  <si>
    <t>Love joy for electric motor shaft: 7/8"</t>
  </si>
  <si>
    <t>M20002806</t>
  </si>
  <si>
    <t>200 Hub 7/8" Bore x 3/16" Keyway</t>
  </si>
  <si>
    <t>HPU Hydraulic Fluid</t>
  </si>
  <si>
    <t>Wise Solutions</t>
  </si>
  <si>
    <t>7612xsv</t>
  </si>
  <si>
    <t>7610xsv</t>
  </si>
  <si>
    <t>7608xsv</t>
  </si>
  <si>
    <t>GMR24 xHD</t>
  </si>
  <si>
    <t>VHF200 NMEA2000</t>
  </si>
  <si>
    <t>010-11417-00</t>
  </si>
  <si>
    <t>ProWatt</t>
  </si>
  <si>
    <t>Sine Wave Inverter</t>
  </si>
  <si>
    <t>70A max available</t>
  </si>
  <si>
    <t>B265LH</t>
  </si>
  <si>
    <t>Down/Side-vu Chirp Transducer</t>
  </si>
  <si>
    <t>Spot Light</t>
  </si>
  <si>
    <t>Side Scanner</t>
  </si>
  <si>
    <t>Marine Camera</t>
  </si>
  <si>
    <t>Description</t>
  </si>
  <si>
    <t>AIS 600 Class B</t>
  </si>
  <si>
    <t>Part # 010-00960-00, 18" 4kW, Elec: 15W standby, 40W Xmit</t>
  </si>
  <si>
    <t>x2, part # 010-01865-30 (1.5A each)</t>
  </si>
  <si>
    <t>N/A</t>
  </si>
  <si>
    <t>4G LTE, fixed ?  [End of Life as of Feb 2025]</t>
  </si>
  <si>
    <t>Cabin Lights</t>
  </si>
  <si>
    <t>Deck Lights</t>
  </si>
  <si>
    <t>Time</t>
  </si>
  <si>
    <t>Joules</t>
  </si>
  <si>
    <t>Alternator Charge (13.5V @ 30A)</t>
  </si>
  <si>
    <t>Total Nav+Ops</t>
  </si>
  <si>
    <t>Total Accessories</t>
  </si>
  <si>
    <t>Nav+Ops</t>
  </si>
  <si>
    <t>Accessories</t>
  </si>
  <si>
    <t>Total Draw (J)</t>
  </si>
  <si>
    <t>At-Sea Recharge (J)</t>
  </si>
  <si>
    <t>Net Batt Usage</t>
  </si>
  <si>
    <t>House Batt</t>
  </si>
  <si>
    <t>Starter Bat</t>
  </si>
  <si>
    <t>Capacity</t>
  </si>
  <si>
    <t>Usage</t>
  </si>
  <si>
    <t>Hours</t>
  </si>
  <si>
    <t>% On</t>
  </si>
  <si>
    <t>House Batt Usage Only</t>
  </si>
  <si>
    <t>House+Starter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</si>
</sst>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12529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vertical="center"/>
    </xf>
    <xf numFmtId="0" fontId="4" fillId="2" borderId="2" xfId="1" applyFill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0" borderId="0" xfId="0" applyFont="1"/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6" fillId="0" borderId="4" xfId="0" applyFont="1" applyBorder="1"/>
    <xf numFmtId="0" fontId="0" fillId="0" borderId="5" xfId="0" applyBorder="1"/>
    <xf numFmtId="0" fontId="7" fillId="0" borderId="1" xfId="0" applyFont="1" applyBorder="1" applyAlignment="1">
      <alignment horizontal="center"/>
    </xf>
    <xf numFmtId="0" fontId="0" fillId="0" borderId="3" xfId="0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10" fontId="0" fillId="0" borderId="0" xfId="0" applyNumberFormat="1"/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stmarine.com/new-england-ropes-double-braid-nylon-line-per-foot-P002_077_002_500.html" TargetMode="External"/><Relationship Id="rId13" Type="http://schemas.openxmlformats.org/officeDocument/2006/relationships/hyperlink" Target="https://www.oreillyauto.com/detail/c/acdelco/more-powersport/batteries/battery---optional/d6cf089e3164/acdelco-battery/acd0/m27mf" TargetMode="External"/><Relationship Id="rId18" Type="http://schemas.openxmlformats.org/officeDocument/2006/relationships/hyperlink" Target="https://www.garmin.com/en-US/p/521399" TargetMode="External"/><Relationship Id="rId26" Type="http://schemas.openxmlformats.org/officeDocument/2006/relationships/hyperlink" Target="https://usatcorp.com/shop/calamp-vanguard-5530/" TargetMode="External"/><Relationship Id="rId3" Type="http://schemas.openxmlformats.org/officeDocument/2006/relationships/hyperlink" Target="https://engines.honda.com/models/model-detail/x-large-gx" TargetMode="External"/><Relationship Id="rId21" Type="http://schemas.openxmlformats.org/officeDocument/2006/relationships/hyperlink" Target="https://www.garmin.com/en-US/p/86236" TargetMode="External"/><Relationship Id="rId7" Type="http://schemas.openxmlformats.org/officeDocument/2006/relationships/hyperlink" Target="https://www.westmarine.com/samson-rope-amsteel-dyneema-as-78-single-braid-sold-by-the-foot-P014895700.html" TargetMode="External"/><Relationship Id="rId12" Type="http://schemas.openxmlformats.org/officeDocument/2006/relationships/hyperlink" Target="https://www.westmarine.com/shurflo-yellowtail-marine-blower-4inch-hose-220-cfm-5.1inch-x-6.4inch-x-4.8inch-7877947.html?&amp;utm_medium=cpc&amp;utm_source=google&amp;utm_campaign=PMax:%20GSC%3eSmart_Shopping%3eEngine%20Systems&amp;gclid=CjwKCAiA68ebBhB-EiwALVC-Nkouk0ottG2s2zPR6yOO6l-TwrRSNyq5_Z4G9DSkD7RQvmY9xq9zahoCffMQAvD_BwE" TargetMode="External"/><Relationship Id="rId17" Type="http://schemas.openxmlformats.org/officeDocument/2006/relationships/hyperlink" Target="https://www.westmarine.com/garmin-vus021r-california-to-mexico-bluechart-g3-vision-microsd-sd-card-8935405.html" TargetMode="External"/><Relationship Id="rId25" Type="http://schemas.openxmlformats.org/officeDocument/2006/relationships/hyperlink" Target="https://www.sterling-power-usa.com/sterlingpowerprochargeultra12volt20ampbatterycharger-pfc.aspx" TargetMode="External"/><Relationship Id="rId2" Type="http://schemas.openxmlformats.org/officeDocument/2006/relationships/hyperlink" Target="https://www.megazip.net/zapchasti-dlya/yamaha/propeller-3x16-1-4-x15-x-6AW459701000?shipper=japan" TargetMode="External"/><Relationship Id="rId16" Type="http://schemas.openxmlformats.org/officeDocument/2006/relationships/hyperlink" Target="https://www.garmin.com/en-US/p/169206" TargetMode="External"/><Relationship Id="rId20" Type="http://schemas.openxmlformats.org/officeDocument/2006/relationships/hyperlink" Target="https://www.amazon.com/Garmin-International-Inc-010-11417-10-Heading/dp/B0722JPGT8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reefmarine.net/product/yamaha-four-stroke-350hp-outboard-engine" TargetMode="External"/><Relationship Id="rId6" Type="http://schemas.openxmlformats.org/officeDocument/2006/relationships/hyperlink" Target="https://www.westmarine.com/new-england-ropes-1-2inch-sta-set-x-polyester-double-braid-sold-by-the-foot-198721.html" TargetMode="External"/><Relationship Id="rId11" Type="http://schemas.openxmlformats.org/officeDocument/2006/relationships/hyperlink" Target="https://www.amazon.com/Superwinch-1120210-LT2000-12-Volt-Capacity/dp/B0015D4ZH0/ref=asc_df_B0015D4ZH0/?tag=hyprod-20&amp;linkCode=df0&amp;hvadid=198074801421&amp;hvpos=&amp;hvnetw=g&amp;hvrand=8615317834752044658&amp;hvpone=&amp;hvptwo=&amp;hvqmt=&amp;hvdev=c&amp;hvdvcmdl=&amp;hvlocint=&amp;hvlocphy=9032146&amp;hvtargid=pla-358546596215&amp;psc=1" TargetMode="External"/><Relationship Id="rId24" Type="http://schemas.openxmlformats.org/officeDocument/2006/relationships/hyperlink" Target="https://www.garmin.com/en-KE/p/28721" TargetMode="External"/><Relationship Id="rId5" Type="http://schemas.openxmlformats.org/officeDocument/2006/relationships/hyperlink" Target="https://www.warn.com/dc1000-12v-industrial-hoist-82469" TargetMode="External"/><Relationship Id="rId15" Type="http://schemas.openxmlformats.org/officeDocument/2006/relationships/hyperlink" Target="https://www.garmin.com/en-US/p/169210" TargetMode="External"/><Relationship Id="rId23" Type="http://schemas.openxmlformats.org/officeDocument/2006/relationships/hyperlink" Target="https://www.amazon.com/Xantrex-Technologies-Prosine-1000-500-Watt/dp/B0000225DB/ref=asc_df_B0000225DB/?tag=hyprod-20&amp;linkCode=df0&amp;hvadid=416884632609&amp;hvpos=&amp;hvnetw=g&amp;hvrand=18229751157151824461&amp;hvpone=&amp;hvptwo=&amp;hvqmt=&amp;hvdev=c&amp;hvdvcmdl=&amp;hvlocint=&amp;hvlocphy=9032146&amp;hvtargid=pla-871444660491&amp;psc=1&amp;tag=&amp;ref=&amp;adgrpid=97671765287&amp;hvpone=&amp;hvptwo=&amp;hvadid=416884632609&amp;hvpos=&amp;hvnetw=g&amp;hvrand=18229751157151824461&amp;hvqmt=&amp;hvdev=c&amp;hvdvcmdl=&amp;hvlocint=&amp;hvlocphy=9032146&amp;hvtargid=pla-871444660491" TargetMode="External"/><Relationship Id="rId28" Type="http://schemas.openxmlformats.org/officeDocument/2006/relationships/hyperlink" Target="https://www.westmarine.com/west-marine-5-8inch-x-25--premium-double-braided-nylon-dock-line-black-20143459.html?&amp;utm_medium=cpc&amp;utm_source=google&amp;utm_campaign=PMax:%20GSC%3eSmart_Shopping%3eAnchor%20&amp;%20Docking&amp;gclid=Cj0KCQiA-JacBhC0ARIsAIxybyNV1W9B_F9WBgnwBFmvqILSGiCy-mDRFDsWOaa_vM7Yfbc8ET8qu4oaAnsuEALw_wcB" TargetMode="External"/><Relationship Id="rId10" Type="http://schemas.openxmlformats.org/officeDocument/2006/relationships/hyperlink" Target="https://www.imperialsupplies.com/item/9246952'" TargetMode="External"/><Relationship Id="rId19" Type="http://schemas.openxmlformats.org/officeDocument/2006/relationships/hyperlink" Target="https://www.amazon.com/Garmin-0100196611-GT51M-THP-Chirp-DownVu/dp/B01ESCPDZW" TargetMode="External"/><Relationship Id="rId4" Type="http://schemas.openxmlformats.org/officeDocument/2006/relationships/hyperlink" Target="https://www.hydraulicpumpvalve.com/sale-12427105-vickers-vtm42-type-steering-pump-vtm42-15-15-15-no-r1-14.html" TargetMode="External"/><Relationship Id="rId9" Type="http://schemas.openxmlformats.org/officeDocument/2006/relationships/hyperlink" Target="https://pro.westmarine.com/new-england-ropes-1-2inch-double-braid-nylon-dock-line-red-sold-by-foot-318669.html" TargetMode="External"/><Relationship Id="rId14" Type="http://schemas.openxmlformats.org/officeDocument/2006/relationships/hyperlink" Target="https://www.westmarine.com/west-marine-6v-deep-cycle-flooded-marine-battery-230-amp-hours-group-gc2-15020340.html" TargetMode="External"/><Relationship Id="rId22" Type="http://schemas.openxmlformats.org/officeDocument/2006/relationships/hyperlink" Target="https://www.westmarine.com/xantrex-xpower-3000-inverter-14567952.html?&amp;utm_medium=cpc&amp;utm_source=google&amp;utm_campaign=PMax:%20GSC%3eSmart_Shopping%3eMarine%20Electrical&amp;gclid=Cj0KCQiAm5ycBhCXARIsAPldzoWJ12cbFmbtkiWSBpieTfdUbt69oM8Zpd-B2vF9kidJma8eGGn1NFsaAgyJEALw_wcB" TargetMode="External"/><Relationship Id="rId27" Type="http://schemas.openxmlformats.org/officeDocument/2006/relationships/hyperlink" Target="https://www.garmin.com/en-US/p/59155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5291-072E-416C-9AB0-6B794FB5A745}">
  <dimension ref="A1:N81"/>
  <sheetViews>
    <sheetView workbookViewId="0">
      <selection activeCell="D36" sqref="D36"/>
    </sheetView>
  </sheetViews>
  <sheetFormatPr defaultRowHeight="15" x14ac:dyDescent="0.25"/>
  <cols>
    <col min="1" max="1" width="41.28515625" customWidth="1"/>
    <col min="2" max="2" width="23.7109375" customWidth="1"/>
    <col min="3" max="3" width="46.7109375" customWidth="1"/>
    <col min="4" max="4" width="117.140625" customWidth="1"/>
  </cols>
  <sheetData>
    <row r="1" spans="1:14" ht="15.75" thickBot="1" x14ac:dyDescent="0.3"/>
    <row r="2" spans="1:14" ht="15.75" thickBot="1" x14ac:dyDescent="0.3">
      <c r="A2" s="4" t="s">
        <v>43</v>
      </c>
      <c r="B2" s="4" t="s">
        <v>44</v>
      </c>
      <c r="C2" s="4" t="s">
        <v>45</v>
      </c>
      <c r="D2" s="4" t="s">
        <v>46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16.25" thickBot="1" x14ac:dyDescent="0.3">
      <c r="A3" s="6" t="s">
        <v>47</v>
      </c>
      <c r="B3" s="5" t="s">
        <v>48</v>
      </c>
      <c r="C3" s="5" t="s">
        <v>49</v>
      </c>
      <c r="D3" s="5" t="s">
        <v>50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39.75" thickBot="1" x14ac:dyDescent="0.3">
      <c r="A4" s="6" t="s">
        <v>51</v>
      </c>
      <c r="B4" s="5" t="s">
        <v>48</v>
      </c>
      <c r="C4" s="5" t="s">
        <v>52</v>
      </c>
      <c r="D4" s="7" t="s">
        <v>53</v>
      </c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52.5" thickBot="1" x14ac:dyDescent="0.3">
      <c r="A5" s="6" t="s">
        <v>54</v>
      </c>
      <c r="B5" s="5" t="s">
        <v>55</v>
      </c>
      <c r="C5" s="8" t="s">
        <v>56</v>
      </c>
      <c r="D5" s="8" t="s">
        <v>57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52.5" thickBot="1" x14ac:dyDescent="0.3">
      <c r="A6" s="6" t="s">
        <v>58</v>
      </c>
      <c r="B6" s="5" t="s">
        <v>59</v>
      </c>
      <c r="C6" s="5" t="s">
        <v>60</v>
      </c>
      <c r="D6" s="7" t="s">
        <v>61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thickBot="1" x14ac:dyDescent="0.3">
      <c r="A7" s="5" t="s">
        <v>62</v>
      </c>
      <c r="B7" s="5"/>
      <c r="C7" s="5"/>
      <c r="D7" s="7" t="s">
        <v>63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5.75" thickBot="1" x14ac:dyDescent="0.3">
      <c r="A8" s="5"/>
      <c r="B8" s="5"/>
      <c r="C8" s="7" t="s">
        <v>64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0.75" thickBot="1" x14ac:dyDescent="0.3">
      <c r="A9" s="6" t="s">
        <v>65</v>
      </c>
      <c r="B9" s="5" t="s">
        <v>66</v>
      </c>
      <c r="C9" s="5" t="s">
        <v>67</v>
      </c>
      <c r="D9" s="8" t="s">
        <v>68</v>
      </c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7" thickBot="1" x14ac:dyDescent="0.3">
      <c r="A10" s="6" t="s">
        <v>69</v>
      </c>
      <c r="B10" s="5" t="s">
        <v>70</v>
      </c>
      <c r="C10" s="5" t="s">
        <v>71</v>
      </c>
      <c r="D10" s="9" t="s">
        <v>72</v>
      </c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.75" thickBot="1" x14ac:dyDescent="0.3">
      <c r="A11" s="6" t="s">
        <v>73</v>
      </c>
      <c r="B11" s="5" t="s">
        <v>70</v>
      </c>
      <c r="C11" s="5" t="s">
        <v>74</v>
      </c>
      <c r="D11" s="10" t="s">
        <v>75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thickBot="1" x14ac:dyDescent="0.3">
      <c r="A12" s="6" t="s">
        <v>76</v>
      </c>
      <c r="B12" s="5" t="s">
        <v>70</v>
      </c>
      <c r="C12" s="5" t="s">
        <v>77</v>
      </c>
      <c r="D12" s="10" t="s">
        <v>78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thickBot="1" x14ac:dyDescent="0.3">
      <c r="A13" s="6" t="s">
        <v>79</v>
      </c>
      <c r="B13" s="5" t="s">
        <v>70</v>
      </c>
      <c r="C13" s="5" t="s">
        <v>77</v>
      </c>
      <c r="D13" s="10" t="s">
        <v>80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thickBot="1" x14ac:dyDescent="0.3">
      <c r="A14" s="5" t="s">
        <v>81</v>
      </c>
      <c r="B14" s="5" t="s">
        <v>70</v>
      </c>
      <c r="C14" s="5" t="s">
        <v>82</v>
      </c>
      <c r="D14" s="10" t="s">
        <v>83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5.75" thickBot="1" x14ac:dyDescent="0.3">
      <c r="A15" s="5" t="s">
        <v>84</v>
      </c>
      <c r="B15" s="5" t="s">
        <v>70</v>
      </c>
      <c r="C15" s="8" t="s">
        <v>82</v>
      </c>
      <c r="D15" s="10" t="s">
        <v>83</v>
      </c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5.75" thickBot="1" x14ac:dyDescent="0.3">
      <c r="A16" s="5" t="s">
        <v>85</v>
      </c>
      <c r="B16" s="5" t="s">
        <v>86</v>
      </c>
      <c r="C16" s="5"/>
      <c r="D16" s="11" t="s">
        <v>87</v>
      </c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5.75" thickBot="1" x14ac:dyDescent="0.3">
      <c r="A17" s="5" t="s">
        <v>88</v>
      </c>
      <c r="B17" s="5" t="s">
        <v>86</v>
      </c>
      <c r="C17" s="5"/>
      <c r="D17" s="11" t="s">
        <v>87</v>
      </c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5.75" thickBot="1" x14ac:dyDescent="0.3">
      <c r="A18" s="5" t="s">
        <v>89</v>
      </c>
      <c r="B18" s="5" t="s">
        <v>90</v>
      </c>
      <c r="C18" s="5"/>
      <c r="D18" s="12" t="s">
        <v>91</v>
      </c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5.75" thickBot="1" x14ac:dyDescent="0.3">
      <c r="A19" s="6" t="s">
        <v>92</v>
      </c>
      <c r="B19" s="5" t="s">
        <v>93</v>
      </c>
      <c r="C19" s="5" t="s">
        <v>94</v>
      </c>
      <c r="D19" s="7" t="s">
        <v>95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5.75" thickBot="1" x14ac:dyDescent="0.3">
      <c r="A20" s="5" t="s">
        <v>96</v>
      </c>
      <c r="B20" s="5"/>
      <c r="C20" s="5"/>
      <c r="D20" s="5" t="s">
        <v>97</v>
      </c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5.75" thickBot="1" x14ac:dyDescent="0.3">
      <c r="A21" s="5" t="s">
        <v>98</v>
      </c>
      <c r="B21" s="5"/>
      <c r="C21" s="5"/>
      <c r="D21" s="5" t="s">
        <v>99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thickBot="1" x14ac:dyDescent="0.3">
      <c r="A22" s="5" t="s">
        <v>100</v>
      </c>
      <c r="B22" s="5"/>
      <c r="C22" s="5"/>
      <c r="D22" s="7" t="s">
        <v>101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thickBot="1" x14ac:dyDescent="0.3">
      <c r="A23" s="5" t="s">
        <v>102</v>
      </c>
      <c r="B23" s="5" t="s">
        <v>103</v>
      </c>
      <c r="C23" s="5" t="s">
        <v>104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thickBot="1" x14ac:dyDescent="0.3">
      <c r="A24" s="5"/>
      <c r="B24" s="5" t="s">
        <v>105</v>
      </c>
      <c r="C24" s="5" t="s">
        <v>106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5.75" thickBot="1" x14ac:dyDescent="0.3">
      <c r="A25" s="6" t="s">
        <v>107</v>
      </c>
      <c r="B25" s="5" t="s">
        <v>108</v>
      </c>
      <c r="C25" s="5" t="s">
        <v>109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thickBot="1" x14ac:dyDescent="0.3">
      <c r="A26" s="5" t="s">
        <v>110</v>
      </c>
      <c r="B26" s="5" t="s">
        <v>108</v>
      </c>
      <c r="C26" s="5" t="s">
        <v>111</v>
      </c>
      <c r="D26" s="7" t="s">
        <v>112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thickBot="1" x14ac:dyDescent="0.3">
      <c r="A27" s="5" t="s">
        <v>113</v>
      </c>
      <c r="B27" s="5" t="s">
        <v>114</v>
      </c>
      <c r="C27" s="5" t="s">
        <v>115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5.75" thickBot="1" x14ac:dyDescent="0.3">
      <c r="A28" s="6" t="s">
        <v>116</v>
      </c>
      <c r="B28" s="5" t="s">
        <v>117</v>
      </c>
      <c r="C28" s="5" t="s">
        <v>118</v>
      </c>
      <c r="D28" s="5" t="s">
        <v>119</v>
      </c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5.75" thickBot="1" x14ac:dyDescent="0.3">
      <c r="A29" s="6" t="s">
        <v>120</v>
      </c>
      <c r="B29" s="5" t="s">
        <v>121</v>
      </c>
      <c r="C29" s="5" t="s">
        <v>122</v>
      </c>
      <c r="D29" s="5" t="s">
        <v>123</v>
      </c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5.75" thickBot="1" x14ac:dyDescent="0.3">
      <c r="A30" s="6" t="s">
        <v>124</v>
      </c>
      <c r="B30" s="8" t="s">
        <v>36</v>
      </c>
      <c r="C30" s="5" t="s">
        <v>125</v>
      </c>
      <c r="D30" s="7" t="s">
        <v>126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5.75" thickBot="1" x14ac:dyDescent="0.3">
      <c r="A31" s="6" t="s">
        <v>127</v>
      </c>
      <c r="B31" s="8" t="s">
        <v>36</v>
      </c>
      <c r="C31" s="5" t="s">
        <v>128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thickBot="1" x14ac:dyDescent="0.3">
      <c r="A32" s="6" t="s">
        <v>129</v>
      </c>
      <c r="B32" s="8" t="s">
        <v>36</v>
      </c>
      <c r="C32" s="9" t="s">
        <v>130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75" thickBot="1" x14ac:dyDescent="0.3">
      <c r="A33" s="13" t="s">
        <v>131</v>
      </c>
      <c r="B33" s="8" t="s">
        <v>36</v>
      </c>
      <c r="C33" s="5" t="s">
        <v>132</v>
      </c>
      <c r="D33" s="7" t="s">
        <v>133</v>
      </c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75" thickBot="1" x14ac:dyDescent="0.3">
      <c r="A34" s="13" t="s">
        <v>134</v>
      </c>
      <c r="B34" s="8" t="s">
        <v>36</v>
      </c>
      <c r="C34" s="8" t="s">
        <v>135</v>
      </c>
      <c r="D34" s="7" t="s">
        <v>136</v>
      </c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5.75" thickBot="1" x14ac:dyDescent="0.3">
      <c r="A35" s="6" t="s">
        <v>137</v>
      </c>
      <c r="B35" s="8" t="s">
        <v>36</v>
      </c>
      <c r="C35" s="5" t="s">
        <v>138</v>
      </c>
      <c r="D35" s="7" t="s">
        <v>139</v>
      </c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thickBot="1" x14ac:dyDescent="0.3">
      <c r="A36" s="6" t="s">
        <v>140</v>
      </c>
      <c r="B36" s="8" t="s">
        <v>36</v>
      </c>
      <c r="C36" s="8" t="s">
        <v>141</v>
      </c>
      <c r="D36" s="7" t="s">
        <v>142</v>
      </c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.75" thickBot="1" x14ac:dyDescent="0.3">
      <c r="A37" s="6" t="s">
        <v>143</v>
      </c>
      <c r="B37" s="5" t="s">
        <v>39</v>
      </c>
      <c r="C37" s="8" t="s">
        <v>144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thickBot="1" x14ac:dyDescent="0.3">
      <c r="A38" s="6" t="s">
        <v>145</v>
      </c>
      <c r="B38" s="5" t="s">
        <v>39</v>
      </c>
      <c r="C38" s="5" t="s">
        <v>146</v>
      </c>
      <c r="D38" s="5" t="s">
        <v>147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75" thickBot="1" x14ac:dyDescent="0.3">
      <c r="A39" s="5" t="s">
        <v>148</v>
      </c>
      <c r="B39" s="5" t="s">
        <v>149</v>
      </c>
      <c r="C39" s="8" t="s">
        <v>150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75" thickBot="1" x14ac:dyDescent="0.3">
      <c r="A40" s="6" t="s">
        <v>148</v>
      </c>
      <c r="B40" s="5" t="s">
        <v>36</v>
      </c>
      <c r="C40" s="8" t="s">
        <v>151</v>
      </c>
      <c r="D40" s="7" t="s">
        <v>152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thickBot="1" x14ac:dyDescent="0.3">
      <c r="A41" s="6" t="s">
        <v>153</v>
      </c>
      <c r="B41" s="5" t="s">
        <v>154</v>
      </c>
      <c r="C41" s="8" t="s">
        <v>155</v>
      </c>
      <c r="D41" s="7" t="s">
        <v>156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thickBot="1" x14ac:dyDescent="0.3">
      <c r="A42" s="5"/>
      <c r="B42" s="5"/>
      <c r="C42" s="9" t="s">
        <v>157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75" thickBot="1" x14ac:dyDescent="0.3">
      <c r="A43" s="6" t="s">
        <v>158</v>
      </c>
      <c r="B43" s="5" t="s">
        <v>159</v>
      </c>
      <c r="C43" s="8" t="s">
        <v>160</v>
      </c>
      <c r="D43" s="5" t="s">
        <v>161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75" thickBot="1" x14ac:dyDescent="0.3">
      <c r="A44" s="6" t="s">
        <v>162</v>
      </c>
      <c r="B44" s="5" t="s">
        <v>36</v>
      </c>
      <c r="C44" s="5" t="s">
        <v>163</v>
      </c>
      <c r="D44" s="9" t="s">
        <v>164</v>
      </c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75" thickBot="1" x14ac:dyDescent="0.3">
      <c r="A45" s="6" t="s">
        <v>165</v>
      </c>
      <c r="B45" s="5" t="s">
        <v>166</v>
      </c>
      <c r="C45" s="5" t="s">
        <v>167</v>
      </c>
      <c r="D45" s="7" t="s">
        <v>168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75" thickBot="1" x14ac:dyDescent="0.3">
      <c r="A46" s="5" t="s">
        <v>169</v>
      </c>
      <c r="B46" s="5" t="s">
        <v>170</v>
      </c>
      <c r="C46" s="5" t="s">
        <v>171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5.75" thickBot="1" x14ac:dyDescent="0.3">
      <c r="A47" s="5" t="s">
        <v>172</v>
      </c>
      <c r="B47" s="5" t="s">
        <v>173</v>
      </c>
      <c r="C47" s="5" t="s">
        <v>174</v>
      </c>
      <c r="D47" s="7" t="s">
        <v>175</v>
      </c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75" thickBot="1" x14ac:dyDescent="0.3">
      <c r="A48" s="5" t="s">
        <v>176</v>
      </c>
      <c r="B48" s="5" t="s">
        <v>35</v>
      </c>
      <c r="C48" s="5" t="s">
        <v>177</v>
      </c>
      <c r="D48" s="5" t="s">
        <v>178</v>
      </c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5.75" thickBot="1" x14ac:dyDescent="0.3">
      <c r="A49" s="5" t="s">
        <v>179</v>
      </c>
      <c r="B49" s="5" t="s">
        <v>180</v>
      </c>
      <c r="C49" s="5" t="s">
        <v>181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5.75" thickBot="1" x14ac:dyDescent="0.3">
      <c r="A50" s="5" t="s">
        <v>182</v>
      </c>
      <c r="B50" s="5" t="s">
        <v>183</v>
      </c>
      <c r="C50" s="5" t="s">
        <v>184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5.75" thickBo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75" thickBot="1" x14ac:dyDescent="0.3">
      <c r="A52" s="5" t="s">
        <v>185</v>
      </c>
      <c r="B52" s="5" t="s">
        <v>186</v>
      </c>
      <c r="C52" s="5" t="s">
        <v>187</v>
      </c>
      <c r="D52" s="14">
        <v>6011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5.75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5.75" thickBot="1" x14ac:dyDescent="0.3">
      <c r="A54" s="4" t="s">
        <v>188</v>
      </c>
      <c r="B54" s="5"/>
      <c r="C54" s="5"/>
      <c r="D54" s="5"/>
      <c r="E54" s="5"/>
      <c r="F54" s="5"/>
      <c r="G54" s="5"/>
      <c r="H54" s="7" t="s">
        <v>189</v>
      </c>
      <c r="I54" s="5"/>
      <c r="J54" s="5"/>
      <c r="K54" s="5"/>
      <c r="L54" s="5"/>
      <c r="M54" s="5"/>
      <c r="N54" s="5"/>
    </row>
    <row r="55" spans="1:14" ht="15.75" thickBot="1" x14ac:dyDescent="0.3">
      <c r="A55" s="5"/>
      <c r="B55" s="5" t="s">
        <v>190</v>
      </c>
      <c r="C55" s="8" t="s">
        <v>191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5.75" thickBot="1" x14ac:dyDescent="0.3">
      <c r="A56" s="5"/>
      <c r="B56" s="5" t="s">
        <v>192</v>
      </c>
      <c r="C56" s="5" t="s">
        <v>193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5.75" thickBot="1" x14ac:dyDescent="0.3">
      <c r="A57" s="5"/>
      <c r="B57" s="8" t="s">
        <v>194</v>
      </c>
      <c r="C57" s="5" t="s">
        <v>195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5.75" thickBot="1" x14ac:dyDescent="0.3">
      <c r="A58" s="5"/>
      <c r="B58" s="5" t="s">
        <v>196</v>
      </c>
      <c r="C58" s="5" t="s">
        <v>197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5.75" thickBot="1" x14ac:dyDescent="0.3">
      <c r="A59" s="5"/>
      <c r="B59" s="5" t="s">
        <v>198</v>
      </c>
      <c r="C59" s="5" t="s">
        <v>199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75" thickBot="1" x14ac:dyDescent="0.3">
      <c r="A60" s="5"/>
      <c r="B60" s="5" t="s">
        <v>200</v>
      </c>
      <c r="C60" s="5" t="s">
        <v>201</v>
      </c>
      <c r="D60" s="7" t="s">
        <v>202</v>
      </c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5.75" thickBot="1" x14ac:dyDescent="0.3">
      <c r="A61" s="5"/>
      <c r="B61" s="5" t="s">
        <v>203</v>
      </c>
      <c r="C61" s="5" t="s">
        <v>204</v>
      </c>
      <c r="D61" s="5" t="s">
        <v>205</v>
      </c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5.75" thickBot="1" x14ac:dyDescent="0.3">
      <c r="A62" s="5"/>
      <c r="B62" s="5"/>
      <c r="C62" s="5" t="s">
        <v>206</v>
      </c>
      <c r="D62" s="5" t="s">
        <v>205</v>
      </c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5.75" thickBot="1" x14ac:dyDescent="0.3">
      <c r="A63" s="5"/>
      <c r="B63" s="5" t="s">
        <v>207</v>
      </c>
      <c r="C63" s="7" t="s">
        <v>208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5.75" thickBot="1" x14ac:dyDescent="0.3">
      <c r="A64" s="5"/>
      <c r="B64" s="5"/>
      <c r="C64" s="5" t="s">
        <v>209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5.75" thickBot="1" x14ac:dyDescent="0.3">
      <c r="A65" s="7" t="s">
        <v>210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5.75" thickBo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5.75" thickBot="1" x14ac:dyDescent="0.3">
      <c r="A67" s="5" t="s">
        <v>211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5.75" thickBot="1" x14ac:dyDescent="0.3">
      <c r="A68" s="5"/>
      <c r="B68" s="5" t="s">
        <v>212</v>
      </c>
      <c r="C68" s="7" t="s">
        <v>213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5.75" thickBot="1" x14ac:dyDescent="0.3">
      <c r="A69" s="5"/>
      <c r="B69" s="5" t="s">
        <v>214</v>
      </c>
      <c r="C69" s="5" t="s">
        <v>215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5.75" thickBot="1" x14ac:dyDescent="0.3">
      <c r="A70" s="5"/>
      <c r="B70" s="5" t="s">
        <v>216</v>
      </c>
      <c r="C70" s="5" t="s">
        <v>217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5.75" thickBot="1" x14ac:dyDescent="0.3">
      <c r="A71" s="5"/>
      <c r="B71" s="5" t="s">
        <v>218</v>
      </c>
      <c r="C71" s="5" t="s">
        <v>219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5.75" thickBo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5.75" thickBot="1" x14ac:dyDescent="0.3">
      <c r="A73" s="5" t="s">
        <v>220</v>
      </c>
      <c r="B73" s="5" t="s">
        <v>221</v>
      </c>
      <c r="C73" s="7" t="s">
        <v>222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5.75" thickBot="1" x14ac:dyDescent="0.3">
      <c r="A74" s="5"/>
      <c r="B74" s="5" t="s">
        <v>223</v>
      </c>
      <c r="C74" s="5" t="s">
        <v>224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5.75" thickBo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5.75" thickBot="1" x14ac:dyDescent="0.3">
      <c r="A76" s="5" t="s">
        <v>225</v>
      </c>
      <c r="B76" s="5" t="s">
        <v>226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5.75" thickBot="1" x14ac:dyDescent="0.3">
      <c r="A77" s="5" t="s">
        <v>227</v>
      </c>
      <c r="B77" s="5" t="s">
        <v>228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5.75" thickBot="1" x14ac:dyDescent="0.3">
      <c r="A78" s="5" t="s">
        <v>229</v>
      </c>
      <c r="B78" s="5" t="s">
        <v>230</v>
      </c>
      <c r="C78" s="5" t="s">
        <v>231</v>
      </c>
      <c r="D78" s="5" t="s">
        <v>232</v>
      </c>
      <c r="E78" s="7" t="s">
        <v>233</v>
      </c>
      <c r="F78" s="5"/>
      <c r="G78" s="5"/>
      <c r="H78" s="5"/>
      <c r="I78" s="5"/>
      <c r="J78" s="5"/>
      <c r="K78" s="5"/>
      <c r="L78" s="5"/>
      <c r="M78" s="5"/>
      <c r="N78" s="5"/>
    </row>
    <row r="79" spans="1:14" ht="15.75" thickBo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5.75" thickBot="1" x14ac:dyDescent="0.3">
      <c r="A80" s="5" t="s">
        <v>234</v>
      </c>
      <c r="B80" s="5" t="s">
        <v>235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</sheetData>
  <hyperlinks>
    <hyperlink ref="A3" r:id="rId1" display="https://reefmarine.net/product/yamaha-four-stroke-350hp-outboard-engine" xr:uid="{3512A5B0-C7D0-4C86-A55A-489EC14C1E0C}"/>
    <hyperlink ref="A4" r:id="rId2" display="https://www.megazip.net/zapchasti-dlya/yamaha/propeller-3x16-1-4-x15-x-6AW459701000?shipper=japan" xr:uid="{6CAA6DF2-D6A2-4632-988C-7B022CD3D1F5}"/>
    <hyperlink ref="A5" r:id="rId3" location="Features" display="https://engines.honda.com/models/model-detail/x-large-gx - Features" xr:uid="{6F5DF853-F3DD-4074-BD4D-DF8E3AABACAF}"/>
    <hyperlink ref="A6" r:id="rId4" display="https://www.hydraulicpumpvalve.com/sale-12427105-vickers-vtm42-type-steering-pump-vtm42-15-15-15-no-r1-14.html" xr:uid="{A68F0468-44E7-4F4A-96BE-5D9D706D51F6}"/>
    <hyperlink ref="A9" r:id="rId5" display="https://www.warn.com/dc1000-12v-industrial-hoist-82469" xr:uid="{9B9A5A84-1522-4C67-8B60-AC0BAD5EB7AF}"/>
    <hyperlink ref="A10" r:id="rId6" display="https://www.westmarine.com/new-england-ropes-1-2inch-sta-set-x-polyester-double-braid-sold-by-the-foot-198721.html" xr:uid="{5C0EC95D-CB5F-4D15-9B27-38BD93F0AE13}"/>
    <hyperlink ref="A11" r:id="rId7" display="https://www.westmarine.com/samson-rope-amsteel-dyneema-as-78-single-braid-sold-by-the-foot-P014895700.html" xr:uid="{BBDF82E7-7A4A-46BF-8D66-3F2D6E398DA1}"/>
    <hyperlink ref="A12" r:id="rId8" display="https://www.westmarine.com/new-england-ropes-double-braid-nylon-line-per-foot-P002_077_002_500.html" xr:uid="{1D3B9088-CF3D-419F-83DB-8D6AA23D6598}"/>
    <hyperlink ref="A13" r:id="rId9" display="https://pro.westmarine.com/new-england-ropes-1-2inch-double-braid-nylon-dock-line-red-sold-by-foot-318669.html" xr:uid="{D4E80F23-D58F-4165-84B0-EB31264525E1}"/>
    <hyperlink ref="D18" r:id="rId10" display="https://www.imperialsupplies.com/item/9246952'" xr:uid="{8A440520-21A4-4E71-86EF-CFAF77C5CC07}"/>
    <hyperlink ref="A19" r:id="rId11" display="https://www.amazon.com/Superwinch-1120210-LT2000-12-Volt-Capacity/dp/B0015D4ZH0/ref=asc_df_B0015D4ZH0/?tag=hyprod-20&amp;linkCode=df0&amp;hvadid=198074801421&amp;hvpos=&amp;hvnetw=g&amp;hvrand=8615317834752044658&amp;hvpone=&amp;hvptwo=&amp;hvqmt=&amp;hvdev=c&amp;hvdvcmdl=&amp;hvlocint=&amp;hvlocphy=9032146&amp;hvtargid=pla-358546596215&amp;psc=1" xr:uid="{ABF864D0-D719-4F6C-BDC2-AA4B1239A257}"/>
    <hyperlink ref="A25" r:id="rId12" display="https://www.westmarine.com/shurflo-yellowtail-marine-blower-4inch-hose-220-cfm-5.1inch-x-6.4inch-x-4.8inch-7877947.html?&amp;utm_medium=cpc&amp;utm_source=google&amp;utm_campaign=PMax:%20GSC%3eSmart_Shopping%3eEngine%20Systems&amp;gclid=CjwKCAiA68ebBhB-EiwALVC-Nkouk0ottG2s2zPR6yOO6l-TwrRSNyq5_Z4G9DSkD7RQvmY9xq9zahoCffMQAvD_BwE" xr:uid="{2DCF2B90-0C52-4B09-AA1A-17D72246F7AC}"/>
    <hyperlink ref="A28" r:id="rId13" display="https://www.oreillyauto.com/detail/c/acdelco/more-powersport/batteries/battery---optional/d6cf089e3164/acdelco-battery/acd0/m27mf" xr:uid="{508EC063-ED09-4523-8D82-E893214DF129}"/>
    <hyperlink ref="A29" r:id="rId14" display="https://www.westmarine.com/west-marine-6v-deep-cycle-flooded-marine-battery-230-amp-hours-group-gc2-15020340.html" xr:uid="{ED2DA819-D039-42A6-B8E6-EBB6D97B2D2C}"/>
    <hyperlink ref="A30" r:id="rId15" display="https://www.garmin.com/en-US/p/169210" xr:uid="{C32CC18D-B959-4514-A420-D542C9ADD6A3}"/>
    <hyperlink ref="A31" r:id="rId16" display="https://www.garmin.com/en-US/p/169206" xr:uid="{FBF9C4AF-AE04-4241-862A-BE127D899372}"/>
    <hyperlink ref="A32" r:id="rId17" display="https://www.westmarine.com/garmin-vus021r-california-to-mexico-bluechart-g3-vision-microsd-sd-card-8935405.html" xr:uid="{4F8DA6DE-15B1-4B74-9AFB-1EE5DF03D9AC}"/>
    <hyperlink ref="A33" r:id="rId18" display="https://www.garmin.com/en-US/p/521399" xr:uid="{20A2348B-B209-4D88-8730-91443296ACAD}"/>
    <hyperlink ref="A34" r:id="rId19" display="https://www.amazon.com/Garmin-0100196611-GT51M-THP-Chirp-DownVu/dp/B01ESCPDZW" xr:uid="{E6070497-172C-4F50-9DC7-2B429E279175}"/>
    <hyperlink ref="A35" r:id="rId20" display="https://www.amazon.com/Garmin-International-Inc-010-11417-10-Heading/dp/B0722JPGT8" xr:uid="{3B6761AC-B279-4254-942D-80907EF66546}"/>
    <hyperlink ref="A36" r:id="rId21" display="https://www.garmin.com/en-US/p/86236" xr:uid="{DF22EE79-DFCF-40E5-86D4-BCEE66BA5219}"/>
    <hyperlink ref="A37" r:id="rId22" display="https://www.westmarine.com/xantrex-xpower-3000-inverter-14567952.html?&amp;utm_medium=cpc&amp;utm_source=google&amp;utm_campaign=PMax:%20GSC%3eSmart_Shopping%3eMarine%20Electrical&amp;gclid=Cj0KCQiAm5ycBhCXARIsAPldzoWJ12cbFmbtkiWSBpieTfdUbt69oM8Zpd-B2vF9kidJma8eGGn1NFsaAgyJEALw_wcB" xr:uid="{28D33857-8447-4125-8A1D-A4EFB162407B}"/>
    <hyperlink ref="A38" r:id="rId23" display="https://www.amazon.com/Xantrex-Technologies-Prosine-1000-500-Watt/dp/B0000225DB/ref=asc_df_B0000225DB/?tag=hyprod-20&amp;linkCode=df0&amp;hvadid=416884632609&amp;hvpos=&amp;hvnetw=g&amp;hvrand=18229751157151824461&amp;hvpone=&amp;hvptwo=&amp;hvqmt=&amp;hvdev=c&amp;hvdvcmdl=&amp;hvlocint=&amp;hvlocphy=9032146&amp;hvtargid=pla-871444660491&amp;psc=1&amp;tag=&amp;ref=&amp;adgrpid=97671765287&amp;hvpone=&amp;hvptwo=&amp;hvadid=416884632609&amp;hvpos=&amp;hvnetw=g&amp;hvrand=18229751157151824461&amp;hvqmt=&amp;hvdev=c&amp;hvdvcmdl=&amp;hvlocint=&amp;hvlocphy=9032146&amp;hvtargid=pla-871444660491" xr:uid="{F58EEBAD-77CF-43B1-A2FF-498A34FB3C9D}"/>
    <hyperlink ref="A40" r:id="rId24" display="https://www.garmin.com/en-KE/p/28721" xr:uid="{D4229F8C-CB77-45EC-9657-F873F41C97B3}"/>
    <hyperlink ref="A41" r:id="rId25" display="https://www.sterling-power-usa.com/sterlingpowerprochargeultra12volt20ampbatterycharger-pfc.aspx" xr:uid="{7D62EBE2-5484-440E-999D-E530B4B9B4F9}"/>
    <hyperlink ref="A43" r:id="rId26" display="https://usatcorp.com/shop/calamp-vanguard-5530/" xr:uid="{46CC23F7-4DE0-4502-B52E-36B798E293C4}"/>
    <hyperlink ref="A44" r:id="rId27" display="https://www.garmin.com/en-US/p/591555" xr:uid="{2568B386-FEFB-44A2-AAFB-3A2833E99BBD}"/>
    <hyperlink ref="A45" r:id="rId28" display="https://www.westmarine.com/west-marine-5-8inch-x-25--premium-double-braided-nylon-dock-line-black-20143459.html?&amp;utm_medium=cpc&amp;utm_source=google&amp;utm_campaign=PMax:%20GSC%3eSmart_Shopping%3eAnchor%20&amp;%20Docking&amp;gclid=Cj0KCQiA-JacBhC0ARIsAIxybyNV1W9B_F9WBgnwBFmvqILSGiCy-mDRFDsWOaa_vM7Yfbc8ET8qu4oaAnsuEALw_wcB" xr:uid="{209F1C1B-E5B0-4E5E-85B5-E0A20BB1A68C}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9026-0660-43D0-B648-3FA0EBD8ABF6}">
  <dimension ref="A1:F46"/>
  <sheetViews>
    <sheetView tabSelected="1" workbookViewId="0">
      <selection activeCell="H13" sqref="H13"/>
    </sheetView>
  </sheetViews>
  <sheetFormatPr defaultRowHeight="15" x14ac:dyDescent="0.25"/>
  <cols>
    <col min="1" max="1" width="30.42578125" customWidth="1"/>
    <col min="2" max="2" width="18.140625" customWidth="1"/>
    <col min="3" max="3" width="41.140625" customWidth="1"/>
    <col min="4" max="4" width="10.28515625" customWidth="1"/>
    <col min="5" max="5" width="9.7109375" customWidth="1"/>
    <col min="6" max="6" width="83.5703125" customWidth="1"/>
  </cols>
  <sheetData>
    <row r="1" spans="1:6" x14ac:dyDescent="0.25">
      <c r="A1" s="1">
        <v>12</v>
      </c>
    </row>
    <row r="3" spans="1:6" x14ac:dyDescent="0.25">
      <c r="A3" s="16" t="s">
        <v>250</v>
      </c>
      <c r="B3" s="16" t="s">
        <v>29</v>
      </c>
      <c r="C3" s="16" t="s">
        <v>30</v>
      </c>
      <c r="D3" s="16" t="s">
        <v>31</v>
      </c>
      <c r="E3" s="16" t="s">
        <v>32</v>
      </c>
      <c r="F3" s="24" t="s">
        <v>33</v>
      </c>
    </row>
    <row r="4" spans="1:6" x14ac:dyDescent="0.25">
      <c r="A4" s="17" t="s">
        <v>0</v>
      </c>
      <c r="B4" s="17" t="s">
        <v>36</v>
      </c>
      <c r="C4" s="17" t="s">
        <v>239</v>
      </c>
      <c r="D4" s="18"/>
      <c r="E4" s="23">
        <v>40</v>
      </c>
      <c r="F4" s="22" t="s">
        <v>252</v>
      </c>
    </row>
    <row r="5" spans="1:6" x14ac:dyDescent="0.25">
      <c r="A5" s="17" t="s">
        <v>1</v>
      </c>
      <c r="B5" s="17" t="s">
        <v>36</v>
      </c>
      <c r="C5" s="17" t="s">
        <v>240</v>
      </c>
      <c r="D5" s="18">
        <v>6</v>
      </c>
      <c r="E5" s="18">
        <f t="shared" ref="E5:E6" si="0">D5*$A$1</f>
        <v>72</v>
      </c>
      <c r="F5" s="25"/>
    </row>
    <row r="6" spans="1:6" x14ac:dyDescent="0.25">
      <c r="A6" s="17" t="s">
        <v>2</v>
      </c>
      <c r="B6" s="17"/>
      <c r="C6" s="17" t="s">
        <v>150</v>
      </c>
      <c r="D6" s="18">
        <v>6</v>
      </c>
      <c r="E6" s="18">
        <f t="shared" si="0"/>
        <v>72</v>
      </c>
      <c r="F6" s="17" t="s">
        <v>41</v>
      </c>
    </row>
    <row r="7" spans="1:6" x14ac:dyDescent="0.25">
      <c r="A7" s="17" t="s">
        <v>3</v>
      </c>
      <c r="B7" s="17" t="s">
        <v>36</v>
      </c>
      <c r="C7" s="17" t="s">
        <v>236</v>
      </c>
      <c r="D7" s="18">
        <v>3</v>
      </c>
      <c r="E7" s="18">
        <f>D7*$A$1</f>
        <v>36</v>
      </c>
      <c r="F7" s="17" t="s">
        <v>124</v>
      </c>
    </row>
    <row r="8" spans="1:6" x14ac:dyDescent="0.25">
      <c r="A8" s="17" t="s">
        <v>4</v>
      </c>
      <c r="B8" s="17" t="s">
        <v>36</v>
      </c>
      <c r="C8" s="17" t="s">
        <v>237</v>
      </c>
      <c r="D8" s="18">
        <v>2.5</v>
      </c>
      <c r="E8" s="18">
        <f t="shared" ref="E8:E39" si="1">D8*$A$1</f>
        <v>30</v>
      </c>
      <c r="F8" s="17"/>
    </row>
    <row r="9" spans="1:6" x14ac:dyDescent="0.25">
      <c r="A9" s="17" t="s">
        <v>5</v>
      </c>
      <c r="B9" s="17" t="s">
        <v>36</v>
      </c>
      <c r="C9" s="17" t="s">
        <v>238</v>
      </c>
      <c r="D9" s="18">
        <v>2.2999999999999998</v>
      </c>
      <c r="E9" s="18">
        <f t="shared" si="1"/>
        <v>27.599999999999998</v>
      </c>
      <c r="F9" s="17" t="s">
        <v>248</v>
      </c>
    </row>
    <row r="10" spans="1:6" x14ac:dyDescent="0.25">
      <c r="A10" s="17" t="s">
        <v>5</v>
      </c>
      <c r="B10" s="17" t="s">
        <v>36</v>
      </c>
      <c r="C10" s="17" t="s">
        <v>238</v>
      </c>
      <c r="D10" s="18">
        <v>2.2999999999999998</v>
      </c>
      <c r="E10" s="18">
        <f t="shared" si="1"/>
        <v>27.599999999999998</v>
      </c>
      <c r="F10" s="17" t="s">
        <v>248</v>
      </c>
    </row>
    <row r="11" spans="1:6" x14ac:dyDescent="0.25">
      <c r="A11" s="17" t="s">
        <v>13</v>
      </c>
      <c r="B11" s="17" t="s">
        <v>36</v>
      </c>
      <c r="C11" s="17" t="s">
        <v>241</v>
      </c>
      <c r="D11" s="18">
        <v>0.2</v>
      </c>
      <c r="E11" s="18">
        <f t="shared" si="1"/>
        <v>2.4000000000000004</v>
      </c>
      <c r="F11" s="17"/>
    </row>
    <row r="12" spans="1:6" x14ac:dyDescent="0.25">
      <c r="A12" s="17" t="s">
        <v>249</v>
      </c>
      <c r="B12" s="17" t="s">
        <v>36</v>
      </c>
      <c r="C12" s="19" t="s">
        <v>163</v>
      </c>
      <c r="D12" s="18">
        <v>3</v>
      </c>
      <c r="E12" s="18">
        <f t="shared" si="1"/>
        <v>36</v>
      </c>
      <c r="F12" s="20" t="s">
        <v>253</v>
      </c>
    </row>
    <row r="13" spans="1:6" x14ac:dyDescent="0.25">
      <c r="A13" s="17" t="s">
        <v>131</v>
      </c>
      <c r="B13" s="17" t="s">
        <v>36</v>
      </c>
      <c r="C13" s="17" t="s">
        <v>245</v>
      </c>
      <c r="D13" s="18" t="s">
        <v>254</v>
      </c>
      <c r="E13" s="18"/>
      <c r="F13" s="17"/>
    </row>
    <row r="14" spans="1:6" x14ac:dyDescent="0.25">
      <c r="A14" s="17" t="s">
        <v>246</v>
      </c>
      <c r="B14" s="17" t="s">
        <v>36</v>
      </c>
      <c r="C14" s="17" t="s">
        <v>135</v>
      </c>
      <c r="D14" s="18" t="s">
        <v>254</v>
      </c>
      <c r="E14" s="18"/>
      <c r="F14" s="17"/>
    </row>
    <row r="15" spans="1:6" x14ac:dyDescent="0.25">
      <c r="A15" s="17" t="s">
        <v>6</v>
      </c>
      <c r="B15" s="17"/>
      <c r="C15" s="17"/>
      <c r="D15" s="18">
        <v>0</v>
      </c>
      <c r="E15" s="18">
        <f t="shared" si="1"/>
        <v>0</v>
      </c>
      <c r="F15" s="17" t="s">
        <v>42</v>
      </c>
    </row>
    <row r="16" spans="1:6" x14ac:dyDescent="0.25">
      <c r="A16" s="17" t="s">
        <v>7</v>
      </c>
      <c r="B16" s="17" t="s">
        <v>39</v>
      </c>
      <c r="C16" s="17" t="s">
        <v>242</v>
      </c>
      <c r="D16" s="18">
        <v>93</v>
      </c>
      <c r="E16" s="18">
        <f t="shared" si="1"/>
        <v>1116</v>
      </c>
      <c r="F16" s="17" t="s">
        <v>40</v>
      </c>
    </row>
    <row r="17" spans="1:6" x14ac:dyDescent="0.25">
      <c r="A17" s="17" t="s">
        <v>8</v>
      </c>
      <c r="B17" s="17" t="s">
        <v>39</v>
      </c>
      <c r="C17" s="17" t="s">
        <v>243</v>
      </c>
      <c r="D17" s="18">
        <v>278</v>
      </c>
      <c r="E17" s="18">
        <f t="shared" si="1"/>
        <v>3336</v>
      </c>
      <c r="F17" s="17" t="s">
        <v>40</v>
      </c>
    </row>
    <row r="18" spans="1:6" x14ac:dyDescent="0.25">
      <c r="A18" s="17" t="s">
        <v>9</v>
      </c>
      <c r="B18" s="19" t="s">
        <v>159</v>
      </c>
      <c r="C18" s="21" t="s">
        <v>160</v>
      </c>
      <c r="D18" s="18">
        <v>0.5</v>
      </c>
      <c r="E18" s="18">
        <f t="shared" si="1"/>
        <v>6</v>
      </c>
      <c r="F18" s="19" t="s">
        <v>255</v>
      </c>
    </row>
    <row r="19" spans="1:6" x14ac:dyDescent="0.25">
      <c r="A19" s="17" t="s">
        <v>10</v>
      </c>
      <c r="B19" s="17" t="s">
        <v>37</v>
      </c>
      <c r="C19" s="17"/>
      <c r="D19" s="18">
        <v>1</v>
      </c>
      <c r="E19" s="18">
        <f t="shared" si="1"/>
        <v>12</v>
      </c>
      <c r="F19" s="17"/>
    </row>
    <row r="20" spans="1:6" x14ac:dyDescent="0.25">
      <c r="A20" s="17" t="s">
        <v>11</v>
      </c>
      <c r="B20" s="17"/>
      <c r="C20" s="17"/>
      <c r="D20" s="18" t="s">
        <v>254</v>
      </c>
      <c r="E20" s="18"/>
      <c r="F20" s="17"/>
    </row>
    <row r="21" spans="1:6" x14ac:dyDescent="0.25">
      <c r="A21" s="17" t="s">
        <v>12</v>
      </c>
      <c r="B21" s="19" t="s">
        <v>108</v>
      </c>
      <c r="C21" s="19" t="s">
        <v>109</v>
      </c>
      <c r="D21" s="18">
        <v>5.2</v>
      </c>
      <c r="E21" s="18">
        <f t="shared" si="1"/>
        <v>62.400000000000006</v>
      </c>
      <c r="F21" s="17"/>
    </row>
    <row r="22" spans="1:6" x14ac:dyDescent="0.25">
      <c r="A22" s="17" t="s">
        <v>14</v>
      </c>
      <c r="B22" s="17"/>
      <c r="C22" s="17"/>
      <c r="D22" s="18" t="s">
        <v>254</v>
      </c>
      <c r="E22" s="18"/>
      <c r="F22" s="17"/>
    </row>
    <row r="23" spans="1:6" x14ac:dyDescent="0.25">
      <c r="A23" s="17" t="s">
        <v>15</v>
      </c>
      <c r="B23" s="19" t="s">
        <v>93</v>
      </c>
      <c r="C23" s="19" t="s">
        <v>94</v>
      </c>
      <c r="D23" s="18">
        <v>10</v>
      </c>
      <c r="E23" s="18">
        <f t="shared" si="1"/>
        <v>120</v>
      </c>
      <c r="F23" s="22" t="s">
        <v>95</v>
      </c>
    </row>
    <row r="24" spans="1:6" x14ac:dyDescent="0.25">
      <c r="A24" s="17" t="s">
        <v>16</v>
      </c>
      <c r="B24" s="17"/>
      <c r="C24" s="17"/>
      <c r="D24" s="18"/>
      <c r="E24" s="18">
        <f t="shared" si="1"/>
        <v>0</v>
      </c>
      <c r="F24" s="17" t="s">
        <v>244</v>
      </c>
    </row>
    <row r="25" spans="1:6" x14ac:dyDescent="0.25">
      <c r="A25" s="17" t="s">
        <v>17</v>
      </c>
      <c r="B25" s="17"/>
      <c r="C25" s="17"/>
      <c r="D25" s="18" t="s">
        <v>254</v>
      </c>
      <c r="E25" s="18"/>
      <c r="F25" s="17"/>
    </row>
    <row r="26" spans="1:6" x14ac:dyDescent="0.25">
      <c r="A26" s="17" t="s">
        <v>18</v>
      </c>
      <c r="B26" s="19" t="s">
        <v>180</v>
      </c>
      <c r="C26" s="19" t="s">
        <v>181</v>
      </c>
      <c r="D26" s="18">
        <v>16.8</v>
      </c>
      <c r="E26" s="18">
        <f t="shared" si="1"/>
        <v>201.60000000000002</v>
      </c>
      <c r="F26" s="17" t="s">
        <v>38</v>
      </c>
    </row>
    <row r="27" spans="1:6" x14ac:dyDescent="0.25">
      <c r="A27" s="17" t="s">
        <v>19</v>
      </c>
      <c r="B27" s="19"/>
      <c r="C27" s="19"/>
      <c r="D27" s="18"/>
      <c r="E27" s="18">
        <f t="shared" si="1"/>
        <v>0</v>
      </c>
      <c r="F27" s="17"/>
    </row>
    <row r="28" spans="1:6" x14ac:dyDescent="0.25">
      <c r="A28" s="17" t="s">
        <v>20</v>
      </c>
      <c r="B28" s="17"/>
      <c r="C28" s="17"/>
      <c r="D28" s="18"/>
      <c r="E28" s="18">
        <f t="shared" si="1"/>
        <v>0</v>
      </c>
      <c r="F28" s="17"/>
    </row>
    <row r="29" spans="1:6" x14ac:dyDescent="0.25">
      <c r="A29" s="17" t="s">
        <v>21</v>
      </c>
      <c r="B29" s="19" t="s">
        <v>108</v>
      </c>
      <c r="C29" s="22" t="s">
        <v>112</v>
      </c>
      <c r="D29" s="18">
        <v>16</v>
      </c>
      <c r="E29" s="18">
        <f t="shared" si="1"/>
        <v>192</v>
      </c>
      <c r="F29" s="19" t="s">
        <v>111</v>
      </c>
    </row>
    <row r="30" spans="1:6" x14ac:dyDescent="0.25">
      <c r="A30" s="17" t="s">
        <v>22</v>
      </c>
      <c r="B30" s="19" t="s">
        <v>114</v>
      </c>
      <c r="C30" s="19" t="s">
        <v>115</v>
      </c>
      <c r="D30" s="18">
        <v>16</v>
      </c>
      <c r="E30" s="18">
        <f t="shared" si="1"/>
        <v>192</v>
      </c>
      <c r="F30" s="17"/>
    </row>
    <row r="31" spans="1:6" ht="15.75" customHeight="1" x14ac:dyDescent="0.25">
      <c r="A31" s="17" t="s">
        <v>247</v>
      </c>
      <c r="B31" s="19" t="s">
        <v>103</v>
      </c>
      <c r="C31" s="19" t="s">
        <v>104</v>
      </c>
      <c r="D31" s="18">
        <v>10</v>
      </c>
      <c r="E31" s="18">
        <f t="shared" si="1"/>
        <v>120</v>
      </c>
      <c r="F31" s="17"/>
    </row>
    <row r="32" spans="1:6" x14ac:dyDescent="0.25">
      <c r="A32" s="17" t="s">
        <v>247</v>
      </c>
      <c r="B32" s="19" t="s">
        <v>105</v>
      </c>
      <c r="C32" s="19" t="s">
        <v>106</v>
      </c>
      <c r="D32" s="18">
        <v>10</v>
      </c>
      <c r="E32" s="18">
        <f t="shared" si="1"/>
        <v>120</v>
      </c>
      <c r="F32" s="17"/>
    </row>
    <row r="33" spans="1:6" x14ac:dyDescent="0.25">
      <c r="A33" s="17" t="s">
        <v>34</v>
      </c>
      <c r="B33" s="17" t="s">
        <v>35</v>
      </c>
      <c r="C33" s="19" t="s">
        <v>178</v>
      </c>
      <c r="D33" s="18">
        <v>0.04</v>
      </c>
      <c r="E33" s="18">
        <f t="shared" si="1"/>
        <v>0.48</v>
      </c>
      <c r="F33" s="19" t="s">
        <v>177</v>
      </c>
    </row>
    <row r="34" spans="1:6" x14ac:dyDescent="0.25">
      <c r="A34" s="17" t="s">
        <v>23</v>
      </c>
      <c r="B34" s="17"/>
      <c r="C34" s="17"/>
      <c r="D34" s="18"/>
      <c r="E34" s="18">
        <f t="shared" si="1"/>
        <v>0</v>
      </c>
      <c r="F34" s="17"/>
    </row>
    <row r="35" spans="1:6" x14ac:dyDescent="0.25">
      <c r="A35" s="17" t="s">
        <v>24</v>
      </c>
      <c r="B35" s="17"/>
      <c r="C35" s="17"/>
      <c r="D35" s="18"/>
      <c r="E35" s="18">
        <f t="shared" si="1"/>
        <v>0</v>
      </c>
      <c r="F35" s="17"/>
    </row>
    <row r="36" spans="1:6" x14ac:dyDescent="0.25">
      <c r="A36" s="17" t="s">
        <v>25</v>
      </c>
      <c r="B36" s="17"/>
      <c r="C36" s="17"/>
      <c r="D36" s="18"/>
      <c r="E36" s="18">
        <f t="shared" si="1"/>
        <v>0</v>
      </c>
      <c r="F36" s="17"/>
    </row>
    <row r="37" spans="1:6" x14ac:dyDescent="0.25">
      <c r="A37" s="17" t="s">
        <v>26</v>
      </c>
      <c r="B37" s="17"/>
      <c r="C37" s="17"/>
      <c r="D37" s="18"/>
      <c r="E37" s="18">
        <f t="shared" si="1"/>
        <v>0</v>
      </c>
      <c r="F37" s="17"/>
    </row>
    <row r="38" spans="1:6" x14ac:dyDescent="0.25">
      <c r="A38" s="17" t="s">
        <v>27</v>
      </c>
      <c r="B38" s="19" t="s">
        <v>154</v>
      </c>
      <c r="C38" s="21" t="s">
        <v>155</v>
      </c>
      <c r="D38" s="18"/>
      <c r="E38" s="18">
        <f t="shared" si="1"/>
        <v>0</v>
      </c>
      <c r="F38" s="22" t="s">
        <v>156</v>
      </c>
    </row>
    <row r="39" spans="1:6" x14ac:dyDescent="0.25">
      <c r="A39" s="17" t="s">
        <v>28</v>
      </c>
      <c r="B39" s="17" t="s">
        <v>36</v>
      </c>
      <c r="C39" s="17" t="s">
        <v>251</v>
      </c>
      <c r="D39" s="18">
        <v>0.4</v>
      </c>
      <c r="E39" s="18">
        <f t="shared" si="1"/>
        <v>4.8000000000000007</v>
      </c>
      <c r="F39" s="17"/>
    </row>
    <row r="40" spans="1:6" x14ac:dyDescent="0.25">
      <c r="A40" s="17"/>
      <c r="B40" s="17"/>
      <c r="C40" s="17"/>
      <c r="D40" s="18"/>
      <c r="E40" s="18"/>
      <c r="F40" s="17"/>
    </row>
    <row r="41" spans="1:6" x14ac:dyDescent="0.25">
      <c r="A41" s="17"/>
      <c r="B41" s="17"/>
      <c r="C41" s="17"/>
      <c r="D41" s="18"/>
      <c r="E41" s="18"/>
      <c r="F41" s="17"/>
    </row>
    <row r="42" spans="1:6" x14ac:dyDescent="0.25">
      <c r="D42" s="2"/>
      <c r="E42" s="2"/>
    </row>
    <row r="43" spans="1:6" x14ac:dyDescent="0.25">
      <c r="D43" s="2"/>
      <c r="E43" s="2"/>
    </row>
    <row r="44" spans="1:6" x14ac:dyDescent="0.25">
      <c r="D44" s="2"/>
      <c r="E44" s="3">
        <f>SUM(E4:E40)</f>
        <v>5826.88</v>
      </c>
    </row>
    <row r="45" spans="1:6" x14ac:dyDescent="0.25">
      <c r="D45" s="2"/>
      <c r="E45" s="2"/>
    </row>
    <row r="46" spans="1:6" x14ac:dyDescent="0.25">
      <c r="D46" s="2"/>
      <c r="E46" s="2"/>
    </row>
  </sheetData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91C4-8135-4354-9570-0C8A5DED89CE}">
  <dimension ref="A1:K44"/>
  <sheetViews>
    <sheetView workbookViewId="0">
      <selection activeCell="E20" sqref="E20"/>
    </sheetView>
  </sheetViews>
  <sheetFormatPr defaultRowHeight="15" x14ac:dyDescent="0.25"/>
  <cols>
    <col min="1" max="1" width="33.5703125" customWidth="1"/>
    <col min="2" max="3" width="9.140625" style="2"/>
    <col min="4" max="4" width="11" customWidth="1"/>
    <col min="5" max="5" width="10.7109375" customWidth="1"/>
    <col min="6" max="6" width="4.42578125" customWidth="1"/>
    <col min="7" max="7" width="3.7109375" customWidth="1"/>
    <col min="8" max="8" width="19.42578125" customWidth="1"/>
    <col min="9" max="9" width="18" customWidth="1"/>
    <col min="10" max="10" width="4.42578125" customWidth="1"/>
    <col min="11" max="11" width="25.42578125" customWidth="1"/>
  </cols>
  <sheetData>
    <row r="1" spans="1:9" x14ac:dyDescent="0.25">
      <c r="A1" s="17" t="s">
        <v>272</v>
      </c>
      <c r="B1" s="33">
        <v>2</v>
      </c>
    </row>
    <row r="4" spans="1:9" x14ac:dyDescent="0.25">
      <c r="A4" s="15" t="s">
        <v>43</v>
      </c>
      <c r="B4" s="28" t="s">
        <v>32</v>
      </c>
      <c r="C4" s="28" t="s">
        <v>273</v>
      </c>
      <c r="D4" s="28" t="s">
        <v>258</v>
      </c>
      <c r="E4" s="28" t="s">
        <v>259</v>
      </c>
      <c r="H4" s="35" t="s">
        <v>270</v>
      </c>
      <c r="I4" s="35"/>
    </row>
    <row r="5" spans="1:9" x14ac:dyDescent="0.25">
      <c r="A5" s="27" t="s">
        <v>0</v>
      </c>
      <c r="B5" s="18">
        <v>40</v>
      </c>
      <c r="C5" s="33">
        <v>100</v>
      </c>
      <c r="D5" s="18">
        <f>$B$1*(C5/100)*3600</f>
        <v>7200</v>
      </c>
      <c r="E5" s="29">
        <f>B5*D5</f>
        <v>288000</v>
      </c>
      <c r="H5" s="17" t="s">
        <v>268</v>
      </c>
      <c r="I5" s="17">
        <v>18144000</v>
      </c>
    </row>
    <row r="6" spans="1:9" x14ac:dyDescent="0.25">
      <c r="A6" s="27" t="s">
        <v>1</v>
      </c>
      <c r="B6" s="18">
        <v>72</v>
      </c>
      <c r="C6" s="33">
        <v>100</v>
      </c>
      <c r="D6" s="18">
        <f t="shared" ref="D6:D19" si="0">$B$1*(C6/100)*3600</f>
        <v>7200</v>
      </c>
      <c r="E6" s="29">
        <f t="shared" ref="E6:E19" si="1">B6*D6</f>
        <v>518400</v>
      </c>
      <c r="H6" s="17" t="s">
        <v>269</v>
      </c>
      <c r="I6" s="17">
        <v>18144000</v>
      </c>
    </row>
    <row r="7" spans="1:9" x14ac:dyDescent="0.25">
      <c r="A7" s="27" t="s">
        <v>2</v>
      </c>
      <c r="B7" s="18">
        <v>72</v>
      </c>
      <c r="C7" s="33">
        <v>100</v>
      </c>
      <c r="D7" s="18">
        <f t="shared" si="0"/>
        <v>7200</v>
      </c>
      <c r="E7" s="29">
        <f t="shared" si="1"/>
        <v>518400</v>
      </c>
    </row>
    <row r="8" spans="1:9" x14ac:dyDescent="0.25">
      <c r="A8" s="27" t="s">
        <v>3</v>
      </c>
      <c r="B8" s="18">
        <v>36</v>
      </c>
      <c r="C8" s="33">
        <v>100</v>
      </c>
      <c r="D8" s="18">
        <f t="shared" si="0"/>
        <v>7200</v>
      </c>
      <c r="E8" s="29">
        <f t="shared" si="1"/>
        <v>259200</v>
      </c>
    </row>
    <row r="9" spans="1:9" x14ac:dyDescent="0.25">
      <c r="A9" s="27" t="s">
        <v>4</v>
      </c>
      <c r="B9" s="18">
        <v>30</v>
      </c>
      <c r="C9" s="33">
        <v>100</v>
      </c>
      <c r="D9" s="18">
        <f t="shared" si="0"/>
        <v>7200</v>
      </c>
      <c r="E9" s="29">
        <f t="shared" si="1"/>
        <v>216000</v>
      </c>
    </row>
    <row r="10" spans="1:9" x14ac:dyDescent="0.25">
      <c r="A10" s="27" t="s">
        <v>5</v>
      </c>
      <c r="B10" s="18">
        <v>27.6</v>
      </c>
      <c r="C10" s="33">
        <v>100</v>
      </c>
      <c r="D10" s="18">
        <f t="shared" si="0"/>
        <v>7200</v>
      </c>
      <c r="E10" s="29">
        <f t="shared" si="1"/>
        <v>198720</v>
      </c>
    </row>
    <row r="11" spans="1:9" x14ac:dyDescent="0.25">
      <c r="A11" s="27" t="s">
        <v>5</v>
      </c>
      <c r="B11" s="18">
        <v>27.6</v>
      </c>
      <c r="C11" s="33">
        <v>100</v>
      </c>
      <c r="D11" s="18">
        <f t="shared" si="0"/>
        <v>7200</v>
      </c>
      <c r="E11" s="29">
        <f t="shared" si="1"/>
        <v>198720</v>
      </c>
    </row>
    <row r="12" spans="1:9" x14ac:dyDescent="0.25">
      <c r="A12" s="27" t="s">
        <v>13</v>
      </c>
      <c r="B12" s="18">
        <v>2.4</v>
      </c>
      <c r="C12" s="33">
        <v>100</v>
      </c>
      <c r="D12" s="18">
        <f t="shared" si="0"/>
        <v>7200</v>
      </c>
      <c r="E12" s="29">
        <f t="shared" si="1"/>
        <v>17280</v>
      </c>
    </row>
    <row r="13" spans="1:9" x14ac:dyDescent="0.25">
      <c r="A13" s="27" t="s">
        <v>249</v>
      </c>
      <c r="B13" s="18">
        <v>36</v>
      </c>
      <c r="C13" s="33">
        <v>100</v>
      </c>
      <c r="D13" s="18">
        <f t="shared" si="0"/>
        <v>7200</v>
      </c>
      <c r="E13" s="29">
        <f t="shared" si="1"/>
        <v>259200</v>
      </c>
    </row>
    <row r="14" spans="1:9" x14ac:dyDescent="0.25">
      <c r="A14" s="27" t="s">
        <v>131</v>
      </c>
      <c r="B14" s="26">
        <v>50</v>
      </c>
      <c r="C14" s="33">
        <v>100</v>
      </c>
      <c r="D14" s="18">
        <f t="shared" si="0"/>
        <v>7200</v>
      </c>
      <c r="E14" s="29">
        <f t="shared" si="1"/>
        <v>360000</v>
      </c>
    </row>
    <row r="15" spans="1:9" x14ac:dyDescent="0.25">
      <c r="A15" s="27" t="s">
        <v>246</v>
      </c>
      <c r="B15" s="26">
        <v>50</v>
      </c>
      <c r="C15" s="33">
        <v>100</v>
      </c>
      <c r="D15" s="18">
        <f t="shared" si="0"/>
        <v>7200</v>
      </c>
      <c r="E15" s="29">
        <f t="shared" si="1"/>
        <v>360000</v>
      </c>
    </row>
    <row r="16" spans="1:9" x14ac:dyDescent="0.25">
      <c r="A16" s="27" t="s">
        <v>9</v>
      </c>
      <c r="B16" s="18">
        <v>6</v>
      </c>
      <c r="C16" s="33">
        <v>100</v>
      </c>
      <c r="D16" s="18">
        <f t="shared" si="0"/>
        <v>7200</v>
      </c>
      <c r="E16" s="29">
        <f t="shared" si="1"/>
        <v>43200</v>
      </c>
    </row>
    <row r="17" spans="1:11" x14ac:dyDescent="0.25">
      <c r="A17" s="27" t="s">
        <v>10</v>
      </c>
      <c r="B17" s="18">
        <v>12</v>
      </c>
      <c r="C17" s="33">
        <v>100</v>
      </c>
      <c r="D17" s="18">
        <f t="shared" si="0"/>
        <v>7200</v>
      </c>
      <c r="E17" s="29">
        <f t="shared" si="1"/>
        <v>86400</v>
      </c>
    </row>
    <row r="18" spans="1:11" x14ac:dyDescent="0.25">
      <c r="A18" s="27" t="s">
        <v>34</v>
      </c>
      <c r="B18" s="18">
        <v>0.5</v>
      </c>
      <c r="C18" s="33">
        <v>100</v>
      </c>
      <c r="D18" s="18">
        <f t="shared" si="0"/>
        <v>7200</v>
      </c>
      <c r="E18" s="29">
        <f t="shared" si="1"/>
        <v>3600</v>
      </c>
    </row>
    <row r="19" spans="1:11" x14ac:dyDescent="0.25">
      <c r="A19" s="27" t="s">
        <v>28</v>
      </c>
      <c r="B19" s="18">
        <v>5</v>
      </c>
      <c r="C19" s="33">
        <v>100</v>
      </c>
      <c r="D19" s="18">
        <f t="shared" si="0"/>
        <v>7200</v>
      </c>
      <c r="E19" s="29">
        <f t="shared" si="1"/>
        <v>36000</v>
      </c>
    </row>
    <row r="20" spans="1:11" x14ac:dyDescent="0.25">
      <c r="A20" t="s">
        <v>261</v>
      </c>
      <c r="D20" s="2"/>
      <c r="E20" s="30">
        <f>SUM(E5:E19)</f>
        <v>3363120</v>
      </c>
    </row>
    <row r="21" spans="1:11" x14ac:dyDescent="0.25">
      <c r="D21" s="2"/>
      <c r="E21" s="2"/>
    </row>
    <row r="22" spans="1:11" x14ac:dyDescent="0.25">
      <c r="D22" s="2"/>
      <c r="E22" s="2"/>
    </row>
    <row r="23" spans="1:11" x14ac:dyDescent="0.25">
      <c r="D23" s="2"/>
      <c r="E23" s="2"/>
      <c r="H23" s="35" t="s">
        <v>271</v>
      </c>
      <c r="I23" s="35"/>
    </row>
    <row r="24" spans="1:11" x14ac:dyDescent="0.25">
      <c r="A24" s="17" t="s">
        <v>12</v>
      </c>
      <c r="B24" s="18">
        <v>180</v>
      </c>
      <c r="C24" s="33">
        <v>0</v>
      </c>
      <c r="D24" s="18">
        <f t="shared" ref="D24:D39" si="2">$B$1*(C24/100)*3600</f>
        <v>0</v>
      </c>
      <c r="E24" s="29">
        <f t="shared" ref="E24:E39" si="3">B24*D24</f>
        <v>0</v>
      </c>
      <c r="H24" s="17" t="s">
        <v>263</v>
      </c>
      <c r="I24" s="31">
        <f>$E$20</f>
        <v>3363120</v>
      </c>
    </row>
    <row r="25" spans="1:11" x14ac:dyDescent="0.25">
      <c r="A25" s="17" t="s">
        <v>15</v>
      </c>
      <c r="B25" s="18">
        <v>120</v>
      </c>
      <c r="C25" s="33">
        <v>0</v>
      </c>
      <c r="D25" s="18">
        <f t="shared" si="2"/>
        <v>0</v>
      </c>
      <c r="E25" s="29">
        <f t="shared" si="3"/>
        <v>0</v>
      </c>
      <c r="H25" s="17" t="s">
        <v>264</v>
      </c>
      <c r="I25" s="31">
        <f>$E$40</f>
        <v>2649600</v>
      </c>
    </row>
    <row r="26" spans="1:11" x14ac:dyDescent="0.25">
      <c r="A26" s="17" t="s">
        <v>18</v>
      </c>
      <c r="B26" s="18">
        <v>400</v>
      </c>
      <c r="C26" s="33">
        <v>2</v>
      </c>
      <c r="D26" s="18">
        <f t="shared" si="2"/>
        <v>144</v>
      </c>
      <c r="E26" s="29">
        <f t="shared" si="3"/>
        <v>57600</v>
      </c>
      <c r="H26" s="17" t="s">
        <v>265</v>
      </c>
      <c r="I26" s="31">
        <f>I24+I25</f>
        <v>6012720</v>
      </c>
    </row>
    <row r="27" spans="1:11" x14ac:dyDescent="0.25">
      <c r="A27" s="17" t="s">
        <v>21</v>
      </c>
      <c r="B27" s="18">
        <v>192</v>
      </c>
      <c r="C27" s="33">
        <v>0</v>
      </c>
      <c r="D27" s="18">
        <f t="shared" si="2"/>
        <v>0</v>
      </c>
      <c r="E27" s="29">
        <f t="shared" si="3"/>
        <v>0</v>
      </c>
    </row>
    <row r="28" spans="1:11" x14ac:dyDescent="0.25">
      <c r="A28" s="17" t="s">
        <v>22</v>
      </c>
      <c r="B28" s="18">
        <v>192</v>
      </c>
      <c r="C28" s="33">
        <v>0</v>
      </c>
      <c r="D28" s="18">
        <f t="shared" si="2"/>
        <v>0</v>
      </c>
      <c r="E28" s="29">
        <f t="shared" si="3"/>
        <v>0</v>
      </c>
    </row>
    <row r="29" spans="1:11" x14ac:dyDescent="0.25">
      <c r="A29" s="17" t="s">
        <v>247</v>
      </c>
      <c r="B29" s="18">
        <v>120</v>
      </c>
      <c r="C29" s="33">
        <v>0</v>
      </c>
      <c r="D29" s="18">
        <f t="shared" si="2"/>
        <v>0</v>
      </c>
      <c r="E29" s="29">
        <f t="shared" si="3"/>
        <v>0</v>
      </c>
      <c r="H29" s="17" t="s">
        <v>266</v>
      </c>
      <c r="I29" s="17">
        <f>$E$44</f>
        <v>2916000</v>
      </c>
    </row>
    <row r="30" spans="1:11" x14ac:dyDescent="0.25">
      <c r="A30" s="17" t="s">
        <v>247</v>
      </c>
      <c r="B30" s="18">
        <v>120</v>
      </c>
      <c r="C30" s="33">
        <v>0</v>
      </c>
      <c r="D30" s="18">
        <f t="shared" si="2"/>
        <v>0</v>
      </c>
      <c r="E30" s="29">
        <f t="shared" si="3"/>
        <v>0</v>
      </c>
    </row>
    <row r="31" spans="1:11" x14ac:dyDescent="0.25">
      <c r="A31" s="17" t="s">
        <v>7</v>
      </c>
      <c r="B31" s="18">
        <v>1116</v>
      </c>
      <c r="C31" s="33">
        <v>0</v>
      </c>
      <c r="D31" s="18">
        <f t="shared" si="2"/>
        <v>0</v>
      </c>
      <c r="E31" s="29">
        <f t="shared" si="3"/>
        <v>0</v>
      </c>
      <c r="K31" t="s">
        <v>274</v>
      </c>
    </row>
    <row r="32" spans="1:11" x14ac:dyDescent="0.25">
      <c r="A32" s="17" t="s">
        <v>8</v>
      </c>
      <c r="B32" s="18">
        <v>3336</v>
      </c>
      <c r="C32" s="33">
        <v>0</v>
      </c>
      <c r="D32" s="18">
        <f t="shared" si="2"/>
        <v>0</v>
      </c>
      <c r="E32" s="29">
        <f t="shared" si="3"/>
        <v>0</v>
      </c>
      <c r="H32" s="17" t="s">
        <v>267</v>
      </c>
      <c r="I32" s="17">
        <f>I26-I29</f>
        <v>3096720</v>
      </c>
      <c r="K32" s="32">
        <f>(I32/I5)</f>
        <v>0.17067460317460317</v>
      </c>
    </row>
    <row r="33" spans="1:11" x14ac:dyDescent="0.25">
      <c r="A33" s="17" t="s">
        <v>256</v>
      </c>
      <c r="B33" s="26">
        <v>120</v>
      </c>
      <c r="C33" s="34">
        <v>100</v>
      </c>
      <c r="D33" s="18">
        <f t="shared" si="2"/>
        <v>7200</v>
      </c>
      <c r="E33" s="29">
        <f t="shared" si="3"/>
        <v>864000</v>
      </c>
    </row>
    <row r="34" spans="1:11" x14ac:dyDescent="0.25">
      <c r="A34" s="17" t="s">
        <v>256</v>
      </c>
      <c r="B34" s="26">
        <v>120</v>
      </c>
      <c r="C34" s="34">
        <v>100</v>
      </c>
      <c r="D34" s="18">
        <f t="shared" si="2"/>
        <v>7200</v>
      </c>
      <c r="E34" s="29">
        <f t="shared" si="3"/>
        <v>864000</v>
      </c>
    </row>
    <row r="35" spans="1:11" x14ac:dyDescent="0.25">
      <c r="A35" s="17" t="s">
        <v>256</v>
      </c>
      <c r="B35" s="26">
        <v>120</v>
      </c>
      <c r="C35" s="34">
        <v>100</v>
      </c>
      <c r="D35" s="18">
        <f t="shared" si="2"/>
        <v>7200</v>
      </c>
      <c r="E35" s="29">
        <f t="shared" si="3"/>
        <v>864000</v>
      </c>
      <c r="K35" t="s">
        <v>275</v>
      </c>
    </row>
    <row r="36" spans="1:11" x14ac:dyDescent="0.25">
      <c r="A36" s="17" t="s">
        <v>257</v>
      </c>
      <c r="B36" s="26">
        <v>120</v>
      </c>
      <c r="C36" s="34">
        <v>0</v>
      </c>
      <c r="D36" s="18">
        <f t="shared" si="2"/>
        <v>0</v>
      </c>
      <c r="E36" s="29">
        <f t="shared" si="3"/>
        <v>0</v>
      </c>
      <c r="K36" s="32">
        <f>(I32/(I5+I6))</f>
        <v>8.5337301587301587E-2</v>
      </c>
    </row>
    <row r="37" spans="1:11" x14ac:dyDescent="0.25">
      <c r="A37" s="17" t="s">
        <v>257</v>
      </c>
      <c r="B37" s="26">
        <v>120</v>
      </c>
      <c r="C37" s="34">
        <v>0</v>
      </c>
      <c r="D37" s="18">
        <f t="shared" si="2"/>
        <v>0</v>
      </c>
      <c r="E37" s="29">
        <f t="shared" si="3"/>
        <v>0</v>
      </c>
    </row>
    <row r="38" spans="1:11" x14ac:dyDescent="0.25">
      <c r="A38" s="17" t="s">
        <v>257</v>
      </c>
      <c r="B38" s="26">
        <v>120</v>
      </c>
      <c r="C38" s="34">
        <v>0</v>
      </c>
      <c r="D38" s="18">
        <f t="shared" si="2"/>
        <v>0</v>
      </c>
      <c r="E38" s="29">
        <f t="shared" si="3"/>
        <v>0</v>
      </c>
    </row>
    <row r="39" spans="1:11" x14ac:dyDescent="0.25">
      <c r="A39" s="17" t="s">
        <v>257</v>
      </c>
      <c r="B39" s="26">
        <v>120</v>
      </c>
      <c r="C39" s="34">
        <v>0</v>
      </c>
      <c r="D39" s="18">
        <f t="shared" si="2"/>
        <v>0</v>
      </c>
      <c r="E39" s="29">
        <f t="shared" si="3"/>
        <v>0</v>
      </c>
    </row>
    <row r="40" spans="1:11" x14ac:dyDescent="0.25">
      <c r="A40" t="s">
        <v>262</v>
      </c>
      <c r="D40" s="2"/>
      <c r="E40" s="30">
        <f>SUM(E24:E39)</f>
        <v>2649600</v>
      </c>
    </row>
    <row r="41" spans="1:11" x14ac:dyDescent="0.25">
      <c r="D41" s="2"/>
      <c r="E41" s="2"/>
    </row>
    <row r="42" spans="1:11" x14ac:dyDescent="0.25">
      <c r="D42" s="2"/>
      <c r="E42" s="2"/>
    </row>
    <row r="43" spans="1:11" x14ac:dyDescent="0.25">
      <c r="D43" s="2"/>
      <c r="E43" s="2"/>
    </row>
    <row r="44" spans="1:11" x14ac:dyDescent="0.25">
      <c r="A44" s="17" t="s">
        <v>260</v>
      </c>
      <c r="B44" s="18">
        <v>405</v>
      </c>
      <c r="C44" s="18"/>
      <c r="D44" s="18">
        <f>$B$1*3600</f>
        <v>7200</v>
      </c>
      <c r="E44" s="18">
        <f>B44*D44</f>
        <v>2916000</v>
      </c>
    </row>
  </sheetData>
  <mergeCells count="2">
    <mergeCell ref="H4:I4"/>
    <mergeCell ref="H23:I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Boat Inv</vt:lpstr>
      <vt:lpstr>12V Power</vt:lpstr>
      <vt:lpstr>Energy Usage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2025-03-04T18:36:55Z</cp:lastPrinted>
  <dcterms:created xsi:type="dcterms:W3CDTF">2025-02-20T22:11:51Z</dcterms:created>
  <dcterms:modified xsi:type="dcterms:W3CDTF">2025-03-04T18:56:25Z</dcterms:modified>
</cp:coreProperties>
</file>