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49875" windowHeight="18705" activeTab="3"/>
  </bookViews>
  <sheets>
    <sheet name="Sheet1" sheetId="1" r:id="rId1"/>
    <sheet name="Sheet2" sheetId="2" r:id="rId2"/>
    <sheet name="Sheet3" sheetId="3" r:id="rId3"/>
    <sheet name="Sheet4" sheetId="4" r:id="rId4"/>
  </sheets>
  <calcPr calcId="145621"/>
</workbook>
</file>

<file path=xl/calcChain.xml><?xml version="1.0" encoding="utf-8"?>
<calcChain xmlns="http://schemas.openxmlformats.org/spreadsheetml/2006/main">
  <c r="C13" i="4" l="1"/>
  <c r="B9" i="4"/>
  <c r="C4" i="4"/>
  <c r="C2" i="4" s="1"/>
  <c r="C3" i="4"/>
  <c r="E3" i="4" s="1"/>
  <c r="B31" i="3"/>
  <c r="B30" i="3"/>
  <c r="B7" i="3"/>
  <c r="B11" i="2"/>
  <c r="B6" i="2"/>
  <c r="B14" i="1"/>
  <c r="B12" i="2"/>
  <c r="B12" i="1"/>
  <c r="B16" i="1" s="1"/>
  <c r="B4" i="1"/>
</calcChain>
</file>

<file path=xl/sharedStrings.xml><?xml version="1.0" encoding="utf-8"?>
<sst xmlns="http://schemas.openxmlformats.org/spreadsheetml/2006/main" count="58" uniqueCount="48">
  <si>
    <t>Total Load</t>
  </si>
  <si>
    <t>Number of Mounts</t>
  </si>
  <si>
    <t>Load Per Mount:</t>
  </si>
  <si>
    <t>lbs</t>
  </si>
  <si>
    <t>Hz</t>
  </si>
  <si>
    <t>RPM</t>
  </si>
  <si>
    <t>60 sec/min</t>
  </si>
  <si>
    <t>Disturbing Frequency (fd)</t>
  </si>
  <si>
    <t>Natural Frequency (fn):</t>
  </si>
  <si>
    <t>Static Deflection (ds):</t>
  </si>
  <si>
    <t>inches</t>
  </si>
  <si>
    <t>String Rate (K):</t>
  </si>
  <si>
    <t>lbs/in</t>
  </si>
  <si>
    <t>Developed By (http://karman.com/products/selection-steps)</t>
  </si>
  <si>
    <t>Low end Shape Factor</t>
  </si>
  <si>
    <t>High End Shape Factor</t>
  </si>
  <si>
    <t>Thickness</t>
  </si>
  <si>
    <t>in</t>
  </si>
  <si>
    <t>Shape Length:</t>
  </si>
  <si>
    <t>shape Width:</t>
  </si>
  <si>
    <t>shape Area:</t>
  </si>
  <si>
    <t>in^2</t>
  </si>
  <si>
    <t>Low End Thickness:</t>
  </si>
  <si>
    <t>High End Thickness</t>
  </si>
  <si>
    <t>Shape Factor (SF)</t>
  </si>
  <si>
    <t>Loaded Area</t>
  </si>
  <si>
    <t>Unloaded Area</t>
  </si>
  <si>
    <t>Length</t>
  </si>
  <si>
    <t>Width</t>
  </si>
  <si>
    <t>Rectangular Prism (SF):</t>
  </si>
  <si>
    <t>Compressive Modulus</t>
  </si>
  <si>
    <t>Cs</t>
  </si>
  <si>
    <t>Assumed Percent Deflection</t>
  </si>
  <si>
    <t>Static deflection</t>
  </si>
  <si>
    <t>Load per isolator</t>
  </si>
  <si>
    <t>corre</t>
  </si>
  <si>
    <t>Corrected Compressive Modulus</t>
  </si>
  <si>
    <t>Percent Deflection</t>
  </si>
  <si>
    <t xml:space="preserve">Shore A Durometer </t>
  </si>
  <si>
    <t>Young's Modulous</t>
  </si>
  <si>
    <t>Shape Factor (S)</t>
  </si>
  <si>
    <t>Area Under Load</t>
  </si>
  <si>
    <t>Area Free to Bulge</t>
  </si>
  <si>
    <t>Mpa</t>
  </si>
  <si>
    <t>E</t>
  </si>
  <si>
    <t>Block Shape (E critical)</t>
  </si>
  <si>
    <t>Stiffness (K)</t>
  </si>
  <si>
    <t>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</si>
</sst>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168" fontId="0" fillId="0" borderId="0" xfId="0" applyNumberFormat="1"/>
    <xf numFmtId="16" fontId="0" fillId="0" borderId="0" xfId="0" applyNumberFormat="1"/>
    <xf numFmtId="0" fontId="0" fillId="0" borderId="0" xfId="0" applyFill="1"/>
    <xf numFmtId="0" fontId="0" fillId="3" borderId="0" xfId="0" applyFill="1"/>
    <xf numFmtId="2" fontId="0" fillId="3" borderId="0" xfId="0" applyNumberFormat="1" applyFill="1"/>
    <xf numFmtId="2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6"/>
  <sheetViews>
    <sheetView workbookViewId="0">
      <selection activeCell="J14" sqref="J14"/>
    </sheetView>
  </sheetViews>
  <sheetFormatPr defaultRowHeight="15" x14ac:dyDescent="0.25"/>
  <cols>
    <col min="1" max="1" width="24" bestFit="1" customWidth="1"/>
    <col min="2" max="2" width="18" bestFit="1" customWidth="1"/>
  </cols>
  <sheetData>
    <row r="3" spans="1:6" x14ac:dyDescent="0.25">
      <c r="F3" t="s">
        <v>13</v>
      </c>
    </row>
    <row r="4" spans="1:6" x14ac:dyDescent="0.25">
      <c r="A4" t="s">
        <v>2</v>
      </c>
      <c r="B4">
        <f>C5/C6</f>
        <v>250</v>
      </c>
      <c r="C4" t="s">
        <v>3</v>
      </c>
    </row>
    <row r="5" spans="1:6" x14ac:dyDescent="0.25">
      <c r="B5" t="s">
        <v>0</v>
      </c>
      <c r="C5" s="1">
        <v>2000</v>
      </c>
    </row>
    <row r="6" spans="1:6" x14ac:dyDescent="0.25">
      <c r="B6" t="s">
        <v>1</v>
      </c>
      <c r="C6" s="1">
        <v>8</v>
      </c>
    </row>
    <row r="8" spans="1:6" x14ac:dyDescent="0.25">
      <c r="A8" t="s">
        <v>7</v>
      </c>
      <c r="B8" s="1">
        <v>50</v>
      </c>
      <c r="C8" t="s">
        <v>4</v>
      </c>
    </row>
    <row r="9" spans="1:6" x14ac:dyDescent="0.25">
      <c r="B9" t="s">
        <v>5</v>
      </c>
      <c r="C9" s="1"/>
    </row>
    <row r="10" spans="1:6" x14ac:dyDescent="0.25">
      <c r="B10" t="s">
        <v>6</v>
      </c>
      <c r="C10" s="1"/>
    </row>
    <row r="12" spans="1:6" x14ac:dyDescent="0.25">
      <c r="A12" t="s">
        <v>8</v>
      </c>
      <c r="B12" s="2">
        <f>B8/2.45</f>
        <v>20.408163265306122</v>
      </c>
      <c r="C12" t="s">
        <v>4</v>
      </c>
    </row>
    <row r="13" spans="1:6" x14ac:dyDescent="0.25">
      <c r="B13" s="2"/>
    </row>
    <row r="14" spans="1:6" x14ac:dyDescent="0.25">
      <c r="A14" t="s">
        <v>9</v>
      </c>
      <c r="B14" s="2">
        <f>9.8/(B12^2)</f>
        <v>2.3529800000000003E-2</v>
      </c>
      <c r="C14" t="s">
        <v>10</v>
      </c>
    </row>
    <row r="16" spans="1:6" x14ac:dyDescent="0.25">
      <c r="A16" t="s">
        <v>11</v>
      </c>
      <c r="B16">
        <f>B4/B14</f>
        <v>10624.824690392606</v>
      </c>
      <c r="C16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2"/>
  <sheetViews>
    <sheetView workbookViewId="0">
      <selection activeCell="A15" sqref="A15"/>
    </sheetView>
  </sheetViews>
  <sheetFormatPr defaultRowHeight="15" x14ac:dyDescent="0.25"/>
  <cols>
    <col min="1" max="1" width="20.7109375" bestFit="1" customWidth="1"/>
  </cols>
  <sheetData>
    <row r="4" spans="1:3" x14ac:dyDescent="0.25">
      <c r="A4" t="s">
        <v>18</v>
      </c>
      <c r="B4">
        <v>22</v>
      </c>
      <c r="C4" t="s">
        <v>17</v>
      </c>
    </row>
    <row r="5" spans="1:3" x14ac:dyDescent="0.25">
      <c r="A5" t="s">
        <v>19</v>
      </c>
      <c r="B5">
        <v>1.5</v>
      </c>
      <c r="C5" t="s">
        <v>17</v>
      </c>
    </row>
    <row r="6" spans="1:3" x14ac:dyDescent="0.25">
      <c r="A6" t="s">
        <v>20</v>
      </c>
      <c r="B6">
        <f>B5*B4</f>
        <v>33</v>
      </c>
      <c r="C6" t="s">
        <v>21</v>
      </c>
    </row>
    <row r="8" spans="1:3" x14ac:dyDescent="0.25">
      <c r="A8" t="s">
        <v>14</v>
      </c>
      <c r="B8" s="1">
        <v>0.5</v>
      </c>
    </row>
    <row r="9" spans="1:3" x14ac:dyDescent="0.25">
      <c r="A9" t="s">
        <v>15</v>
      </c>
      <c r="B9" s="1">
        <v>1</v>
      </c>
    </row>
    <row r="11" spans="1:3" x14ac:dyDescent="0.25">
      <c r="A11" t="s">
        <v>22</v>
      </c>
      <c r="B11">
        <f>(B4*B5)/(B8*(2*B4+2*B5))</f>
        <v>1.4042553191489362</v>
      </c>
      <c r="C11" t="s">
        <v>17</v>
      </c>
    </row>
    <row r="12" spans="1:3" x14ac:dyDescent="0.25">
      <c r="A12" t="s">
        <v>23</v>
      </c>
      <c r="B12">
        <f>(B4*B5)/(B9*(2*B4+2*B5))</f>
        <v>0.7021276595744681</v>
      </c>
      <c r="C1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1"/>
  <sheetViews>
    <sheetView workbookViewId="0">
      <selection activeCell="A33" sqref="A33"/>
    </sheetView>
  </sheetViews>
  <sheetFormatPr defaultRowHeight="15" x14ac:dyDescent="0.25"/>
  <cols>
    <col min="1" max="1" width="30.42578125" bestFit="1" customWidth="1"/>
    <col min="2" max="2" width="26.7109375" bestFit="1" customWidth="1"/>
  </cols>
  <sheetData>
    <row r="3" spans="1:3" x14ac:dyDescent="0.25">
      <c r="A3" t="s">
        <v>24</v>
      </c>
      <c r="B3" s="5"/>
    </row>
    <row r="4" spans="1:3" x14ac:dyDescent="0.25">
      <c r="B4" t="s">
        <v>25</v>
      </c>
    </row>
    <row r="5" spans="1:3" x14ac:dyDescent="0.25">
      <c r="B5" t="s">
        <v>26</v>
      </c>
    </row>
    <row r="7" spans="1:3" x14ac:dyDescent="0.25">
      <c r="A7" t="s">
        <v>29</v>
      </c>
      <c r="B7" s="6">
        <f>(C8*C9)/(2*C10*(C8+C9))</f>
        <v>0.91666666666666663</v>
      </c>
    </row>
    <row r="8" spans="1:3" x14ac:dyDescent="0.25">
      <c r="B8" t="s">
        <v>27</v>
      </c>
      <c r="C8" s="1">
        <v>22</v>
      </c>
    </row>
    <row r="9" spans="1:3" x14ac:dyDescent="0.25">
      <c r="B9" t="s">
        <v>28</v>
      </c>
      <c r="C9" s="1">
        <v>2</v>
      </c>
    </row>
    <row r="10" spans="1:3" x14ac:dyDescent="0.25">
      <c r="B10" s="3" t="s">
        <v>16</v>
      </c>
      <c r="C10">
        <v>1</v>
      </c>
    </row>
    <row r="14" spans="1:3" x14ac:dyDescent="0.25">
      <c r="A14" t="s">
        <v>30</v>
      </c>
      <c r="B14" s="5"/>
    </row>
    <row r="15" spans="1:3" x14ac:dyDescent="0.25">
      <c r="B15" t="s">
        <v>31</v>
      </c>
      <c r="C15" s="1"/>
    </row>
    <row r="16" spans="1:3" x14ac:dyDescent="0.25">
      <c r="B16" t="s">
        <v>32</v>
      </c>
      <c r="C16" s="1"/>
    </row>
    <row r="17" spans="1:3" x14ac:dyDescent="0.25">
      <c r="C17" s="4"/>
    </row>
    <row r="18" spans="1:3" x14ac:dyDescent="0.25">
      <c r="A18" t="s">
        <v>36</v>
      </c>
      <c r="B18" s="5"/>
      <c r="C18" s="4"/>
    </row>
    <row r="19" spans="1:3" x14ac:dyDescent="0.25">
      <c r="C19" s="4"/>
    </row>
    <row r="20" spans="1:3" x14ac:dyDescent="0.25">
      <c r="C20" s="4"/>
    </row>
    <row r="21" spans="1:3" x14ac:dyDescent="0.25">
      <c r="C21" s="4"/>
    </row>
    <row r="22" spans="1:3" x14ac:dyDescent="0.25">
      <c r="C22" s="4"/>
    </row>
    <row r="23" spans="1:3" x14ac:dyDescent="0.25">
      <c r="A23" t="s">
        <v>33</v>
      </c>
      <c r="B23" s="5"/>
    </row>
    <row r="24" spans="1:3" x14ac:dyDescent="0.25">
      <c r="B24" t="s">
        <v>34</v>
      </c>
    </row>
    <row r="25" spans="1:3" x14ac:dyDescent="0.25">
      <c r="B25" t="s">
        <v>35</v>
      </c>
    </row>
    <row r="27" spans="1:3" x14ac:dyDescent="0.25">
      <c r="A27" t="s">
        <v>37</v>
      </c>
    </row>
    <row r="29" spans="1:3" x14ac:dyDescent="0.25">
      <c r="A29" t="s">
        <v>38</v>
      </c>
      <c r="B29" s="1">
        <v>50</v>
      </c>
    </row>
    <row r="30" spans="1:3" x14ac:dyDescent="0.25">
      <c r="A30" t="s">
        <v>39</v>
      </c>
      <c r="B30" s="7">
        <f>EXP((B29)*0.0235-0.6403)</f>
        <v>1.7069360846090234</v>
      </c>
      <c r="C30" t="s">
        <v>43</v>
      </c>
    </row>
    <row r="31" spans="1:3" x14ac:dyDescent="0.25">
      <c r="B31" s="6">
        <f>B30*145</f>
        <v>247.50573226830838</v>
      </c>
      <c r="C31" t="s">
        <v>12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tabSelected="1" workbookViewId="0">
      <selection activeCell="E19" sqref="E19"/>
    </sheetView>
  </sheetViews>
  <sheetFormatPr defaultRowHeight="15" x14ac:dyDescent="0.25"/>
  <cols>
    <col min="1" max="1" width="21" bestFit="1" customWidth="1"/>
    <col min="2" max="2" width="17.5703125" bestFit="1" customWidth="1"/>
    <col min="3" max="3" width="12" bestFit="1" customWidth="1"/>
  </cols>
  <sheetData>
    <row r="2" spans="1:5" x14ac:dyDescent="0.25">
      <c r="A2" t="s">
        <v>40</v>
      </c>
      <c r="C2" s="5">
        <f>C3/C4</f>
        <v>0.93023255813953487</v>
      </c>
    </row>
    <row r="3" spans="1:5" x14ac:dyDescent="0.25">
      <c r="B3" t="s">
        <v>41</v>
      </c>
      <c r="C3" s="5">
        <f>C5*C6</f>
        <v>30</v>
      </c>
      <c r="D3" t="s">
        <v>21</v>
      </c>
      <c r="E3">
        <f>C3*10</f>
        <v>300</v>
      </c>
    </row>
    <row r="4" spans="1:5" x14ac:dyDescent="0.25">
      <c r="B4" t="s">
        <v>42</v>
      </c>
      <c r="C4" s="5">
        <f>2*(C6*C7)+2*(C5*C7)</f>
        <v>32.25</v>
      </c>
      <c r="D4" t="s">
        <v>21</v>
      </c>
    </row>
    <row r="5" spans="1:5" x14ac:dyDescent="0.25">
      <c r="B5" t="s">
        <v>28</v>
      </c>
      <c r="C5" s="1">
        <v>1.5</v>
      </c>
    </row>
    <row r="6" spans="1:5" x14ac:dyDescent="0.25">
      <c r="B6" t="s">
        <v>27</v>
      </c>
      <c r="C6" s="1">
        <v>20</v>
      </c>
    </row>
    <row r="7" spans="1:5" x14ac:dyDescent="0.25">
      <c r="B7" t="s">
        <v>16</v>
      </c>
      <c r="C7" s="1">
        <v>0.75</v>
      </c>
    </row>
    <row r="9" spans="1:5" x14ac:dyDescent="0.25">
      <c r="A9" t="s">
        <v>45</v>
      </c>
      <c r="B9" s="6">
        <f>(4/3)*C10*(1+C2^2)</f>
        <v>4.9742202992608613</v>
      </c>
    </row>
    <row r="10" spans="1:5" x14ac:dyDescent="0.25">
      <c r="B10" t="s">
        <v>44</v>
      </c>
      <c r="C10" s="1">
        <v>2</v>
      </c>
    </row>
    <row r="12" spans="1:5" x14ac:dyDescent="0.25">
      <c r="A12" t="s">
        <v>46</v>
      </c>
    </row>
    <row r="13" spans="1:5" x14ac:dyDescent="0.25">
      <c r="B13" t="s">
        <v>47</v>
      </c>
      <c r="C13" s="5">
        <f>(B9*C6*C5)/C7</f>
        <v>198.96881197043444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Emery Nolasco</cp:lastModifiedBy>
  <dcterms:created xsi:type="dcterms:W3CDTF">2018-01-23T18:21:28Z</dcterms:created>
  <dcterms:modified xsi:type="dcterms:W3CDTF">2018-01-27T01:39:55Z</dcterms:modified>
</cp:coreProperties>
</file>