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20191210\"/>
    </mc:Choice>
  </mc:AlternateContent>
  <bookViews>
    <workbookView xWindow="0" yWindow="0" windowWidth="20490" windowHeight="7620"/>
  </bookViews>
  <sheets>
    <sheet name="Overview" sheetId="1" r:id="rId1"/>
    <sheet name="Detailed inspection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2" l="1"/>
  <c r="G23" i="2"/>
  <c r="H23" i="2" s="1"/>
  <c r="G36" i="2"/>
  <c r="H36" i="2" s="1"/>
  <c r="G40" i="2"/>
  <c r="H40" i="2" s="1"/>
  <c r="G48" i="2"/>
  <c r="H48" i="2" s="1"/>
  <c r="B4" i="2"/>
  <c r="C4" i="2" s="1"/>
  <c r="B5" i="2"/>
  <c r="C5" i="2" s="1"/>
  <c r="B6" i="2"/>
  <c r="C6" i="2" s="1"/>
  <c r="D6" i="2" s="1"/>
  <c r="B7" i="2"/>
  <c r="C7" i="2"/>
  <c r="G7" i="2" s="1"/>
  <c r="H7" i="2" s="1"/>
  <c r="D7" i="2"/>
  <c r="B8" i="2"/>
  <c r="C8" i="2" s="1"/>
  <c r="B9" i="2"/>
  <c r="C9" i="2" s="1"/>
  <c r="B10" i="2"/>
  <c r="G10" i="2" s="1"/>
  <c r="H10" i="2" s="1"/>
  <c r="C10" i="2"/>
  <c r="D10" i="2" s="1"/>
  <c r="B11" i="2"/>
  <c r="C11" i="2"/>
  <c r="D11" i="2"/>
  <c r="G11" i="2" s="1"/>
  <c r="H11" i="2" s="1"/>
  <c r="B12" i="2"/>
  <c r="C12" i="2" s="1"/>
  <c r="B13" i="2"/>
  <c r="C13" i="2" s="1"/>
  <c r="B14" i="2"/>
  <c r="G14" i="2" s="1"/>
  <c r="H14" i="2" s="1"/>
  <c r="C14" i="2"/>
  <c r="D14" i="2" s="1"/>
  <c r="B15" i="2"/>
  <c r="C15" i="2" s="1"/>
  <c r="B16" i="2"/>
  <c r="C16" i="2" s="1"/>
  <c r="B17" i="2"/>
  <c r="C17" i="2" s="1"/>
  <c r="B18" i="2"/>
  <c r="B19" i="2"/>
  <c r="D19" i="2" s="1"/>
  <c r="C19" i="2"/>
  <c r="B20" i="2"/>
  <c r="C20" i="2" s="1"/>
  <c r="B21" i="2"/>
  <c r="C21" i="2" s="1"/>
  <c r="B22" i="2"/>
  <c r="C22" i="2" s="1"/>
  <c r="D22" i="2" s="1"/>
  <c r="B23" i="2"/>
  <c r="C23" i="2" s="1"/>
  <c r="D23" i="2" s="1"/>
  <c r="B24" i="2"/>
  <c r="C24" i="2" s="1"/>
  <c r="B25" i="2"/>
  <c r="C25" i="2" s="1"/>
  <c r="B26" i="2"/>
  <c r="G26" i="2" s="1"/>
  <c r="H26" i="2" s="1"/>
  <c r="C26" i="2"/>
  <c r="D26" i="2" s="1"/>
  <c r="B27" i="2"/>
  <c r="C27" i="2" s="1"/>
  <c r="D27" i="2" s="1"/>
  <c r="B28" i="2"/>
  <c r="C28" i="2" s="1"/>
  <c r="B29" i="2"/>
  <c r="C29" i="2" s="1"/>
  <c r="B30" i="2"/>
  <c r="G30" i="2" s="1"/>
  <c r="H30" i="2" s="1"/>
  <c r="C30" i="2"/>
  <c r="D30" i="2" s="1"/>
  <c r="B31" i="2"/>
  <c r="C31" i="2" s="1"/>
  <c r="B32" i="2"/>
  <c r="C32" i="2" s="1"/>
  <c r="B33" i="2"/>
  <c r="C33" i="2" s="1"/>
  <c r="B34" i="2"/>
  <c r="C34" i="2"/>
  <c r="B35" i="2"/>
  <c r="D35" i="2" s="1"/>
  <c r="C35" i="2"/>
  <c r="B36" i="2"/>
  <c r="C36" i="2" s="1"/>
  <c r="D36" i="2" s="1"/>
  <c r="B37" i="2"/>
  <c r="C37" i="2" s="1"/>
  <c r="B38" i="2"/>
  <c r="B39" i="2"/>
  <c r="C39" i="2"/>
  <c r="G39" i="2" s="1"/>
  <c r="H39" i="2" s="1"/>
  <c r="D39" i="2"/>
  <c r="B40" i="2"/>
  <c r="C40" i="2" s="1"/>
  <c r="D40" i="2" s="1"/>
  <c r="B41" i="2"/>
  <c r="C41" i="2" s="1"/>
  <c r="B42" i="2"/>
  <c r="C42" i="2"/>
  <c r="B43" i="2"/>
  <c r="C43" i="2"/>
  <c r="D43" i="2"/>
  <c r="G43" i="2" s="1"/>
  <c r="H43" i="2" s="1"/>
  <c r="B44" i="2"/>
  <c r="C44" i="2" s="1"/>
  <c r="D44" i="2" s="1"/>
  <c r="B45" i="2"/>
  <c r="C45" i="2" s="1"/>
  <c r="B46" i="2"/>
  <c r="C46" i="2"/>
  <c r="B47" i="2"/>
  <c r="C47" i="2" s="1"/>
  <c r="B48" i="2"/>
  <c r="C48" i="2" s="1"/>
  <c r="D48" i="2" s="1"/>
  <c r="B3" i="2"/>
  <c r="F4" i="2"/>
  <c r="F5" i="2"/>
  <c r="F9" i="2"/>
  <c r="F13" i="2"/>
  <c r="F17" i="2"/>
  <c r="F21" i="2"/>
  <c r="F25" i="2"/>
  <c r="F29" i="2"/>
  <c r="F33" i="2"/>
  <c r="F37" i="2"/>
  <c r="F41" i="2"/>
  <c r="F45" i="2"/>
  <c r="F3" i="2"/>
  <c r="E5" i="2"/>
  <c r="E6" i="2"/>
  <c r="F6" i="2" s="1"/>
  <c r="E7" i="2"/>
  <c r="F7" i="2" s="1"/>
  <c r="E8" i="2"/>
  <c r="F8" i="2" s="1"/>
  <c r="E9" i="2"/>
  <c r="E10" i="2"/>
  <c r="F10" i="2" s="1"/>
  <c r="E11" i="2"/>
  <c r="F11" i="2" s="1"/>
  <c r="E12" i="2"/>
  <c r="F12" i="2" s="1"/>
  <c r="E13" i="2"/>
  <c r="E14" i="2"/>
  <c r="F14" i="2" s="1"/>
  <c r="E15" i="2"/>
  <c r="F15" i="2" s="1"/>
  <c r="E16" i="2"/>
  <c r="F16" i="2" s="1"/>
  <c r="E17" i="2"/>
  <c r="E18" i="2"/>
  <c r="F18" i="2" s="1"/>
  <c r="E19" i="2"/>
  <c r="F19" i="2" s="1"/>
  <c r="E20" i="2"/>
  <c r="F20" i="2" s="1"/>
  <c r="E21" i="2"/>
  <c r="E22" i="2"/>
  <c r="F22" i="2" s="1"/>
  <c r="E23" i="2"/>
  <c r="F23" i="2" s="1"/>
  <c r="E24" i="2"/>
  <c r="F24" i="2" s="1"/>
  <c r="E25" i="2"/>
  <c r="E26" i="2"/>
  <c r="F26" i="2" s="1"/>
  <c r="E27" i="2"/>
  <c r="F27" i="2" s="1"/>
  <c r="E28" i="2"/>
  <c r="F28" i="2" s="1"/>
  <c r="E29" i="2"/>
  <c r="E30" i="2"/>
  <c r="F30" i="2" s="1"/>
  <c r="E31" i="2"/>
  <c r="F31" i="2" s="1"/>
  <c r="E32" i="2"/>
  <c r="F32" i="2" s="1"/>
  <c r="E33" i="2"/>
  <c r="E34" i="2"/>
  <c r="F34" i="2" s="1"/>
  <c r="E35" i="2"/>
  <c r="F35" i="2" s="1"/>
  <c r="E36" i="2"/>
  <c r="F36" i="2" s="1"/>
  <c r="E37" i="2"/>
  <c r="E38" i="2"/>
  <c r="F38" i="2" s="1"/>
  <c r="E39" i="2"/>
  <c r="F39" i="2" s="1"/>
  <c r="E40" i="2"/>
  <c r="F40" i="2" s="1"/>
  <c r="E41" i="2"/>
  <c r="E42" i="2"/>
  <c r="F42" i="2" s="1"/>
  <c r="E43" i="2"/>
  <c r="F43" i="2" s="1"/>
  <c r="E44" i="2"/>
  <c r="F44" i="2" s="1"/>
  <c r="E45" i="2"/>
  <c r="E46" i="2"/>
  <c r="F46" i="2" s="1"/>
  <c r="E47" i="2"/>
  <c r="F47" i="2" s="1"/>
  <c r="E48" i="2"/>
  <c r="F48" i="2" s="1"/>
  <c r="E4" i="2"/>
  <c r="G42" i="2" l="1"/>
  <c r="H42" i="2" s="1"/>
  <c r="G34" i="2"/>
  <c r="H34" i="2" s="1"/>
  <c r="G44" i="2"/>
  <c r="H44" i="2" s="1"/>
  <c r="G35" i="2"/>
  <c r="H35" i="2" s="1"/>
  <c r="G19" i="2"/>
  <c r="H19" i="2" s="1"/>
  <c r="D47" i="2"/>
  <c r="G47" i="2" s="1"/>
  <c r="H47" i="2" s="1"/>
  <c r="D46" i="2"/>
  <c r="D31" i="2"/>
  <c r="G31" i="2" s="1"/>
  <c r="H31" i="2" s="1"/>
  <c r="C18" i="2"/>
  <c r="D18" i="2" s="1"/>
  <c r="D15" i="2"/>
  <c r="G15" i="2" s="1"/>
  <c r="H15" i="2" s="1"/>
  <c r="G46" i="2"/>
  <c r="H46" i="2" s="1"/>
  <c r="G22" i="2"/>
  <c r="H22" i="2" s="1"/>
  <c r="G6" i="2"/>
  <c r="H6" i="2" s="1"/>
  <c r="D42" i="2"/>
  <c r="G27" i="2"/>
  <c r="H27" i="2" s="1"/>
  <c r="C3" i="2"/>
  <c r="D3" i="2" s="1"/>
  <c r="C38" i="2"/>
  <c r="D38" i="2" s="1"/>
  <c r="D34" i="2"/>
  <c r="G45" i="2"/>
  <c r="H45" i="2" s="1"/>
  <c r="G33" i="2"/>
  <c r="H33" i="2" s="1"/>
  <c r="G29" i="2"/>
  <c r="H29" i="2" s="1"/>
  <c r="G17" i="2"/>
  <c r="H17" i="2" s="1"/>
  <c r="G13" i="2"/>
  <c r="H13" i="2" s="1"/>
  <c r="D32" i="2"/>
  <c r="G32" i="2" s="1"/>
  <c r="H32" i="2" s="1"/>
  <c r="D28" i="2"/>
  <c r="G28" i="2" s="1"/>
  <c r="H28" i="2" s="1"/>
  <c r="D24" i="2"/>
  <c r="G24" i="2" s="1"/>
  <c r="H24" i="2" s="1"/>
  <c r="D20" i="2"/>
  <c r="G20" i="2" s="1"/>
  <c r="H20" i="2" s="1"/>
  <c r="D16" i="2"/>
  <c r="G16" i="2" s="1"/>
  <c r="H16" i="2" s="1"/>
  <c r="D12" i="2"/>
  <c r="G12" i="2" s="1"/>
  <c r="H12" i="2" s="1"/>
  <c r="D8" i="2"/>
  <c r="G8" i="2" s="1"/>
  <c r="H8" i="2" s="1"/>
  <c r="D4" i="2"/>
  <c r="G4" i="2" s="1"/>
  <c r="H4" i="2" s="1"/>
  <c r="D45" i="2"/>
  <c r="D41" i="2"/>
  <c r="G41" i="2" s="1"/>
  <c r="H41" i="2" s="1"/>
  <c r="D37" i="2"/>
  <c r="G37" i="2" s="1"/>
  <c r="H37" i="2" s="1"/>
  <c r="D33" i="2"/>
  <c r="D29" i="2"/>
  <c r="D25" i="2"/>
  <c r="G25" i="2" s="1"/>
  <c r="H25" i="2" s="1"/>
  <c r="D21" i="2"/>
  <c r="G21" i="2" s="1"/>
  <c r="H21" i="2" s="1"/>
  <c r="D17" i="2"/>
  <c r="D13" i="2"/>
  <c r="D9" i="2"/>
  <c r="G9" i="2" s="1"/>
  <c r="H9" i="2" s="1"/>
  <c r="D5" i="2"/>
  <c r="G5" i="2" s="1"/>
  <c r="H5" i="2" s="1"/>
  <c r="C11" i="1"/>
  <c r="B11" i="1"/>
  <c r="C10" i="1"/>
  <c r="B10" i="1"/>
  <c r="B18" i="1"/>
  <c r="C17" i="1"/>
  <c r="B17" i="1"/>
  <c r="C16" i="1"/>
  <c r="B16" i="1"/>
  <c r="C15" i="1"/>
  <c r="B15" i="1"/>
  <c r="B14" i="1"/>
  <c r="C14" i="1" s="1"/>
  <c r="C13" i="1"/>
  <c r="B13" i="1"/>
  <c r="C12" i="1"/>
  <c r="B12" i="1"/>
  <c r="C9" i="1"/>
  <c r="B9" i="1"/>
  <c r="C8" i="1"/>
  <c r="B8" i="1"/>
  <c r="C7" i="1"/>
  <c r="B7" i="1"/>
  <c r="C6" i="1"/>
  <c r="B6" i="1"/>
  <c r="C5" i="1"/>
  <c r="B5" i="1"/>
  <c r="C3" i="1"/>
  <c r="B4" i="1"/>
  <c r="C4" i="1" s="1"/>
  <c r="B3" i="1"/>
  <c r="G38" i="2" l="1"/>
  <c r="H38" i="2" s="1"/>
  <c r="G18" i="2"/>
  <c r="H18" i="2" s="1"/>
  <c r="G3" i="2"/>
  <c r="H3" i="2" s="1"/>
</calcChain>
</file>

<file path=xl/sharedStrings.xml><?xml version="1.0" encoding="utf-8"?>
<sst xmlns="http://schemas.openxmlformats.org/spreadsheetml/2006/main" count="108" uniqueCount="64">
  <si>
    <t>Elapsed Mission Time (hr)</t>
  </si>
  <si>
    <t>Elapsed Mission Time (sec)</t>
  </si>
  <si>
    <t>Mission Event</t>
  </si>
  <si>
    <t>Start first video transect/lights and camera on</t>
  </si>
  <si>
    <t>Begin ascend from first video transect</t>
  </si>
  <si>
    <t>Duration (hr)</t>
  </si>
  <si>
    <t>Ascent complete</t>
  </si>
  <si>
    <t>Begin ascend from second transect (no lights/camera). Extra time due to first several waypoints timing out (wayopints not reached)</t>
  </si>
  <si>
    <t>Transit to transect start complete/Start of first lights off &amp; camera off transect. Note - waypoint behaviors in transit timed out (waypoints not reached)</t>
  </si>
  <si>
    <t>getGps at end of second transect complete (took extra long)</t>
  </si>
  <si>
    <t>Ascent complete/getGps active</t>
  </si>
  <si>
    <t>Time (z)</t>
  </si>
  <si>
    <t>Night Transect Minus One Hour reached</t>
  </si>
  <si>
    <t>Start of third transect/lights and camera on</t>
  </si>
  <si>
    <t>Begin ascend from third transect</t>
  </si>
  <si>
    <t>Start of fourth transect. Intermediate waypoints to get to start of transect timed out</t>
  </si>
  <si>
    <t>0951L/1751Z</t>
  </si>
  <si>
    <t>Missiopn timeout reached</t>
  </si>
  <si>
    <t>Prop Turned off due to altitude</t>
  </si>
  <si>
    <t>1224L/2024Z</t>
  </si>
  <si>
    <t>Vehicle on surface mission killed</t>
  </si>
  <si>
    <t/>
  </si>
  <si>
    <t>1257L/2057Z</t>
  </si>
  <si>
    <t>1329L/2129Z</t>
  </si>
  <si>
    <t>1420L/2220Z</t>
  </si>
  <si>
    <t>1804L/0204Z</t>
  </si>
  <si>
    <t>1839L/0239Z</t>
  </si>
  <si>
    <t>1908L/0308Z</t>
  </si>
  <si>
    <t>2224L/0624Z</t>
  </si>
  <si>
    <t>0110L/0910Z</t>
  </si>
  <si>
    <t>0422L/1222Z</t>
  </si>
  <si>
    <t>0455L/1255Z</t>
  </si>
  <si>
    <t>0545L/1345Z</t>
  </si>
  <si>
    <t>2355L/0755Z</t>
  </si>
  <si>
    <t>Transit to transect start complete waypoints reached</t>
  </si>
  <si>
    <t>0026/0826Z</t>
  </si>
  <si>
    <t>Night Transect Timeout reached</t>
  </si>
  <si>
    <t>Mission state set to ascend</t>
  </si>
  <si>
    <t>Mission state ascend complete, setting to getGps</t>
  </si>
  <si>
    <t>Mission state getGps complete, setting to setpoint</t>
  </si>
  <si>
    <t>Mission state setPoint expired, setting to descend</t>
  </si>
  <si>
    <t>Mission state descend to 8m achieved, setting to waypoint</t>
  </si>
  <si>
    <t>Mission state waypoint timed out, setting to ascend</t>
  </si>
  <si>
    <t>Mission state waypoint complete, setting to ascend</t>
  </si>
  <si>
    <t>Mission state getGps complete, setting to getGps</t>
  </si>
  <si>
    <t>Mission state setpoint expired setting to getGps</t>
  </si>
  <si>
    <t>Mission state descend timedOut, setting to waypoint</t>
  </si>
  <si>
    <t>Mission state setpoint timedout, setting to descend</t>
  </si>
  <si>
    <t>Mission state descend to 8m achieved, setting to descend</t>
  </si>
  <si>
    <t>Mission state descend to 23m achieved, setting to CARL behavior</t>
  </si>
  <si>
    <t>Mission state waypoint set to active</t>
  </si>
  <si>
    <t>Duration (sec)</t>
  </si>
  <si>
    <t>Duration (min)</t>
  </si>
  <si>
    <t>Timeout</t>
  </si>
  <si>
    <t>NIGHT_TRANSECT_START_MINUS_ONE_HOUR</t>
  </si>
  <si>
    <t>duration</t>
  </si>
  <si>
    <t>Line 1765</t>
  </si>
  <si>
    <t>NIGHT_TRANSECT_START</t>
  </si>
  <si>
    <t>Line 1696</t>
  </si>
  <si>
    <t>start of mission</t>
  </si>
  <si>
    <t>Elapsed Time (hr)</t>
  </si>
  <si>
    <t>Elapsed Time (min)</t>
  </si>
  <si>
    <t>Elapsed Time (sec)</t>
  </si>
  <si>
    <t>Time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</si>
</sst>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0" fontId="0" fillId="0" borderId="0" xfId="0" quotePrefix="1"/>
    <xf numFmtId="0" fontId="0" fillId="2" borderId="0" xfId="0" applyFill="1"/>
    <xf numFmtId="0" fontId="0" fillId="3" borderId="0" xfId="0" applyFill="1"/>
    <xf numFmtId="1" fontId="0" fillId="0" borderId="0" xfId="0" applyNumberFormat="1"/>
    <xf numFmtId="0" fontId="0" fillId="4" borderId="0" xfId="0" applyFill="1"/>
    <xf numFmtId="0" fontId="0" fillId="0" borderId="1" xfId="0" applyBorder="1"/>
    <xf numFmtId="1" fontId="0" fillId="0" borderId="1" xfId="0" applyNumberFormat="1" applyBorder="1"/>
    <xf numFmtId="22" fontId="0" fillId="0" borderId="1" xfId="0" applyNumberFormat="1" applyBorder="1"/>
    <xf numFmtId="0" fontId="0" fillId="3" borderId="1" xfId="0" applyFill="1" applyBorder="1"/>
    <xf numFmtId="1" fontId="0" fillId="3" borderId="1" xfId="0" applyNumberFormat="1" applyFill="1" applyBorder="1"/>
    <xf numFmtId="164" fontId="0" fillId="3" borderId="1" xfId="0" applyNumberFormat="1" applyFill="1" applyBorder="1"/>
    <xf numFmtId="22" fontId="0" fillId="3" borderId="1" xfId="0" applyNumberFormat="1" applyFill="1" applyBorder="1"/>
    <xf numFmtId="0" fontId="0" fillId="4" borderId="1" xfId="0" applyFill="1" applyBorder="1"/>
    <xf numFmtId="1" fontId="0" fillId="4" borderId="1" xfId="0" applyNumberFormat="1" applyFill="1" applyBorder="1"/>
    <xf numFmtId="164" fontId="0" fillId="4" borderId="1" xfId="0" applyNumberFormat="1" applyFill="1" applyBorder="1"/>
    <xf numFmtId="22" fontId="0" fillId="4" borderId="1" xfId="0" applyNumberFormat="1" applyFill="1" applyBorder="1"/>
    <xf numFmtId="0" fontId="0" fillId="5" borderId="1" xfId="0" applyFill="1" applyBorder="1"/>
    <xf numFmtId="1" fontId="0" fillId="5" borderId="1" xfId="0" applyNumberFormat="1" applyFill="1" applyBorder="1"/>
    <xf numFmtId="164" fontId="0" fillId="5" borderId="1" xfId="0" applyNumberFormat="1" applyFill="1" applyBorder="1"/>
    <xf numFmtId="22" fontId="0" fillId="5" borderId="1" xfId="0" applyNumberFormat="1" applyFill="1" applyBorder="1"/>
    <xf numFmtId="0" fontId="0" fillId="5" borderId="0" xfId="0" applyFill="1"/>
    <xf numFmtId="0" fontId="0" fillId="2" borderId="1" xfId="0" applyFill="1" applyBorder="1"/>
    <xf numFmtId="1" fontId="0" fillId="2" borderId="1" xfId="0" applyNumberFormat="1" applyFill="1" applyBorder="1"/>
    <xf numFmtId="164" fontId="0" fillId="2" borderId="1" xfId="0" applyNumberFormat="1" applyFill="1" applyBorder="1"/>
    <xf numFmtId="22" fontId="0" fillId="2" borderId="1" xfId="0" applyNumberFormat="1" applyFill="1" applyBorder="1"/>
    <xf numFmtId="0" fontId="0" fillId="6" borderId="1" xfId="0" applyFill="1" applyBorder="1"/>
    <xf numFmtId="1" fontId="0" fillId="6" borderId="1" xfId="0" applyNumberFormat="1" applyFill="1" applyBorder="1"/>
    <xf numFmtId="164" fontId="0" fillId="6" borderId="1" xfId="0" applyNumberFormat="1" applyFill="1" applyBorder="1"/>
    <xf numFmtId="22" fontId="0" fillId="6" borderId="1" xfId="0" applyNumberFormat="1" applyFill="1" applyBorder="1"/>
    <xf numFmtId="0" fontId="0" fillId="6" borderId="0" xfId="0" applyFill="1"/>
    <xf numFmtId="0" fontId="0" fillId="7" borderId="1" xfId="0" applyFill="1" applyBorder="1"/>
    <xf numFmtId="1" fontId="0" fillId="7" borderId="1" xfId="0" applyNumberFormat="1" applyFill="1" applyBorder="1"/>
    <xf numFmtId="164" fontId="0" fillId="7" borderId="1" xfId="0" applyNumberFormat="1" applyFill="1" applyBorder="1"/>
    <xf numFmtId="22" fontId="0" fillId="7" borderId="1" xfId="0" applyNumberFormat="1" applyFill="1" applyBorder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1" sqref="A11:XFD11"/>
    </sheetView>
  </sheetViews>
  <sheetFormatPr defaultRowHeight="15" x14ac:dyDescent="0.25"/>
  <cols>
    <col min="1" max="1" width="25.28515625" customWidth="1"/>
    <col min="2" max="4" width="21.7109375" style="1" customWidth="1"/>
    <col min="5" max="5" width="24" customWidth="1"/>
  </cols>
  <sheetData>
    <row r="1" spans="1:5" x14ac:dyDescent="0.25">
      <c r="A1" t="s">
        <v>1</v>
      </c>
      <c r="B1" s="1" t="s">
        <v>0</v>
      </c>
      <c r="C1" s="1" t="s">
        <v>5</v>
      </c>
      <c r="D1" s="1" t="s">
        <v>11</v>
      </c>
      <c r="E1" t="s">
        <v>2</v>
      </c>
    </row>
    <row r="2" spans="1:5" x14ac:dyDescent="0.25">
      <c r="A2">
        <v>0</v>
      </c>
      <c r="B2" s="1">
        <v>0</v>
      </c>
      <c r="C2" s="1">
        <v>0</v>
      </c>
      <c r="D2" s="1" t="s">
        <v>16</v>
      </c>
      <c r="E2" t="s">
        <v>3</v>
      </c>
    </row>
    <row r="3" spans="1:5" x14ac:dyDescent="0.25">
      <c r="A3">
        <v>11183</v>
      </c>
      <c r="B3" s="1">
        <f t="shared" ref="B3:B18" si="0">A3/3600</f>
        <v>3.1063888888888891</v>
      </c>
      <c r="C3" s="1">
        <f t="shared" ref="C3:C11" si="1">B3-B2</f>
        <v>3.1063888888888891</v>
      </c>
      <c r="D3" s="1" t="s">
        <v>22</v>
      </c>
      <c r="E3" t="s">
        <v>4</v>
      </c>
    </row>
    <row r="4" spans="1:5" x14ac:dyDescent="0.25">
      <c r="A4">
        <v>13128</v>
      </c>
      <c r="B4" s="1">
        <f t="shared" si="0"/>
        <v>3.6466666666666665</v>
      </c>
      <c r="C4" s="1">
        <f t="shared" si="1"/>
        <v>0.54027777777777741</v>
      </c>
      <c r="D4" s="1" t="s">
        <v>23</v>
      </c>
      <c r="E4" t="s">
        <v>6</v>
      </c>
    </row>
    <row r="5" spans="1:5" x14ac:dyDescent="0.25">
      <c r="A5">
        <v>16210</v>
      </c>
      <c r="B5" s="1">
        <f t="shared" si="0"/>
        <v>4.5027777777777782</v>
      </c>
      <c r="C5" s="1">
        <f t="shared" si="1"/>
        <v>0.85611111111111171</v>
      </c>
      <c r="D5" s="1" t="s">
        <v>24</v>
      </c>
      <c r="E5" t="s">
        <v>8</v>
      </c>
    </row>
    <row r="6" spans="1:5" x14ac:dyDescent="0.25">
      <c r="A6">
        <v>29665</v>
      </c>
      <c r="B6" s="1">
        <f t="shared" si="0"/>
        <v>8.2402777777777771</v>
      </c>
      <c r="C6" s="1">
        <f t="shared" si="1"/>
        <v>3.7374999999999989</v>
      </c>
      <c r="D6" s="1" t="s">
        <v>25</v>
      </c>
      <c r="E6" t="s">
        <v>7</v>
      </c>
    </row>
    <row r="7" spans="1:5" x14ac:dyDescent="0.25">
      <c r="A7">
        <v>31741</v>
      </c>
      <c r="B7" s="1">
        <f t="shared" si="0"/>
        <v>8.8169444444444451</v>
      </c>
      <c r="C7" s="1">
        <f t="shared" si="1"/>
        <v>0.57666666666666799</v>
      </c>
      <c r="D7" s="1" t="s">
        <v>26</v>
      </c>
      <c r="E7" t="s">
        <v>10</v>
      </c>
    </row>
    <row r="8" spans="1:5" x14ac:dyDescent="0.25">
      <c r="A8">
        <v>33510</v>
      </c>
      <c r="B8" s="1">
        <f t="shared" si="0"/>
        <v>9.3083333333333336</v>
      </c>
      <c r="C8" s="1">
        <f t="shared" si="1"/>
        <v>0.49138888888888843</v>
      </c>
      <c r="D8" s="1" t="s">
        <v>27</v>
      </c>
      <c r="E8" t="s">
        <v>9</v>
      </c>
    </row>
    <row r="9" spans="1:5" x14ac:dyDescent="0.25">
      <c r="A9">
        <v>45299</v>
      </c>
      <c r="B9" s="1">
        <f t="shared" si="0"/>
        <v>12.583055555555555</v>
      </c>
      <c r="C9" s="1">
        <f t="shared" si="1"/>
        <v>3.2747222222222216</v>
      </c>
      <c r="D9" s="1" t="s">
        <v>28</v>
      </c>
      <c r="E9" t="s">
        <v>12</v>
      </c>
    </row>
    <row r="10" spans="1:5" x14ac:dyDescent="0.25">
      <c r="A10">
        <v>50758</v>
      </c>
      <c r="B10" s="1">
        <f t="shared" si="0"/>
        <v>14.099444444444444</v>
      </c>
      <c r="C10" s="1">
        <f t="shared" si="1"/>
        <v>1.5163888888888888</v>
      </c>
      <c r="D10" s="1" t="s">
        <v>33</v>
      </c>
      <c r="E10" t="s">
        <v>34</v>
      </c>
    </row>
    <row r="11" spans="1:5" x14ac:dyDescent="0.25">
      <c r="A11">
        <v>52641</v>
      </c>
      <c r="B11" s="1">
        <f t="shared" si="0"/>
        <v>14.6225</v>
      </c>
      <c r="C11" s="1">
        <f t="shared" si="1"/>
        <v>0.5230555555555565</v>
      </c>
      <c r="D11" s="1" t="s">
        <v>35</v>
      </c>
      <c r="E11" t="s">
        <v>36</v>
      </c>
    </row>
    <row r="12" spans="1:5" x14ac:dyDescent="0.25">
      <c r="A12">
        <v>55289</v>
      </c>
      <c r="B12" s="1">
        <f t="shared" si="0"/>
        <v>15.358055555555556</v>
      </c>
      <c r="C12" s="1">
        <f>B12-B9</f>
        <v>2.7750000000000004</v>
      </c>
      <c r="D12" s="1" t="s">
        <v>29</v>
      </c>
      <c r="E12" t="s">
        <v>13</v>
      </c>
    </row>
    <row r="13" spans="1:5" x14ac:dyDescent="0.25">
      <c r="A13">
        <v>66853</v>
      </c>
      <c r="B13" s="1">
        <f t="shared" si="0"/>
        <v>18.570277777777779</v>
      </c>
      <c r="C13" s="1">
        <f>B13-B12</f>
        <v>3.2122222222222234</v>
      </c>
      <c r="D13" s="1" t="s">
        <v>30</v>
      </c>
      <c r="E13" t="s">
        <v>14</v>
      </c>
    </row>
    <row r="14" spans="1:5" x14ac:dyDescent="0.25">
      <c r="A14">
        <v>68874</v>
      </c>
      <c r="B14" s="1">
        <f t="shared" si="0"/>
        <v>19.131666666666668</v>
      </c>
      <c r="C14" s="1">
        <f>B14-B13</f>
        <v>0.56138888888888872</v>
      </c>
      <c r="D14" s="1" t="s">
        <v>31</v>
      </c>
      <c r="E14" t="s">
        <v>10</v>
      </c>
    </row>
    <row r="15" spans="1:5" x14ac:dyDescent="0.25">
      <c r="A15">
        <v>71872</v>
      </c>
      <c r="B15" s="1">
        <f t="shared" si="0"/>
        <v>19.964444444444446</v>
      </c>
      <c r="C15" s="1">
        <f>B15-B14</f>
        <v>0.83277777777777828</v>
      </c>
      <c r="D15" s="1" t="s">
        <v>32</v>
      </c>
      <c r="E15" t="s">
        <v>15</v>
      </c>
    </row>
    <row r="16" spans="1:5" x14ac:dyDescent="0.25">
      <c r="A16">
        <v>86400</v>
      </c>
      <c r="B16" s="1">
        <f t="shared" si="0"/>
        <v>24</v>
      </c>
      <c r="C16" s="1">
        <f>B16-B15</f>
        <v>4.035555555555554</v>
      </c>
      <c r="D16" s="1" t="s">
        <v>16</v>
      </c>
      <c r="E16" t="s">
        <v>17</v>
      </c>
    </row>
    <row r="17" spans="1:5" x14ac:dyDescent="0.25">
      <c r="A17">
        <v>86400</v>
      </c>
      <c r="B17" s="1">
        <f t="shared" si="0"/>
        <v>24</v>
      </c>
      <c r="C17" s="1">
        <f>B17-B16</f>
        <v>0</v>
      </c>
      <c r="D17" s="1" t="s">
        <v>16</v>
      </c>
      <c r="E17" t="s">
        <v>18</v>
      </c>
    </row>
    <row r="18" spans="1:5" x14ac:dyDescent="0.25">
      <c r="A18">
        <v>95580</v>
      </c>
      <c r="B18" s="1">
        <f t="shared" si="0"/>
        <v>26.55</v>
      </c>
      <c r="C18" s="1">
        <v>2.5499999999999998</v>
      </c>
      <c r="D18" s="1" t="s">
        <v>19</v>
      </c>
      <c r="E18" t="s">
        <v>20</v>
      </c>
    </row>
    <row r="19" spans="1:5" x14ac:dyDescent="0.25">
      <c r="A19" s="2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J3" sqref="J3"/>
    </sheetView>
  </sheetViews>
  <sheetFormatPr defaultRowHeight="15" x14ac:dyDescent="0.25"/>
  <cols>
    <col min="1" max="1" width="9.85546875" customWidth="1"/>
    <col min="2" max="2" width="16.5703125" bestFit="1" customWidth="1"/>
    <col min="3" max="3" width="15" customWidth="1"/>
    <col min="4" max="4" width="15" style="5" customWidth="1"/>
    <col min="5" max="5" width="13.5703125" bestFit="1" customWidth="1"/>
    <col min="6" max="6" width="14.140625" bestFit="1" customWidth="1"/>
    <col min="7" max="8" width="15.85546875" bestFit="1" customWidth="1"/>
    <col min="9" max="9" width="59.7109375" bestFit="1" customWidth="1"/>
    <col min="10" max="10" width="42.140625" bestFit="1" customWidth="1"/>
  </cols>
  <sheetData>
    <row r="1" spans="1:11" x14ac:dyDescent="0.25">
      <c r="A1" s="7" t="s">
        <v>1</v>
      </c>
      <c r="B1" s="7" t="s">
        <v>60</v>
      </c>
      <c r="C1" s="7" t="s">
        <v>61</v>
      </c>
      <c r="D1" s="8" t="s">
        <v>62</v>
      </c>
      <c r="E1" s="7" t="s">
        <v>51</v>
      </c>
      <c r="F1" s="7" t="s">
        <v>52</v>
      </c>
      <c r="G1" s="7" t="s">
        <v>11</v>
      </c>
      <c r="H1" s="7" t="s">
        <v>63</v>
      </c>
      <c r="I1" s="7" t="s">
        <v>2</v>
      </c>
      <c r="J1" s="7" t="s">
        <v>53</v>
      </c>
      <c r="K1" s="7"/>
    </row>
    <row r="2" spans="1:11" x14ac:dyDescent="0.25">
      <c r="A2" s="7"/>
      <c r="B2" s="7"/>
      <c r="C2" s="7"/>
      <c r="D2" s="8"/>
      <c r="E2" s="7"/>
      <c r="F2" s="7"/>
      <c r="G2" s="9">
        <v>43809.743750000001</v>
      </c>
      <c r="H2" s="9">
        <f>G2-TIME(8,0,0)</f>
        <v>43809.410416666666</v>
      </c>
      <c r="I2" s="7" t="s">
        <v>59</v>
      </c>
      <c r="J2" s="7"/>
      <c r="K2" s="7"/>
    </row>
    <row r="3" spans="1:11" s="4" customFormat="1" x14ac:dyDescent="0.25">
      <c r="A3" s="10">
        <v>45299</v>
      </c>
      <c r="B3" s="10">
        <f>_xlfn.FLOOR.MATH(A3/3600)</f>
        <v>12</v>
      </c>
      <c r="C3" s="10">
        <f>_xlfn.FLOOR.MATH((A3-3600*B3)/60)</f>
        <v>34</v>
      </c>
      <c r="D3" s="11">
        <f>A3-(3600*B3 + 60*C3)</f>
        <v>59</v>
      </c>
      <c r="E3" s="10">
        <v>0</v>
      </c>
      <c r="F3" s="12">
        <f>E3/60</f>
        <v>0</v>
      </c>
      <c r="G3" s="13">
        <f>$G$2+TIME(B3,C3,D3)</f>
        <v>43810.268043981479</v>
      </c>
      <c r="H3" s="13">
        <f t="shared" ref="H3:H48" si="0">G3-TIME(8,0,0)</f>
        <v>43809.934710648144</v>
      </c>
      <c r="I3" s="10" t="s">
        <v>12</v>
      </c>
      <c r="J3" s="10" t="s">
        <v>54</v>
      </c>
      <c r="K3" s="10"/>
    </row>
    <row r="4" spans="1:11" s="6" customFormat="1" x14ac:dyDescent="0.25">
      <c r="A4" s="14">
        <v>45299</v>
      </c>
      <c r="B4" s="14">
        <f t="shared" ref="B4:B48" si="1">_xlfn.FLOOR.MATH(A4/3600)</f>
        <v>12</v>
      </c>
      <c r="C4" s="14">
        <f t="shared" ref="C4:C48" si="2">_xlfn.FLOOR.MATH((A4-3600*B4)/60)</f>
        <v>34</v>
      </c>
      <c r="D4" s="15">
        <f t="shared" ref="D4:D48" si="3">A4-(3600*B4 + 60*C4)</f>
        <v>59</v>
      </c>
      <c r="E4" s="14">
        <f>A4-A3</f>
        <v>0</v>
      </c>
      <c r="F4" s="16">
        <f t="shared" ref="F4:F48" si="4">E4/60</f>
        <v>0</v>
      </c>
      <c r="G4" s="17">
        <f t="shared" ref="G4:G48" si="5">$G$2+TIME(B4,C4,D4)</f>
        <v>43810.268043981479</v>
      </c>
      <c r="H4" s="17">
        <f t="shared" si="0"/>
        <v>43809.934710648144</v>
      </c>
      <c r="I4" s="14" t="s">
        <v>37</v>
      </c>
      <c r="J4" s="14"/>
      <c r="K4" s="14"/>
    </row>
    <row r="5" spans="1:11" s="6" customFormat="1" x14ac:dyDescent="0.25">
      <c r="A5" s="14">
        <v>45404</v>
      </c>
      <c r="B5" s="14">
        <f t="shared" si="1"/>
        <v>12</v>
      </c>
      <c r="C5" s="14">
        <f t="shared" si="2"/>
        <v>36</v>
      </c>
      <c r="D5" s="15">
        <f t="shared" si="3"/>
        <v>44</v>
      </c>
      <c r="E5" s="14">
        <f t="shared" ref="E5:E48" si="6">A5-A4</f>
        <v>105</v>
      </c>
      <c r="F5" s="16">
        <f t="shared" si="4"/>
        <v>1.75</v>
      </c>
      <c r="G5" s="17">
        <f t="shared" si="5"/>
        <v>43810.269259259258</v>
      </c>
      <c r="H5" s="17">
        <f t="shared" si="0"/>
        <v>43809.935925925922</v>
      </c>
      <c r="I5" s="14" t="s">
        <v>38</v>
      </c>
      <c r="J5" s="14"/>
      <c r="K5" s="14"/>
    </row>
    <row r="6" spans="1:11" s="22" customFormat="1" x14ac:dyDescent="0.25">
      <c r="A6" s="18">
        <v>45485</v>
      </c>
      <c r="B6" s="18">
        <f t="shared" si="1"/>
        <v>12</v>
      </c>
      <c r="C6" s="18">
        <f t="shared" si="2"/>
        <v>38</v>
      </c>
      <c r="D6" s="19">
        <f t="shared" si="3"/>
        <v>5</v>
      </c>
      <c r="E6" s="18">
        <f t="shared" si="6"/>
        <v>81</v>
      </c>
      <c r="F6" s="20">
        <f t="shared" si="4"/>
        <v>1.35</v>
      </c>
      <c r="G6" s="21">
        <f t="shared" si="5"/>
        <v>43810.270196759258</v>
      </c>
      <c r="H6" s="21">
        <f t="shared" si="0"/>
        <v>43809.936863425923</v>
      </c>
      <c r="I6" s="18" t="s">
        <v>39</v>
      </c>
      <c r="J6" s="18"/>
      <c r="K6" s="18"/>
    </row>
    <row r="7" spans="1:11" s="22" customFormat="1" x14ac:dyDescent="0.25">
      <c r="A7" s="18">
        <v>45515</v>
      </c>
      <c r="B7" s="18">
        <f t="shared" si="1"/>
        <v>12</v>
      </c>
      <c r="C7" s="18">
        <f t="shared" si="2"/>
        <v>38</v>
      </c>
      <c r="D7" s="19">
        <f t="shared" si="3"/>
        <v>35</v>
      </c>
      <c r="E7" s="18">
        <f t="shared" si="6"/>
        <v>30</v>
      </c>
      <c r="F7" s="20">
        <f t="shared" si="4"/>
        <v>0.5</v>
      </c>
      <c r="G7" s="21">
        <f t="shared" si="5"/>
        <v>43810.270543981482</v>
      </c>
      <c r="H7" s="21">
        <f t="shared" si="0"/>
        <v>43809.937210648146</v>
      </c>
      <c r="I7" s="18" t="s">
        <v>40</v>
      </c>
      <c r="J7" s="18" t="s">
        <v>55</v>
      </c>
      <c r="K7" s="18"/>
    </row>
    <row r="8" spans="1:11" s="22" customFormat="1" x14ac:dyDescent="0.25">
      <c r="A8" s="18">
        <v>45687</v>
      </c>
      <c r="B8" s="18">
        <f t="shared" si="1"/>
        <v>12</v>
      </c>
      <c r="C8" s="18">
        <f t="shared" si="2"/>
        <v>41</v>
      </c>
      <c r="D8" s="19">
        <f t="shared" si="3"/>
        <v>27</v>
      </c>
      <c r="E8" s="18">
        <f t="shared" si="6"/>
        <v>172</v>
      </c>
      <c r="F8" s="20">
        <f t="shared" si="4"/>
        <v>2.8666666666666667</v>
      </c>
      <c r="G8" s="21">
        <f t="shared" si="5"/>
        <v>43810.272534722222</v>
      </c>
      <c r="H8" s="21">
        <f t="shared" si="0"/>
        <v>43809.939201388886</v>
      </c>
      <c r="I8" s="18" t="s">
        <v>41</v>
      </c>
      <c r="J8" s="18"/>
      <c r="K8" s="18"/>
    </row>
    <row r="9" spans="1:11" s="22" customFormat="1" x14ac:dyDescent="0.25">
      <c r="A9" s="18">
        <v>48387</v>
      </c>
      <c r="B9" s="18">
        <f t="shared" si="1"/>
        <v>13</v>
      </c>
      <c r="C9" s="18">
        <f t="shared" si="2"/>
        <v>26</v>
      </c>
      <c r="D9" s="19">
        <f t="shared" si="3"/>
        <v>27</v>
      </c>
      <c r="E9" s="18">
        <f t="shared" si="6"/>
        <v>2700</v>
      </c>
      <c r="F9" s="20">
        <f t="shared" si="4"/>
        <v>45</v>
      </c>
      <c r="G9" s="21">
        <f t="shared" si="5"/>
        <v>43810.303784722222</v>
      </c>
      <c r="H9" s="21">
        <f t="shared" si="0"/>
        <v>43809.970451388886</v>
      </c>
      <c r="I9" s="18" t="s">
        <v>42</v>
      </c>
      <c r="J9" s="18" t="s">
        <v>55</v>
      </c>
      <c r="K9" s="18"/>
    </row>
    <row r="10" spans="1:11" s="22" customFormat="1" x14ac:dyDescent="0.25">
      <c r="A10" s="18">
        <v>48493</v>
      </c>
      <c r="B10" s="18">
        <f t="shared" si="1"/>
        <v>13</v>
      </c>
      <c r="C10" s="18">
        <f t="shared" si="2"/>
        <v>28</v>
      </c>
      <c r="D10" s="19">
        <f t="shared" si="3"/>
        <v>13</v>
      </c>
      <c r="E10" s="18">
        <f t="shared" si="6"/>
        <v>106</v>
      </c>
      <c r="F10" s="20">
        <f t="shared" si="4"/>
        <v>1.7666666666666666</v>
      </c>
      <c r="G10" s="21">
        <f t="shared" si="5"/>
        <v>43810.305011574077</v>
      </c>
      <c r="H10" s="21">
        <f t="shared" si="0"/>
        <v>43809.971678240741</v>
      </c>
      <c r="I10" s="18" t="s">
        <v>38</v>
      </c>
      <c r="J10" s="18"/>
      <c r="K10" s="18"/>
    </row>
    <row r="11" spans="1:11" s="3" customFormat="1" x14ac:dyDescent="0.25">
      <c r="A11" s="23">
        <v>48729</v>
      </c>
      <c r="B11" s="23">
        <f t="shared" si="1"/>
        <v>13</v>
      </c>
      <c r="C11" s="23">
        <f t="shared" si="2"/>
        <v>32</v>
      </c>
      <c r="D11" s="24">
        <f t="shared" si="3"/>
        <v>9</v>
      </c>
      <c r="E11" s="23">
        <f t="shared" si="6"/>
        <v>236</v>
      </c>
      <c r="F11" s="25">
        <f t="shared" si="4"/>
        <v>3.9333333333333331</v>
      </c>
      <c r="G11" s="26">
        <f t="shared" si="5"/>
        <v>43810.307743055557</v>
      </c>
      <c r="H11" s="26">
        <f t="shared" si="0"/>
        <v>43809.974409722221</v>
      </c>
      <c r="I11" s="23" t="s">
        <v>39</v>
      </c>
      <c r="J11" s="23"/>
      <c r="K11" s="23"/>
    </row>
    <row r="12" spans="1:11" s="3" customFormat="1" x14ac:dyDescent="0.25">
      <c r="A12" s="23">
        <v>48759</v>
      </c>
      <c r="B12" s="23">
        <f t="shared" si="1"/>
        <v>13</v>
      </c>
      <c r="C12" s="23">
        <f t="shared" si="2"/>
        <v>32</v>
      </c>
      <c r="D12" s="24">
        <f t="shared" si="3"/>
        <v>39</v>
      </c>
      <c r="E12" s="23">
        <f t="shared" si="6"/>
        <v>30</v>
      </c>
      <c r="F12" s="25">
        <f t="shared" si="4"/>
        <v>0.5</v>
      </c>
      <c r="G12" s="26">
        <f t="shared" si="5"/>
        <v>43810.30809027778</v>
      </c>
      <c r="H12" s="26">
        <f t="shared" si="0"/>
        <v>43809.974756944444</v>
      </c>
      <c r="I12" s="23" t="s">
        <v>40</v>
      </c>
      <c r="J12" s="23" t="s">
        <v>55</v>
      </c>
      <c r="K12" s="23"/>
    </row>
    <row r="13" spans="1:11" s="3" customFormat="1" x14ac:dyDescent="0.25">
      <c r="A13" s="23">
        <v>48800</v>
      </c>
      <c r="B13" s="23">
        <f t="shared" si="1"/>
        <v>13</v>
      </c>
      <c r="C13" s="23">
        <f t="shared" si="2"/>
        <v>33</v>
      </c>
      <c r="D13" s="24">
        <f t="shared" si="3"/>
        <v>20</v>
      </c>
      <c r="E13" s="23">
        <f t="shared" si="6"/>
        <v>41</v>
      </c>
      <c r="F13" s="25">
        <f t="shared" si="4"/>
        <v>0.68333333333333335</v>
      </c>
      <c r="G13" s="26">
        <f t="shared" si="5"/>
        <v>43810.308564814819</v>
      </c>
      <c r="H13" s="26">
        <f t="shared" si="0"/>
        <v>43809.975231481483</v>
      </c>
      <c r="I13" s="23" t="s">
        <v>41</v>
      </c>
      <c r="J13" s="23"/>
      <c r="K13" s="23"/>
    </row>
    <row r="14" spans="1:11" s="31" customFormat="1" x14ac:dyDescent="0.25">
      <c r="A14" s="27">
        <v>48800</v>
      </c>
      <c r="B14" s="27">
        <f t="shared" si="1"/>
        <v>13</v>
      </c>
      <c r="C14" s="27">
        <f t="shared" si="2"/>
        <v>33</v>
      </c>
      <c r="D14" s="28">
        <f t="shared" si="3"/>
        <v>20</v>
      </c>
      <c r="E14" s="27">
        <f t="shared" si="6"/>
        <v>0</v>
      </c>
      <c r="F14" s="29">
        <f t="shared" si="4"/>
        <v>0</v>
      </c>
      <c r="G14" s="30">
        <f t="shared" si="5"/>
        <v>43810.308564814819</v>
      </c>
      <c r="H14" s="30">
        <f t="shared" si="0"/>
        <v>43809.975231481483</v>
      </c>
      <c r="I14" s="27" t="s">
        <v>42</v>
      </c>
      <c r="J14" s="27" t="s">
        <v>54</v>
      </c>
      <c r="K14" s="27"/>
    </row>
    <row r="15" spans="1:11" s="3" customFormat="1" x14ac:dyDescent="0.25">
      <c r="A15" s="23">
        <v>48830</v>
      </c>
      <c r="B15" s="23">
        <f t="shared" si="1"/>
        <v>13</v>
      </c>
      <c r="C15" s="23">
        <f t="shared" si="2"/>
        <v>33</v>
      </c>
      <c r="D15" s="24">
        <f t="shared" si="3"/>
        <v>50</v>
      </c>
      <c r="E15" s="23">
        <f t="shared" si="6"/>
        <v>30</v>
      </c>
      <c r="F15" s="25">
        <f t="shared" si="4"/>
        <v>0.5</v>
      </c>
      <c r="G15" s="26">
        <f t="shared" si="5"/>
        <v>43810.308912037035</v>
      </c>
      <c r="H15" s="26">
        <f t="shared" si="0"/>
        <v>43809.975578703699</v>
      </c>
      <c r="I15" s="23" t="s">
        <v>38</v>
      </c>
      <c r="J15" s="23"/>
      <c r="K15" s="23"/>
    </row>
    <row r="16" spans="1:11" s="22" customFormat="1" x14ac:dyDescent="0.25">
      <c r="A16" s="18">
        <v>48846</v>
      </c>
      <c r="B16" s="18">
        <f t="shared" si="1"/>
        <v>13</v>
      </c>
      <c r="C16" s="18">
        <f t="shared" si="2"/>
        <v>34</v>
      </c>
      <c r="D16" s="19">
        <f t="shared" si="3"/>
        <v>6</v>
      </c>
      <c r="E16" s="18">
        <f t="shared" si="6"/>
        <v>16</v>
      </c>
      <c r="F16" s="20">
        <f t="shared" si="4"/>
        <v>0.26666666666666666</v>
      </c>
      <c r="G16" s="21">
        <f t="shared" si="5"/>
        <v>43810.309097222227</v>
      </c>
      <c r="H16" s="21">
        <f t="shared" si="0"/>
        <v>43809.975763888891</v>
      </c>
      <c r="I16" s="18" t="s">
        <v>39</v>
      </c>
      <c r="J16" s="18"/>
      <c r="K16" s="18"/>
    </row>
    <row r="17" spans="1:11" s="22" customFormat="1" x14ac:dyDescent="0.25">
      <c r="A17" s="18">
        <v>48876</v>
      </c>
      <c r="B17" s="18">
        <f t="shared" si="1"/>
        <v>13</v>
      </c>
      <c r="C17" s="18">
        <f t="shared" si="2"/>
        <v>34</v>
      </c>
      <c r="D17" s="19">
        <f t="shared" si="3"/>
        <v>36</v>
      </c>
      <c r="E17" s="18">
        <f t="shared" si="6"/>
        <v>30</v>
      </c>
      <c r="F17" s="20">
        <f t="shared" si="4"/>
        <v>0.5</v>
      </c>
      <c r="G17" s="21">
        <f t="shared" si="5"/>
        <v>43810.309444444443</v>
      </c>
      <c r="H17" s="21">
        <f t="shared" si="0"/>
        <v>43809.976111111107</v>
      </c>
      <c r="I17" s="18" t="s">
        <v>40</v>
      </c>
      <c r="J17" s="18" t="s">
        <v>55</v>
      </c>
      <c r="K17" s="18"/>
    </row>
    <row r="18" spans="1:11" s="22" customFormat="1" x14ac:dyDescent="0.25">
      <c r="A18" s="18">
        <v>49033</v>
      </c>
      <c r="B18" s="18">
        <f t="shared" si="1"/>
        <v>13</v>
      </c>
      <c r="C18" s="18">
        <f t="shared" si="2"/>
        <v>37</v>
      </c>
      <c r="D18" s="19">
        <f t="shared" si="3"/>
        <v>13</v>
      </c>
      <c r="E18" s="18">
        <f t="shared" si="6"/>
        <v>157</v>
      </c>
      <c r="F18" s="20">
        <f t="shared" si="4"/>
        <v>2.6166666666666667</v>
      </c>
      <c r="G18" s="21">
        <f t="shared" si="5"/>
        <v>43810.311261574076</v>
      </c>
      <c r="H18" s="21">
        <f t="shared" si="0"/>
        <v>43809.97792824074</v>
      </c>
      <c r="I18" s="18" t="s">
        <v>41</v>
      </c>
      <c r="J18" s="18"/>
      <c r="K18" s="18"/>
    </row>
    <row r="19" spans="1:11" s="22" customFormat="1" x14ac:dyDescent="0.25">
      <c r="A19" s="18">
        <v>50758</v>
      </c>
      <c r="B19" s="18">
        <f t="shared" si="1"/>
        <v>14</v>
      </c>
      <c r="C19" s="18">
        <f t="shared" si="2"/>
        <v>5</v>
      </c>
      <c r="D19" s="19">
        <f t="shared" si="3"/>
        <v>58</v>
      </c>
      <c r="E19" s="18">
        <f t="shared" si="6"/>
        <v>1725</v>
      </c>
      <c r="F19" s="20">
        <f t="shared" si="4"/>
        <v>28.75</v>
      </c>
      <c r="G19" s="21">
        <f t="shared" si="5"/>
        <v>43810.331226851857</v>
      </c>
      <c r="H19" s="21">
        <f t="shared" si="0"/>
        <v>43809.997893518521</v>
      </c>
      <c r="I19" s="18" t="s">
        <v>43</v>
      </c>
      <c r="J19" s="18"/>
      <c r="K19" s="18"/>
    </row>
    <row r="20" spans="1:11" s="22" customFormat="1" x14ac:dyDescent="0.25">
      <c r="A20" s="18">
        <v>50861</v>
      </c>
      <c r="B20" s="18">
        <f t="shared" si="1"/>
        <v>14</v>
      </c>
      <c r="C20" s="18">
        <f t="shared" si="2"/>
        <v>7</v>
      </c>
      <c r="D20" s="19">
        <f t="shared" si="3"/>
        <v>41</v>
      </c>
      <c r="E20" s="18">
        <f t="shared" si="6"/>
        <v>103</v>
      </c>
      <c r="F20" s="20">
        <f t="shared" si="4"/>
        <v>1.7166666666666666</v>
      </c>
      <c r="G20" s="21">
        <f t="shared" si="5"/>
        <v>43810.332418981481</v>
      </c>
      <c r="H20" s="21">
        <f t="shared" si="0"/>
        <v>43809.999085648145</v>
      </c>
      <c r="I20" s="18" t="s">
        <v>38</v>
      </c>
      <c r="J20" s="18"/>
      <c r="K20" s="18"/>
    </row>
    <row r="21" spans="1:11" s="3" customFormat="1" x14ac:dyDescent="0.25">
      <c r="A21" s="23">
        <v>51270</v>
      </c>
      <c r="B21" s="23">
        <f t="shared" si="1"/>
        <v>14</v>
      </c>
      <c r="C21" s="23">
        <f t="shared" si="2"/>
        <v>14</v>
      </c>
      <c r="D21" s="24">
        <f t="shared" si="3"/>
        <v>30</v>
      </c>
      <c r="E21" s="23">
        <f t="shared" si="6"/>
        <v>409</v>
      </c>
      <c r="F21" s="25">
        <f t="shared" si="4"/>
        <v>6.8166666666666664</v>
      </c>
      <c r="G21" s="26">
        <f t="shared" si="5"/>
        <v>43810.337152777778</v>
      </c>
      <c r="H21" s="26">
        <f t="shared" si="0"/>
        <v>43810.003819444442</v>
      </c>
      <c r="I21" s="23" t="s">
        <v>44</v>
      </c>
      <c r="J21" s="23"/>
      <c r="K21" s="23"/>
    </row>
    <row r="22" spans="1:11" s="3" customFormat="1" x14ac:dyDescent="0.25">
      <c r="A22" s="23">
        <v>51279</v>
      </c>
      <c r="B22" s="23">
        <f t="shared" si="1"/>
        <v>14</v>
      </c>
      <c r="C22" s="23">
        <f t="shared" si="2"/>
        <v>14</v>
      </c>
      <c r="D22" s="24">
        <f t="shared" si="3"/>
        <v>39</v>
      </c>
      <c r="E22" s="23">
        <f t="shared" si="6"/>
        <v>9</v>
      </c>
      <c r="F22" s="25">
        <f t="shared" si="4"/>
        <v>0.15</v>
      </c>
      <c r="G22" s="26">
        <f t="shared" si="5"/>
        <v>43810.337256944447</v>
      </c>
      <c r="H22" s="26">
        <f t="shared" si="0"/>
        <v>43810.003923611112</v>
      </c>
      <c r="I22" s="23" t="s">
        <v>39</v>
      </c>
      <c r="J22" s="23"/>
      <c r="K22" s="23"/>
    </row>
    <row r="23" spans="1:11" s="3" customFormat="1" x14ac:dyDescent="0.25">
      <c r="A23" s="23">
        <v>51309</v>
      </c>
      <c r="B23" s="23">
        <f t="shared" si="1"/>
        <v>14</v>
      </c>
      <c r="C23" s="23">
        <f t="shared" si="2"/>
        <v>15</v>
      </c>
      <c r="D23" s="24">
        <f t="shared" si="3"/>
        <v>9</v>
      </c>
      <c r="E23" s="23">
        <f t="shared" si="6"/>
        <v>30</v>
      </c>
      <c r="F23" s="25">
        <f t="shared" si="4"/>
        <v>0.5</v>
      </c>
      <c r="G23" s="26">
        <f t="shared" si="5"/>
        <v>43810.337604166671</v>
      </c>
      <c r="H23" s="26">
        <f t="shared" si="0"/>
        <v>43810.004270833335</v>
      </c>
      <c r="I23" s="23" t="s">
        <v>40</v>
      </c>
      <c r="J23" s="23" t="s">
        <v>55</v>
      </c>
      <c r="K23" s="23"/>
    </row>
    <row r="24" spans="1:11" s="3" customFormat="1" x14ac:dyDescent="0.25">
      <c r="A24" s="23">
        <v>51442</v>
      </c>
      <c r="B24" s="23">
        <f t="shared" si="1"/>
        <v>14</v>
      </c>
      <c r="C24" s="23">
        <f t="shared" si="2"/>
        <v>17</v>
      </c>
      <c r="D24" s="24">
        <f t="shared" si="3"/>
        <v>22</v>
      </c>
      <c r="E24" s="23">
        <f t="shared" si="6"/>
        <v>133</v>
      </c>
      <c r="F24" s="25">
        <f t="shared" si="4"/>
        <v>2.2166666666666668</v>
      </c>
      <c r="G24" s="26">
        <f t="shared" si="5"/>
        <v>43810.339143518519</v>
      </c>
      <c r="H24" s="26">
        <f t="shared" si="0"/>
        <v>43810.005810185183</v>
      </c>
      <c r="I24" s="23" t="s">
        <v>41</v>
      </c>
      <c r="J24" s="23"/>
      <c r="K24" s="23"/>
    </row>
    <row r="25" spans="1:11" s="3" customFormat="1" x14ac:dyDescent="0.25">
      <c r="A25" s="23">
        <v>51611</v>
      </c>
      <c r="B25" s="23">
        <f t="shared" si="1"/>
        <v>14</v>
      </c>
      <c r="C25" s="23">
        <f t="shared" si="2"/>
        <v>20</v>
      </c>
      <c r="D25" s="24">
        <f t="shared" si="3"/>
        <v>11</v>
      </c>
      <c r="E25" s="23">
        <f t="shared" si="6"/>
        <v>169</v>
      </c>
      <c r="F25" s="25">
        <f t="shared" si="4"/>
        <v>2.8166666666666669</v>
      </c>
      <c r="G25" s="26">
        <f t="shared" si="5"/>
        <v>43810.341099537036</v>
      </c>
      <c r="H25" s="26">
        <f t="shared" si="0"/>
        <v>43810.0077662037</v>
      </c>
      <c r="I25" s="23" t="s">
        <v>43</v>
      </c>
      <c r="J25" s="23" t="s">
        <v>56</v>
      </c>
      <c r="K25" s="23"/>
    </row>
    <row r="26" spans="1:11" s="3" customFormat="1" x14ac:dyDescent="0.25">
      <c r="A26" s="23">
        <v>51706</v>
      </c>
      <c r="B26" s="23">
        <f t="shared" si="1"/>
        <v>14</v>
      </c>
      <c r="C26" s="23">
        <f t="shared" si="2"/>
        <v>21</v>
      </c>
      <c r="D26" s="24">
        <f t="shared" si="3"/>
        <v>46</v>
      </c>
      <c r="E26" s="23">
        <f t="shared" si="6"/>
        <v>95</v>
      </c>
      <c r="F26" s="25">
        <f t="shared" si="4"/>
        <v>1.5833333333333333</v>
      </c>
      <c r="G26" s="26">
        <f t="shared" si="5"/>
        <v>43810.342199074075</v>
      </c>
      <c r="H26" s="26">
        <f t="shared" si="0"/>
        <v>43810.00886574074</v>
      </c>
      <c r="I26" s="23" t="s">
        <v>38</v>
      </c>
      <c r="J26" s="23"/>
      <c r="K26" s="23"/>
    </row>
    <row r="27" spans="1:11" s="22" customFormat="1" x14ac:dyDescent="0.25">
      <c r="A27" s="18">
        <v>51722</v>
      </c>
      <c r="B27" s="18">
        <f t="shared" si="1"/>
        <v>14</v>
      </c>
      <c r="C27" s="18">
        <f t="shared" si="2"/>
        <v>22</v>
      </c>
      <c r="D27" s="19">
        <f t="shared" si="3"/>
        <v>2</v>
      </c>
      <c r="E27" s="18">
        <f t="shared" si="6"/>
        <v>16</v>
      </c>
      <c r="F27" s="20">
        <f t="shared" si="4"/>
        <v>0.26666666666666666</v>
      </c>
      <c r="G27" s="21">
        <f t="shared" si="5"/>
        <v>43810.34238425926</v>
      </c>
      <c r="H27" s="21">
        <f t="shared" si="0"/>
        <v>43810.009050925924</v>
      </c>
      <c r="I27" s="18" t="s">
        <v>39</v>
      </c>
      <c r="J27" s="18"/>
      <c r="K27" s="18"/>
    </row>
    <row r="28" spans="1:11" s="22" customFormat="1" x14ac:dyDescent="0.25">
      <c r="A28" s="18">
        <v>51752</v>
      </c>
      <c r="B28" s="18">
        <f t="shared" si="1"/>
        <v>14</v>
      </c>
      <c r="C28" s="18">
        <f t="shared" si="2"/>
        <v>22</v>
      </c>
      <c r="D28" s="19">
        <f t="shared" si="3"/>
        <v>32</v>
      </c>
      <c r="E28" s="18">
        <f t="shared" si="6"/>
        <v>30</v>
      </c>
      <c r="F28" s="20">
        <f t="shared" si="4"/>
        <v>0.5</v>
      </c>
      <c r="G28" s="21">
        <f t="shared" si="5"/>
        <v>43810.342731481483</v>
      </c>
      <c r="H28" s="21">
        <f t="shared" si="0"/>
        <v>43810.009398148148</v>
      </c>
      <c r="I28" s="18" t="s">
        <v>40</v>
      </c>
      <c r="J28" s="18" t="s">
        <v>55</v>
      </c>
      <c r="K28" s="18"/>
    </row>
    <row r="29" spans="1:11" s="22" customFormat="1" x14ac:dyDescent="0.25">
      <c r="A29" s="18">
        <v>52023</v>
      </c>
      <c r="B29" s="18">
        <f t="shared" si="1"/>
        <v>14</v>
      </c>
      <c r="C29" s="18">
        <f t="shared" si="2"/>
        <v>27</v>
      </c>
      <c r="D29" s="19">
        <f t="shared" si="3"/>
        <v>3</v>
      </c>
      <c r="E29" s="18">
        <f t="shared" si="6"/>
        <v>271</v>
      </c>
      <c r="F29" s="20">
        <f t="shared" si="4"/>
        <v>4.5166666666666666</v>
      </c>
      <c r="G29" s="21">
        <f t="shared" si="5"/>
        <v>43810.345868055556</v>
      </c>
      <c r="H29" s="21">
        <f t="shared" si="0"/>
        <v>43810.01253472222</v>
      </c>
      <c r="I29" s="18" t="s">
        <v>41</v>
      </c>
      <c r="J29" s="18"/>
      <c r="K29" s="18"/>
    </row>
    <row r="30" spans="1:11" s="22" customFormat="1" x14ac:dyDescent="0.25">
      <c r="A30" s="18">
        <v>52524</v>
      </c>
      <c r="B30" s="18">
        <f t="shared" si="1"/>
        <v>14</v>
      </c>
      <c r="C30" s="18">
        <f t="shared" si="2"/>
        <v>35</v>
      </c>
      <c r="D30" s="19">
        <f t="shared" si="3"/>
        <v>24</v>
      </c>
      <c r="E30" s="18">
        <f t="shared" si="6"/>
        <v>501</v>
      </c>
      <c r="F30" s="20">
        <f t="shared" si="4"/>
        <v>8.35</v>
      </c>
      <c r="G30" s="21">
        <f t="shared" si="5"/>
        <v>43810.351666666669</v>
      </c>
      <c r="H30" s="21">
        <f t="shared" si="0"/>
        <v>43810.018333333333</v>
      </c>
      <c r="I30" s="18" t="s">
        <v>43</v>
      </c>
      <c r="J30" s="18"/>
      <c r="K30" s="18"/>
    </row>
    <row r="31" spans="1:11" s="22" customFormat="1" x14ac:dyDescent="0.25">
      <c r="A31" s="18">
        <v>52626</v>
      </c>
      <c r="B31" s="18">
        <f t="shared" si="1"/>
        <v>14</v>
      </c>
      <c r="C31" s="18">
        <f t="shared" si="2"/>
        <v>37</v>
      </c>
      <c r="D31" s="19">
        <f t="shared" si="3"/>
        <v>6</v>
      </c>
      <c r="E31" s="18">
        <f t="shared" si="6"/>
        <v>102</v>
      </c>
      <c r="F31" s="20">
        <f t="shared" si="4"/>
        <v>1.7</v>
      </c>
      <c r="G31" s="21">
        <f t="shared" si="5"/>
        <v>43810.352847222224</v>
      </c>
      <c r="H31" s="21">
        <f t="shared" si="0"/>
        <v>43810.019513888888</v>
      </c>
      <c r="I31" s="18" t="s">
        <v>38</v>
      </c>
      <c r="J31" s="18"/>
      <c r="K31" s="18"/>
    </row>
    <row r="32" spans="1:11" s="3" customFormat="1" x14ac:dyDescent="0.25">
      <c r="A32" s="23">
        <v>52641</v>
      </c>
      <c r="B32" s="23">
        <f t="shared" si="1"/>
        <v>14</v>
      </c>
      <c r="C32" s="23">
        <f t="shared" si="2"/>
        <v>37</v>
      </c>
      <c r="D32" s="24">
        <f t="shared" si="3"/>
        <v>21</v>
      </c>
      <c r="E32" s="23">
        <f t="shared" si="6"/>
        <v>15</v>
      </c>
      <c r="F32" s="25">
        <f t="shared" si="4"/>
        <v>0.25</v>
      </c>
      <c r="G32" s="26">
        <f t="shared" si="5"/>
        <v>43810.353020833332</v>
      </c>
      <c r="H32" s="26">
        <f t="shared" si="0"/>
        <v>43810.019687499997</v>
      </c>
      <c r="I32" s="23" t="s">
        <v>39</v>
      </c>
      <c r="J32" s="23"/>
      <c r="K32" s="23"/>
    </row>
    <row r="33" spans="1:11" s="4" customFormat="1" x14ac:dyDescent="0.25">
      <c r="A33" s="10">
        <v>52641</v>
      </c>
      <c r="B33" s="10">
        <f t="shared" si="1"/>
        <v>14</v>
      </c>
      <c r="C33" s="10">
        <f t="shared" si="2"/>
        <v>37</v>
      </c>
      <c r="D33" s="11">
        <f t="shared" si="3"/>
        <v>21</v>
      </c>
      <c r="E33" s="10">
        <f t="shared" si="6"/>
        <v>0</v>
      </c>
      <c r="F33" s="12">
        <f t="shared" si="4"/>
        <v>0</v>
      </c>
      <c r="G33" s="13">
        <f t="shared" si="5"/>
        <v>43810.353020833332</v>
      </c>
      <c r="H33" s="13">
        <f t="shared" si="0"/>
        <v>43810.019687499997</v>
      </c>
      <c r="I33" s="10" t="s">
        <v>45</v>
      </c>
      <c r="J33" s="10" t="s">
        <v>57</v>
      </c>
      <c r="K33" s="10" t="s">
        <v>58</v>
      </c>
    </row>
    <row r="34" spans="1:11" s="3" customFormat="1" x14ac:dyDescent="0.25">
      <c r="A34" s="23">
        <v>52650</v>
      </c>
      <c r="B34" s="23">
        <f t="shared" si="1"/>
        <v>14</v>
      </c>
      <c r="C34" s="23">
        <f t="shared" si="2"/>
        <v>37</v>
      </c>
      <c r="D34" s="24">
        <f t="shared" si="3"/>
        <v>30</v>
      </c>
      <c r="E34" s="23">
        <f t="shared" si="6"/>
        <v>9</v>
      </c>
      <c r="F34" s="25">
        <f t="shared" si="4"/>
        <v>0.15</v>
      </c>
      <c r="G34" s="26">
        <f t="shared" si="5"/>
        <v>43810.353125000001</v>
      </c>
      <c r="H34" s="26">
        <f t="shared" si="0"/>
        <v>43810.019791666666</v>
      </c>
      <c r="I34" s="23" t="s">
        <v>39</v>
      </c>
      <c r="J34" s="23"/>
      <c r="K34" s="23"/>
    </row>
    <row r="35" spans="1:11" s="3" customFormat="1" x14ac:dyDescent="0.25">
      <c r="A35" s="23">
        <v>52680</v>
      </c>
      <c r="B35" s="23">
        <f t="shared" si="1"/>
        <v>14</v>
      </c>
      <c r="C35" s="23">
        <f t="shared" si="2"/>
        <v>38</v>
      </c>
      <c r="D35" s="24">
        <f t="shared" si="3"/>
        <v>0</v>
      </c>
      <c r="E35" s="23">
        <f t="shared" si="6"/>
        <v>30</v>
      </c>
      <c r="F35" s="25">
        <f t="shared" si="4"/>
        <v>0.5</v>
      </c>
      <c r="G35" s="26">
        <f t="shared" si="5"/>
        <v>43810.353472222225</v>
      </c>
      <c r="H35" s="26">
        <f t="shared" si="0"/>
        <v>43810.020138888889</v>
      </c>
      <c r="I35" s="23" t="s">
        <v>40</v>
      </c>
      <c r="J35" s="23"/>
      <c r="K35" s="23"/>
    </row>
    <row r="36" spans="1:11" s="3" customFormat="1" x14ac:dyDescent="0.25">
      <c r="A36" s="23">
        <v>53080</v>
      </c>
      <c r="B36" s="23">
        <f t="shared" si="1"/>
        <v>14</v>
      </c>
      <c r="C36" s="23">
        <f t="shared" si="2"/>
        <v>44</v>
      </c>
      <c r="D36" s="24">
        <f t="shared" si="3"/>
        <v>40</v>
      </c>
      <c r="E36" s="23">
        <f t="shared" si="6"/>
        <v>400</v>
      </c>
      <c r="F36" s="25">
        <f t="shared" si="4"/>
        <v>6.666666666666667</v>
      </c>
      <c r="G36" s="26">
        <f t="shared" si="5"/>
        <v>43810.358101851853</v>
      </c>
      <c r="H36" s="26">
        <f t="shared" si="0"/>
        <v>43810.024768518517</v>
      </c>
      <c r="I36" s="23" t="s">
        <v>46</v>
      </c>
      <c r="J36" s="23"/>
      <c r="K36" s="23"/>
    </row>
    <row r="37" spans="1:11" s="3" customFormat="1" x14ac:dyDescent="0.25">
      <c r="A37" s="23">
        <v>53808</v>
      </c>
      <c r="B37" s="23">
        <f t="shared" si="1"/>
        <v>14</v>
      </c>
      <c r="C37" s="23">
        <f t="shared" si="2"/>
        <v>56</v>
      </c>
      <c r="D37" s="24">
        <f t="shared" si="3"/>
        <v>48</v>
      </c>
      <c r="E37" s="23">
        <f t="shared" si="6"/>
        <v>728</v>
      </c>
      <c r="F37" s="25">
        <f t="shared" si="4"/>
        <v>12.133333333333333</v>
      </c>
      <c r="G37" s="26">
        <f t="shared" si="5"/>
        <v>43810.366527777776</v>
      </c>
      <c r="H37" s="26">
        <f t="shared" si="0"/>
        <v>43810.033194444441</v>
      </c>
      <c r="I37" s="23" t="s">
        <v>43</v>
      </c>
      <c r="J37" s="23"/>
      <c r="K37" s="23"/>
    </row>
    <row r="38" spans="1:11" s="3" customFormat="1" x14ac:dyDescent="0.25">
      <c r="A38" s="23">
        <v>53907</v>
      </c>
      <c r="B38" s="23">
        <f t="shared" si="1"/>
        <v>14</v>
      </c>
      <c r="C38" s="23">
        <f t="shared" si="2"/>
        <v>58</v>
      </c>
      <c r="D38" s="24">
        <f t="shared" si="3"/>
        <v>27</v>
      </c>
      <c r="E38" s="23">
        <f t="shared" si="6"/>
        <v>99</v>
      </c>
      <c r="F38" s="25">
        <f t="shared" si="4"/>
        <v>1.65</v>
      </c>
      <c r="G38" s="26">
        <f t="shared" si="5"/>
        <v>43810.367673611116</v>
      </c>
      <c r="H38" s="26">
        <f t="shared" si="0"/>
        <v>43810.03434027778</v>
      </c>
      <c r="I38" s="23" t="s">
        <v>38</v>
      </c>
      <c r="J38" s="23"/>
      <c r="K38" s="23"/>
    </row>
    <row r="39" spans="1:11" s="22" customFormat="1" x14ac:dyDescent="0.25">
      <c r="A39" s="18">
        <v>53924</v>
      </c>
      <c r="B39" s="18">
        <f t="shared" si="1"/>
        <v>14</v>
      </c>
      <c r="C39" s="18">
        <f t="shared" si="2"/>
        <v>58</v>
      </c>
      <c r="D39" s="19">
        <f t="shared" si="3"/>
        <v>44</v>
      </c>
      <c r="E39" s="18">
        <f t="shared" si="6"/>
        <v>17</v>
      </c>
      <c r="F39" s="20">
        <f t="shared" si="4"/>
        <v>0.28333333333333333</v>
      </c>
      <c r="G39" s="21">
        <f t="shared" si="5"/>
        <v>43810.36787037037</v>
      </c>
      <c r="H39" s="21">
        <f t="shared" si="0"/>
        <v>43810.034537037034</v>
      </c>
      <c r="I39" s="18" t="s">
        <v>39</v>
      </c>
      <c r="J39" s="18"/>
      <c r="K39" s="18"/>
    </row>
    <row r="40" spans="1:11" s="22" customFormat="1" x14ac:dyDescent="0.25">
      <c r="A40" s="18">
        <v>53954</v>
      </c>
      <c r="B40" s="18">
        <f t="shared" si="1"/>
        <v>14</v>
      </c>
      <c r="C40" s="18">
        <f t="shared" si="2"/>
        <v>59</v>
      </c>
      <c r="D40" s="19">
        <f t="shared" si="3"/>
        <v>14</v>
      </c>
      <c r="E40" s="18">
        <f t="shared" si="6"/>
        <v>30</v>
      </c>
      <c r="F40" s="20">
        <f t="shared" si="4"/>
        <v>0.5</v>
      </c>
      <c r="G40" s="21">
        <f t="shared" si="5"/>
        <v>43810.368217592593</v>
      </c>
      <c r="H40" s="21">
        <f t="shared" si="0"/>
        <v>43810.034884259258</v>
      </c>
      <c r="I40" s="18" t="s">
        <v>47</v>
      </c>
      <c r="J40" s="18"/>
      <c r="K40" s="18"/>
    </row>
    <row r="41" spans="1:11" s="22" customFormat="1" x14ac:dyDescent="0.25">
      <c r="A41" s="18">
        <v>54354</v>
      </c>
      <c r="B41" s="18">
        <f t="shared" si="1"/>
        <v>15</v>
      </c>
      <c r="C41" s="18">
        <f t="shared" si="2"/>
        <v>5</v>
      </c>
      <c r="D41" s="19">
        <f t="shared" si="3"/>
        <v>54</v>
      </c>
      <c r="E41" s="18">
        <f t="shared" si="6"/>
        <v>400</v>
      </c>
      <c r="F41" s="20">
        <f t="shared" si="4"/>
        <v>6.666666666666667</v>
      </c>
      <c r="G41" s="21">
        <f t="shared" si="5"/>
        <v>43810.372847222221</v>
      </c>
      <c r="H41" s="21">
        <f t="shared" si="0"/>
        <v>43810.039513888885</v>
      </c>
      <c r="I41" s="18" t="s">
        <v>46</v>
      </c>
      <c r="J41" s="18"/>
      <c r="K41" s="18"/>
    </row>
    <row r="42" spans="1:11" s="22" customFormat="1" x14ac:dyDescent="0.25">
      <c r="A42" s="18">
        <v>55060</v>
      </c>
      <c r="B42" s="18">
        <f t="shared" si="1"/>
        <v>15</v>
      </c>
      <c r="C42" s="18">
        <f t="shared" si="2"/>
        <v>17</v>
      </c>
      <c r="D42" s="19">
        <f t="shared" si="3"/>
        <v>40</v>
      </c>
      <c r="E42" s="18">
        <f t="shared" si="6"/>
        <v>706</v>
      </c>
      <c r="F42" s="20">
        <f t="shared" si="4"/>
        <v>11.766666666666667</v>
      </c>
      <c r="G42" s="21">
        <f t="shared" si="5"/>
        <v>43810.381018518521</v>
      </c>
      <c r="H42" s="21">
        <f t="shared" si="0"/>
        <v>43810.047685185185</v>
      </c>
      <c r="I42" s="18" t="s">
        <v>43</v>
      </c>
      <c r="J42" s="18"/>
      <c r="K42" s="18"/>
    </row>
    <row r="43" spans="1:11" s="22" customFormat="1" x14ac:dyDescent="0.25">
      <c r="A43" s="18">
        <v>55159</v>
      </c>
      <c r="B43" s="18">
        <f t="shared" si="1"/>
        <v>15</v>
      </c>
      <c r="C43" s="18">
        <f t="shared" si="2"/>
        <v>19</v>
      </c>
      <c r="D43" s="19">
        <f t="shared" si="3"/>
        <v>19</v>
      </c>
      <c r="E43" s="18">
        <f t="shared" si="6"/>
        <v>99</v>
      </c>
      <c r="F43" s="20">
        <f t="shared" si="4"/>
        <v>1.65</v>
      </c>
      <c r="G43" s="21">
        <f t="shared" si="5"/>
        <v>43810.382164351853</v>
      </c>
      <c r="H43" s="21">
        <f t="shared" si="0"/>
        <v>43810.048831018517</v>
      </c>
      <c r="I43" s="18" t="s">
        <v>38</v>
      </c>
      <c r="J43" s="18"/>
      <c r="K43" s="18"/>
    </row>
    <row r="44" spans="1:11" s="36" customFormat="1" x14ac:dyDescent="0.25">
      <c r="A44" s="32">
        <v>55175</v>
      </c>
      <c r="B44" s="32">
        <f t="shared" si="1"/>
        <v>15</v>
      </c>
      <c r="C44" s="32">
        <f t="shared" si="2"/>
        <v>19</v>
      </c>
      <c r="D44" s="33">
        <f t="shared" si="3"/>
        <v>35</v>
      </c>
      <c r="E44" s="32">
        <f t="shared" si="6"/>
        <v>16</v>
      </c>
      <c r="F44" s="34">
        <f t="shared" si="4"/>
        <v>0.26666666666666666</v>
      </c>
      <c r="G44" s="35">
        <f t="shared" si="5"/>
        <v>43810.382349537038</v>
      </c>
      <c r="H44" s="35">
        <f t="shared" si="0"/>
        <v>43810.049016203702</v>
      </c>
      <c r="I44" s="32" t="s">
        <v>39</v>
      </c>
      <c r="J44" s="32"/>
      <c r="K44" s="32"/>
    </row>
    <row r="45" spans="1:11" s="36" customFormat="1" x14ac:dyDescent="0.25">
      <c r="A45" s="32">
        <v>55205</v>
      </c>
      <c r="B45" s="32">
        <f t="shared" si="1"/>
        <v>15</v>
      </c>
      <c r="C45" s="32">
        <f t="shared" si="2"/>
        <v>20</v>
      </c>
      <c r="D45" s="33">
        <f t="shared" si="3"/>
        <v>5</v>
      </c>
      <c r="E45" s="32">
        <f t="shared" si="6"/>
        <v>30</v>
      </c>
      <c r="F45" s="34">
        <f t="shared" si="4"/>
        <v>0.5</v>
      </c>
      <c r="G45" s="35">
        <f t="shared" si="5"/>
        <v>43810.382696759261</v>
      </c>
      <c r="H45" s="35">
        <f t="shared" si="0"/>
        <v>43810.049363425926</v>
      </c>
      <c r="I45" s="32" t="s">
        <v>47</v>
      </c>
      <c r="J45" s="32"/>
      <c r="K45" s="32"/>
    </row>
    <row r="46" spans="1:11" s="36" customFormat="1" x14ac:dyDescent="0.25">
      <c r="A46" s="32">
        <v>55252</v>
      </c>
      <c r="B46" s="32">
        <f t="shared" si="1"/>
        <v>15</v>
      </c>
      <c r="C46" s="32">
        <f t="shared" si="2"/>
        <v>20</v>
      </c>
      <c r="D46" s="33">
        <f t="shared" si="3"/>
        <v>52</v>
      </c>
      <c r="E46" s="32">
        <f t="shared" si="6"/>
        <v>47</v>
      </c>
      <c r="F46" s="34">
        <f t="shared" si="4"/>
        <v>0.78333333333333333</v>
      </c>
      <c r="G46" s="35">
        <f t="shared" si="5"/>
        <v>43810.383240740739</v>
      </c>
      <c r="H46" s="35">
        <f t="shared" si="0"/>
        <v>43810.049907407403</v>
      </c>
      <c r="I46" s="32" t="s">
        <v>48</v>
      </c>
      <c r="J46" s="32"/>
      <c r="K46" s="32"/>
    </row>
    <row r="47" spans="1:11" s="36" customFormat="1" x14ac:dyDescent="0.25">
      <c r="A47" s="32">
        <v>55289</v>
      </c>
      <c r="B47" s="32">
        <f t="shared" si="1"/>
        <v>15</v>
      </c>
      <c r="C47" s="32">
        <f t="shared" si="2"/>
        <v>21</v>
      </c>
      <c r="D47" s="33">
        <f t="shared" si="3"/>
        <v>29</v>
      </c>
      <c r="E47" s="32">
        <f t="shared" si="6"/>
        <v>37</v>
      </c>
      <c r="F47" s="34">
        <f t="shared" si="4"/>
        <v>0.6166666666666667</v>
      </c>
      <c r="G47" s="35">
        <f t="shared" si="5"/>
        <v>43810.383668981485</v>
      </c>
      <c r="H47" s="35">
        <f t="shared" si="0"/>
        <v>43810.050335648149</v>
      </c>
      <c r="I47" s="32" t="s">
        <v>49</v>
      </c>
      <c r="J47" s="32"/>
      <c r="K47" s="32"/>
    </row>
    <row r="48" spans="1:11" s="36" customFormat="1" x14ac:dyDescent="0.25">
      <c r="A48" s="32">
        <v>55289</v>
      </c>
      <c r="B48" s="32">
        <f t="shared" si="1"/>
        <v>15</v>
      </c>
      <c r="C48" s="32">
        <f t="shared" si="2"/>
        <v>21</v>
      </c>
      <c r="D48" s="33">
        <f t="shared" si="3"/>
        <v>29</v>
      </c>
      <c r="E48" s="32">
        <f t="shared" si="6"/>
        <v>0</v>
      </c>
      <c r="F48" s="34">
        <f t="shared" si="4"/>
        <v>0</v>
      </c>
      <c r="G48" s="35">
        <f t="shared" si="5"/>
        <v>43810.383668981485</v>
      </c>
      <c r="H48" s="35">
        <f t="shared" si="0"/>
        <v>43810.050335648149</v>
      </c>
      <c r="I48" s="32" t="s">
        <v>50</v>
      </c>
      <c r="J48" s="32"/>
      <c r="K48" s="3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Detailed inspection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hthomas</dc:creator>
  <cp:lastModifiedBy>dorado1</cp:lastModifiedBy>
  <dcterms:created xsi:type="dcterms:W3CDTF">2019-12-11T23:56:35Z</dcterms:created>
  <dcterms:modified xsi:type="dcterms:W3CDTF">2019-12-12T19:01:05Z</dcterms:modified>
</cp:coreProperties>
</file>