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rawings\Project.ME.Dwgs\Kearfott Endcap\Kearfott Endcap Old\"/>
    </mc:Choice>
  </mc:AlternateContent>
  <xr:revisionPtr revIDLastSave="0" documentId="13_ncr:1_{21C31A86-4F69-4542-9C5E-7615EC017A38}" xr6:coauthVersionLast="36" xr6:coauthVersionMax="36" xr10:uidLastSave="{00000000-0000-0000-0000-000000000000}"/>
  <bookViews>
    <workbookView xWindow="0" yWindow="0" windowWidth="38670" windowHeight="12030" xr2:uid="{3BE6B10A-B00D-4B6F-A5CC-B0454E7E5AB3}"/>
  </bookViews>
  <sheets>
    <sheet name="Sheet1" sheetId="1" r:id="rId1"/>
    <sheet name="2-267" sheetId="2" r:id="rId2"/>
    <sheet name="2-029" sheetId="3" r:id="rId3"/>
    <sheet name="2-263" sheetId="4" r:id="rId4"/>
    <sheet name="2-032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L10" i="3"/>
  <c r="K10" i="3"/>
  <c r="H10" i="3"/>
  <c r="G10" i="3"/>
  <c r="F10" i="3"/>
  <c r="E10" i="3"/>
  <c r="C6" i="3"/>
  <c r="B6" i="3"/>
  <c r="D10" i="3" s="1"/>
  <c r="L10" i="2"/>
  <c r="K10" i="2"/>
  <c r="J10" i="2"/>
  <c r="I10" i="2"/>
  <c r="H10" i="2"/>
  <c r="G10" i="2"/>
  <c r="F10" i="2"/>
  <c r="E10" i="2"/>
  <c r="D10" i="2"/>
  <c r="C10" i="2"/>
  <c r="B6" i="2"/>
  <c r="C6" i="2"/>
  <c r="C10" i="3" l="1"/>
</calcChain>
</file>

<file path=xl/sharedStrings.xml><?xml version="1.0" encoding="utf-8"?>
<sst xmlns="http://schemas.openxmlformats.org/spreadsheetml/2006/main" count="158" uniqueCount="67">
  <si>
    <t>Part #</t>
  </si>
  <si>
    <t>Description</t>
  </si>
  <si>
    <t>03010-001</t>
  </si>
  <si>
    <t>O-ring, Plug Face, 2-015, 90 Duro</t>
  </si>
  <si>
    <t>O-ring, Plug Corner Seal, 3-904, 90 Duro*</t>
  </si>
  <si>
    <t>Issues</t>
  </si>
  <si>
    <t>NA</t>
  </si>
  <si>
    <t>Surface finish, Length of chamfer and. Drill hole diameter</t>
  </si>
  <si>
    <t>O-RING, 2-267, BUNA-N, A90 DUROMETER</t>
  </si>
  <si>
    <t>2-267 BUNA-N A90</t>
  </si>
  <si>
    <t>Parker Dim</t>
  </si>
  <si>
    <t>RDI Dim</t>
  </si>
  <si>
    <t>ID</t>
  </si>
  <si>
    <t>Gland Depth</t>
  </si>
  <si>
    <t>Tolerance +</t>
  </si>
  <si>
    <t>Nominal ID</t>
  </si>
  <si>
    <t>Nomial W</t>
  </si>
  <si>
    <t>Tolerance -</t>
  </si>
  <si>
    <t>Groove Width</t>
  </si>
  <si>
    <t>Groove Width Max</t>
  </si>
  <si>
    <t>Groove Width Min</t>
  </si>
  <si>
    <t>Gland Depth Max</t>
  </si>
  <si>
    <t>Gland Depth Min</t>
  </si>
  <si>
    <t>Groove Radius Max</t>
  </si>
  <si>
    <t>Groove Radius Min</t>
  </si>
  <si>
    <t xml:space="preserve">Min Squeeze </t>
  </si>
  <si>
    <t>Max Squeeze</t>
  </si>
  <si>
    <t>ID Max</t>
  </si>
  <si>
    <t>Max Groove Radius</t>
  </si>
  <si>
    <t>Min Groove Radius</t>
  </si>
  <si>
    <t>Parker Gland Dim</t>
  </si>
  <si>
    <t>ID Min</t>
  </si>
  <si>
    <t xml:space="preserve">Do dimensions Between Parker and RDI Agree? </t>
  </si>
  <si>
    <t>Info</t>
  </si>
  <si>
    <t xml:space="preserve">The Parker  dimesions used in the above calculations are from section 4-18 of the handbook (O-Ring Face Seal Glands) </t>
  </si>
  <si>
    <t xml:space="preserve">O-ring </t>
  </si>
  <si>
    <t>2-029 BUNA-N A90</t>
  </si>
  <si>
    <t>O-RING, 2-029, BUNA-N, A90 DUROMETER</t>
  </si>
  <si>
    <t>Groove radiuses smaller than recommened (.005-.010 vs.010- .025); ID of groove has lower tolerance than the one in the manual (.001 vs .06)</t>
  </si>
  <si>
    <t>2-032 BUNA-N A90</t>
  </si>
  <si>
    <t>O-RING, 2-032, BUNA-N, A90 DUROMETER</t>
  </si>
  <si>
    <t>2-263 BUNA-N A90</t>
  </si>
  <si>
    <t>O-RING, 2-263, BUNA-N, A90 DUROMETER</t>
  </si>
  <si>
    <t xml:space="preserve">The Parker  dimesions used in the above calculations are from section 4-2 of the handbook (O-Ring Face Seal Glands) </t>
  </si>
  <si>
    <t>G (groove width)</t>
  </si>
  <si>
    <t>C (plug dia)</t>
  </si>
  <si>
    <t>B-1 (Groove Dia)</t>
  </si>
  <si>
    <t>A (Bore Dia)</t>
  </si>
  <si>
    <t>No</t>
  </si>
  <si>
    <t>yes</t>
  </si>
  <si>
    <t>Bore Seal</t>
  </si>
  <si>
    <t>Location</t>
  </si>
  <si>
    <t>Bleed Bolt Face Seal</t>
  </si>
  <si>
    <t>Bleed Bolt Corner Seal</t>
  </si>
  <si>
    <t>Endcap Face Seal</t>
  </si>
  <si>
    <t>Connector Isolator Face Seal</t>
  </si>
  <si>
    <t>Endcap Bore Seal</t>
  </si>
  <si>
    <t>Connector Isolator Bore Seal</t>
  </si>
  <si>
    <t>Groove width wider than expected</t>
  </si>
  <si>
    <t>O-RING, 2-260, EPDM, A70 DUROMETER</t>
  </si>
  <si>
    <t xml:space="preserve">2-260 EPDM A70 </t>
  </si>
  <si>
    <t>8-258 BUNA-N A90</t>
  </si>
  <si>
    <t>BACKUP RING, 8-258, BUNA-N, A90 DUROMETER</t>
  </si>
  <si>
    <t xml:space="preserve">2-258  EPDM A70 </t>
  </si>
  <si>
    <t>O-RING, 2-258, EPDM, A70 DUROMETER</t>
  </si>
  <si>
    <t>DVL Face Seal</t>
  </si>
  <si>
    <t>DVL Bore 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</si>
</sst>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2" borderId="7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3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FCFD-CACE-4588-B71F-703ADB00A526}">
  <dimension ref="A1:E12"/>
  <sheetViews>
    <sheetView tabSelected="1" workbookViewId="0">
      <selection activeCell="D12" sqref="D12"/>
    </sheetView>
  </sheetViews>
  <sheetFormatPr defaultRowHeight="15" x14ac:dyDescent="0.25"/>
  <cols>
    <col min="1" max="1" width="9.140625" style="1"/>
    <col min="2" max="2" width="22" style="1" customWidth="1"/>
    <col min="3" max="4" width="47.7109375" style="1" customWidth="1"/>
    <col min="5" max="5" width="59.5703125" style="1" customWidth="1"/>
    <col min="6" max="16384" width="9.140625" style="1"/>
  </cols>
  <sheetData>
    <row r="1" spans="1:5" x14ac:dyDescent="0.25">
      <c r="D1" s="1" t="s">
        <v>51</v>
      </c>
      <c r="E1" s="1" t="s">
        <v>5</v>
      </c>
    </row>
    <row r="2" spans="1:5" x14ac:dyDescent="0.25">
      <c r="B2" s="1" t="s">
        <v>0</v>
      </c>
      <c r="C2" s="1" t="s">
        <v>1</v>
      </c>
    </row>
    <row r="3" spans="1:5" x14ac:dyDescent="0.25">
      <c r="A3" s="1">
        <v>1</v>
      </c>
      <c r="B3" s="1" t="s">
        <v>2</v>
      </c>
      <c r="C3" s="1" t="s">
        <v>3</v>
      </c>
      <c r="D3" s="1" t="s">
        <v>52</v>
      </c>
      <c r="E3" s="1" t="s">
        <v>6</v>
      </c>
    </row>
    <row r="4" spans="1:5" x14ac:dyDescent="0.25">
      <c r="A4" s="1">
        <v>2</v>
      </c>
      <c r="B4" s="1">
        <v>5015</v>
      </c>
      <c r="C4" s="1" t="s">
        <v>4</v>
      </c>
      <c r="D4" s="1" t="s">
        <v>53</v>
      </c>
      <c r="E4" s="1" t="s">
        <v>7</v>
      </c>
    </row>
    <row r="5" spans="1:5" x14ac:dyDescent="0.25">
      <c r="A5" s="1">
        <v>3</v>
      </c>
      <c r="B5" s="1" t="s">
        <v>9</v>
      </c>
      <c r="C5" s="1" t="s">
        <v>8</v>
      </c>
      <c r="D5" s="1" t="s">
        <v>54</v>
      </c>
      <c r="E5" s="1" t="s">
        <v>38</v>
      </c>
    </row>
    <row r="6" spans="1:5" x14ac:dyDescent="0.25">
      <c r="A6" s="1">
        <v>4</v>
      </c>
      <c r="B6" s="1" t="s">
        <v>36</v>
      </c>
      <c r="C6" s="1" t="s">
        <v>37</v>
      </c>
      <c r="D6" s="1" t="s">
        <v>55</v>
      </c>
      <c r="E6" s="1" t="s">
        <v>6</v>
      </c>
    </row>
    <row r="7" spans="1:5" x14ac:dyDescent="0.25">
      <c r="A7" s="1">
        <v>5</v>
      </c>
      <c r="B7" s="1" t="s">
        <v>41</v>
      </c>
      <c r="C7" s="1" t="s">
        <v>42</v>
      </c>
      <c r="D7" s="1" t="s">
        <v>56</v>
      </c>
      <c r="E7" s="1" t="s">
        <v>58</v>
      </c>
    </row>
    <row r="8" spans="1:5" x14ac:dyDescent="0.25">
      <c r="A8" s="1">
        <v>6</v>
      </c>
      <c r="B8" s="1" t="s">
        <v>39</v>
      </c>
      <c r="C8" s="1" t="s">
        <v>40</v>
      </c>
      <c r="D8" s="1" t="s">
        <v>57</v>
      </c>
      <c r="E8" s="1" t="s">
        <v>58</v>
      </c>
    </row>
    <row r="10" spans="1:5" x14ac:dyDescent="0.25">
      <c r="B10" s="1" t="s">
        <v>60</v>
      </c>
      <c r="C10" s="1" t="s">
        <v>59</v>
      </c>
      <c r="D10" s="1" t="s">
        <v>65</v>
      </c>
    </row>
    <row r="11" spans="1:5" x14ac:dyDescent="0.25">
      <c r="B11" s="1" t="s">
        <v>63</v>
      </c>
      <c r="C11" s="1" t="s">
        <v>64</v>
      </c>
      <c r="D11" s="1" t="s">
        <v>66</v>
      </c>
    </row>
    <row r="12" spans="1:5" x14ac:dyDescent="0.25">
      <c r="B12" s="1" t="s">
        <v>61</v>
      </c>
      <c r="C12" s="1" t="s">
        <v>62</v>
      </c>
      <c r="D12" s="1" t="s">
        <v>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5990-2102-4E84-891E-14174FD000B9}">
  <dimension ref="A1:L26"/>
  <sheetViews>
    <sheetView workbookViewId="0">
      <selection activeCell="E24" sqref="E24"/>
    </sheetView>
  </sheetViews>
  <sheetFormatPr defaultRowHeight="15" x14ac:dyDescent="0.25"/>
  <cols>
    <col min="1" max="1" width="16.5703125" style="1" customWidth="1"/>
    <col min="2" max="2" width="21.85546875" style="1" customWidth="1"/>
    <col min="3" max="3" width="18" style="1" customWidth="1"/>
    <col min="4" max="4" width="13.28515625" style="1" customWidth="1"/>
    <col min="5" max="5" width="20.85546875" style="1" customWidth="1"/>
    <col min="6" max="6" width="21.28515625" style="1" customWidth="1"/>
    <col min="7" max="7" width="16.140625" style="1" customWidth="1"/>
    <col min="8" max="8" width="17.85546875" style="1" customWidth="1"/>
    <col min="9" max="9" width="20.5703125" style="1" customWidth="1"/>
    <col min="10" max="10" width="21.5703125" style="1" customWidth="1"/>
    <col min="11" max="11" width="16.5703125" style="1" customWidth="1"/>
    <col min="12" max="12" width="12.85546875" style="1" customWidth="1"/>
    <col min="13" max="16384" width="9.140625" style="1"/>
  </cols>
  <sheetData>
    <row r="1" spans="1:12" x14ac:dyDescent="0.25">
      <c r="A1" s="1" t="s">
        <v>10</v>
      </c>
    </row>
    <row r="2" spans="1:12" x14ac:dyDescent="0.25">
      <c r="A2" s="1" t="s">
        <v>15</v>
      </c>
      <c r="B2" s="1">
        <v>8.234</v>
      </c>
    </row>
    <row r="3" spans="1:12" x14ac:dyDescent="0.25">
      <c r="A3" s="1" t="s">
        <v>16</v>
      </c>
      <c r="B3" s="1">
        <v>0.13900000000000001</v>
      </c>
    </row>
    <row r="4" spans="1:12" ht="15.75" thickBot="1" x14ac:dyDescent="0.3"/>
    <row r="5" spans="1:12" x14ac:dyDescent="0.25">
      <c r="A5" s="2"/>
      <c r="B5" s="3" t="s">
        <v>12</v>
      </c>
      <c r="C5" s="3" t="s">
        <v>14</v>
      </c>
      <c r="D5" s="3" t="s">
        <v>17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26</v>
      </c>
      <c r="L5" s="4" t="s">
        <v>25</v>
      </c>
    </row>
    <row r="6" spans="1:12" ht="15.75" thickBot="1" x14ac:dyDescent="0.3">
      <c r="A6" s="8" t="s">
        <v>30</v>
      </c>
      <c r="B6" s="9">
        <f>B2</f>
        <v>8.234</v>
      </c>
      <c r="C6" s="9">
        <f>IF((B2/100)&gt;0.06, 0.06, (B2/100))</f>
        <v>0.06</v>
      </c>
      <c r="D6" s="9">
        <v>0</v>
      </c>
      <c r="E6" s="9">
        <v>0.187</v>
      </c>
      <c r="F6" s="9">
        <v>0.17699999999999999</v>
      </c>
      <c r="G6" s="9">
        <v>0.107</v>
      </c>
      <c r="H6" s="9">
        <v>0.10100000000000001</v>
      </c>
      <c r="I6" s="9">
        <v>2.5000000000000001E-2</v>
      </c>
      <c r="J6" s="9">
        <v>0.01</v>
      </c>
      <c r="K6" s="9">
        <v>4.2000000000000003E-2</v>
      </c>
      <c r="L6" s="10">
        <v>2.8000000000000001E-2</v>
      </c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2"/>
      <c r="B9" s="3"/>
      <c r="C9" s="3" t="s">
        <v>31</v>
      </c>
      <c r="D9" s="3" t="s">
        <v>27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24</v>
      </c>
      <c r="K9" s="3" t="s">
        <v>26</v>
      </c>
      <c r="L9" s="4" t="s">
        <v>25</v>
      </c>
    </row>
    <row r="10" spans="1:12" ht="45.75" thickBot="1" x14ac:dyDescent="0.3">
      <c r="A10" s="14" t="s">
        <v>32</v>
      </c>
      <c r="B10" s="9"/>
      <c r="C10" s="15" t="str">
        <f>IF((B13+C13)&lt;=(B6+C6),"Yes","No")</f>
        <v>Yes</v>
      </c>
      <c r="D10" s="15" t="str">
        <f>IF((B13-D13)&gt;=(B6-D6),"Yes","No")</f>
        <v>Yes</v>
      </c>
      <c r="E10" s="15" t="str">
        <f>IF((B16+C16)&lt;=(E6),"Yes","No")</f>
        <v>Yes</v>
      </c>
      <c r="F10" s="15" t="str">
        <f>IF((B16-D16)&gt;=(F6),"Yes","No")</f>
        <v>Yes</v>
      </c>
      <c r="G10" s="15" t="str">
        <f>IF((B19+C19)&lt;=(G6),"Yes","No")</f>
        <v>Yes</v>
      </c>
      <c r="H10" s="15" t="str">
        <f>IF((B19-D19)&gt;=(H6),"Yes","No")</f>
        <v>Yes</v>
      </c>
      <c r="I10" s="15" t="str">
        <f>IF((B22)&lt;=(I6),"Yes","No")</f>
        <v>Yes</v>
      </c>
      <c r="J10" s="16" t="str">
        <f>IF((C22&gt;=J6),"Yes","No")</f>
        <v>No</v>
      </c>
      <c r="K10" s="15" t="str">
        <f>IF(((B3-B19-C19)&lt;=K6),"Yes","No")</f>
        <v>Yes</v>
      </c>
      <c r="L10" s="17" t="str">
        <f>IF(((B3-B19+D19)&gt;=L6),"Yes","No")</f>
        <v>Yes</v>
      </c>
    </row>
    <row r="11" spans="1:12" ht="15.75" thickBot="1" x14ac:dyDescent="0.3"/>
    <row r="12" spans="1:12" x14ac:dyDescent="0.25">
      <c r="A12" s="2"/>
      <c r="B12" s="12" t="s">
        <v>12</v>
      </c>
      <c r="C12" s="12" t="s">
        <v>14</v>
      </c>
      <c r="D12" s="13" t="s">
        <v>17</v>
      </c>
    </row>
    <row r="13" spans="1:12" x14ac:dyDescent="0.25">
      <c r="A13" s="11" t="s">
        <v>11</v>
      </c>
      <c r="B13" s="6">
        <v>8.234</v>
      </c>
      <c r="C13" s="6">
        <v>0.01</v>
      </c>
      <c r="D13" s="7">
        <v>0</v>
      </c>
    </row>
    <row r="14" spans="1:12" x14ac:dyDescent="0.25">
      <c r="A14" s="5"/>
      <c r="B14" s="6"/>
      <c r="C14" s="6"/>
      <c r="D14" s="7"/>
    </row>
    <row r="15" spans="1:12" x14ac:dyDescent="0.25">
      <c r="A15" s="5"/>
      <c r="B15" s="6" t="s">
        <v>18</v>
      </c>
      <c r="C15" s="6" t="s">
        <v>14</v>
      </c>
      <c r="D15" s="7" t="s">
        <v>17</v>
      </c>
    </row>
    <row r="16" spans="1:12" x14ac:dyDescent="0.25">
      <c r="A16" s="5"/>
      <c r="B16" s="6">
        <v>0.182</v>
      </c>
      <c r="C16" s="6">
        <v>5.0000000000000001E-3</v>
      </c>
      <c r="D16" s="7">
        <v>5.0000000000000001E-3</v>
      </c>
    </row>
    <row r="17" spans="1:4" x14ac:dyDescent="0.25">
      <c r="A17" s="5"/>
      <c r="B17" s="6"/>
      <c r="C17" s="6"/>
      <c r="D17" s="7"/>
    </row>
    <row r="18" spans="1:4" x14ac:dyDescent="0.25">
      <c r="A18" s="5"/>
      <c r="B18" s="6" t="s">
        <v>13</v>
      </c>
      <c r="C18" s="6" t="s">
        <v>14</v>
      </c>
      <c r="D18" s="7" t="s">
        <v>17</v>
      </c>
    </row>
    <row r="19" spans="1:4" x14ac:dyDescent="0.25">
      <c r="A19" s="5"/>
      <c r="B19" s="6">
        <v>0.10299999999999999</v>
      </c>
      <c r="C19" s="6">
        <v>2E-3</v>
      </c>
      <c r="D19" s="7">
        <v>2E-3</v>
      </c>
    </row>
    <row r="20" spans="1:4" x14ac:dyDescent="0.25">
      <c r="A20" s="5"/>
      <c r="B20" s="6"/>
      <c r="C20" s="6"/>
      <c r="D20" s="7"/>
    </row>
    <row r="21" spans="1:4" x14ac:dyDescent="0.25">
      <c r="A21" s="5"/>
      <c r="B21" s="6" t="s">
        <v>28</v>
      </c>
      <c r="C21" s="6" t="s">
        <v>29</v>
      </c>
      <c r="D21" s="7"/>
    </row>
    <row r="22" spans="1:4" ht="15.75" thickBot="1" x14ac:dyDescent="0.3">
      <c r="A22" s="8"/>
      <c r="B22" s="9">
        <v>0.01</v>
      </c>
      <c r="C22" s="9">
        <v>5.0000000000000001E-3</v>
      </c>
      <c r="D22" s="10"/>
    </row>
    <row r="23" spans="1:4" ht="15.75" thickBot="1" x14ac:dyDescent="0.3"/>
    <row r="24" spans="1:4" ht="90" x14ac:dyDescent="0.25">
      <c r="A24" s="2" t="s">
        <v>33</v>
      </c>
      <c r="B24" s="18" t="s">
        <v>34</v>
      </c>
    </row>
    <row r="25" spans="1:4" x14ac:dyDescent="0.25">
      <c r="A25" s="5" t="s">
        <v>35</v>
      </c>
      <c r="B25" s="7" t="s">
        <v>9</v>
      </c>
    </row>
    <row r="26" spans="1:4" ht="15.75" thickBot="1" x14ac:dyDescent="0.3">
      <c r="A26" s="8"/>
      <c r="B26" s="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6FB3-668F-40D6-92A9-6A4F3CFEC701}">
  <dimension ref="A1:L26"/>
  <sheetViews>
    <sheetView workbookViewId="0">
      <selection activeCell="C6" sqref="C6"/>
    </sheetView>
  </sheetViews>
  <sheetFormatPr defaultRowHeight="15" x14ac:dyDescent="0.25"/>
  <cols>
    <col min="1" max="1" width="18.140625" customWidth="1"/>
    <col min="2" max="2" width="19.7109375" customWidth="1"/>
    <col min="3" max="3" width="17.42578125" customWidth="1"/>
    <col min="4" max="4" width="14.7109375" customWidth="1"/>
    <col min="5" max="5" width="20.7109375" customWidth="1"/>
    <col min="6" max="6" width="18.42578125" customWidth="1"/>
    <col min="7" max="7" width="17.42578125" customWidth="1"/>
    <col min="8" max="8" width="15.85546875" customWidth="1"/>
    <col min="9" max="9" width="20.42578125" customWidth="1"/>
    <col min="10" max="10" width="18.140625" customWidth="1"/>
    <col min="11" max="11" width="21.85546875" customWidth="1"/>
    <col min="12" max="12" width="20.28515625" customWidth="1"/>
  </cols>
  <sheetData>
    <row r="1" spans="1:12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15</v>
      </c>
      <c r="B2" s="1">
        <v>1.4890000000000001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16</v>
      </c>
      <c r="B3" s="1">
        <v>7.0000000000000007E-2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2"/>
      <c r="B5" s="3" t="s">
        <v>12</v>
      </c>
      <c r="C5" s="3" t="s">
        <v>14</v>
      </c>
      <c r="D5" s="3" t="s">
        <v>17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26</v>
      </c>
      <c r="L5" s="4" t="s">
        <v>25</v>
      </c>
    </row>
    <row r="6" spans="1:12" ht="15.75" thickBot="1" x14ac:dyDescent="0.3">
      <c r="A6" s="8" t="s">
        <v>30</v>
      </c>
      <c r="B6" s="9">
        <f>B2</f>
        <v>1.4890000000000001</v>
      </c>
      <c r="C6" s="9">
        <f>IF((B2/100)&gt;0.06, 0.06, (B2/100))</f>
        <v>1.489E-2</v>
      </c>
      <c r="D6" s="9">
        <v>0</v>
      </c>
      <c r="E6" s="9">
        <v>0.107</v>
      </c>
      <c r="F6" s="9">
        <v>0.10100000000000001</v>
      </c>
      <c r="G6" s="9">
        <v>5.3999999999999999E-2</v>
      </c>
      <c r="H6" s="9">
        <v>0.05</v>
      </c>
      <c r="I6" s="9">
        <v>1.4999999999999999E-2</v>
      </c>
      <c r="J6" s="20">
        <v>5.0000000000000001E-3</v>
      </c>
      <c r="K6" s="9">
        <v>2.3E-2</v>
      </c>
      <c r="L6" s="10">
        <v>1.2999999999999999E-2</v>
      </c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2"/>
      <c r="B9" s="3"/>
      <c r="C9" s="3" t="s">
        <v>31</v>
      </c>
      <c r="D9" s="3" t="s">
        <v>27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24</v>
      </c>
      <c r="K9" s="3" t="s">
        <v>26</v>
      </c>
      <c r="L9" s="4" t="s">
        <v>25</v>
      </c>
    </row>
    <row r="10" spans="1:12" ht="105.75" thickBot="1" x14ac:dyDescent="0.3">
      <c r="A10" s="14" t="s">
        <v>32</v>
      </c>
      <c r="B10" s="9"/>
      <c r="C10" s="16" t="str">
        <f>IF((B13+C13)&lt;=(B6+C6),"Yes","No")</f>
        <v>No</v>
      </c>
      <c r="D10" s="15" t="str">
        <f>IF((B13-D13)&gt;=(B6-D6),"Yes","No")</f>
        <v>Yes</v>
      </c>
      <c r="E10" s="15" t="str">
        <f>IF((B16+C16)&lt;=(E6),"Yes","No")</f>
        <v>Yes</v>
      </c>
      <c r="F10" s="15" t="str">
        <f>IF((B16-D16)&gt;=(F6),"Yes","No")</f>
        <v>Yes</v>
      </c>
      <c r="G10" s="15" t="str">
        <f>IF((B19+C19)&lt;=(G6),"Yes","No")</f>
        <v>Yes</v>
      </c>
      <c r="H10" s="15" t="str">
        <f>IF((B19-D19)&gt;=(H6),"Yes","No")</f>
        <v>Yes</v>
      </c>
      <c r="I10" s="15" t="str">
        <f>IF((B22)&lt;=(I6),"Yes","No")</f>
        <v>Yes</v>
      </c>
      <c r="J10" s="15" t="str">
        <f>IF((C22&gt;=J6),"Yes","No")</f>
        <v>Yes</v>
      </c>
      <c r="K10" s="15" t="str">
        <f>IF(((B3-B19-C19)&lt;=K6),"Yes","No")</f>
        <v>Yes</v>
      </c>
      <c r="L10" s="17" t="str">
        <f>IF(((B3-B19+D19)&gt;=L6),"Yes","No")</f>
        <v>Yes</v>
      </c>
    </row>
    <row r="11" spans="1:12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/>
      <c r="B12" s="12" t="s">
        <v>12</v>
      </c>
      <c r="C12" s="12" t="s">
        <v>14</v>
      </c>
      <c r="D12" s="13" t="s">
        <v>17</v>
      </c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1" t="s">
        <v>11</v>
      </c>
      <c r="B13" s="6">
        <v>8.234</v>
      </c>
      <c r="C13" s="6">
        <v>0.01</v>
      </c>
      <c r="D13" s="7">
        <v>0</v>
      </c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5"/>
      <c r="B14" s="6"/>
      <c r="C14" s="6"/>
      <c r="D14" s="7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5"/>
      <c r="B15" s="6" t="s">
        <v>18</v>
      </c>
      <c r="C15" s="6" t="s">
        <v>14</v>
      </c>
      <c r="D15" s="7" t="s">
        <v>17</v>
      </c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5"/>
      <c r="B16" s="6">
        <v>0.104</v>
      </c>
      <c r="C16" s="6">
        <v>3.0000000000000001E-3</v>
      </c>
      <c r="D16" s="7">
        <v>3.0000000000000001E-3</v>
      </c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5"/>
      <c r="B17" s="6"/>
      <c r="C17" s="6"/>
      <c r="D17" s="7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5"/>
      <c r="B18" s="6" t="s">
        <v>13</v>
      </c>
      <c r="C18" s="6" t="s">
        <v>14</v>
      </c>
      <c r="D18" s="7" t="s">
        <v>17</v>
      </c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5"/>
      <c r="B19" s="6">
        <v>5.1999999999999998E-2</v>
      </c>
      <c r="C19" s="6">
        <v>2E-3</v>
      </c>
      <c r="D19" s="7">
        <v>2E-3</v>
      </c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5"/>
      <c r="B20" s="6"/>
      <c r="C20" s="6"/>
      <c r="D20" s="7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5"/>
      <c r="B21" s="6" t="s">
        <v>28</v>
      </c>
      <c r="C21" s="6" t="s">
        <v>29</v>
      </c>
      <c r="D21" s="7"/>
      <c r="E21" s="1"/>
      <c r="F21" s="1"/>
      <c r="G21" s="1"/>
      <c r="H21" s="1"/>
      <c r="I21" s="1"/>
      <c r="J21" s="1"/>
      <c r="K21" s="1"/>
      <c r="L21" s="1"/>
    </row>
    <row r="22" spans="1:12" ht="15.75" thickBot="1" x14ac:dyDescent="0.3">
      <c r="A22" s="8"/>
      <c r="B22" s="9">
        <v>0.01</v>
      </c>
      <c r="C22" s="9">
        <v>5.0000000000000001E-3</v>
      </c>
      <c r="D22" s="10"/>
      <c r="E22" s="1"/>
      <c r="F22" s="1"/>
      <c r="G22" s="1"/>
      <c r="H22" s="1"/>
      <c r="I22" s="1"/>
      <c r="J22" s="1"/>
      <c r="K22" s="1"/>
      <c r="L22" s="1"/>
    </row>
    <row r="23" spans="1:12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25" x14ac:dyDescent="0.25">
      <c r="A24" s="2" t="s">
        <v>33</v>
      </c>
      <c r="B24" s="18" t="s">
        <v>34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5" t="s">
        <v>35</v>
      </c>
      <c r="B25" s="7" t="s">
        <v>36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thickBot="1" x14ac:dyDescent="0.3">
      <c r="A26" s="8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E439-2C5E-4D5D-A975-1E031EBE9FEF}">
  <dimension ref="A1:L26"/>
  <sheetViews>
    <sheetView workbookViewId="0">
      <selection activeCell="F29" sqref="A1:F29"/>
    </sheetView>
  </sheetViews>
  <sheetFormatPr defaultRowHeight="15" x14ac:dyDescent="0.25"/>
  <cols>
    <col min="1" max="1" width="18.140625" customWidth="1"/>
    <col min="2" max="2" width="19.7109375" customWidth="1"/>
    <col min="3" max="3" width="17.42578125" customWidth="1"/>
    <col min="4" max="4" width="16.28515625" customWidth="1"/>
    <col min="5" max="5" width="20.7109375" customWidth="1"/>
    <col min="6" max="6" width="18.42578125" customWidth="1"/>
    <col min="7" max="7" width="17.42578125" customWidth="1"/>
    <col min="8" max="8" width="15.85546875" customWidth="1"/>
    <col min="9" max="9" width="20.42578125" customWidth="1"/>
    <col min="10" max="10" width="18.140625" customWidth="1"/>
    <col min="11" max="11" width="21.85546875" customWidth="1"/>
    <col min="12" max="12" width="20.28515625" customWidth="1"/>
  </cols>
  <sheetData>
    <row r="1" spans="1:12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15</v>
      </c>
      <c r="B2" s="1">
        <v>7.234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16</v>
      </c>
      <c r="B3" s="1">
        <v>0.13900000000000001</v>
      </c>
      <c r="C3" s="1"/>
      <c r="D3" s="1"/>
      <c r="E3" s="1"/>
      <c r="G3" s="1"/>
      <c r="H3" s="1"/>
      <c r="I3" s="1"/>
      <c r="J3" s="1"/>
      <c r="K3" s="1"/>
      <c r="L3" s="1"/>
    </row>
    <row r="4" spans="1:12" ht="15.75" thickBot="1" x14ac:dyDescent="0.3">
      <c r="A4" s="1"/>
      <c r="B4" s="1"/>
      <c r="C4" s="1"/>
      <c r="D4" s="1"/>
      <c r="E4" s="1"/>
      <c r="G4" s="1"/>
      <c r="H4" s="1"/>
      <c r="I4" s="1"/>
      <c r="J4" s="1"/>
      <c r="K4" s="1"/>
      <c r="L4" s="1"/>
    </row>
    <row r="5" spans="1:12" x14ac:dyDescent="0.25">
      <c r="A5" s="2"/>
      <c r="B5" s="3" t="s">
        <v>45</v>
      </c>
      <c r="C5" s="3" t="s">
        <v>44</v>
      </c>
      <c r="D5" s="3" t="s">
        <v>46</v>
      </c>
      <c r="E5" s="4" t="s">
        <v>47</v>
      </c>
    </row>
    <row r="6" spans="1:12" ht="15.75" thickBot="1" x14ac:dyDescent="0.3">
      <c r="A6" s="8" t="s">
        <v>30</v>
      </c>
      <c r="B6" s="9">
        <v>7.4969999999999999</v>
      </c>
      <c r="C6" s="9">
        <v>0.187</v>
      </c>
      <c r="D6" s="9">
        <v>7.2779999999999996</v>
      </c>
      <c r="E6" s="10">
        <v>7.5</v>
      </c>
    </row>
    <row r="7" spans="1:12" x14ac:dyDescent="0.25">
      <c r="A7" s="11" t="s">
        <v>11</v>
      </c>
      <c r="B7" s="19">
        <v>7.4969999999999999</v>
      </c>
      <c r="C7" s="6">
        <v>0.21</v>
      </c>
      <c r="D7" s="6">
        <v>7.2779999999999996</v>
      </c>
      <c r="E7" s="7">
        <v>7.5</v>
      </c>
    </row>
    <row r="8" spans="1:12" ht="45.75" thickBot="1" x14ac:dyDescent="0.3">
      <c r="A8" s="14" t="s">
        <v>32</v>
      </c>
      <c r="B8" s="15" t="s">
        <v>49</v>
      </c>
      <c r="C8" s="21" t="s">
        <v>48</v>
      </c>
      <c r="D8" s="15" t="s">
        <v>49</v>
      </c>
      <c r="E8" s="17" t="s">
        <v>49</v>
      </c>
    </row>
    <row r="11" spans="1:12" x14ac:dyDescent="0.25">
      <c r="A11" s="1"/>
      <c r="B11" s="1"/>
      <c r="C11" s="1"/>
      <c r="D11" s="1"/>
      <c r="E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05" x14ac:dyDescent="0.25">
      <c r="A24" s="2" t="s">
        <v>33</v>
      </c>
      <c r="B24" s="18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5" t="s">
        <v>35</v>
      </c>
      <c r="B25" s="7" t="s">
        <v>41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thickBot="1" x14ac:dyDescent="0.3">
      <c r="A26" s="8"/>
      <c r="B26" s="10" t="s">
        <v>50</v>
      </c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6352-2650-473A-B13B-0CCDDF087CB6}">
  <dimension ref="A1:F26"/>
  <sheetViews>
    <sheetView workbookViewId="0">
      <selection activeCell="E24" sqref="E24"/>
    </sheetView>
  </sheetViews>
  <sheetFormatPr defaultRowHeight="15" x14ac:dyDescent="0.25"/>
  <cols>
    <col min="1" max="1" width="22.140625" customWidth="1"/>
    <col min="2" max="2" width="15" customWidth="1"/>
    <col min="3" max="3" width="21.85546875" customWidth="1"/>
    <col min="5" max="5" width="20.7109375" customWidth="1"/>
  </cols>
  <sheetData>
    <row r="1" spans="1:6" x14ac:dyDescent="0.25">
      <c r="A1" s="1" t="s">
        <v>10</v>
      </c>
      <c r="B1" s="1"/>
      <c r="C1" s="1"/>
      <c r="D1" s="1"/>
      <c r="E1" s="1"/>
      <c r="F1" s="1"/>
    </row>
    <row r="2" spans="1:6" x14ac:dyDescent="0.25">
      <c r="A2" s="1" t="s">
        <v>15</v>
      </c>
      <c r="B2" s="1">
        <v>1.8640000000000001</v>
      </c>
      <c r="C2" s="1"/>
      <c r="D2" s="1"/>
      <c r="E2" s="1"/>
      <c r="F2" s="1"/>
    </row>
    <row r="3" spans="1:6" x14ac:dyDescent="0.25">
      <c r="A3" s="1" t="s">
        <v>16</v>
      </c>
      <c r="B3" s="1">
        <v>7.0000000000000007E-2</v>
      </c>
      <c r="C3" s="1"/>
      <c r="D3" s="1"/>
      <c r="E3" s="1"/>
    </row>
    <row r="4" spans="1:6" ht="15.75" thickBot="1" x14ac:dyDescent="0.3">
      <c r="A4" s="1"/>
      <c r="B4" s="1"/>
      <c r="C4" s="1"/>
      <c r="D4" s="1"/>
      <c r="E4" s="1"/>
    </row>
    <row r="5" spans="1:6" x14ac:dyDescent="0.25">
      <c r="A5" s="2"/>
      <c r="B5" s="3" t="s">
        <v>45</v>
      </c>
      <c r="C5" s="3" t="s">
        <v>44</v>
      </c>
      <c r="D5" s="3" t="s">
        <v>46</v>
      </c>
      <c r="E5" s="4" t="s">
        <v>47</v>
      </c>
    </row>
    <row r="6" spans="1:6" ht="15.75" thickBot="1" x14ac:dyDescent="0.3">
      <c r="A6" s="8" t="s">
        <v>30</v>
      </c>
      <c r="B6" s="9">
        <v>1.998</v>
      </c>
      <c r="C6" s="9">
        <v>9.2999999999999999E-2</v>
      </c>
      <c r="D6" s="9">
        <v>1.9</v>
      </c>
      <c r="E6" s="10">
        <v>2</v>
      </c>
    </row>
    <row r="7" spans="1:6" x14ac:dyDescent="0.25">
      <c r="A7" s="11" t="s">
        <v>11</v>
      </c>
      <c r="B7" s="19">
        <v>1.998</v>
      </c>
      <c r="C7" s="6">
        <v>0.14000000000000001</v>
      </c>
      <c r="D7" s="6">
        <v>1.9</v>
      </c>
      <c r="E7" s="7">
        <v>2</v>
      </c>
    </row>
    <row r="8" spans="1:6" ht="105.75" thickBot="1" x14ac:dyDescent="0.3">
      <c r="A8" s="14" t="s">
        <v>32</v>
      </c>
      <c r="B8" s="15" t="s">
        <v>49</v>
      </c>
      <c r="C8" s="21" t="s">
        <v>48</v>
      </c>
      <c r="D8" s="15" t="s">
        <v>49</v>
      </c>
      <c r="E8" s="17" t="s">
        <v>49</v>
      </c>
    </row>
    <row r="11" spans="1:6" x14ac:dyDescent="0.25">
      <c r="A11" s="1"/>
      <c r="B11" s="1"/>
      <c r="C11" s="1"/>
      <c r="D11" s="1"/>
      <c r="E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ht="15.75" thickBot="1" x14ac:dyDescent="0.3">
      <c r="A23" s="1"/>
      <c r="B23" s="1"/>
      <c r="C23" s="1"/>
      <c r="D23" s="1"/>
      <c r="E23" s="1"/>
      <c r="F23" s="1"/>
    </row>
    <row r="24" spans="1:6" ht="225" x14ac:dyDescent="0.25">
      <c r="A24" s="2" t="s">
        <v>33</v>
      </c>
      <c r="B24" s="18" t="s">
        <v>43</v>
      </c>
      <c r="C24" s="1"/>
      <c r="D24" s="1"/>
      <c r="E24" s="1"/>
      <c r="F24" s="1"/>
    </row>
    <row r="25" spans="1:6" x14ac:dyDescent="0.25">
      <c r="A25" s="5" t="s">
        <v>35</v>
      </c>
      <c r="B25" s="7" t="s">
        <v>41</v>
      </c>
      <c r="C25" s="1"/>
      <c r="D25" s="1"/>
      <c r="E25" s="1"/>
      <c r="F25" s="1"/>
    </row>
    <row r="26" spans="1:6" ht="15.75" thickBot="1" x14ac:dyDescent="0.3">
      <c r="A26" s="8"/>
      <c r="B26" s="10" t="s">
        <v>50</v>
      </c>
      <c r="C26" s="1"/>
      <c r="D26" s="1"/>
      <c r="E26" s="1"/>
      <c r="F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2-267</vt:lpstr>
      <vt:lpstr>2-029</vt:lpstr>
      <vt:lpstr>2-263</vt:lpstr>
      <vt:lpstr>2-032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Caress</dc:creator>
  <cp:lastModifiedBy>Jordan Caress</cp:lastModifiedBy>
  <dcterms:created xsi:type="dcterms:W3CDTF">2021-10-12T16:29:35Z</dcterms:created>
  <dcterms:modified xsi:type="dcterms:W3CDTF">2022-07-27T18:22:08Z</dcterms:modified>
</cp:coreProperties>
</file>