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updateLinks="never" autoCompressPictures="0"/>
  <mc:AlternateContent xmlns:mc="http://schemas.openxmlformats.org/markup-compatibility/2006">
    <mc:Choice Requires="x15">
      <x15ac:absPath xmlns:x15ac="http://schemas.microsoft.com/office/spreadsheetml/2010/11/ac" url="K:\SDrive\Wind &amp; Hydropower\Awards\2009 and after\Water\EE0009444 - MBARI\Project Management\"/>
    </mc:Choice>
  </mc:AlternateContent>
  <xr:revisionPtr revIDLastSave="0" documentId="13_ncr:1_{87655F5E-FD1C-4F96-BBA0-719E67DC8030}" xr6:coauthVersionLast="47" xr6:coauthVersionMax="47" xr10:uidLastSave="{00000000-0000-0000-0000-000000000000}"/>
  <workbookProtection workbookAlgorithmName="SHA-512" workbookHashValue="IH/96vOP8o5pgweIttTm/toln7AfNUAOcGlMqnTF/CWs9h+8dDFxDHiG+aRMoBXzEvh2qf+aWTMnIOi8MQ7X0A==" workbookSaltValue="3U7tWDha5ddch1NfBvrZqw==" workbookSpinCount="100000" lockStructure="1"/>
  <bookViews>
    <workbookView xWindow="28680" yWindow="-120" windowWidth="29040" windowHeight="15840" tabRatio="714" firstSheet="1" activeTab="4" xr2:uid="{00000000-000D-0000-FFFF-FFFF00000000}"/>
  </bookViews>
  <sheets>
    <sheet name="^^Cover Page^^" sheetId="36" r:id="rId1"/>
    <sheet name="I. Organizations" sheetId="39" r:id="rId2"/>
    <sheet name="II. Task_Milestone_Deliverable" sheetId="53" r:id="rId3"/>
    <sheet name="III. Contractual Cost Summary" sheetId="30" r:id="rId4"/>
    <sheet name="IV. Cost Summary" sheetId="11" r:id="rId5"/>
    <sheet name="V. Spend Plan" sheetId="52" r:id="rId6"/>
    <sheet name="VI. Products" sheetId="49" r:id="rId7"/>
    <sheet name="VII. Participants" sheetId="38" r:id="rId8"/>
    <sheet name="EVM" sheetId="51" r:id="rId9"/>
    <sheet name="Sources" sheetId="28" state="hidden" r:id="rId10"/>
  </sheets>
  <externalReferences>
    <externalReference r:id="rId11"/>
  </externalReferences>
  <definedNames>
    <definedName name="_xlnm._FilterDatabase" localSheetId="1" hidden="1">'I. Organizations'!$B$18:$R$30</definedName>
    <definedName name="_xlnm._FilterDatabase" localSheetId="2" hidden="1">'II. Task_Milestone_Deliverable'!$B$22:$P$22</definedName>
    <definedName name="_xlnm._FilterDatabase" localSheetId="3" hidden="1">'III. Contractual Cost Summary'!#REF!</definedName>
    <definedName name="popStartDate">'[1]Input Planned Start date'!$B$8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8" i="53" l="1"/>
  <c r="H229" i="53"/>
  <c r="H230" i="53"/>
  <c r="H231" i="53"/>
  <c r="H250" i="53"/>
  <c r="H251" i="53"/>
  <c r="G4" i="53" l="1"/>
  <c r="J3" i="53"/>
  <c r="H3" i="53"/>
  <c r="G3" i="53"/>
  <c r="B3" i="53"/>
  <c r="C4" i="51" l="1" a="1"/>
  <c r="C4" i="51" s="1"/>
  <c r="L28" i="30"/>
  <c r="L29" i="30"/>
  <c r="L30" i="30"/>
  <c r="L31" i="30"/>
  <c r="L32" i="30"/>
  <c r="L33" i="30"/>
  <c r="L34" i="30"/>
  <c r="L35" i="30"/>
  <c r="L36" i="30"/>
  <c r="L37" i="30"/>
  <c r="L38" i="30"/>
  <c r="L39" i="30"/>
  <c r="L40" i="30"/>
  <c r="L41" i="30"/>
  <c r="L42" i="30"/>
  <c r="L43" i="30"/>
  <c r="E18" i="51"/>
  <c r="D18" i="51"/>
  <c r="C18" i="51"/>
  <c r="C17" i="51"/>
  <c r="J44" i="52"/>
  <c r="I44" i="52"/>
  <c r="G44" i="52"/>
  <c r="F44" i="52"/>
  <c r="K17" i="52"/>
  <c r="K18" i="52" s="1"/>
  <c r="H17" i="52"/>
  <c r="H18" i="52" s="1"/>
  <c r="H19" i="52" s="1"/>
  <c r="H20" i="52" s="1"/>
  <c r="K16" i="52"/>
  <c r="H16" i="52"/>
  <c r="D16" i="52"/>
  <c r="E4" i="52"/>
  <c r="I3" i="52"/>
  <c r="E3" i="52"/>
  <c r="E3" i="51"/>
  <c r="C3" i="51"/>
  <c r="C3" i="38"/>
  <c r="E16" i="52" l="1"/>
  <c r="D17" i="52" s="1" a="1"/>
  <c r="D17" i="52" s="1"/>
  <c r="E17" i="52" s="1"/>
  <c r="L16" i="52"/>
  <c r="C16" i="52"/>
  <c r="B16" i="52"/>
  <c r="K19" i="52"/>
  <c r="L18" i="52"/>
  <c r="H36" i="52"/>
  <c r="H37" i="52" s="1"/>
  <c r="H38" i="52" s="1"/>
  <c r="H39" i="52" s="1"/>
  <c r="H40" i="52" s="1"/>
  <c r="H21" i="52"/>
  <c r="H22" i="52" s="1"/>
  <c r="H23" i="52" s="1"/>
  <c r="H24" i="52" s="1"/>
  <c r="H25" i="52" s="1"/>
  <c r="H26" i="52" s="1"/>
  <c r="H27" i="52" s="1"/>
  <c r="H28" i="52" s="1"/>
  <c r="H29" i="52" s="1"/>
  <c r="H30" i="52" s="1"/>
  <c r="H31" i="52" s="1"/>
  <c r="H32" i="52" s="1"/>
  <c r="L17" i="52"/>
  <c r="K20" i="52" l="1"/>
  <c r="L19" i="52"/>
  <c r="H33" i="52"/>
  <c r="H35" i="52" s="1"/>
  <c r="H34" i="52"/>
  <c r="H42" i="52"/>
  <c r="H41" i="52"/>
  <c r="H43" i="52" s="1"/>
  <c r="H44" i="52" s="1"/>
  <c r="E17" i="51"/>
  <c r="D17" i="51"/>
  <c r="D18" i="52" l="1"/>
  <c r="E18" i="52" s="1"/>
  <c r="K36" i="52"/>
  <c r="K21" i="52"/>
  <c r="L20" i="52"/>
  <c r="C3" i="30"/>
  <c r="H3" i="39"/>
  <c r="D3" i="49"/>
  <c r="C3" i="11"/>
  <c r="C3" i="39"/>
  <c r="F3" i="38"/>
  <c r="H3" i="49"/>
  <c r="I3" i="11"/>
  <c r="G3" i="30"/>
  <c r="I24" i="30"/>
  <c r="L24" i="30" s="1"/>
  <c r="H32" i="11"/>
  <c r="K32" i="11" s="1"/>
  <c r="D4" i="49"/>
  <c r="F19" i="30"/>
  <c r="G19" i="30"/>
  <c r="H19" i="30"/>
  <c r="D19" i="30"/>
  <c r="E19" i="30"/>
  <c r="L21" i="52" l="1"/>
  <c r="K22" i="52"/>
  <c r="L36" i="52"/>
  <c r="K37" i="52"/>
  <c r="C4" i="38"/>
  <c r="C4" i="11"/>
  <c r="C4" i="30"/>
  <c r="C4" i="39"/>
  <c r="K38" i="52" l="1"/>
  <c r="L37" i="52"/>
  <c r="K23" i="52"/>
  <c r="L22" i="52"/>
  <c r="K24" i="52" l="1"/>
  <c r="L23" i="52"/>
  <c r="K39" i="52"/>
  <c r="L38" i="52"/>
  <c r="D21" i="11"/>
  <c r="E21" i="11"/>
  <c r="F21" i="11"/>
  <c r="G21" i="11"/>
  <c r="D20" i="11"/>
  <c r="E20" i="11"/>
  <c r="F20" i="11"/>
  <c r="G20" i="11"/>
  <c r="C20" i="11"/>
  <c r="E20" i="30"/>
  <c r="F20" i="30"/>
  <c r="G20" i="30"/>
  <c r="H20" i="30"/>
  <c r="D44" i="30"/>
  <c r="C28" i="11" s="1"/>
  <c r="F44" i="30"/>
  <c r="E28" i="11" s="1"/>
  <c r="H34" i="11"/>
  <c r="B3" i="30"/>
  <c r="D3" i="30"/>
  <c r="B23" i="28"/>
  <c r="B24" i="28"/>
  <c r="A25" i="28"/>
  <c r="B25" i="28" s="1"/>
  <c r="F3" i="39"/>
  <c r="B3" i="39"/>
  <c r="B3" i="11"/>
  <c r="E13" i="51" l="1"/>
  <c r="E19" i="51" s="1"/>
  <c r="E20" i="51" s="1"/>
  <c r="E21" i="51" s="1"/>
  <c r="I45" i="52"/>
  <c r="K40" i="52"/>
  <c r="L39" i="52"/>
  <c r="L24" i="52"/>
  <c r="K25" i="52"/>
  <c r="K34" i="11"/>
  <c r="C31" i="11"/>
  <c r="A26" i="28"/>
  <c r="I43" i="30"/>
  <c r="L40" i="52" l="1"/>
  <c r="K41" i="52"/>
  <c r="K42" i="52"/>
  <c r="L42" i="52" s="1"/>
  <c r="K26" i="52"/>
  <c r="L25" i="52"/>
  <c r="B26" i="28"/>
  <c r="A27" i="28"/>
  <c r="E44" i="30"/>
  <c r="D28" i="11" s="1"/>
  <c r="H44" i="30"/>
  <c r="G28" i="11" s="1"/>
  <c r="J44" i="30"/>
  <c r="K44" i="30"/>
  <c r="I23" i="30"/>
  <c r="L23" i="30" s="1"/>
  <c r="I25" i="30"/>
  <c r="L25" i="30" s="1"/>
  <c r="I27" i="30"/>
  <c r="L27" i="30" s="1"/>
  <c r="I28" i="30"/>
  <c r="I29" i="30"/>
  <c r="I30" i="30"/>
  <c r="I31" i="30"/>
  <c r="I32" i="30"/>
  <c r="I33" i="30"/>
  <c r="I34" i="30"/>
  <c r="I35" i="30"/>
  <c r="I36" i="30"/>
  <c r="I37" i="30"/>
  <c r="I38" i="30"/>
  <c r="I39" i="30"/>
  <c r="I40" i="30"/>
  <c r="I41" i="30"/>
  <c r="I42" i="30"/>
  <c r="I22" i="30"/>
  <c r="L22" i="30" s="1"/>
  <c r="L41" i="52" l="1"/>
  <c r="K43" i="52"/>
  <c r="K27" i="52"/>
  <c r="L26" i="52"/>
  <c r="G31" i="11"/>
  <c r="E31" i="11"/>
  <c r="E33" i="11" s="1"/>
  <c r="E36" i="11" s="1"/>
  <c r="B27" i="28"/>
  <c r="A28" i="28"/>
  <c r="B28" i="28" s="1"/>
  <c r="D31" i="11"/>
  <c r="D33" i="11" s="1"/>
  <c r="D36" i="11" s="1"/>
  <c r="J31" i="11"/>
  <c r="I31" i="11"/>
  <c r="I33" i="11" s="1"/>
  <c r="I36" i="11" s="1"/>
  <c r="C33" i="11"/>
  <c r="C36" i="11" s="1"/>
  <c r="H30" i="11"/>
  <c r="K30" i="11" s="1"/>
  <c r="H29" i="11"/>
  <c r="K29" i="11" s="1"/>
  <c r="H27" i="11"/>
  <c r="K27" i="11" s="1"/>
  <c r="H26" i="11"/>
  <c r="K26" i="11" s="1"/>
  <c r="H25" i="11"/>
  <c r="K25" i="11" s="1"/>
  <c r="H24" i="11"/>
  <c r="K24" i="11" s="1"/>
  <c r="H23" i="11"/>
  <c r="K23" i="11" s="1"/>
  <c r="K44" i="52" l="1"/>
  <c r="L43" i="52"/>
  <c r="L27" i="52"/>
  <c r="K28" i="52"/>
  <c r="J33" i="11"/>
  <c r="J36" i="11" s="1"/>
  <c r="I35" i="11"/>
  <c r="E35" i="11"/>
  <c r="D35" i="11"/>
  <c r="C35" i="11"/>
  <c r="G33" i="11"/>
  <c r="G36" i="11" s="1"/>
  <c r="K29" i="52" l="1"/>
  <c r="L28" i="52"/>
  <c r="K45" i="52"/>
  <c r="L44" i="52"/>
  <c r="J35" i="11"/>
  <c r="G35" i="11"/>
  <c r="K30" i="52" l="1"/>
  <c r="L29" i="52"/>
  <c r="L30" i="52" l="1"/>
  <c r="K31" i="52"/>
  <c r="A29" i="28"/>
  <c r="L31" i="52" l="1"/>
  <c r="K32" i="52"/>
  <c r="A30" i="28"/>
  <c r="B29" i="28"/>
  <c r="C25" i="28" s="1"/>
  <c r="K33" i="52" l="1"/>
  <c r="L32" i="52"/>
  <c r="B30" i="28"/>
  <c r="C26" i="28" s="1"/>
  <c r="A31" i="28"/>
  <c r="L33" i="52" l="1"/>
  <c r="K35" i="52"/>
  <c r="L35" i="52" s="1"/>
  <c r="K34" i="52"/>
  <c r="L34" i="52" s="1"/>
  <c r="B31" i="28"/>
  <c r="C27" i="28" s="1"/>
  <c r="A32" i="28"/>
  <c r="A33" i="28" l="1"/>
  <c r="B32" i="28"/>
  <c r="C28" i="28" s="1"/>
  <c r="B33" i="28" l="1"/>
  <c r="C29" i="28" s="1"/>
  <c r="A34" i="28"/>
  <c r="A35" i="28" l="1"/>
  <c r="B34" i="28"/>
  <c r="C30" i="28" s="1"/>
  <c r="A36" i="28" l="1"/>
  <c r="B35" i="28"/>
  <c r="C31" i="28" s="1"/>
  <c r="A37" i="28" l="1"/>
  <c r="B36" i="28"/>
  <c r="C32" i="28" s="1"/>
  <c r="A38" i="28" l="1"/>
  <c r="B37" i="28"/>
  <c r="C33" i="28" s="1"/>
  <c r="B38" i="28" l="1"/>
  <c r="C34" i="28" s="1"/>
  <c r="A39" i="28"/>
  <c r="B39" i="28" l="1"/>
  <c r="C35" i="28" s="1"/>
  <c r="A40" i="28"/>
  <c r="A41" i="28" l="1"/>
  <c r="B40" i="28"/>
  <c r="C36" i="28" s="1"/>
  <c r="B41" i="28" l="1"/>
  <c r="C37" i="28" s="1"/>
  <c r="A42" i="28"/>
  <c r="A43" i="28" l="1"/>
  <c r="B42" i="28"/>
  <c r="C38" i="28" s="1"/>
  <c r="A44" i="28" l="1"/>
  <c r="B43" i="28"/>
  <c r="C39" i="28" s="1"/>
  <c r="A45" i="28" l="1"/>
  <c r="B44" i="28"/>
  <c r="C40" i="28" s="1"/>
  <c r="A46" i="28" l="1"/>
  <c r="B45" i="28"/>
  <c r="C41" i="28" s="1"/>
  <c r="B46" i="28" l="1"/>
  <c r="C42" i="28" s="1"/>
  <c r="A47" i="28"/>
  <c r="A48" i="28" l="1"/>
  <c r="A49" i="28" s="1"/>
  <c r="B47" i="28"/>
  <c r="C43" i="28" s="1"/>
  <c r="B48" i="28" l="1"/>
  <c r="C44" i="28" s="1"/>
  <c r="B49" i="28" l="1"/>
  <c r="A50" i="28"/>
  <c r="C45" i="28"/>
  <c r="B50" i="28" l="1"/>
  <c r="C46" i="28" s="1"/>
  <c r="A51" i="28"/>
  <c r="A52" i="28" l="1"/>
  <c r="B51" i="28"/>
  <c r="C47" i="28" s="1"/>
  <c r="A53" i="28" l="1"/>
  <c r="B52" i="28"/>
  <c r="C48" i="28" s="1"/>
  <c r="A54" i="28" l="1"/>
  <c r="B53" i="28"/>
  <c r="C49" i="28" s="1"/>
  <c r="B54" i="28" l="1"/>
  <c r="C50" i="28" s="1"/>
  <c r="A55" i="28"/>
  <c r="B55" i="28" l="1"/>
  <c r="C51" i="28" s="1"/>
  <c r="A56" i="28"/>
  <c r="A57" i="28" l="1"/>
  <c r="B56" i="28"/>
  <c r="C52" i="28" s="1"/>
  <c r="B57" i="28" l="1"/>
  <c r="A58" i="28"/>
  <c r="C53" i="28"/>
  <c r="B58" i="28" l="1"/>
  <c r="C54" i="28" s="1"/>
  <c r="A59" i="28"/>
  <c r="A60" i="28" l="1"/>
  <c r="B59" i="28"/>
  <c r="C55" i="28" s="1"/>
  <c r="A61" i="28" l="1"/>
  <c r="B60" i="28"/>
  <c r="C56" i="28" s="1"/>
  <c r="A62" i="28" l="1"/>
  <c r="B61" i="28"/>
  <c r="C57" i="28" s="1"/>
  <c r="B62" i="28" l="1"/>
  <c r="C58" i="28" s="1"/>
  <c r="A63" i="28"/>
  <c r="B63" i="28" l="1"/>
  <c r="C59" i="28" s="1"/>
  <c r="A64" i="28"/>
  <c r="A65" i="28" l="1"/>
  <c r="B64" i="28"/>
  <c r="C60" i="28" s="1"/>
  <c r="B65" i="28" l="1"/>
  <c r="C61" i="28" s="1"/>
  <c r="A66" i="28"/>
  <c r="B66" i="28" l="1"/>
  <c r="C62" i="28" s="1"/>
  <c r="A67" i="28"/>
  <c r="A68" i="28" l="1"/>
  <c r="B67" i="28"/>
  <c r="C63" i="28" s="1"/>
  <c r="A69" i="28" l="1"/>
  <c r="B68" i="28"/>
  <c r="C64" i="28" s="1"/>
  <c r="A70" i="28" l="1"/>
  <c r="B69" i="28"/>
  <c r="C65" i="28" s="1"/>
  <c r="B70" i="28" l="1"/>
  <c r="C66" i="28" s="1"/>
  <c r="A71" i="28"/>
  <c r="B71" i="28" l="1"/>
  <c r="C67" i="28" s="1"/>
  <c r="I26" i="30"/>
  <c r="G44" i="30"/>
  <c r="F28" i="11" s="1"/>
  <c r="D20" i="30"/>
  <c r="C21" i="11"/>
  <c r="I44" i="30" l="1"/>
  <c r="L44" i="30" s="1"/>
  <c r="L26" i="30"/>
  <c r="F31" i="11"/>
  <c r="H28" i="11"/>
  <c r="K28" i="11" s="1"/>
  <c r="F33" i="11" l="1"/>
  <c r="H31" i="11"/>
  <c r="K31" i="11" l="1"/>
  <c r="F36" i="11"/>
  <c r="F35" i="11"/>
  <c r="H33" i="11"/>
  <c r="C13" i="51" s="1"/>
  <c r="C19" i="51" s="1"/>
  <c r="C20" i="51" s="1"/>
  <c r="C21" i="51" s="1"/>
  <c r="K33" i="11" l="1"/>
  <c r="H36" i="11"/>
  <c r="K36" i="11" s="1"/>
  <c r="H35" i="11"/>
  <c r="D13" i="51" l="1"/>
  <c r="D19" i="51" s="1"/>
  <c r="D20" i="51" s="1"/>
  <c r="D21" i="51" s="1"/>
  <c r="F45" i="52"/>
  <c r="D45" i="52"/>
  <c r="K35" i="11"/>
  <c r="B17" i="52"/>
  <c r="D19" i="52" l="1"/>
  <c r="E19" i="52" s="1"/>
  <c r="C17" i="52"/>
  <c r="B19" i="52" l="1"/>
  <c r="B18" i="52"/>
  <c r="C18" i="52"/>
  <c r="D20" i="52"/>
  <c r="E20" i="52" s="1"/>
  <c r="C19" i="52"/>
  <c r="B20" i="52" l="1"/>
  <c r="D21" i="52"/>
  <c r="E21" i="52" s="1"/>
  <c r="C20" i="52"/>
  <c r="B21" i="52" l="1"/>
  <c r="D22" i="52"/>
  <c r="E22" i="52" s="1"/>
  <c r="C21" i="52"/>
  <c r="C22" i="52" l="1"/>
  <c r="D23" i="52"/>
  <c r="E23" i="52" s="1"/>
  <c r="B22" i="52"/>
  <c r="C23" i="52" l="1"/>
  <c r="D24" i="52"/>
  <c r="E24" i="52" s="1"/>
  <c r="B23" i="52"/>
  <c r="B24" i="52" l="1"/>
  <c r="D25" i="52"/>
  <c r="C24" i="52"/>
  <c r="D26" i="52"/>
  <c r="E26" i="52" s="1"/>
  <c r="B25" i="52" l="1"/>
  <c r="E25" i="52"/>
  <c r="C25" i="52"/>
  <c r="B26" i="52"/>
  <c r="D27" i="52"/>
  <c r="E27" i="52" s="1"/>
  <c r="C26" i="52"/>
  <c r="C27" i="52" l="1"/>
  <c r="D28" i="52"/>
  <c r="E28" i="52" s="1"/>
  <c r="B27" i="52"/>
  <c r="D29" i="52" l="1"/>
  <c r="E29" i="52" s="1"/>
  <c r="C28" i="52"/>
  <c r="B28" i="52"/>
  <c r="D30" i="52" l="1"/>
  <c r="E30" i="52" s="1"/>
  <c r="C29" i="52"/>
  <c r="B29" i="52"/>
  <c r="D31" i="52" l="1"/>
  <c r="E31" i="52" s="1"/>
  <c r="B30" i="52"/>
  <c r="C30" i="52"/>
  <c r="B31" i="52" l="1"/>
  <c r="C31" i="52"/>
  <c r="D32" i="52"/>
  <c r="E32" i="52" s="1"/>
  <c r="B32" i="52" l="1"/>
  <c r="D33" i="52"/>
  <c r="E33" i="52" s="1"/>
  <c r="C32" i="52"/>
  <c r="B33" i="52" l="1"/>
  <c r="D34" i="52"/>
  <c r="E34" i="52" s="1"/>
  <c r="C33" i="52"/>
  <c r="D35" i="52" l="1"/>
  <c r="E35" i="52" s="1"/>
  <c r="C34" i="52"/>
  <c r="B34" i="52"/>
  <c r="C35" i="52" l="1"/>
  <c r="B35" i="52"/>
  <c r="D36" i="52"/>
  <c r="E36" i="52" s="1"/>
  <c r="D37" i="52" l="1"/>
  <c r="E37" i="52" s="1"/>
  <c r="B36" i="52"/>
  <c r="C36" i="52"/>
  <c r="D38" i="52" l="1"/>
  <c r="E38" i="52" s="1"/>
  <c r="C37" i="52"/>
  <c r="B37" i="52"/>
  <c r="B38" i="52" l="1"/>
  <c r="C38" i="52"/>
  <c r="D39" i="52"/>
  <c r="E39" i="52" s="1"/>
  <c r="B39" i="52" l="1"/>
  <c r="C39" i="52"/>
  <c r="D40" i="52"/>
  <c r="E40" i="52" s="1"/>
  <c r="D41" i="52" l="1"/>
  <c r="E41" i="52" s="1"/>
  <c r="C40" i="52"/>
  <c r="B40" i="52"/>
  <c r="C41" i="52" l="1"/>
  <c r="D42" i="52"/>
  <c r="E42" i="52" s="1"/>
  <c r="B41" i="52"/>
  <c r="C42" i="52" l="1"/>
  <c r="D43" i="52"/>
  <c r="E43" i="52" s="1"/>
  <c r="B42" i="52"/>
  <c r="B43" i="52" l="1"/>
  <c r="C43"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Futrell, Carmen (CONTR)</author>
    <author>DS22</author>
  </authors>
  <commentList>
    <comment ref="F10" authorId="0" shapeId="0" xr:uid="{68FEA1D2-FE34-45CD-AD3A-3FC3818A35F0}">
      <text>
        <r>
          <rPr>
            <b/>
            <sz val="9"/>
            <color indexed="81"/>
            <rFont val="Tahoma"/>
            <family val="2"/>
          </rPr>
          <t>If applicable</t>
        </r>
      </text>
    </comment>
    <comment ref="B15" authorId="0" shapeId="0" xr:uid="{520B43E6-1E94-445F-96CA-927992623642}">
      <text>
        <r>
          <rPr>
            <b/>
            <sz val="9"/>
            <color indexed="81"/>
            <rFont val="Tahoma"/>
            <family val="2"/>
          </rPr>
          <t>Technology Readiness Levels (TRLs): Identify the readiness level of the technology associated 
with the project as well as the planned progression during the course of project execution.
provided. Specific entry criteria for the next higher technology readiness level should be 
identified. The following definitions apply: 
 TRL-1. Basic principles observed and reported: Scientific problem or phenomenon identified.
 TRL-2. Technology concept and/or application formulated: Applied research activity.
 TRL-3. Analytical and experimental critical function and/or characteristic proof of concept.
 TRL-4. Component and/or process validation in laboratory environment- Alpha prototype component.
 TRL-5. Component and/or process validation in relevant environment- Beta prototype component.
 TRL-6. System/process model or prototype demonstration in a relevant environment- Beta prototype (system).
 TRL-7. System/process prototype demonstration in an operational environment- Integrated.
 TRL-8. Actual system/process completed and qualified through test and demonstration.
 TRL-9. Systems are operational.</t>
        </r>
      </text>
    </comment>
    <comment ref="B22" authorId="0" shapeId="0" xr:uid="{837DFE3E-BF14-4EAF-892C-E1FC419B48B9}">
      <text>
        <r>
          <rPr>
            <b/>
            <sz val="10"/>
            <color indexed="81"/>
            <rFont val="Tahoma"/>
            <family val="2"/>
          </rPr>
          <t>Definition of infrastructure project:
An individual endeavor (pilot, demonstration or deployment) that is funded, in part or in its entirety, through BIL-funded financial assistance award(s) that takes place at a specific location and involves the construction, modernization, or major alteration and renovation of structures, facilities, and equipment in the United States, including:</t>
        </r>
        <r>
          <rPr>
            <sz val="10"/>
            <color indexed="81"/>
            <rFont val="Tahoma"/>
            <family val="2"/>
          </rPr>
          <t xml:space="preserve">
• roads, highways, and bridges
• public transportation
• dams, ports, harbors, and other maritime systems
• intercity passenger and freight railroads
• freight and intermodal facilities
• airports
• water systems (including drinking water and wastewater systems)
• electrical transmission facilities and systems
• utilities
• broadband infrastructure
• buildings and real property</t>
        </r>
        <r>
          <rPr>
            <b/>
            <sz val="10"/>
            <color indexed="81"/>
            <rFont val="Tahoma"/>
            <family val="2"/>
          </rPr>
          <t xml:space="preserve">
</t>
        </r>
      </text>
    </comment>
    <comment ref="B23" authorId="1" shapeId="0" xr:uid="{AE36D14B-7D70-4A97-932F-7116D2B23263}">
      <text>
        <r>
          <rPr>
            <b/>
            <sz val="9"/>
            <color indexed="81"/>
            <rFont val="Tahoma"/>
            <family val="2"/>
          </rPr>
          <t>Planned (Post Award) -</t>
        </r>
        <r>
          <rPr>
            <sz val="9"/>
            <color indexed="81"/>
            <rFont val="Tahoma"/>
            <family val="2"/>
          </rPr>
          <t xml:space="preserve"> Project has not initiated construction yet, in preparation phase.</t>
        </r>
        <r>
          <rPr>
            <b/>
            <sz val="9"/>
            <color indexed="81"/>
            <rFont val="Tahoma"/>
            <family val="2"/>
          </rPr>
          <t xml:space="preserve">
In Progress -</t>
        </r>
        <r>
          <rPr>
            <sz val="9"/>
            <color indexed="81"/>
            <rFont val="Tahoma"/>
            <family val="2"/>
          </rPr>
          <t xml:space="preserve"> Construction activities have commenced and are actively being conducted.</t>
        </r>
        <r>
          <rPr>
            <b/>
            <sz val="9"/>
            <color indexed="81"/>
            <rFont val="Tahoma"/>
            <family val="2"/>
          </rPr>
          <t xml:space="preserve">
Completed -</t>
        </r>
        <r>
          <rPr>
            <sz val="9"/>
            <color indexed="81"/>
            <rFont val="Tahoma"/>
            <family val="2"/>
          </rPr>
          <t xml:space="preserve"> Construction activities have concluded.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Futrell, Carmen (CONTR)</author>
    <author>DS22</author>
    <author>Skudneski, Sandyn (CONTR)</author>
  </authors>
  <commentList>
    <comment ref="C22" authorId="0" shapeId="0" xr:uid="{5BCF4810-3B2D-442B-8221-9555E5755579}">
      <text>
        <r>
          <rPr>
            <sz val="9"/>
            <color indexed="81"/>
            <rFont val="Tahoma"/>
            <family val="2"/>
          </rPr>
          <t xml:space="preserve">BP          Budget Period
T            TASK
T (CBP)   TASK (Community Benefits Plan)
ST           </t>
        </r>
        <r>
          <rPr>
            <i/>
            <sz val="9"/>
            <color indexed="81"/>
            <rFont val="Tahoma"/>
            <family val="2"/>
          </rPr>
          <t xml:space="preserve">Subtask
</t>
        </r>
        <r>
          <rPr>
            <sz val="9"/>
            <color indexed="81"/>
            <rFont val="Tahoma"/>
            <family val="2"/>
          </rPr>
          <t xml:space="preserve">ST (CBP) </t>
        </r>
        <r>
          <rPr>
            <i/>
            <sz val="9"/>
            <color indexed="81"/>
            <rFont val="Tahoma"/>
            <family val="2"/>
          </rPr>
          <t xml:space="preserve">Subtask </t>
        </r>
        <r>
          <rPr>
            <sz val="9"/>
            <color indexed="81"/>
            <rFont val="Tahoma"/>
            <family val="2"/>
          </rPr>
          <t>(Community Benefits Plan)
M            Milestone
M (CBP)  Milestone (Community Benefits Plan)
D            Deliverable
FD          Final Deliverable
BT          Bridge Task
GNG       Go/No-Go
ICDP      Internal Critical Decision Point
PM         Project Management</t>
        </r>
      </text>
    </comment>
    <comment ref="D22" authorId="1" shapeId="0" xr:uid="{B999A28A-BF22-439D-BBB7-20C6C464BC27}">
      <text>
        <r>
          <rPr>
            <b/>
            <sz val="9"/>
            <color indexed="81"/>
            <rFont val="Tahoma"/>
            <family val="2"/>
          </rPr>
          <t>Jobs - Direct/Quality Jobs
J40 - Justice 40
DEIA - Diversity, Equity, &amp; Inclusion
CE- Community Engagement</t>
        </r>
      </text>
    </comment>
    <comment ref="H22" authorId="2" shapeId="0" xr:uid="{CC81D19B-6C2D-4444-AB10-3CD2E228D59B}">
      <text>
        <r>
          <rPr>
            <b/>
            <sz val="9"/>
            <color indexed="81"/>
            <rFont val="Tahoma"/>
            <family val="2"/>
          </rPr>
          <t xml:space="preserve">This Unique Identifier should be mirrored in your CBP where applicable.
</t>
        </r>
      </text>
    </comment>
    <comment ref="I22" authorId="3" shapeId="0" xr:uid="{398684A4-3350-4735-B1C1-85AB58784CC9}">
      <text>
        <r>
          <rPr>
            <b/>
            <u/>
            <sz val="10"/>
            <color indexed="81"/>
            <rFont val="Tahoma"/>
            <family val="2"/>
          </rPr>
          <t xml:space="preserve">Abrv         Title                                                  Description                                                                                                       Assigned to                                   </t>
        </r>
        <r>
          <rPr>
            <sz val="10"/>
            <color indexed="81"/>
            <rFont val="Tahoma"/>
            <family val="2"/>
          </rPr>
          <t xml:space="preserve">
</t>
        </r>
        <r>
          <rPr>
            <b/>
            <sz val="10"/>
            <color indexed="81"/>
            <rFont val="Tahoma"/>
            <family val="2"/>
          </rPr>
          <t>BP</t>
        </r>
        <r>
          <rPr>
            <sz val="10"/>
            <color indexed="81"/>
            <rFont val="Tahoma"/>
            <family val="2"/>
          </rPr>
          <t xml:space="preserve">            Budget Period . . . . . . . . . . . . . . . . . . Title describing top level phase of work . . . . . . . . . . . . . . . . . . . . . . . . . . . . . . . . None, top level 
</t>
        </r>
        <r>
          <rPr>
            <b/>
            <sz val="10"/>
            <color indexed="81"/>
            <rFont val="Tahoma"/>
            <family val="2"/>
          </rPr>
          <t>T</t>
        </r>
        <r>
          <rPr>
            <sz val="10"/>
            <color indexed="81"/>
            <rFont val="Tahoma"/>
            <family val="2"/>
          </rPr>
          <t xml:space="preserve">              Task  . . . . . . . . . . . . . . . . . . . . . . . . .A logical subdivision of major efforts to complete a budget period  . . . . . . . . . . . . .Budget Period
</t>
        </r>
        <r>
          <rPr>
            <b/>
            <sz val="10"/>
            <color indexed="81"/>
            <rFont val="Tahoma"/>
            <family val="2"/>
          </rPr>
          <t>T</t>
        </r>
        <r>
          <rPr>
            <sz val="10"/>
            <color indexed="81"/>
            <rFont val="Tahoma"/>
            <family val="2"/>
          </rPr>
          <t xml:space="preserve">  </t>
        </r>
        <r>
          <rPr>
            <b/>
            <sz val="10"/>
            <color indexed="81"/>
            <rFont val="Tahoma"/>
            <family val="2"/>
          </rPr>
          <t>(CBP)</t>
        </r>
        <r>
          <rPr>
            <sz val="10"/>
            <color indexed="81"/>
            <rFont val="Tahoma"/>
            <family val="2"/>
          </rPr>
          <t xml:space="preserve">   Task (Community Benefits Plan). . . . . . A logical subdivision of major efforts to complete a budget period  . . . . . . . . . . . . .Budget Period
</t>
        </r>
        <r>
          <rPr>
            <b/>
            <sz val="10"/>
            <color indexed="81"/>
            <rFont val="Tahoma"/>
            <family val="2"/>
          </rPr>
          <t>ST</t>
        </r>
        <r>
          <rPr>
            <sz val="10"/>
            <color indexed="81"/>
            <rFont val="Tahoma"/>
            <family val="2"/>
          </rPr>
          <t xml:space="preserve">            Subtask  . . . . . . . . . . . . . . . . . . . . . . An as needed logical subdivision of efforts to complete a task . . . . . . . . . . . . . . . . Task / Budget Period pair
</t>
        </r>
        <r>
          <rPr>
            <b/>
            <sz val="10"/>
            <color indexed="81"/>
            <rFont val="Tahoma"/>
            <family val="2"/>
          </rPr>
          <t>ST (CBP)</t>
        </r>
        <r>
          <rPr>
            <sz val="10"/>
            <color indexed="81"/>
            <rFont val="Tahoma"/>
            <family val="2"/>
          </rPr>
          <t xml:space="preserve">  Subtask (Community Benefits Plan) . . . An as needed logical subdivision of efforts to complete a task . . . . . . . . . . . . . . . . Task / Budget Period pair
</t>
        </r>
        <r>
          <rPr>
            <b/>
            <sz val="10"/>
            <color indexed="81"/>
            <rFont val="Tahoma"/>
            <family val="2"/>
          </rPr>
          <t>M</t>
        </r>
        <r>
          <rPr>
            <sz val="10"/>
            <color indexed="81"/>
            <rFont val="Tahoma"/>
            <family val="2"/>
          </rPr>
          <t xml:space="preserve">             Milestone  . . . . . . . . . . . . . . . . . . . . . A significant event in a project that occurs at a point in time . . . . . . . . . . . . . . . . . Budget Period, a Task, or a Subtask
</t>
        </r>
        <r>
          <rPr>
            <b/>
            <sz val="10"/>
            <color indexed="81"/>
            <rFont val="Tahoma"/>
            <family val="2"/>
          </rPr>
          <t>M</t>
        </r>
        <r>
          <rPr>
            <sz val="10"/>
            <color indexed="81"/>
            <rFont val="Tahoma"/>
            <family val="2"/>
          </rPr>
          <t xml:space="preserve"> </t>
        </r>
        <r>
          <rPr>
            <b/>
            <sz val="10"/>
            <color indexed="81"/>
            <rFont val="Tahoma"/>
            <family val="2"/>
          </rPr>
          <t xml:space="preserve">(CBP)   </t>
        </r>
        <r>
          <rPr>
            <sz val="10"/>
            <color indexed="81"/>
            <rFont val="Tahoma"/>
            <family val="2"/>
          </rPr>
          <t xml:space="preserve">Milestone (Community Benefits Plan) . . A significant event in a project that occurs at a point in time . . . . . . . . . . . . . . . . . .Budget Period, a Task, or a Subtask
</t>
        </r>
        <r>
          <rPr>
            <b/>
            <sz val="10"/>
            <color indexed="81"/>
            <rFont val="Tahoma"/>
            <family val="2"/>
          </rPr>
          <t>D</t>
        </r>
        <r>
          <rPr>
            <sz val="10"/>
            <color indexed="81"/>
            <rFont val="Tahoma"/>
            <family val="2"/>
          </rPr>
          <t xml:space="preserve">              Deliverable . . . . . . . . . . . . . . . . . . . . An input/output term that refers specifically to the unique and individual . . . . . . . . . Budget Period, a Task, or a Subtask
                                                                          products, elements, results, or items that are produced for delivery at the conclusion 
                                                                          of a specific project WBS item, or at the conclusion of the project as a whole
</t>
        </r>
        <r>
          <rPr>
            <b/>
            <sz val="10"/>
            <color indexed="81"/>
            <rFont val="Tahoma"/>
            <family val="2"/>
          </rPr>
          <t>FD</t>
        </r>
        <r>
          <rPr>
            <sz val="10"/>
            <color indexed="81"/>
            <rFont val="Tahoma"/>
            <family val="2"/>
          </rPr>
          <t xml:space="preserve">            Final Deliverable . .  . . . . . . . . . . . . . . Deliverables delivered at the conclusion of the project  . . . . . . . . . . . . . . . . . . . . . Final Budget Period
</t>
        </r>
        <r>
          <rPr>
            <b/>
            <sz val="10"/>
            <color indexed="81"/>
            <rFont val="Tahoma"/>
            <family val="2"/>
          </rPr>
          <t>BT</t>
        </r>
        <r>
          <rPr>
            <sz val="10"/>
            <color indexed="81"/>
            <rFont val="Tahoma"/>
            <family val="2"/>
          </rPr>
          <t xml:space="preserve">            Bridge Task . . . . . . . . . . . . . . . . . . . . Recommended as a task that can be worked on while GNG is in process . . . . . . . . .Budget Period
</t>
        </r>
        <r>
          <rPr>
            <b/>
            <sz val="10"/>
            <color indexed="81"/>
            <rFont val="Tahoma"/>
            <family val="2"/>
          </rPr>
          <t>GNG</t>
        </r>
        <r>
          <rPr>
            <sz val="10"/>
            <color indexed="81"/>
            <rFont val="Tahoma"/>
            <family val="2"/>
          </rPr>
          <t xml:space="preserve">          Go/No-Go. . . . . . . . . . . . . . . . . . . . . . Project evaluation process that takes approximately 60 days  . . . . . . . . . . . . . . . . .Budget Period
</t>
        </r>
        <r>
          <rPr>
            <b/>
            <sz val="10"/>
            <color indexed="81"/>
            <rFont val="Tahoma"/>
            <family val="2"/>
          </rPr>
          <t>DS</t>
        </r>
        <r>
          <rPr>
            <sz val="10"/>
            <color indexed="81"/>
            <rFont val="Tahoma"/>
            <family val="2"/>
          </rPr>
          <t xml:space="preserve">            Down Select  . . . . . . . . . . . . . . . . . . . A competitive project review process during which a group of projects . . . . . . . . . .Budget Period
                                                                          are reviewed and down-selected to one project to continue to the next . . . . . . . . . .Budget Period
</t>
        </r>
        <r>
          <rPr>
            <b/>
            <sz val="10"/>
            <color indexed="81"/>
            <rFont val="Tahoma"/>
            <family val="2"/>
          </rPr>
          <t>ICDP</t>
        </r>
        <r>
          <rPr>
            <sz val="10"/>
            <color indexed="81"/>
            <rFont val="Tahoma"/>
            <family val="2"/>
          </rPr>
          <t xml:space="preserve">        Int. Critical Decision Point . . . . . . . . . . Internal Critical Decision Points are recommended when a formal  . . . . . . . . . . . . . .Budget Period
                                                                          GNG budget split is not necessary, but a project review is necessary
</t>
        </r>
        <r>
          <rPr>
            <b/>
            <sz val="10"/>
            <color indexed="81"/>
            <rFont val="Tahoma"/>
            <family val="2"/>
          </rPr>
          <t>PM</t>
        </r>
        <r>
          <rPr>
            <sz val="10"/>
            <color indexed="81"/>
            <rFont val="Tahoma"/>
            <family val="2"/>
          </rPr>
          <t xml:space="preserve">           Project Management  . . . . . . . . . . . . . Planning, verification, and controlling work done to support and complete 
                                                                          project work (Deliverables need to show up under associated tasks) 
                                                                          Project Management and Reporting is Section D in the SOPO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Christine</author>
  </authors>
  <commentList>
    <comment ref="B26" authorId="0" shapeId="0" xr:uid="{06FCB61C-3710-4137-9475-F4169A6F0D05}">
      <text>
        <r>
          <rPr>
            <b/>
            <sz val="9"/>
            <color indexed="81"/>
            <rFont val="Tahoma"/>
            <family val="2"/>
          </rPr>
          <t>PUBLICATIONS:</t>
        </r>
        <r>
          <rPr>
            <sz val="9"/>
            <color indexed="81"/>
            <rFont val="Tahoma"/>
            <family val="2"/>
          </rPr>
          <t xml:space="preserve">
List peer-reviewed articles or papers that have been submitted for publication in scientific, technical, or professional journals or periodically published proceedings of a scientific society, or the like. Report any book, monograph, dissertation, abstract, or the like published or in a separate publication, rather than a periodical or series. Report any technical reports resulting from information or data produced under the award.
</t>
        </r>
        <r>
          <rPr>
            <b/>
            <sz val="9"/>
            <color indexed="81"/>
            <rFont val="Tahoma"/>
            <family val="2"/>
          </rPr>
          <t xml:space="preserve">
CONFERENCES:</t>
        </r>
        <r>
          <rPr>
            <sz val="9"/>
            <color indexed="81"/>
            <rFont val="Tahoma"/>
            <family val="2"/>
          </rPr>
          <t xml:space="preserve">
Report any conference proceedings, papers, and/or presentations resulting from information or data produced under the award.
</t>
        </r>
        <r>
          <rPr>
            <b/>
            <sz val="9"/>
            <color indexed="81"/>
            <rFont val="Tahoma"/>
            <family val="2"/>
          </rPr>
          <t xml:space="preserve">
SCIENTIFIC/TECHNICAL SOFTWARE, MANUALS, DATASETS, &amp; WEBSITES:</t>
        </r>
        <r>
          <rPr>
            <sz val="9"/>
            <color indexed="81"/>
            <rFont val="Tahoma"/>
            <family val="2"/>
          </rPr>
          <t xml:space="preserve">
The prime recipient must submit all software, datasets or website deliverables created under the award, as well as any accompanying documentation or manuals to the DOE CODE submission E-link. Include a description of the information located on any internet sites that disseminate the results of the research.
</t>
        </r>
        <r>
          <rPr>
            <b/>
            <sz val="9"/>
            <color indexed="81"/>
            <rFont val="Tahoma"/>
            <family val="2"/>
          </rPr>
          <t xml:space="preserve">
INVENTIONS, PATENTS, LICENSES:</t>
        </r>
        <r>
          <rPr>
            <sz val="9"/>
            <color indexed="81"/>
            <rFont val="Tahoma"/>
            <family val="2"/>
          </rPr>
          <t xml:space="preserve">
Submission of this information as part of an interim report or Final Technical Report is not a substitute for any other invention reporting required under the Terms and Conditions of an award. Recipients are required to report inventions and patents directly to iEdison in addition to listing here. For more information, see section I. D. Intellectual Property Reporting.
</t>
        </r>
        <r>
          <rPr>
            <b/>
            <sz val="9"/>
            <color indexed="81"/>
            <rFont val="Tahoma"/>
            <family val="2"/>
          </rPr>
          <t>OTHER:</t>
        </r>
        <r>
          <rPr>
            <sz val="9"/>
            <color indexed="81"/>
            <rFont val="Tahoma"/>
            <family val="2"/>
          </rPr>
          <t xml:space="preserve">
Identify any other significant products that were developed under this project. Describe the product and how it is contributing to this project. Examples of other products are: workshops, webinars, technical assistance, media mentions, private capital leveraged, databases, physical collections, audio or video products, NetWare; models; educational aids or curricula; instruments or equipment; research materials; clinical or educational interventions; new business creation; etc...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Futrell, Carmen (CONTR)</author>
  </authors>
  <commentList>
    <comment ref="B14" authorId="0" shapeId="0" xr:uid="{C8101523-41C0-4DC2-B173-FFF28568F910}">
      <text>
        <r>
          <rPr>
            <b/>
            <sz val="9"/>
            <color indexed="81"/>
            <rFont val="Tahoma"/>
            <family val="2"/>
          </rPr>
          <t>Budget * % of work completed
(DOE$ + Costshares$) * (Completed Work / Total Work)</t>
        </r>
      </text>
    </comment>
    <comment ref="B15" authorId="0" shapeId="0" xr:uid="{70BC31C8-17D2-4AE6-B0FC-8FE6C42760DE}">
      <text>
        <r>
          <rPr>
            <b/>
            <sz val="9"/>
            <color indexed="81"/>
            <rFont val="Tahoma"/>
            <family val="2"/>
          </rPr>
          <t xml:space="preserve">BUDGETED cost through the current </t>
        </r>
        <r>
          <rPr>
            <b/>
            <u/>
            <sz val="9"/>
            <color indexed="81"/>
            <rFont val="Tahoma"/>
            <family val="2"/>
          </rPr>
          <t>calendar</t>
        </r>
        <r>
          <rPr>
            <b/>
            <sz val="9"/>
            <color indexed="81"/>
            <rFont val="Tahoma"/>
            <family val="2"/>
          </rPr>
          <t xml:space="preserve"> date
</t>
        </r>
        <r>
          <rPr>
            <sz val="9"/>
            <color indexed="81"/>
            <rFont val="Tahoma"/>
            <family val="2"/>
          </rPr>
          <t>SUM of:
    Planned Federal Share 
             AND/OR
    Planned Recipient Share</t>
        </r>
      </text>
    </comment>
    <comment ref="B16" authorId="0" shapeId="0" xr:uid="{7471FB84-91AF-46D0-9EED-30F0A0D45F9B}">
      <text>
        <r>
          <rPr>
            <b/>
            <sz val="9"/>
            <color indexed="81"/>
            <rFont val="Tahoma"/>
            <family val="2"/>
          </rPr>
          <t xml:space="preserve">ACTUAL cost through the current </t>
        </r>
        <r>
          <rPr>
            <b/>
            <u/>
            <sz val="9"/>
            <color indexed="81"/>
            <rFont val="Tahoma"/>
            <family val="2"/>
          </rPr>
          <t>calendar</t>
        </r>
        <r>
          <rPr>
            <b/>
            <sz val="9"/>
            <color indexed="81"/>
            <rFont val="Tahoma"/>
            <family val="2"/>
          </rPr>
          <t xml:space="preserve"> date
</t>
        </r>
        <r>
          <rPr>
            <sz val="9"/>
            <color indexed="81"/>
            <rFont val="Tahoma"/>
            <family val="2"/>
          </rPr>
          <t xml:space="preserve">SUM of:
    Actual Federal Share 
             AND/OR
    Actual Recipient Share
</t>
        </r>
      </text>
    </comment>
    <comment ref="B17" authorId="0" shapeId="0" xr:uid="{6C26C889-A41E-4FEA-85C9-5104BD3D3966}">
      <text>
        <r>
          <rPr>
            <b/>
            <sz val="9"/>
            <color indexed="81"/>
            <rFont val="Tahoma"/>
            <family val="2"/>
          </rPr>
          <t xml:space="preserve">SPI measures progress achieved against progress planned
SPI = EV/PV
</t>
        </r>
        <r>
          <rPr>
            <sz val="9"/>
            <color indexed="81"/>
            <rFont val="Tahoma"/>
            <family val="2"/>
          </rPr>
          <t xml:space="preserve">- An SPI &lt;1.0 indicates less work was completed than planned
- An SPI &gt;1.0 indicates more work was completed than planned
</t>
        </r>
      </text>
    </comment>
    <comment ref="B18" authorId="0" shapeId="0" xr:uid="{A5746397-1C3E-463D-83D2-E2D434D0E53F}">
      <text>
        <r>
          <rPr>
            <b/>
            <sz val="9"/>
            <color indexed="81"/>
            <rFont val="Tahoma"/>
            <family val="2"/>
          </rPr>
          <t xml:space="preserve">CPI measures the value of work completed against the actual cost
CPI = EV/AC
</t>
        </r>
        <r>
          <rPr>
            <sz val="9"/>
            <color indexed="81"/>
            <rFont val="Tahoma"/>
            <family val="2"/>
          </rPr>
          <t xml:space="preserve"> - A CPI &lt;1.0 indicates costs were higher than budgeted
 - A CPI &gt;1.0 indicates costs were less than budgeted</t>
        </r>
        <r>
          <rPr>
            <b/>
            <sz val="9"/>
            <color indexed="81"/>
            <rFont val="Tahoma"/>
            <family val="2"/>
          </rPr>
          <t xml:space="preserve">
</t>
        </r>
      </text>
    </comment>
    <comment ref="B19" authorId="0" shapeId="0" xr:uid="{D91C9346-5C6F-437B-A2DF-E59EA5CFF454}">
      <text>
        <r>
          <rPr>
            <b/>
            <sz val="9"/>
            <color indexed="81"/>
            <rFont val="Tahoma"/>
            <family val="2"/>
          </rPr>
          <t xml:space="preserve">A forecast of how much the total project will cost if current trends continue
</t>
        </r>
        <r>
          <rPr>
            <sz val="9"/>
            <color indexed="81"/>
            <rFont val="Tahoma"/>
            <family val="2"/>
          </rPr>
          <t xml:space="preserve">
EAC = Total Project Budget / CPI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<sst xmlns="http://schemas.openxmlformats.org/spreadsheetml/2006/main" count="910" uniqueCount="610">
  <si>
    <t>Performance Report - Quantitative (PRQ)</t>
  </si>
  <si>
    <t>Instructions:</t>
  </si>
  <si>
    <r>
      <t>Please fill out the</t>
    </r>
    <r>
      <rPr>
        <sz val="14"/>
        <rFont val="Arial Narrow"/>
        <family val="2"/>
      </rPr>
      <t xml:space="preserve"> </t>
    </r>
    <r>
      <rPr>
        <b/>
        <sz val="14"/>
        <rFont val="Arial Narrow"/>
        <family val="2"/>
      </rPr>
      <t>Required Inputs</t>
    </r>
    <r>
      <rPr>
        <sz val="14"/>
        <rFont val="Arial Narrow"/>
        <family val="2"/>
      </rPr>
      <t xml:space="preserve"> </t>
    </r>
    <r>
      <rPr>
        <sz val="14"/>
        <color rgb="FF000000"/>
        <rFont val="Arial Narrow"/>
        <family val="2"/>
      </rPr>
      <t xml:space="preserve">with </t>
    </r>
    <r>
      <rPr>
        <b/>
        <sz val="14"/>
        <color rgb="FF000000"/>
        <rFont val="Arial Narrow"/>
        <family val="2"/>
      </rPr>
      <t>General Information</t>
    </r>
    <r>
      <rPr>
        <sz val="14"/>
        <color rgb="FF000000"/>
        <rFont val="Arial Narrow"/>
        <family val="2"/>
      </rPr>
      <t xml:space="preserve"> and </t>
    </r>
    <r>
      <rPr>
        <b/>
        <sz val="14"/>
        <color rgb="FF000000"/>
        <rFont val="Arial Narrow"/>
        <family val="2"/>
      </rPr>
      <t>Schedule Information</t>
    </r>
    <r>
      <rPr>
        <sz val="14"/>
        <color rgb="FF000000"/>
        <rFont val="Arial Narrow"/>
        <family val="2"/>
      </rPr>
      <t xml:space="preserve"> below. Some of this information will auto-populate the headers on each tab as well as additional data fields throughout the forms. </t>
    </r>
  </si>
  <si>
    <t>Each tab will have additional instructions to assist in the completion of each form.</t>
  </si>
  <si>
    <t>Required Inputs</t>
  </si>
  <si>
    <t>Select Reporting Period</t>
  </si>
  <si>
    <t>07/01/2024 to 09/30/2024</t>
  </si>
  <si>
    <t>← Select Reporting Period Here</t>
  </si>
  <si>
    <t>General Information</t>
  </si>
  <si>
    <t>Recipient Name:</t>
  </si>
  <si>
    <t>Agreement # (CID):</t>
  </si>
  <si>
    <t>Mod #:</t>
  </si>
  <si>
    <t>Project Title:</t>
  </si>
  <si>
    <t>Period of Performance Start Date:</t>
  </si>
  <si>
    <t>Principal Investigator Name:</t>
  </si>
  <si>
    <t>PI Email:</t>
  </si>
  <si>
    <t>PI Phone:</t>
  </si>
  <si>
    <t>TRL (or N/A):</t>
  </si>
  <si>
    <r>
      <t xml:space="preserve">If the recipient is a </t>
    </r>
    <r>
      <rPr>
        <b/>
        <sz val="12"/>
        <color rgb="FFFF0000"/>
        <rFont val="Arial Narrow"/>
        <family val="2"/>
      </rPr>
      <t>Hydroelectric Incentive Selectee,</t>
    </r>
    <r>
      <rPr>
        <b/>
        <sz val="12"/>
        <rFont val="Arial Narrow"/>
        <family val="2"/>
      </rPr>
      <t xml:space="preserve"> please select yes from the drop-down.</t>
    </r>
  </si>
  <si>
    <t>Schedule Information</t>
  </si>
  <si>
    <t>Budget Period 1</t>
  </si>
  <si>
    <t>Budget Period 2</t>
  </si>
  <si>
    <t>Budget Period 3</t>
  </si>
  <si>
    <t>Budget Period 4</t>
  </si>
  <si>
    <t>Budget Period 5</t>
  </si>
  <si>
    <t>Budget Period Start Date:</t>
  </si>
  <si>
    <t>Budget Period End Date:</t>
  </si>
  <si>
    <t>26 Depends on Status or do we want a proposed date ??</t>
  </si>
  <si>
    <t>Select Project Type</t>
  </si>
  <si>
    <t>Infrastructure Work Status:</t>
  </si>
  <si>
    <t>Start Date of Infrastructure work:</t>
  </si>
  <si>
    <t>End Date of Infrastructure work:</t>
  </si>
  <si>
    <t>Start Date of Operations:</t>
  </si>
  <si>
    <t>What date will the project reach 100% of site hires for construction/operation?:</t>
  </si>
  <si>
    <t>Starting what date (month,day,year) would be ideal for DOE leadership to visit?</t>
  </si>
  <si>
    <t>Please describe why that date would be ideal.:</t>
  </si>
  <si>
    <t>Comments or Concerns about this form can be submitted at the following link:</t>
  </si>
  <si>
    <t>BIL Reporting Template Feedback</t>
  </si>
  <si>
    <t>Template Version: 4</t>
  </si>
  <si>
    <t>End of Table</t>
  </si>
  <si>
    <r>
      <rPr>
        <b/>
        <i/>
        <sz val="11"/>
        <color rgb="FF000000"/>
        <rFont val="Times New Roman"/>
        <family val="1"/>
      </rPr>
      <t>Do</t>
    </r>
    <r>
      <rPr>
        <sz val="11"/>
        <color rgb="FF000000"/>
        <rFont val="Calibri"/>
        <family val="2"/>
      </rPr>
      <t xml:space="preserve"> </t>
    </r>
    <r>
      <rPr>
        <b/>
        <i/>
        <sz val="11"/>
        <color rgb="FF000000"/>
        <rFont val="Times New Roman"/>
        <family val="1"/>
      </rPr>
      <t>not submit Protected Personally Identifiable Information (Protected PII) to DOE. For more information on Protected PII, see Appendix A of the BIL Federal Assistance Reporting Checklist.</t>
    </r>
  </si>
  <si>
    <t>Organizations</t>
  </si>
  <si>
    <t>Reporting Period:</t>
  </si>
  <si>
    <r>
      <t>Use this table to identify</t>
    </r>
    <r>
      <rPr>
        <b/>
        <sz val="14"/>
        <color rgb="FF000000"/>
        <rFont val="Arial Narrow"/>
        <family val="2"/>
      </rPr>
      <t xml:space="preserve"> </t>
    </r>
    <r>
      <rPr>
        <b/>
        <u/>
        <sz val="14"/>
        <color rgb="FF000000"/>
        <rFont val="Arial Narrow"/>
        <family val="2"/>
      </rPr>
      <t>ALL</t>
    </r>
    <r>
      <rPr>
        <sz val="14"/>
        <color rgb="FF000000"/>
        <rFont val="Arial Narrow"/>
        <family val="2"/>
      </rPr>
      <t xml:space="preserve"> subrecipients, contractors, partners, collaborating organizations, CBP partner, and U.S. National Laboratories associated with this award. Once completed, these organizations will be available for auto-selection on the "Task, Milestones, Deliverables", "Contractual Cost Summary", and "Participants" tabs. </t>
    </r>
    <r>
      <rPr>
        <b/>
        <i/>
        <u/>
        <sz val="14"/>
        <color rgb="FF000000"/>
        <rFont val="Arial Narrow"/>
        <family val="2"/>
      </rPr>
      <t>DO NOT</t>
    </r>
    <r>
      <rPr>
        <b/>
        <sz val="14"/>
        <color rgb="FF000000"/>
        <rFont val="Arial Narrow"/>
        <family val="2"/>
      </rPr>
      <t xml:space="preserve"> delete approved contractors and do not add contractors to this tab until approved by the G/AO/CO. </t>
    </r>
    <r>
      <rPr>
        <sz val="14"/>
        <color rgb="FF000000"/>
        <rFont val="Arial Narrow"/>
        <family val="2"/>
      </rPr>
      <t>This is a cumulative report that will be used throughout the lifecycle of the project</t>
    </r>
    <r>
      <rPr>
        <b/>
        <sz val="14"/>
        <color rgb="FF000000"/>
        <rFont val="Arial Narrow"/>
        <family val="2"/>
      </rPr>
      <t xml:space="preserve">, </t>
    </r>
    <r>
      <rPr>
        <b/>
        <i/>
        <u/>
        <sz val="14"/>
        <color rgb="FF000000"/>
        <rFont val="Arial Narrow"/>
        <family val="2"/>
      </rPr>
      <t>DO NOT</t>
    </r>
    <r>
      <rPr>
        <b/>
        <sz val="14"/>
        <color rgb="FF000000"/>
        <rFont val="Arial Narrow"/>
        <family val="2"/>
      </rPr>
      <t xml:space="preserve"> delete previously entered organizations.</t>
    </r>
  </si>
  <si>
    <r>
      <rPr>
        <b/>
        <sz val="12"/>
        <rFont val="Arial Narrow"/>
        <family val="2"/>
      </rPr>
      <t>Column B:</t>
    </r>
    <r>
      <rPr>
        <sz val="12"/>
        <rFont val="Arial Narrow"/>
        <family val="2"/>
      </rPr>
      <t xml:space="preserve"> Input the name of the </t>
    </r>
    <r>
      <rPr>
        <b/>
        <sz val="12"/>
        <rFont val="Arial Narrow"/>
        <family val="2"/>
      </rPr>
      <t>Partner Organization</t>
    </r>
    <r>
      <rPr>
        <sz val="12"/>
        <rFont val="Arial Narrow"/>
        <family val="2"/>
      </rPr>
      <t>.</t>
    </r>
  </si>
  <si>
    <r>
      <rPr>
        <b/>
        <sz val="12"/>
        <rFont val="Arial Narrow"/>
        <family val="2"/>
      </rPr>
      <t>Column C:</t>
    </r>
    <r>
      <rPr>
        <sz val="12"/>
        <rFont val="Arial Narrow"/>
        <family val="2"/>
      </rPr>
      <t xml:space="preserve"> Enter the partner organization's </t>
    </r>
    <r>
      <rPr>
        <b/>
        <sz val="12"/>
        <rFont val="Arial Narrow"/>
        <family val="2"/>
      </rPr>
      <t>UEI (Unique Entity ID)</t>
    </r>
    <r>
      <rPr>
        <sz val="12"/>
        <rFont val="Arial Narrow"/>
        <family val="2"/>
      </rPr>
      <t xml:space="preserve"> number (this can be found at SAM.GOV). If there is </t>
    </r>
    <r>
      <rPr>
        <b/>
        <u/>
        <sz val="12"/>
        <rFont val="Arial Narrow"/>
        <family val="2"/>
      </rPr>
      <t>NO UEI</t>
    </r>
    <r>
      <rPr>
        <sz val="12"/>
        <rFont val="Arial Narrow"/>
        <family val="2"/>
      </rPr>
      <t xml:space="preserve"> for your organization you MUST complete </t>
    </r>
    <r>
      <rPr>
        <b/>
        <sz val="12"/>
        <rFont val="Arial Narrow"/>
        <family val="2"/>
      </rPr>
      <t>Column O</t>
    </r>
    <r>
      <rPr>
        <sz val="12"/>
        <rFont val="Arial Narrow"/>
        <family val="2"/>
      </rPr>
      <t>.</t>
    </r>
  </si>
  <si>
    <r>
      <rPr>
        <b/>
        <sz val="12"/>
        <color rgb="FF000000"/>
        <rFont val="Arial Narrow"/>
        <family val="2"/>
      </rPr>
      <t>Column D:</t>
    </r>
    <r>
      <rPr>
        <sz val="12"/>
        <color rgb="FF000000"/>
        <rFont val="Arial Narrow"/>
        <family val="2"/>
      </rPr>
      <t xml:space="preserve"> Indicate if the partner organization is a</t>
    </r>
    <r>
      <rPr>
        <b/>
        <sz val="12"/>
        <color rgb="FF000000"/>
        <rFont val="Arial Narrow"/>
        <family val="2"/>
      </rPr>
      <t xml:space="preserve"> Minority Serving Institution</t>
    </r>
    <r>
      <rPr>
        <sz val="12"/>
        <color rgb="FF000000"/>
        <rFont val="Arial Narrow"/>
        <family val="2"/>
      </rPr>
      <t xml:space="preserve"> (the MSI Category definitions e-link is provided in the header if you are unsure).</t>
    </r>
  </si>
  <si>
    <r>
      <rPr>
        <b/>
        <sz val="12"/>
        <color rgb="FF000000"/>
        <rFont val="Arial Narrow"/>
        <family val="2"/>
      </rPr>
      <t>Columns E-F:</t>
    </r>
    <r>
      <rPr>
        <sz val="12"/>
        <color rgb="FF000000"/>
        <rFont val="Arial Narrow"/>
        <family val="2"/>
      </rPr>
      <t xml:space="preserve"> Should reflect the </t>
    </r>
    <r>
      <rPr>
        <b/>
        <sz val="12"/>
        <color rgb="FF000000"/>
        <rFont val="Arial Narrow"/>
        <family val="2"/>
      </rPr>
      <t xml:space="preserve">5-Digit Zip Code +4 Digits </t>
    </r>
    <r>
      <rPr>
        <sz val="12"/>
        <color rgb="FF000000"/>
        <rFont val="Arial Narrow"/>
        <family val="2"/>
      </rPr>
      <t>of the partner organization (use the Zip Code Lookup e-link provided in the header if you are unsure).</t>
    </r>
  </si>
  <si>
    <r>
      <rPr>
        <b/>
        <sz val="12"/>
        <color rgb="FF000000"/>
        <rFont val="Arial Narrow"/>
        <family val="2"/>
      </rPr>
      <t>Columns G-H:</t>
    </r>
    <r>
      <rPr>
        <sz val="12"/>
        <color rgb="FF000000"/>
        <rFont val="Arial Narrow"/>
        <family val="2"/>
      </rPr>
      <t xml:space="preserve"> Input </t>
    </r>
    <r>
      <rPr>
        <b/>
        <sz val="12"/>
        <color rgb="FF000000"/>
        <rFont val="Arial Narrow"/>
        <family val="2"/>
      </rPr>
      <t>Latitude and Longitude</t>
    </r>
    <r>
      <rPr>
        <sz val="12"/>
        <color rgb="FF000000"/>
        <rFont val="Arial Narrow"/>
        <family val="2"/>
      </rPr>
      <t xml:space="preserve"> for Foreign Locations outside of the U.S. or locations not defined by a zip code (use the Latitude/Longitude Finder e-link provided in the header if you are unsure).</t>
    </r>
  </si>
  <si>
    <r>
      <rPr>
        <b/>
        <sz val="12"/>
        <rFont val="Arial Narrow"/>
        <family val="2"/>
      </rPr>
      <t>Column I:</t>
    </r>
    <r>
      <rPr>
        <sz val="12"/>
        <rFont val="Arial Narrow"/>
        <family val="2"/>
      </rPr>
      <t xml:space="preserve"> Select the </t>
    </r>
    <r>
      <rPr>
        <b/>
        <sz val="12"/>
        <rFont val="Arial Narrow"/>
        <family val="2"/>
      </rPr>
      <t xml:space="preserve">Partner Type </t>
    </r>
    <r>
      <rPr>
        <sz val="12"/>
        <rFont val="Arial Narrow"/>
        <family val="2"/>
      </rPr>
      <t xml:space="preserve">(organization's role) on the award (prime, subrecipient, contractor, partners, collaborating organizations, CBP partner, and U.S. National Laboratories. If the partners role is exclusive to CBP activities, please select CBP partner. If you are a subrecipient (or other role) please select that role not CBP partner.) </t>
    </r>
  </si>
  <si>
    <r>
      <rPr>
        <b/>
        <sz val="12"/>
        <rFont val="Arial Narrow"/>
        <family val="2"/>
      </rPr>
      <t>Column J:</t>
    </r>
    <r>
      <rPr>
        <sz val="12"/>
        <rFont val="Arial Narrow"/>
        <family val="2"/>
      </rPr>
      <t xml:space="preserve"> Identify the selected Partner Organization's </t>
    </r>
    <r>
      <rPr>
        <b/>
        <sz val="12"/>
        <rFont val="Arial Narrow"/>
        <family val="2"/>
      </rPr>
      <t>Contribution</t>
    </r>
    <r>
      <rPr>
        <sz val="12"/>
        <rFont val="Arial Narrow"/>
        <family val="2"/>
      </rPr>
      <t xml:space="preserve"> </t>
    </r>
    <r>
      <rPr>
        <b/>
        <sz val="12"/>
        <rFont val="Arial Narrow"/>
        <family val="2"/>
      </rPr>
      <t>to the Project</t>
    </r>
    <r>
      <rPr>
        <sz val="12"/>
        <rFont val="Arial Narrow"/>
        <family val="2"/>
      </rPr>
      <t>. If the options in the dropdown selection do not apply, please specify the type of contribution is being provided in</t>
    </r>
    <r>
      <rPr>
        <b/>
        <sz val="12"/>
        <rFont val="Arial Narrow"/>
        <family val="2"/>
      </rPr>
      <t xml:space="preserve"> Column K</t>
    </r>
    <r>
      <rPr>
        <sz val="12"/>
        <rFont val="Arial Narrow"/>
        <family val="2"/>
      </rPr>
      <t>.</t>
    </r>
  </si>
  <si>
    <r>
      <rPr>
        <b/>
        <sz val="12"/>
        <rFont val="Arial Narrow"/>
        <family val="2"/>
      </rPr>
      <t>Columns L-M:</t>
    </r>
    <r>
      <rPr>
        <sz val="12"/>
        <rFont val="Arial Narrow"/>
        <family val="2"/>
      </rPr>
      <t xml:space="preserve"> Input </t>
    </r>
    <r>
      <rPr>
        <b/>
        <sz val="12"/>
        <rFont val="Arial Narrow"/>
        <family val="2"/>
      </rPr>
      <t>Start and End Dates</t>
    </r>
    <r>
      <rPr>
        <sz val="12"/>
        <rFont val="Arial Narrow"/>
        <family val="2"/>
      </rPr>
      <t xml:space="preserve"> for Organization's partnership; if they are still currently performing in their role indicate</t>
    </r>
    <r>
      <rPr>
        <b/>
        <sz val="12"/>
        <rFont val="Arial Narrow"/>
        <family val="2"/>
      </rPr>
      <t xml:space="preserve"> </t>
    </r>
    <r>
      <rPr>
        <b/>
        <u/>
        <sz val="12"/>
        <rFont val="Arial Narrow"/>
        <family val="2"/>
      </rPr>
      <t xml:space="preserve">N/A </t>
    </r>
    <r>
      <rPr>
        <sz val="12"/>
        <rFont val="Arial Narrow"/>
        <family val="2"/>
      </rPr>
      <t xml:space="preserve">for the End Date. </t>
    </r>
  </si>
  <si>
    <r>
      <rPr>
        <b/>
        <sz val="12"/>
        <color rgb="FF000000"/>
        <rFont val="Arial Narrow"/>
        <family val="2"/>
      </rPr>
      <t>Columns N-R</t>
    </r>
    <r>
      <rPr>
        <sz val="12"/>
        <color rgb="FF000000"/>
        <rFont val="Arial Narrow"/>
        <family val="2"/>
      </rPr>
      <t xml:space="preserve">: Input which of these organizations are part of your DEIA plan based on information provided in the CBP Objectives Summary signed at Award. Include any other organizations added to the DEIA in the process of the project who are not listed in the CBP Objectives Summary. Only complete </t>
    </r>
    <r>
      <rPr>
        <b/>
        <sz val="12"/>
        <color rgb="FF000000"/>
        <rFont val="Arial Narrow"/>
        <family val="2"/>
      </rPr>
      <t>Column O</t>
    </r>
    <r>
      <rPr>
        <sz val="12"/>
        <color rgb="FF000000"/>
        <rFont val="Arial Narrow"/>
        <family val="2"/>
      </rPr>
      <t xml:space="preserve"> if the organization does not have a UEI number in </t>
    </r>
    <r>
      <rPr>
        <b/>
        <sz val="12"/>
        <color rgb="FF000000"/>
        <rFont val="Arial Narrow"/>
        <family val="2"/>
      </rPr>
      <t>Column C.</t>
    </r>
  </si>
  <si>
    <t>Note:For additional rows, be sure to 'Copy' existing rows and 'Insert Copied Cells' for the drop-downs and conditional formatting to function properly.</t>
  </si>
  <si>
    <t>DEIA Plan Partners</t>
  </si>
  <si>
    <t>MSI Categories</t>
  </si>
  <si>
    <t>Zip Code Lookup</t>
  </si>
  <si>
    <t>Latitude &amp; Longitude Finder</t>
  </si>
  <si>
    <t>Indicate if this organization is part of your DEIA plan</t>
  </si>
  <si>
    <t>Organization Name</t>
  </si>
  <si>
    <t>Organization UEI</t>
  </si>
  <si>
    <t>MSI        (Yes/No)</t>
  </si>
  <si>
    <t>5-Digit Zip Code</t>
  </si>
  <si>
    <t>Zip Code +4</t>
  </si>
  <si>
    <t>Latitude</t>
  </si>
  <si>
    <t>Longitude</t>
  </si>
  <si>
    <t>Partner Type</t>
  </si>
  <si>
    <t>Role in the Project</t>
  </si>
  <si>
    <t>Contribution to the Project</t>
  </si>
  <si>
    <t>Partnership Start Date</t>
  </si>
  <si>
    <t>Partnership End Date</t>
  </si>
  <si>
    <t>Is this Partnership part of your DEIA plan?</t>
  </si>
  <si>
    <t>Organization Type</t>
  </si>
  <si>
    <t>If Other, Specify Organization Type</t>
  </si>
  <si>
    <t>Ownership Type</t>
  </si>
  <si>
    <t>If Other, Specify Ownership Type</t>
  </si>
  <si>
    <t>Tasks, Milestones, Deliverables</t>
  </si>
  <si>
    <r>
      <rPr>
        <sz val="14"/>
        <color rgb="FF000000"/>
        <rFont val="Arial Narrow"/>
        <family val="2"/>
      </rPr>
      <t xml:space="preserve">This is a </t>
    </r>
    <r>
      <rPr>
        <b/>
        <sz val="14"/>
        <color rgb="FF000000"/>
        <rFont val="Arial Narrow"/>
        <family val="2"/>
      </rPr>
      <t>cumulative report</t>
    </r>
    <r>
      <rPr>
        <sz val="14"/>
        <color rgb="FF000000"/>
        <rFont val="Arial Narrow"/>
        <family val="2"/>
      </rPr>
      <t xml:space="preserve"> that will be used throughout the lifecycle of the project, </t>
    </r>
    <r>
      <rPr>
        <i/>
        <u/>
        <sz val="14"/>
        <color rgb="FF000000"/>
        <rFont val="Arial Narrow"/>
        <family val="2"/>
      </rPr>
      <t>DO</t>
    </r>
    <r>
      <rPr>
        <u/>
        <sz val="14"/>
        <color rgb="FF000000"/>
        <rFont val="Arial Narrow"/>
        <family val="2"/>
      </rPr>
      <t xml:space="preserve"> </t>
    </r>
    <r>
      <rPr>
        <i/>
        <u/>
        <sz val="14"/>
        <color rgb="FF000000"/>
        <rFont val="Arial Narrow"/>
        <family val="2"/>
      </rPr>
      <t>NOT</t>
    </r>
    <r>
      <rPr>
        <i/>
        <sz val="14"/>
        <color rgb="FF000000"/>
        <rFont val="Arial Narrow"/>
        <family val="2"/>
      </rPr>
      <t xml:space="preserve"> </t>
    </r>
    <r>
      <rPr>
        <sz val="14"/>
        <color rgb="FF000000"/>
        <rFont val="Arial Narrow"/>
        <family val="2"/>
      </rPr>
      <t>delete completed line items or revise line items unless there has been an approved modification to your award impacting your SOPO/SOW or CBP.</t>
    </r>
  </si>
  <si>
    <r>
      <rPr>
        <b/>
        <sz val="12"/>
        <color rgb="FF000000"/>
        <rFont val="Arial Narrow"/>
        <family val="2"/>
      </rPr>
      <t xml:space="preserve">Columns B-G: </t>
    </r>
    <r>
      <rPr>
        <sz val="12"/>
        <color rgb="FF000000"/>
        <rFont val="Arial Narrow"/>
        <family val="2"/>
      </rPr>
      <t>These columns should mirror your Statement of Project Objectives (SOPO), Statement of Work (SOW) or Community Benefits Plan (CBP) for each task or milestone for the</t>
    </r>
    <r>
      <rPr>
        <b/>
        <sz val="12"/>
        <color rgb="FF000000"/>
        <rFont val="Arial Narrow"/>
        <family val="2"/>
      </rPr>
      <t xml:space="preserve"> entire project duration.</t>
    </r>
    <r>
      <rPr>
        <sz val="12"/>
        <color rgb="FF000000"/>
        <rFont val="Arial Narrow"/>
        <family val="2"/>
      </rPr>
      <t xml:space="preserve"> </t>
    </r>
  </si>
  <si>
    <r>
      <rPr>
        <b/>
        <sz val="12"/>
        <color rgb="FF000000"/>
        <rFont val="Arial Narrow"/>
        <family val="2"/>
      </rPr>
      <t xml:space="preserve">Column H: No Entry Required! </t>
    </r>
    <r>
      <rPr>
        <sz val="12"/>
        <color rgb="FF000000"/>
        <rFont val="Arial Narrow"/>
        <family val="2"/>
      </rPr>
      <t xml:space="preserve">This column will auto-populate from your inputs in the previous columns. Use this </t>
    </r>
    <r>
      <rPr>
        <b/>
        <sz val="12"/>
        <color rgb="FF000000"/>
        <rFont val="Arial Narrow"/>
        <family val="2"/>
      </rPr>
      <t xml:space="preserve">Unique Task Identifier </t>
    </r>
    <r>
      <rPr>
        <sz val="12"/>
        <color rgb="FF000000"/>
        <rFont val="Arial Narrow"/>
        <family val="2"/>
      </rPr>
      <t xml:space="preserve">where applicable to mirror in your CBP and CBR. </t>
    </r>
  </si>
  <si>
    <r>
      <rPr>
        <b/>
        <sz val="12"/>
        <rFont val="Arial Narrow"/>
        <family val="2"/>
      </rPr>
      <t>Column I:</t>
    </r>
    <r>
      <rPr>
        <sz val="12"/>
        <rFont val="Arial Narrow"/>
        <family val="2"/>
      </rPr>
      <t xml:space="preserve"> Provide a brief description of the </t>
    </r>
    <r>
      <rPr>
        <b/>
        <sz val="12"/>
        <rFont val="Arial Narrow"/>
        <family val="2"/>
      </rPr>
      <t>work, task, milestone or deliverable</t>
    </r>
    <r>
      <rPr>
        <sz val="12"/>
        <rFont val="Arial Narrow"/>
        <family val="2"/>
      </rPr>
      <t>.</t>
    </r>
  </si>
  <si>
    <r>
      <rPr>
        <b/>
        <sz val="12"/>
        <rFont val="Arial Narrow"/>
        <family val="2"/>
      </rPr>
      <t>Column J:</t>
    </r>
    <r>
      <rPr>
        <sz val="12"/>
        <rFont val="Arial Narrow"/>
        <family val="2"/>
      </rPr>
      <t xml:space="preserve"> Should reflect the </t>
    </r>
    <r>
      <rPr>
        <b/>
        <sz val="12"/>
        <rFont val="Arial Narrow"/>
        <family val="2"/>
      </rPr>
      <t>Organization</t>
    </r>
    <r>
      <rPr>
        <sz val="12"/>
        <rFont val="Arial Narrow"/>
        <family val="2"/>
      </rPr>
      <t xml:space="preserve"> responsible for performing the task (this pick-list is auto-populated from the inputs on the Organizations tab).</t>
    </r>
  </si>
  <si>
    <r>
      <rPr>
        <b/>
        <sz val="12"/>
        <color rgb="FF000000"/>
        <rFont val="Arial Narrow"/>
        <family val="2"/>
      </rPr>
      <t>Column K:</t>
    </r>
    <r>
      <rPr>
        <sz val="12"/>
        <color rgb="FF000000"/>
        <rFont val="Arial Narrow"/>
        <family val="2"/>
      </rPr>
      <t xml:space="preserve"> Input the month and year of the </t>
    </r>
    <r>
      <rPr>
        <b/>
        <u/>
        <sz val="12"/>
        <color rgb="FF000000"/>
        <rFont val="Arial Narrow"/>
        <family val="2"/>
      </rPr>
      <t>Planned</t>
    </r>
    <r>
      <rPr>
        <sz val="12"/>
        <color rgb="FF000000"/>
        <rFont val="Arial Narrow"/>
        <family val="2"/>
      </rPr>
      <t xml:space="preserve"> project </t>
    </r>
    <r>
      <rPr>
        <b/>
        <sz val="12"/>
        <color rgb="FF000000"/>
        <rFont val="Arial Narrow"/>
        <family val="2"/>
      </rPr>
      <t>START Date</t>
    </r>
    <r>
      <rPr>
        <sz val="12"/>
        <color rgb="FF000000"/>
        <rFont val="Arial Narrow"/>
        <family val="2"/>
      </rPr>
      <t>, this should mirror the SOPO/SOW/CBP "Anticipated Date" for each task or milestone.</t>
    </r>
  </si>
  <si>
    <r>
      <rPr>
        <b/>
        <sz val="12"/>
        <color rgb="FF000000"/>
        <rFont val="Arial Narrow"/>
        <family val="2"/>
      </rPr>
      <t>Column L:</t>
    </r>
    <r>
      <rPr>
        <sz val="12"/>
        <color rgb="FF000000"/>
        <rFont val="Arial Narrow"/>
        <family val="2"/>
      </rPr>
      <t xml:space="preserve"> Input the month and year of the </t>
    </r>
    <r>
      <rPr>
        <b/>
        <u/>
        <sz val="12"/>
        <color rgb="FF000000"/>
        <rFont val="Arial Narrow"/>
        <family val="2"/>
      </rPr>
      <t>Planned</t>
    </r>
    <r>
      <rPr>
        <sz val="12"/>
        <color rgb="FF000000"/>
        <rFont val="Arial Narrow"/>
        <family val="2"/>
      </rPr>
      <t xml:space="preserve"> project </t>
    </r>
    <r>
      <rPr>
        <b/>
        <sz val="12"/>
        <color rgb="FF000000"/>
        <rFont val="Arial Narrow"/>
        <family val="2"/>
      </rPr>
      <t>DUE</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</si>
  <si>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r>
      <rPr>
        <b/>
        <sz val="12"/>
        <color rgb="FF000000"/>
        <rFont val="Arial Narrow"/>
        <family val="2"/>
      </rPr>
      <t>Column M:</t>
    </r>
    <r>
      <rPr>
        <sz val="12"/>
        <color rgb="FF000000"/>
        <rFont val="Arial Narrow"/>
        <family val="2"/>
      </rPr>
      <t xml:space="preserve"> Input the month and year of the </t>
    </r>
    <r>
      <rPr>
        <b/>
        <u/>
        <sz val="12"/>
        <color rgb="FF000000"/>
        <rFont val="Arial Narrow"/>
        <family val="2"/>
      </rPr>
      <t>Revised</t>
    </r>
    <r>
      <rPr>
        <sz val="12"/>
        <color rgb="FF000000"/>
        <rFont val="Arial Narrow"/>
        <family val="2"/>
      </rPr>
      <t xml:space="preserve"> project </t>
    </r>
    <r>
      <rPr>
        <b/>
        <sz val="12"/>
        <color rgb="FF000000"/>
        <rFont val="Arial Narrow"/>
        <family val="2"/>
      </rPr>
      <t>DUE</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</si>
  <si>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r>
      <rPr>
        <b/>
        <sz val="12"/>
        <rFont val="Arial Narrow"/>
        <family val="2"/>
      </rPr>
      <t>Column N:</t>
    </r>
    <r>
      <rPr>
        <sz val="12"/>
        <rFont val="Arial Narrow"/>
        <family val="2"/>
      </rPr>
      <t xml:space="preserve"> If a planned due date is missed, provide a brief</t>
    </r>
    <r>
      <rPr>
        <b/>
        <sz val="12"/>
        <rFont val="Arial Narrow"/>
        <family val="2"/>
      </rPr>
      <t xml:space="preserve"> Status Summary</t>
    </r>
    <r>
      <rPr>
        <sz val="12"/>
        <rFont val="Arial Narrow"/>
        <family val="2"/>
      </rPr>
      <t xml:space="preserve"> of why the date was missed, the impact on the project, as well as what actions are being taken to achieve the milestone and back on track. A complete description of project status should be included in the PRN.</t>
    </r>
  </si>
  <si>
    <r>
      <t>Column O:</t>
    </r>
    <r>
      <rPr>
        <sz val="12"/>
        <color rgb="FF000000"/>
        <rFont val="Arial Narrow"/>
        <family val="2"/>
      </rPr>
      <t xml:space="preserve"> Input the </t>
    </r>
    <r>
      <rPr>
        <b/>
        <sz val="12"/>
        <color rgb="FF000000"/>
        <rFont val="Arial Narrow"/>
        <family val="2"/>
      </rPr>
      <t>Physical Percent</t>
    </r>
    <r>
      <rPr>
        <sz val="12"/>
        <color rgb="FF000000"/>
        <rFont val="Arial Narrow"/>
        <family val="2"/>
      </rPr>
      <t xml:space="preserve"> </t>
    </r>
    <r>
      <rPr>
        <b/>
        <sz val="12"/>
        <color rgb="FF000000"/>
        <rFont val="Arial Narrow"/>
        <family val="2"/>
      </rPr>
      <t>of Completion</t>
    </r>
    <r>
      <rPr>
        <sz val="12"/>
        <color rgb="FF000000"/>
        <rFont val="Arial Narrow"/>
        <family val="2"/>
      </rPr>
      <t xml:space="preserve"> per each instance of work, task, milestone, or deliverable. Physical percent complete is an estimate of the actual amount of progress made toward the final objective (rather than the % of money or time spent on the task or milestone).  </t>
    </r>
  </si>
  <si>
    <r>
      <rPr>
        <b/>
        <sz val="12"/>
        <color rgb="FF000000"/>
        <rFont val="Arial Narrow"/>
        <family val="2"/>
      </rPr>
      <t>Column P</t>
    </r>
    <r>
      <rPr>
        <sz val="12"/>
        <color rgb="FF000000"/>
        <rFont val="Arial Narrow"/>
        <family val="2"/>
      </rPr>
      <t xml:space="preserve">: Input the month and year of the </t>
    </r>
    <r>
      <rPr>
        <b/>
        <sz val="12"/>
        <color rgb="FF000000"/>
        <rFont val="Arial Narrow"/>
        <family val="2"/>
      </rPr>
      <t>Actual Month Completed</t>
    </r>
    <r>
      <rPr>
        <sz val="12"/>
        <color rgb="FF000000"/>
        <rFont val="Arial Narrow"/>
        <family val="2"/>
      </rPr>
      <t xml:space="preserve"> </t>
    </r>
    <r>
      <rPr>
        <b/>
        <sz val="12"/>
        <color rgb="FF000000"/>
        <rFont val="Arial Narrow"/>
        <family val="2"/>
      </rPr>
      <t>Date</t>
    </r>
    <r>
      <rPr>
        <sz val="12"/>
        <color rgb="FF000000"/>
        <rFont val="Arial Narrow"/>
        <family val="2"/>
      </rPr>
      <t xml:space="preserve"> for each line item.</t>
    </r>
  </si>
  <si>
    <t>Note: If you need additional rows, be sure to 'Copy' existing rows and 'Insert Copied Cells' for the drop-downs and conditional formatting to function properly.</t>
  </si>
  <si>
    <t>Task/Milestone/Deliverable Schedule</t>
  </si>
  <si>
    <t>Task/Milestone/Deliverable Description</t>
  </si>
  <si>
    <t>Task/Milestone/Deliverable Timelines</t>
  </si>
  <si>
    <t>Budget Period #</t>
  </si>
  <si>
    <t>Task Type</t>
  </si>
  <si>
    <t>CBP Task Kind</t>
  </si>
  <si>
    <t>Task #</t>
  </si>
  <si>
    <t>Subtask #</t>
  </si>
  <si>
    <t>M or D #</t>
  </si>
  <si>
    <t>Task Unique Identifier</t>
  </si>
  <si>
    <t>Description of Work, Task, Milestone, or Deliverable</t>
  </si>
  <si>
    <t>Performing Organization</t>
  </si>
  <si>
    <r>
      <rPr>
        <b/>
        <u/>
        <sz val="11"/>
        <color rgb="FF000000"/>
        <rFont val="Arial Narrow"/>
        <family val="2"/>
      </rPr>
      <t>Planned</t>
    </r>
    <r>
      <rPr>
        <b/>
        <sz val="11"/>
        <color rgb="FF000000"/>
        <rFont val="Arial Narrow"/>
        <family val="2"/>
      </rPr>
      <t xml:space="preserve"> START Date</t>
    </r>
  </si>
  <si>
    <r>
      <rPr>
        <b/>
        <u/>
        <sz val="11"/>
        <color rgb="FF000000"/>
        <rFont val="Arial Narrow"/>
        <family val="2"/>
      </rPr>
      <t>Planned</t>
    </r>
    <r>
      <rPr>
        <b/>
        <sz val="11"/>
        <color rgb="FF000000"/>
        <rFont val="Arial Narrow"/>
        <family val="2"/>
      </rPr>
      <t xml:space="preserve"> DUE Date</t>
    </r>
  </si>
  <si>
    <r>
      <rPr>
        <b/>
        <u/>
        <sz val="11"/>
        <color rgb="FF000000"/>
        <rFont val="Arial Narrow"/>
        <family val="2"/>
      </rPr>
      <t xml:space="preserve">Revised </t>
    </r>
    <r>
      <rPr>
        <b/>
        <sz val="11"/>
        <color rgb="FF000000"/>
        <rFont val="Arial Narrow"/>
        <family val="2"/>
      </rPr>
      <t>DUE Date</t>
    </r>
  </si>
  <si>
    <t>Status Summary/Notes</t>
  </si>
  <si>
    <t>Physical Percent Complete</t>
  </si>
  <si>
    <r>
      <t xml:space="preserve">Actual </t>
    </r>
    <r>
      <rPr>
        <b/>
        <sz val="12"/>
        <rFont val="Arial Narrow"/>
        <family val="2"/>
      </rPr>
      <t>Project Month Completed</t>
    </r>
  </si>
  <si>
    <t>Contractual Cost Summary</t>
  </si>
  <si>
    <r>
      <rPr>
        <b/>
        <sz val="14"/>
        <color rgb="FF000000"/>
        <rFont val="Arial Narrow"/>
        <family val="2"/>
      </rPr>
      <t>FFRDC expenses should be excluded</t>
    </r>
    <r>
      <rPr>
        <sz val="14"/>
        <color rgb="FF000000"/>
        <rFont val="Arial Narrow"/>
        <family val="2"/>
      </rPr>
      <t xml:space="preserve"> from quarterly reporting and reported directly to DOE by the lab(s).</t>
    </r>
  </si>
  <si>
    <r>
      <rPr>
        <b/>
        <sz val="12"/>
        <color rgb="FF000000"/>
        <rFont val="Arial Narrow"/>
        <family val="2"/>
      </rPr>
      <t>Row 19-20:</t>
    </r>
    <r>
      <rPr>
        <sz val="12"/>
        <color rgb="FF000000"/>
        <rFont val="Arial Narrow"/>
        <family val="2"/>
      </rPr>
      <t xml:space="preserve"> </t>
    </r>
    <r>
      <rPr>
        <b/>
        <sz val="12"/>
        <color rgb="FF000000"/>
        <rFont val="Arial Narrow"/>
        <family val="2"/>
      </rPr>
      <t xml:space="preserve">No Entry Required: </t>
    </r>
    <r>
      <rPr>
        <sz val="12"/>
        <color rgb="FF000000"/>
        <rFont val="Arial Narrow"/>
        <family val="2"/>
      </rPr>
      <t>Budget Periods dates are auto-populated from the Cover Page.</t>
    </r>
  </si>
  <si>
    <r>
      <rPr>
        <b/>
        <sz val="12"/>
        <rFont val="Arial Narrow"/>
        <family val="2"/>
      </rPr>
      <t>Column B:</t>
    </r>
    <r>
      <rPr>
        <sz val="12"/>
        <rFont val="Arial Narrow"/>
        <family val="2"/>
      </rPr>
      <t xml:space="preserve"> Should reflect the </t>
    </r>
    <r>
      <rPr>
        <b/>
        <sz val="12"/>
        <rFont val="Arial Narrow"/>
        <family val="2"/>
      </rPr>
      <t xml:space="preserve">Organization </t>
    </r>
    <r>
      <rPr>
        <sz val="12"/>
        <rFont val="Arial Narrow"/>
        <family val="2"/>
      </rPr>
      <t xml:space="preserve">or </t>
    </r>
    <r>
      <rPr>
        <b/>
        <sz val="12"/>
        <rFont val="Arial Narrow"/>
        <family val="2"/>
      </rPr>
      <t xml:space="preserve">Individual </t>
    </r>
    <r>
      <rPr>
        <sz val="12"/>
        <rFont val="Arial Narrow"/>
        <family val="2"/>
      </rPr>
      <t>responsible for performing the task (this pick list is auto-populated from your inputs in the Organizations tab)</t>
    </r>
  </si>
  <si>
    <r>
      <rPr>
        <b/>
        <sz val="12"/>
        <rFont val="Arial Narrow"/>
        <family val="2"/>
      </rPr>
      <t>Column C:</t>
    </r>
    <r>
      <rPr>
        <sz val="12"/>
        <rFont val="Arial Narrow"/>
        <family val="2"/>
      </rPr>
      <t xml:space="preserve"> Input a </t>
    </r>
    <r>
      <rPr>
        <b/>
        <sz val="12"/>
        <rFont val="Arial Narrow"/>
        <family val="2"/>
      </rPr>
      <t>brief description</t>
    </r>
    <r>
      <rPr>
        <sz val="12"/>
        <rFont val="Arial Narrow"/>
        <family val="2"/>
      </rPr>
      <t xml:space="preserve"> about the purpose and basis of cost; this should mirror your Budget Justification.</t>
    </r>
  </si>
  <si>
    <r>
      <rPr>
        <b/>
        <sz val="12"/>
        <rFont val="Arial Narrow"/>
        <family val="2"/>
      </rPr>
      <t>Columns D-H:</t>
    </r>
    <r>
      <rPr>
        <sz val="12"/>
        <rFont val="Arial Narrow"/>
        <family val="2"/>
      </rPr>
      <t xml:space="preserve"> </t>
    </r>
    <r>
      <rPr>
        <b/>
        <sz val="12"/>
        <rFont val="Arial Narrow"/>
        <family val="2"/>
      </rPr>
      <t>$ Amounts</t>
    </r>
    <r>
      <rPr>
        <sz val="12"/>
        <rFont val="Arial Narrow"/>
        <family val="2"/>
      </rPr>
      <t xml:space="preserve"> should mirror Budget Justification and </t>
    </r>
    <r>
      <rPr>
        <u/>
        <sz val="12"/>
        <rFont val="Arial Narrow"/>
        <family val="2"/>
      </rPr>
      <t>stay static</t>
    </r>
    <r>
      <rPr>
        <sz val="12"/>
        <rFont val="Arial Narrow"/>
        <family val="2"/>
      </rPr>
      <t xml:space="preserve"> after initial inputs unless the Budget Justification is changed. Total amounts should mirror totals for same Budget Periods on Cost Summary tab (Column I will auto-calculate).</t>
    </r>
  </si>
  <si>
    <r>
      <rPr>
        <b/>
        <sz val="12"/>
        <rFont val="Arial Narrow"/>
        <family val="2"/>
      </rPr>
      <t>Column I: NO Entry Required.</t>
    </r>
    <r>
      <rPr>
        <sz val="12"/>
        <rFont val="Arial Narrow"/>
        <family val="2"/>
      </rPr>
      <t xml:space="preserve"> This column will auto-calculate total Budget Period inputs for </t>
    </r>
    <r>
      <rPr>
        <b/>
        <sz val="12"/>
        <rFont val="Arial Narrow"/>
        <family val="2"/>
      </rPr>
      <t>Project Tota</t>
    </r>
    <r>
      <rPr>
        <sz val="12"/>
        <rFont val="Arial Narrow"/>
        <family val="2"/>
      </rPr>
      <t>l.</t>
    </r>
  </si>
  <si>
    <r>
      <rPr>
        <b/>
        <sz val="12"/>
        <rFont val="Arial Narrow"/>
        <family val="2"/>
      </rPr>
      <t>Column J:</t>
    </r>
    <r>
      <rPr>
        <sz val="12"/>
        <rFont val="Arial Narrow"/>
        <family val="2"/>
      </rPr>
      <t xml:space="preserve"> Should be updated for the current reporting period (quarter) to reflect </t>
    </r>
    <r>
      <rPr>
        <b/>
        <u/>
        <sz val="12"/>
        <rFont val="Arial Narrow"/>
        <family val="2"/>
      </rPr>
      <t>Quarterly Costs</t>
    </r>
    <r>
      <rPr>
        <sz val="12"/>
        <rFont val="Arial Narrow"/>
        <family val="2"/>
      </rPr>
      <t xml:space="preserve"> for each category.</t>
    </r>
  </si>
  <si>
    <r>
      <rPr>
        <b/>
        <sz val="12"/>
        <rFont val="Arial Narrow"/>
        <family val="2"/>
      </rPr>
      <t>Column K</t>
    </r>
    <r>
      <rPr>
        <sz val="12"/>
        <rFont val="Arial Narrow"/>
        <family val="2"/>
      </rPr>
      <t xml:space="preserve">: Should be updated for the current reporting period (quarter) to reflect </t>
    </r>
    <r>
      <rPr>
        <b/>
        <u/>
        <sz val="12"/>
        <rFont val="Arial Narrow"/>
        <family val="2"/>
      </rPr>
      <t>Cumulative Amounts</t>
    </r>
    <r>
      <rPr>
        <sz val="12"/>
        <rFont val="Arial Narrow"/>
        <family val="2"/>
      </rPr>
      <t xml:space="preserve"> for each category.</t>
    </r>
  </si>
  <si>
    <r>
      <rPr>
        <b/>
        <sz val="12"/>
        <rFont val="Arial Narrow"/>
        <family val="2"/>
      </rPr>
      <t>Column L:</t>
    </r>
    <r>
      <rPr>
        <sz val="12"/>
        <rFont val="Arial Narrow"/>
        <family val="2"/>
      </rPr>
      <t xml:space="preserve"> </t>
    </r>
    <r>
      <rPr>
        <b/>
        <sz val="12"/>
        <rFont val="Arial Narrow"/>
        <family val="2"/>
      </rPr>
      <t xml:space="preserve">No Entry Required. </t>
    </r>
    <r>
      <rPr>
        <sz val="12"/>
        <rFont val="Arial Narrow"/>
        <family val="2"/>
      </rPr>
      <t>This column will auto-calculate based on the actual quarterly costs and cumulative expenses.</t>
    </r>
  </si>
  <si>
    <t>Contractual Details</t>
  </si>
  <si>
    <t>Approved Budget</t>
  </si>
  <si>
    <t>Actual Expenses</t>
  </si>
  <si>
    <t>Purpose and Basis of Cost</t>
  </si>
  <si>
    <t>Project Total</t>
  </si>
  <si>
    <t>This Quarter</t>
  </si>
  <si>
    <t>Cumulative</t>
  </si>
  <si>
    <t>%</t>
  </si>
  <si>
    <t>TOTALS</t>
  </si>
  <si>
    <t>Cost Summary</t>
  </si>
  <si>
    <t xml:space="preserve">Agreement # (CID): </t>
  </si>
  <si>
    <t xml:space="preserve">Reporting Period: </t>
  </si>
  <si>
    <r>
      <rPr>
        <b/>
        <sz val="12"/>
        <rFont val="Arial Narrow"/>
        <family val="2"/>
      </rPr>
      <t>Row 19-20</t>
    </r>
    <r>
      <rPr>
        <sz val="12"/>
        <rFont val="Arial Narrow"/>
        <family val="2"/>
      </rPr>
      <t xml:space="preserve">: </t>
    </r>
    <r>
      <rPr>
        <b/>
        <sz val="12"/>
        <rFont val="Arial Narrow"/>
        <family val="2"/>
      </rPr>
      <t>NO entry required:</t>
    </r>
    <r>
      <rPr>
        <sz val="12"/>
        <rFont val="Arial Narrow"/>
        <family val="2"/>
      </rPr>
      <t xml:space="preserve"> Budget Periods dates are auto-populated from the Cover Page .</t>
    </r>
  </si>
  <si>
    <r>
      <rPr>
        <b/>
        <sz val="12"/>
        <color rgb="FF000000"/>
        <rFont val="Arial Narrow"/>
        <family val="2"/>
      </rPr>
      <t xml:space="preserve">Columns C-G: </t>
    </r>
    <r>
      <rPr>
        <sz val="12"/>
        <color rgb="FF000000"/>
        <rFont val="Arial Narrow"/>
        <family val="2"/>
      </rPr>
      <t xml:space="preserve">These column inputs should </t>
    </r>
    <r>
      <rPr>
        <b/>
        <sz val="12"/>
        <color rgb="FF000000"/>
        <rFont val="Arial Narrow"/>
        <family val="2"/>
      </rPr>
      <t xml:space="preserve">mirror the SF424A </t>
    </r>
    <r>
      <rPr>
        <sz val="12"/>
        <color rgb="FF000000"/>
        <rFont val="Arial Narrow"/>
        <family val="2"/>
      </rPr>
      <t>quarterly reporting and remain static after initial inputs (</t>
    </r>
    <r>
      <rPr>
        <b/>
        <sz val="12"/>
        <color rgb="FF000000"/>
        <rFont val="Arial Narrow"/>
        <family val="2"/>
      </rPr>
      <t xml:space="preserve">Column H </t>
    </r>
    <r>
      <rPr>
        <sz val="12"/>
        <color rgb="FF000000"/>
        <rFont val="Arial Narrow"/>
        <family val="2"/>
      </rPr>
      <t>will auto-calculate).</t>
    </r>
  </si>
  <si>
    <r>
      <rPr>
        <b/>
        <sz val="12"/>
        <rFont val="Arial Narrow"/>
        <family val="2"/>
      </rPr>
      <t>Row 32 of Columns C-G:</t>
    </r>
    <r>
      <rPr>
        <sz val="12"/>
        <rFont val="Arial Narrow"/>
        <family val="2"/>
      </rPr>
      <t xml:space="preserve"> Input </t>
    </r>
    <r>
      <rPr>
        <b/>
        <u/>
        <sz val="12"/>
        <rFont val="Arial Narrow"/>
        <family val="2"/>
      </rPr>
      <t>Indirect Charge</t>
    </r>
    <r>
      <rPr>
        <sz val="12"/>
        <rFont val="Arial Narrow"/>
        <family val="2"/>
      </rPr>
      <t xml:space="preserve"> amounts for each Budget Period. The indirect rate should be applied to both the Federal and Recipient Cost Share. A Recipient who elects to employ the 10% de minimis Indirect Cost rate cannot claim resulting costs as a Cost Share contribution, nor can the Recipient claim "unrecovered indirect costs" as a Cost Share contribution. Neither of these costs can be reflected as actual indirect cost rates realized by the organization, and therefore are not verifiable in the Recipient records as required by Federal Regulation (§200.306(b)(1)).</t>
    </r>
  </si>
  <si>
    <r>
      <rPr>
        <b/>
        <sz val="12"/>
        <color rgb="FF000000"/>
        <rFont val="Arial Narrow"/>
        <family val="2"/>
      </rPr>
      <t>Row 34 of Columns C-G:</t>
    </r>
    <r>
      <rPr>
        <sz val="12"/>
        <color rgb="FF000000"/>
        <rFont val="Arial Narrow"/>
        <family val="2"/>
      </rPr>
      <t xml:space="preserve"> Input </t>
    </r>
    <r>
      <rPr>
        <b/>
        <u/>
        <sz val="12"/>
        <color rgb="FF000000"/>
        <rFont val="Arial Narrow"/>
        <family val="2"/>
      </rPr>
      <t>Recipient Share</t>
    </r>
    <r>
      <rPr>
        <sz val="12"/>
        <color rgb="FF000000"/>
        <rFont val="Arial Narrow"/>
        <family val="2"/>
      </rPr>
      <t xml:space="preserve"> amounts for each Budget Period. </t>
    </r>
  </si>
  <si>
    <r>
      <rPr>
        <b/>
        <sz val="12"/>
        <color rgb="FF000000"/>
        <rFont val="Arial Narrow"/>
        <family val="2"/>
      </rPr>
      <t>a. Cash Cost Share</t>
    </r>
    <r>
      <rPr>
        <sz val="12"/>
        <color rgb="FF000000"/>
        <rFont val="Arial Narrow"/>
        <family val="2"/>
      </rPr>
      <t xml:space="preserv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Contractors may not provide cost share. Any partial donation of goods or services is considered a discount and is not allowable.  
</t>
    </r>
    <r>
      <rPr>
        <b/>
        <sz val="12"/>
        <color rgb="FF000000"/>
        <rFont val="Arial Narrow"/>
        <family val="2"/>
      </rPr>
      <t>b. In Kind Cost Share</t>
    </r>
    <r>
      <rPr>
        <sz val="12"/>
        <color rgb="FF000000"/>
        <rFont val="Arial Narrow"/>
        <family val="2"/>
      </rPr>
      <t xml:space="preserv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Contractors may not provide cost share.  Any partial donation of goods or services is considered a discount and is not allowable.  
</t>
    </r>
    <r>
      <rPr>
        <b/>
        <sz val="12"/>
        <color rgb="FF000000"/>
        <rFont val="Arial Narrow"/>
        <family val="2"/>
      </rPr>
      <t>c. Funds from other Federal sources MAY NOT be counted as cost share.</t>
    </r>
    <r>
      <rPr>
        <sz val="12"/>
        <color rgb="FF000000"/>
        <rFont val="Arial Narrow"/>
        <family val="2"/>
      </rPr>
      <t xml:space="preserve"> This prohibition includes FFRDC sub-recipients. Non-Federal sources include any source not originally derived from Federal funds. Cost sharing commitment letters from subrecipients and third parties must be provided with the original application.
</t>
    </r>
    <r>
      <rPr>
        <b/>
        <sz val="12"/>
        <color rgb="FF000000"/>
        <rFont val="Arial Narrow"/>
        <family val="2"/>
      </rPr>
      <t>d. Fee or profit, including foregone fee or profit, are not allowable as project costs (including cost share) under any resulting award</t>
    </r>
    <r>
      <rPr>
        <sz val="12"/>
        <color rgb="FF000000"/>
        <rFont val="Arial Narrow"/>
        <family val="2"/>
      </rPr>
      <t xml:space="preserve">.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2"/>
        <color rgb="FF000000"/>
        <rFont val="Arial Narrow"/>
        <family val="2"/>
      </rPr>
      <t>e. NOTE:</t>
    </r>
    <r>
      <rPr>
        <sz val="12"/>
        <color rgb="FF000000"/>
        <rFont val="Arial Narrow"/>
        <family val="2"/>
      </rPr>
      <t xml:space="preserve"> A Recipient who elects to employ the 10% de minimis Indirect Cost rate cannot claim the resulting indirect costs as a Cost Share contribution.                                                                                                              </t>
    </r>
    <r>
      <rPr>
        <b/>
        <sz val="12"/>
        <color rgb="FF000000"/>
        <rFont val="Arial Narrow"/>
        <family val="2"/>
      </rPr>
      <t>f.  NOTE</t>
    </r>
    <r>
      <rPr>
        <sz val="12"/>
        <color rgb="FF000000"/>
        <rFont val="Arial Narrow"/>
        <family val="2"/>
      </rPr>
      <t>: A Recipient cannot claim "unrecovered indirect costs" as a Cost Share contribution, without prior approval.</t>
    </r>
  </si>
  <si>
    <r>
      <rPr>
        <b/>
        <sz val="12"/>
        <rFont val="Arial Narrow"/>
        <family val="2"/>
      </rPr>
      <t>Column H</t>
    </r>
    <r>
      <rPr>
        <sz val="12"/>
        <rFont val="Arial Narrow"/>
        <family val="2"/>
      </rPr>
      <t xml:space="preserve">: </t>
    </r>
    <r>
      <rPr>
        <b/>
        <sz val="12"/>
        <rFont val="Arial Narrow"/>
        <family val="2"/>
      </rPr>
      <t>NO Entry Required:</t>
    </r>
    <r>
      <rPr>
        <sz val="12"/>
        <rFont val="Arial Narrow"/>
        <family val="2"/>
      </rPr>
      <t xml:space="preserve"> This column will auto-calculate.</t>
    </r>
  </si>
  <si>
    <r>
      <rPr>
        <b/>
        <sz val="12"/>
        <color rgb="FF000000"/>
        <rFont val="Arial Narrow"/>
        <family val="2"/>
      </rPr>
      <t>Column I:</t>
    </r>
    <r>
      <rPr>
        <sz val="12"/>
        <color rgb="FF000000"/>
        <rFont val="Arial Narrow"/>
        <family val="2"/>
      </rPr>
      <t xml:space="preserve"> Should be updated for the current reporting period (quarter) to reflect </t>
    </r>
    <r>
      <rPr>
        <b/>
        <u/>
        <sz val="12"/>
        <color rgb="FF000000"/>
        <rFont val="Arial Narrow"/>
        <family val="2"/>
      </rPr>
      <t>Quarterly Costs</t>
    </r>
    <r>
      <rPr>
        <sz val="12"/>
        <color rgb="FF000000"/>
        <rFont val="Arial Narrow"/>
        <family val="2"/>
      </rPr>
      <t xml:space="preserve"> for each category. </t>
    </r>
    <r>
      <rPr>
        <b/>
        <sz val="12"/>
        <color rgb="FF000000"/>
        <rFont val="Arial Narrow"/>
        <family val="2"/>
      </rPr>
      <t>Note:</t>
    </r>
    <r>
      <rPr>
        <sz val="12"/>
        <color rgb="FF000000"/>
        <rFont val="Arial Narrow"/>
        <family val="2"/>
      </rPr>
      <t xml:space="preserve"> This column should</t>
    </r>
    <r>
      <rPr>
        <b/>
        <sz val="12"/>
        <color rgb="FF000000"/>
        <rFont val="Arial Narrow"/>
        <family val="2"/>
      </rPr>
      <t xml:space="preserve"> mirror the SF-425</t>
    </r>
    <r>
      <rPr>
        <sz val="12"/>
        <color rgb="FF000000"/>
        <rFont val="Arial Narrow"/>
        <family val="2"/>
      </rPr>
      <t>.</t>
    </r>
  </si>
  <si>
    <r>
      <rPr>
        <b/>
        <sz val="12"/>
        <rFont val="Arial Narrow"/>
        <family val="2"/>
      </rPr>
      <t>Column J</t>
    </r>
    <r>
      <rPr>
        <sz val="12"/>
        <rFont val="Arial Narrow"/>
        <family val="2"/>
      </rPr>
      <t xml:space="preserve">: Should be updated for the current reporting period (quarter) to reflect </t>
    </r>
    <r>
      <rPr>
        <b/>
        <u/>
        <sz val="12"/>
        <rFont val="Arial Narrow"/>
        <family val="2"/>
      </rPr>
      <t>Cumulative Amounts</t>
    </r>
    <r>
      <rPr>
        <sz val="12"/>
        <rFont val="Arial Narrow"/>
        <family val="2"/>
      </rPr>
      <t xml:space="preserve"> for each category.</t>
    </r>
  </si>
  <si>
    <r>
      <t xml:space="preserve">Column K: No Entry Required: </t>
    </r>
    <r>
      <rPr>
        <sz val="12"/>
        <rFont val="Arial Narrow"/>
        <family val="2"/>
      </rPr>
      <t>This column will auto-calculate based on the actual quarterly costs and cumulative expenses.</t>
    </r>
  </si>
  <si>
    <r>
      <rPr>
        <b/>
        <sz val="12"/>
        <rFont val="Arial Narrow"/>
        <family val="2"/>
      </rPr>
      <t>Row 35-36:</t>
    </r>
    <r>
      <rPr>
        <sz val="12"/>
        <rFont val="Arial Narrow"/>
        <family val="2"/>
      </rPr>
      <t xml:space="preserve"> </t>
    </r>
    <r>
      <rPr>
        <b/>
        <sz val="12"/>
        <rFont val="Arial Narrow"/>
        <family val="2"/>
      </rPr>
      <t xml:space="preserve">No Entry Required: </t>
    </r>
    <r>
      <rPr>
        <sz val="12"/>
        <rFont val="Arial Narrow"/>
        <family val="2"/>
      </rPr>
      <t xml:space="preserve">This column will auto-calculate based on total charges, Federal and Recipient share amounts. </t>
    </r>
  </si>
  <si>
    <t>Cost Summary by Budget Category</t>
  </si>
  <si>
    <t>Approved Budget per SF-424A</t>
  </si>
  <si>
    <t>Budget Categories</t>
  </si>
  <si>
    <t>Total</t>
  </si>
  <si>
    <t xml:space="preserve"> a. Personnel </t>
  </si>
  <si>
    <t xml:space="preserve"> b. Fringe Benefits </t>
  </si>
  <si>
    <t xml:space="preserve"> c. Travel </t>
  </si>
  <si>
    <t xml:space="preserve"> d. Equipment </t>
  </si>
  <si>
    <t xml:space="preserve"> e. Supplies </t>
  </si>
  <si>
    <t xml:space="preserve"> f. Contractual </t>
  </si>
  <si>
    <t xml:space="preserve"> g. Construction</t>
  </si>
  <si>
    <t xml:space="preserve"> h. Other</t>
  </si>
  <si>
    <t xml:space="preserve"> i. Total Direct Charges</t>
  </si>
  <si>
    <t xml:space="preserve"> j.  Indirect Charges</t>
  </si>
  <si>
    <t xml:space="preserve"> k.  Total Charges</t>
  </si>
  <si>
    <t>Recipient Share</t>
  </si>
  <si>
    <t>Federal (DOE) Share</t>
  </si>
  <si>
    <t>Recipient Share Percentage</t>
  </si>
  <si>
    <t>Spend Plan</t>
  </si>
  <si>
    <r>
      <rPr>
        <b/>
        <sz val="12"/>
        <rFont val="Arial Narrow"/>
        <family val="2"/>
      </rPr>
      <t>Columns B-E:</t>
    </r>
    <r>
      <rPr>
        <sz val="12"/>
        <rFont val="Arial Narrow"/>
        <family val="2"/>
      </rPr>
      <t xml:space="preserve"> </t>
    </r>
    <r>
      <rPr>
        <b/>
        <sz val="12"/>
        <rFont val="Arial Narrow"/>
        <family val="2"/>
      </rPr>
      <t>No Entry Required</t>
    </r>
    <r>
      <rPr>
        <sz val="12"/>
        <rFont val="Arial Narrow"/>
        <family val="2"/>
      </rPr>
      <t xml:space="preserve">; these columns are auto-populated (Cell D16) based on </t>
    </r>
    <r>
      <rPr>
        <b/>
        <sz val="12"/>
        <rFont val="Arial Narrow"/>
        <family val="2"/>
      </rPr>
      <t>Project Start Date</t>
    </r>
    <r>
      <rPr>
        <sz val="12"/>
        <rFont val="Arial Narrow"/>
        <family val="2"/>
      </rPr>
      <t xml:space="preserve"> entered on Cover Page and reflect the Federal Fiscal Quarterly Calendar. </t>
    </r>
    <r>
      <rPr>
        <b/>
        <sz val="12"/>
        <rFont val="Arial Narrow"/>
        <family val="2"/>
      </rPr>
      <t>Note:</t>
    </r>
    <r>
      <rPr>
        <sz val="12"/>
        <rFont val="Arial Narrow"/>
        <family val="2"/>
      </rPr>
      <t xml:space="preserve"> This is a cumulative report; these dates will remain static throughout the life of the project. </t>
    </r>
  </si>
  <si>
    <r>
      <rPr>
        <b/>
        <sz val="12"/>
        <color rgb="FF000000"/>
        <rFont val="Arial Narrow"/>
        <family val="2"/>
      </rPr>
      <t>Column F:</t>
    </r>
    <r>
      <rPr>
        <sz val="12"/>
        <color rgb="FF000000"/>
        <rFont val="Arial Narrow"/>
        <family val="2"/>
      </rPr>
      <t xml:space="preserve"> Input </t>
    </r>
    <r>
      <rPr>
        <b/>
        <sz val="12"/>
        <color rgb="FF000000"/>
        <rFont val="Arial Narrow"/>
        <family val="2"/>
      </rPr>
      <t>Initial Federal Share</t>
    </r>
    <r>
      <rPr>
        <sz val="12"/>
        <color rgb="FF000000"/>
        <rFont val="Arial Narrow"/>
        <family val="2"/>
      </rPr>
      <t xml:space="preserve"> amounts with your planned spending for the entire project. Planned spend means when the project team anticipates incurring costs. Do </t>
    </r>
    <r>
      <rPr>
        <b/>
        <u/>
        <sz val="12"/>
        <color rgb="FF000000"/>
        <rFont val="Arial Narrow"/>
        <family val="2"/>
      </rPr>
      <t>NOT</t>
    </r>
    <r>
      <rPr>
        <sz val="12"/>
        <color rgb="FF000000"/>
        <rFont val="Arial Narrow"/>
        <family val="2"/>
      </rPr>
      <t xml:space="preserve"> update Initial Fed Plan columns for each reporting period.</t>
    </r>
  </si>
  <si>
    <r>
      <rPr>
        <b/>
        <sz val="12"/>
        <rFont val="Arial Narrow"/>
        <family val="2"/>
      </rPr>
      <t>Column G:</t>
    </r>
    <r>
      <rPr>
        <sz val="12"/>
        <rFont val="Arial Narrow"/>
        <family val="2"/>
      </rPr>
      <t xml:space="preserve"> Input </t>
    </r>
    <r>
      <rPr>
        <b/>
        <sz val="12"/>
        <rFont val="Arial Narrow"/>
        <family val="2"/>
      </rPr>
      <t>Actual Federal Share</t>
    </r>
    <r>
      <rPr>
        <sz val="12"/>
        <rFont val="Arial Narrow"/>
        <family val="2"/>
      </rPr>
      <t xml:space="preserve"> spend amounts for the current reporting period (quarter).</t>
    </r>
    <r>
      <rPr>
        <b/>
        <sz val="12"/>
        <rFont val="Arial Narrow"/>
        <family val="2"/>
      </rPr>
      <t>Incentive Selectees,</t>
    </r>
    <r>
      <rPr>
        <sz val="12"/>
        <rFont val="Arial Narrow"/>
        <family val="2"/>
      </rPr>
      <t xml:space="preserve"> </t>
    </r>
    <r>
      <rPr>
        <u/>
        <sz val="12"/>
        <rFont val="Arial Narrow"/>
        <family val="2"/>
      </rPr>
      <t>please input your actual spend amount for this reporting period.</t>
    </r>
  </si>
  <si>
    <r>
      <rPr>
        <b/>
        <sz val="12"/>
        <rFont val="Arial Narrow"/>
        <family val="2"/>
      </rPr>
      <t>Column H:</t>
    </r>
    <r>
      <rPr>
        <sz val="12"/>
        <rFont val="Arial Narrow"/>
        <family val="2"/>
      </rPr>
      <t xml:space="preserve"> </t>
    </r>
    <r>
      <rPr>
        <b/>
        <sz val="12"/>
        <rFont val="Arial Narrow"/>
        <family val="2"/>
      </rPr>
      <t>No entry required:</t>
    </r>
    <r>
      <rPr>
        <sz val="12"/>
        <rFont val="Arial Narrow"/>
        <family val="2"/>
      </rPr>
      <t xml:space="preserve"> this column will auto-calculate.</t>
    </r>
  </si>
  <si>
    <r>
      <rPr>
        <b/>
        <sz val="12"/>
        <color rgb="FF000000"/>
        <rFont val="Arial Narrow"/>
        <family val="2"/>
      </rPr>
      <t>Column I:</t>
    </r>
    <r>
      <rPr>
        <sz val="12"/>
        <color rgb="FF000000"/>
        <rFont val="Arial Narrow"/>
        <family val="2"/>
      </rPr>
      <t xml:space="preserve"> Input </t>
    </r>
    <r>
      <rPr>
        <b/>
        <sz val="12"/>
        <color rgb="FF000000"/>
        <rFont val="Arial Narrow"/>
        <family val="2"/>
      </rPr>
      <t xml:space="preserve">Initial Recipient Share </t>
    </r>
    <r>
      <rPr>
        <sz val="12"/>
        <color rgb="FF000000"/>
        <rFont val="Arial Narrow"/>
        <family val="2"/>
      </rPr>
      <t xml:space="preserve">amounts with your planned spending for the entire project. Planned spend means when the project team anticipates incurring costs. Do </t>
    </r>
    <r>
      <rPr>
        <b/>
        <u/>
        <sz val="12"/>
        <color rgb="FF000000"/>
        <rFont val="Arial Narrow"/>
        <family val="2"/>
      </rPr>
      <t>NOT</t>
    </r>
    <r>
      <rPr>
        <sz val="12"/>
        <color rgb="FF000000"/>
        <rFont val="Arial Narrow"/>
        <family val="2"/>
      </rPr>
      <t xml:space="preserve"> update Initial Recipient Plan columns for each reporting period.</t>
    </r>
    <r>
      <rPr>
        <b/>
        <sz val="12"/>
        <color rgb="FF000000"/>
        <rFont val="Arial Narrow"/>
        <family val="2"/>
      </rPr>
      <t xml:space="preserve"> Incentive Selectees,</t>
    </r>
    <r>
      <rPr>
        <u/>
        <sz val="12"/>
        <color rgb="FF000000"/>
        <rFont val="Arial Narrow"/>
        <family val="2"/>
      </rPr>
      <t xml:space="preserve"> please leave blank.</t>
    </r>
  </si>
  <si>
    <r>
      <rPr>
        <b/>
        <sz val="12"/>
        <rFont val="Arial Narrow"/>
        <family val="2"/>
      </rPr>
      <t>Column J:</t>
    </r>
    <r>
      <rPr>
        <sz val="12"/>
        <rFont val="Arial Narrow"/>
        <family val="2"/>
      </rPr>
      <t xml:space="preserve"> Input </t>
    </r>
    <r>
      <rPr>
        <b/>
        <sz val="12"/>
        <rFont val="Arial Narrow"/>
        <family val="2"/>
      </rPr>
      <t xml:space="preserve">Actual Recipient Share </t>
    </r>
    <r>
      <rPr>
        <sz val="12"/>
        <rFont val="Arial Narrow"/>
        <family val="2"/>
      </rPr>
      <t xml:space="preserve">spend amounts for the current reporting period (quarter). </t>
    </r>
    <r>
      <rPr>
        <b/>
        <sz val="12"/>
        <rFont val="Arial Narrow"/>
        <family val="2"/>
      </rPr>
      <t>Incentive Selectees</t>
    </r>
    <r>
      <rPr>
        <sz val="12"/>
        <rFont val="Arial Narrow"/>
        <family val="2"/>
      </rPr>
      <t xml:space="preserve">, </t>
    </r>
    <r>
      <rPr>
        <u/>
        <sz val="12"/>
        <rFont val="Arial Narrow"/>
        <family val="2"/>
      </rPr>
      <t>please leave blank</t>
    </r>
    <r>
      <rPr>
        <sz val="12"/>
        <rFont val="Arial Narrow"/>
        <family val="2"/>
      </rPr>
      <t>.</t>
    </r>
  </si>
  <si>
    <r>
      <rPr>
        <b/>
        <sz val="12"/>
        <rFont val="Arial Narrow"/>
        <family val="2"/>
      </rPr>
      <t>Columns K-L:</t>
    </r>
    <r>
      <rPr>
        <sz val="12"/>
        <rFont val="Arial Narrow"/>
        <family val="2"/>
      </rPr>
      <t xml:space="preserve"> </t>
    </r>
    <r>
      <rPr>
        <b/>
        <sz val="12"/>
        <rFont val="Arial Narrow"/>
        <family val="2"/>
      </rPr>
      <t>No Entry Required</t>
    </r>
    <r>
      <rPr>
        <sz val="12"/>
        <rFont val="Arial Narrow"/>
        <family val="2"/>
      </rPr>
      <t>, these columns will auto-calculate.</t>
    </r>
  </si>
  <si>
    <t>Project Spend Plan</t>
  </si>
  <si>
    <t>Federal Share</t>
  </si>
  <si>
    <t>Recipient Share/Project Costs</t>
  </si>
  <si>
    <t>FY</t>
  </si>
  <si>
    <t>FY-Q</t>
  </si>
  <si>
    <t>From</t>
  </si>
  <si>
    <t>To</t>
  </si>
  <si>
    <t>Initial Fed Plan</t>
  </si>
  <si>
    <t xml:space="preserve">Actual Federal </t>
  </si>
  <si>
    <t>Federal Cumulative</t>
  </si>
  <si>
    <t>Initial Recipient/Project Costs Plan</t>
  </si>
  <si>
    <t>Actual Recipient/Project Costs</t>
  </si>
  <si>
    <t>Recipient/Project Costs Cumulative</t>
  </si>
  <si>
    <t>Cumulative Total Project Costs</t>
  </si>
  <si>
    <t>Totals</t>
  </si>
  <si>
    <t>Products</t>
  </si>
  <si>
    <t>Table 1: Products</t>
  </si>
  <si>
    <r>
      <t xml:space="preserve">This is a cumulative report that will be used throughout the lifecycle of the project, </t>
    </r>
    <r>
      <rPr>
        <b/>
        <i/>
        <u/>
        <sz val="12"/>
        <color rgb="FF000000"/>
        <rFont val="Arial Narrow"/>
        <family val="2"/>
      </rPr>
      <t>DO NOT</t>
    </r>
    <r>
      <rPr>
        <b/>
        <sz val="12"/>
        <color rgb="FF000000"/>
        <rFont val="Arial Narrow"/>
        <family val="2"/>
      </rPr>
      <t xml:space="preserve"> delete previously listed products, status changes can be made in their respective columns. </t>
    </r>
  </si>
  <si>
    <t>Acknowledgement of Federal Support is required. If acknowledgement was not included, recipients must remedy prior to publication/dissemination to the public (Column O) Legal disclaimer is required. If the legal disclaimer was not included, recipients must remedy prior to publication/dissemination to the public (Column P).</t>
  </si>
  <si>
    <r>
      <rPr>
        <b/>
        <sz val="12"/>
        <rFont val="Arial Narrow"/>
        <family val="2"/>
      </rPr>
      <t>Column B:</t>
    </r>
    <r>
      <rPr>
        <sz val="12"/>
        <rFont val="Arial Narrow"/>
        <family val="2"/>
      </rPr>
      <t xml:space="preserve"> Select the </t>
    </r>
    <r>
      <rPr>
        <b/>
        <sz val="12"/>
        <rFont val="Arial Narrow"/>
        <family val="2"/>
      </rPr>
      <t>Product type</t>
    </r>
    <r>
      <rPr>
        <sz val="12"/>
        <rFont val="Arial Narrow"/>
        <family val="2"/>
      </rPr>
      <t xml:space="preserve"> (if </t>
    </r>
    <r>
      <rPr>
        <b/>
        <sz val="12"/>
        <rFont val="Arial Narrow"/>
        <family val="2"/>
      </rPr>
      <t>Other</t>
    </r>
    <r>
      <rPr>
        <sz val="12"/>
        <rFont val="Arial Narrow"/>
        <family val="2"/>
      </rPr>
      <t xml:space="preserve">, please specify in </t>
    </r>
    <r>
      <rPr>
        <b/>
        <sz val="12"/>
        <rFont val="Arial Narrow"/>
        <family val="2"/>
      </rPr>
      <t>Column C</t>
    </r>
    <r>
      <rPr>
        <sz val="12"/>
        <rFont val="Arial Narrow"/>
        <family val="2"/>
      </rPr>
      <t>). Additional information can be found in the Column B table header.</t>
    </r>
  </si>
  <si>
    <r>
      <rPr>
        <b/>
        <sz val="12"/>
        <rFont val="Arial Narrow"/>
        <family val="2"/>
      </rPr>
      <t>Columns D-Y:</t>
    </r>
    <r>
      <rPr>
        <sz val="12"/>
        <rFont val="Arial Narrow"/>
        <family val="2"/>
      </rPr>
      <t xml:space="preserve"> Fill out each column based on your product type as applicable, required cells will be </t>
    </r>
    <r>
      <rPr>
        <u/>
        <sz val="12"/>
        <rFont val="Arial Narrow"/>
        <family val="2"/>
      </rPr>
      <t>highlighted</t>
    </r>
    <r>
      <rPr>
        <sz val="12"/>
        <rFont val="Arial Narrow"/>
        <family val="2"/>
      </rPr>
      <t xml:space="preserve"> upon product type selection in </t>
    </r>
    <r>
      <rPr>
        <b/>
        <sz val="12"/>
        <rFont val="Arial Narrow"/>
        <family val="2"/>
      </rPr>
      <t>Column B</t>
    </r>
    <r>
      <rPr>
        <sz val="12"/>
        <rFont val="Arial Narrow"/>
        <family val="2"/>
      </rPr>
      <t>.</t>
    </r>
  </si>
  <si>
    <r>
      <rPr>
        <b/>
        <sz val="12"/>
        <rFont val="Arial Narrow"/>
        <family val="2"/>
      </rPr>
      <t>Columns: Z-AC:</t>
    </r>
    <r>
      <rPr>
        <sz val="12"/>
        <rFont val="Arial Narrow"/>
        <family val="2"/>
      </rPr>
      <t xml:space="preserve"> Be sure to make your </t>
    </r>
    <r>
      <rPr>
        <b/>
        <sz val="12"/>
        <rFont val="Arial Narrow"/>
        <family val="2"/>
      </rPr>
      <t>official submissions</t>
    </r>
    <r>
      <rPr>
        <sz val="12"/>
        <rFont val="Arial Narrow"/>
        <family val="2"/>
      </rPr>
      <t xml:space="preserve"> using the </t>
    </r>
    <r>
      <rPr>
        <u/>
        <sz val="12"/>
        <rFont val="Arial Narrow"/>
        <family val="2"/>
      </rPr>
      <t>links</t>
    </r>
    <r>
      <rPr>
        <sz val="12"/>
        <rFont val="Arial Narrow"/>
        <family val="2"/>
      </rPr>
      <t xml:space="preserve"> provided for each product.</t>
    </r>
  </si>
  <si>
    <t xml:space="preserve"> For more information, please review the following FAQs:</t>
  </si>
  <si>
    <t>Accepted Manuscripts FAQs</t>
  </si>
  <si>
    <t>Conference Products FAQs</t>
  </si>
  <si>
    <t>Invention Reporting FAQs</t>
  </si>
  <si>
    <t>Follow-On Funding</t>
  </si>
  <si>
    <t>Table 2: Follow-On Funding</t>
  </si>
  <si>
    <t>Follow-on-funding should be tracked for research, commercialization, pilot, and demonstration projects. This data should include funding raised by spinoffs or startups from the original awardee if for the development of the same technology for which funding was provided.</t>
  </si>
  <si>
    <r>
      <rPr>
        <b/>
        <sz val="12"/>
        <rFont val="Arial Narrow"/>
        <family val="2"/>
      </rPr>
      <t>Columns B/C:</t>
    </r>
    <r>
      <rPr>
        <sz val="12"/>
        <rFont val="Arial Narrow"/>
        <family val="2"/>
      </rPr>
      <t xml:space="preserve"> Select the </t>
    </r>
    <r>
      <rPr>
        <b/>
        <sz val="12"/>
        <rFont val="Arial Narrow"/>
        <family val="2"/>
      </rPr>
      <t>Form of Investment</t>
    </r>
    <r>
      <rPr>
        <sz val="12"/>
        <rFont val="Arial Narrow"/>
        <family val="2"/>
      </rPr>
      <t xml:space="preserve"> (if Other, please specify in </t>
    </r>
    <r>
      <rPr>
        <b/>
        <sz val="12"/>
        <rFont val="Arial Narrow"/>
        <family val="2"/>
      </rPr>
      <t>Column D</t>
    </r>
    <r>
      <rPr>
        <sz val="12"/>
        <rFont val="Arial Narrow"/>
        <family val="2"/>
      </rPr>
      <t xml:space="preserve">). </t>
    </r>
  </si>
  <si>
    <r>
      <rPr>
        <b/>
        <sz val="12"/>
        <rFont val="Arial Narrow"/>
        <family val="2"/>
      </rPr>
      <t>Columns E-F:</t>
    </r>
    <r>
      <rPr>
        <sz val="12"/>
        <rFont val="Arial Narrow"/>
        <family val="2"/>
      </rPr>
      <t xml:space="preserve"> Input Investor's </t>
    </r>
    <r>
      <rPr>
        <b/>
        <sz val="12"/>
        <rFont val="Arial Narrow"/>
        <family val="2"/>
      </rPr>
      <t>First and Last Name</t>
    </r>
    <r>
      <rPr>
        <sz val="12"/>
        <rFont val="Arial Narrow"/>
        <family val="2"/>
      </rPr>
      <t>.</t>
    </r>
  </si>
  <si>
    <r>
      <rPr>
        <b/>
        <sz val="12"/>
        <rFont val="Arial Narrow"/>
        <family val="2"/>
      </rPr>
      <t>Column G:</t>
    </r>
    <r>
      <rPr>
        <sz val="12"/>
        <rFont val="Arial Narrow"/>
        <family val="2"/>
      </rPr>
      <t xml:space="preserve"> Please input the </t>
    </r>
    <r>
      <rPr>
        <b/>
        <sz val="12"/>
        <rFont val="Arial Narrow"/>
        <family val="2"/>
      </rPr>
      <t>Investor's UEI (Unique Entity ID) number (this can be found at SAM.GOV).</t>
    </r>
    <r>
      <rPr>
        <sz val="12"/>
        <rFont val="Arial Narrow"/>
        <family val="2"/>
      </rPr>
      <t xml:space="preserve"> if applicable or indicate </t>
    </r>
    <r>
      <rPr>
        <b/>
        <sz val="12"/>
        <rFont val="Arial Narrow"/>
        <family val="2"/>
      </rPr>
      <t>N/A</t>
    </r>
  </si>
  <si>
    <r>
      <rPr>
        <b/>
        <sz val="12"/>
        <rFont val="Arial Narrow"/>
        <family val="2"/>
      </rPr>
      <t>Column H:</t>
    </r>
    <r>
      <rPr>
        <sz val="12"/>
        <rFont val="Arial Narrow"/>
        <family val="2"/>
      </rPr>
      <t xml:space="preserve"> Input </t>
    </r>
    <r>
      <rPr>
        <b/>
        <sz val="12"/>
        <rFont val="Arial Narrow"/>
        <family val="2"/>
      </rPr>
      <t xml:space="preserve">Invested $ Amount </t>
    </r>
    <r>
      <rPr>
        <sz val="12"/>
        <rFont val="Arial Narrow"/>
        <family val="2"/>
      </rPr>
      <t>to Date.</t>
    </r>
  </si>
  <si>
    <r>
      <rPr>
        <b/>
        <sz val="12"/>
        <rFont val="Arial Narrow"/>
        <family val="2"/>
      </rPr>
      <t>Column I:</t>
    </r>
    <r>
      <rPr>
        <sz val="12"/>
        <rFont val="Arial Narrow"/>
        <family val="2"/>
      </rPr>
      <t xml:space="preserve"> Select </t>
    </r>
    <r>
      <rPr>
        <u/>
        <sz val="12"/>
        <rFont val="Arial Narrow"/>
        <family val="2"/>
      </rPr>
      <t>Yes or No</t>
    </r>
    <r>
      <rPr>
        <sz val="12"/>
        <rFont val="Arial Narrow"/>
        <family val="2"/>
      </rPr>
      <t xml:space="preserve"> to appropriately identify if </t>
    </r>
    <r>
      <rPr>
        <b/>
        <sz val="12"/>
        <rFont val="Arial Narrow"/>
        <family val="2"/>
      </rPr>
      <t>Public Disclosure</t>
    </r>
    <r>
      <rPr>
        <sz val="12"/>
        <rFont val="Arial Narrow"/>
        <family val="2"/>
      </rPr>
      <t xml:space="preserve"> has occurred. (if Yes, please specify where in </t>
    </r>
    <r>
      <rPr>
        <b/>
        <sz val="12"/>
        <rFont val="Arial Narrow"/>
        <family val="2"/>
      </rPr>
      <t>Column J</t>
    </r>
    <r>
      <rPr>
        <sz val="12"/>
        <rFont val="Arial Narrow"/>
        <family val="2"/>
      </rPr>
      <t xml:space="preserve">). </t>
    </r>
  </si>
  <si>
    <t>Note: If you need additional rows, be sure to copy and paste existing rows so that the drop-down menus and conditional formatting function properly.</t>
  </si>
  <si>
    <t>Scientific, Technical, Manuals, Datasets, and Websites</t>
  </si>
  <si>
    <t>Publications</t>
  </si>
  <si>
    <t xml:space="preserve">Conference  Products </t>
  </si>
  <si>
    <t>Inventions, Patents, &amp; Licenses</t>
  </si>
  <si>
    <t>Other</t>
  </si>
  <si>
    <t>Where to Submit Products</t>
  </si>
  <si>
    <t>Product Type</t>
  </si>
  <si>
    <t>If Product is Other, Specify Product Type</t>
  </si>
  <si>
    <t>OSTI ID</t>
  </si>
  <si>
    <r>
      <t xml:space="preserve">DOI/ISBN
</t>
    </r>
    <r>
      <rPr>
        <sz val="12"/>
        <rFont val="Arial Narrow"/>
        <family val="2"/>
      </rPr>
      <t xml:space="preserve"> (if applicable)</t>
    </r>
  </si>
  <si>
    <r>
      <rPr>
        <b/>
        <sz val="12"/>
        <rFont val="Arial Narrow"/>
        <family val="2"/>
      </rPr>
      <t xml:space="preserve">Author/Speaker/Owner/Inventor </t>
    </r>
    <r>
      <rPr>
        <sz val="12"/>
        <rFont val="Arial Narrow"/>
        <family val="2"/>
      </rPr>
      <t xml:space="preserve">            (First Name)</t>
    </r>
  </si>
  <si>
    <r>
      <rPr>
        <b/>
        <sz val="12"/>
        <rFont val="Arial Narrow"/>
        <family val="2"/>
      </rPr>
      <t xml:space="preserve">Author/Speaker/Owner/Inventor                   </t>
    </r>
    <r>
      <rPr>
        <sz val="12"/>
        <rFont val="Arial Narrow"/>
        <family val="2"/>
      </rPr>
      <t xml:space="preserve"> (Last Name)</t>
    </r>
  </si>
  <si>
    <r>
      <t>Author/Speaker/Owner(s)                 Title or Licensees</t>
    </r>
    <r>
      <rPr>
        <sz val="12"/>
        <rFont val="Arial Narrow"/>
        <family val="2"/>
      </rPr>
      <t xml:space="preserve"> (as applicable)</t>
    </r>
  </si>
  <si>
    <t>Author/Speaker/Owner Affiliation 
(Prime or Subrecipient)</t>
  </si>
  <si>
    <t>Title of Product</t>
  </si>
  <si>
    <t>Web URL (if applicable)</t>
  </si>
  <si>
    <t xml:space="preserve">Description of Project Information </t>
  </si>
  <si>
    <r>
      <t xml:space="preserve">Publication Type
 </t>
    </r>
    <r>
      <rPr>
        <sz val="12"/>
        <rFont val="Arial Narrow"/>
        <family val="2"/>
      </rPr>
      <t>(Abstract, Book, Dissertation, Journal Publication, Thesis, Other)</t>
    </r>
  </si>
  <si>
    <t>If Other, Specify Publication Type</t>
  </si>
  <si>
    <t>Publication Date/ Date Issued</t>
  </si>
  <si>
    <r>
      <t xml:space="preserve">Status </t>
    </r>
    <r>
      <rPr>
        <sz val="12"/>
        <rFont val="Arial Narrow"/>
        <family val="2"/>
      </rPr>
      <t>(Planned, In Development, Submitted, Accepted, Published)</t>
    </r>
  </si>
  <si>
    <r>
      <t xml:space="preserve">Acknowledgement of Federal Support </t>
    </r>
    <r>
      <rPr>
        <sz val="12"/>
        <rFont val="Arial Narrow"/>
        <family val="2"/>
      </rPr>
      <t>(Yes/No)</t>
    </r>
  </si>
  <si>
    <r>
      <t xml:space="preserve">Legal Disclaimer Language </t>
    </r>
    <r>
      <rPr>
        <sz val="12"/>
        <rFont val="Arial Narrow"/>
        <family val="2"/>
      </rPr>
      <t>(Yes/No)</t>
    </r>
  </si>
  <si>
    <t>Conference Name</t>
  </si>
  <si>
    <t>Conference Date</t>
  </si>
  <si>
    <r>
      <t xml:space="preserve">Conference Product Type </t>
    </r>
    <r>
      <rPr>
        <sz val="12"/>
        <rFont val="Arial Narrow"/>
        <family val="2"/>
      </rPr>
      <t>(Paper, Proceeding, Presentation, Other)</t>
    </r>
  </si>
  <si>
    <t>If Other, Specify Conference Type</t>
  </si>
  <si>
    <t>Extramural Invention Report (EIR) or "S" Number</t>
  </si>
  <si>
    <r>
      <t xml:space="preserve">Patent Status </t>
    </r>
    <r>
      <rPr>
        <sz val="12"/>
        <rFont val="Arial Narrow"/>
        <family val="2"/>
      </rPr>
      <t>(patent application filed, patent granted, patent not accepted)</t>
    </r>
  </si>
  <si>
    <t>Significance of Contribution to the Project</t>
  </si>
  <si>
    <t>Submission Links</t>
  </si>
  <si>
    <t>OSTI Datasets</t>
  </si>
  <si>
    <t>DOE CODE</t>
  </si>
  <si>
    <t>OSTI</t>
  </si>
  <si>
    <t>iEdison</t>
  </si>
  <si>
    <t>Form of Investment</t>
  </si>
  <si>
    <t>If Other, Please Specify</t>
  </si>
  <si>
    <t>Investor First Name</t>
  </si>
  <si>
    <t>Investor Last Name</t>
  </si>
  <si>
    <t>Investor UEI</t>
  </si>
  <si>
    <t>Invested $ Amount to Date</t>
  </si>
  <si>
    <t>Publicly Disclosed</t>
  </si>
  <si>
    <t>If Yes, Please Specify How</t>
  </si>
  <si>
    <t>Participants</t>
  </si>
  <si>
    <r>
      <t xml:space="preserve">This is a cumulative report that will be used throughout the lifecycle of the project, </t>
    </r>
    <r>
      <rPr>
        <b/>
        <u/>
        <sz val="14"/>
        <rFont val="Arial Narrow"/>
        <family val="2"/>
      </rPr>
      <t>DO NOT</t>
    </r>
    <r>
      <rPr>
        <b/>
        <sz val="14"/>
        <rFont val="Arial Narrow"/>
        <family val="2"/>
      </rPr>
      <t xml:space="preserve"> delete previously listed participants.</t>
    </r>
  </si>
  <si>
    <t xml:space="preserve">The following information on participants (individuals) was provided during award negotiations. On a quarterly basis, provide updates as needed. For most projects, recipients must identify and provide specific information for the following individuals at the prime and subrecipient level: (1) all senior and key personnel (including project director(s)/principal investigator(s); and (2) each person who has worked or is expected to work at least 160 hours on the project at least one person month per year on the project regardless of the source of compensation (a person month equals approximately 160 hours of effort). In limited circumstances, typically large-scale construction projects, recipients are only required to report on (1) senior and key personnel for the prime recipient and subrecipients. Please refer to the Participants and Other Collaborating Organizations Term in your award Terms and Conditions to determine what level of reporting is required for your specific award. </t>
  </si>
  <si>
    <r>
      <rPr>
        <b/>
        <sz val="12"/>
        <rFont val="Arial Narrow"/>
        <family val="2"/>
      </rPr>
      <t>Column B:</t>
    </r>
    <r>
      <rPr>
        <sz val="12"/>
        <rFont val="Arial Narrow"/>
        <family val="2"/>
      </rPr>
      <t xml:space="preserve"> Should reflect the </t>
    </r>
    <r>
      <rPr>
        <b/>
        <sz val="12"/>
        <rFont val="Arial Narrow"/>
        <family val="2"/>
      </rPr>
      <t>Organization</t>
    </r>
    <r>
      <rPr>
        <sz val="12"/>
        <rFont val="Arial Narrow"/>
        <family val="2"/>
      </rPr>
      <t xml:space="preserve"> responsible for performing the task (this pick-list is auto-populated from your inputs in the Organizations tab)</t>
    </r>
  </si>
  <si>
    <r>
      <t xml:space="preserve">Columns C-D: </t>
    </r>
    <r>
      <rPr>
        <sz val="12"/>
        <rFont val="Arial Narrow"/>
        <family val="2"/>
      </rPr>
      <t xml:space="preserve">Input </t>
    </r>
    <r>
      <rPr>
        <b/>
        <sz val="12"/>
        <rFont val="Arial Narrow"/>
        <family val="2"/>
      </rPr>
      <t xml:space="preserve">First Name </t>
    </r>
    <r>
      <rPr>
        <sz val="12"/>
        <rFont val="Arial Narrow"/>
        <family val="2"/>
      </rPr>
      <t xml:space="preserve">and </t>
    </r>
    <r>
      <rPr>
        <b/>
        <sz val="12"/>
        <rFont val="Arial Narrow"/>
        <family val="2"/>
      </rPr>
      <t>Last Name</t>
    </r>
    <r>
      <rPr>
        <sz val="12"/>
        <rFont val="Arial Narrow"/>
        <family val="2"/>
      </rPr>
      <t xml:space="preserve"> of </t>
    </r>
    <r>
      <rPr>
        <b/>
        <sz val="12"/>
        <rFont val="Arial Narrow"/>
        <family val="2"/>
      </rPr>
      <t>Participant</t>
    </r>
    <r>
      <rPr>
        <sz val="12"/>
        <rFont val="Arial Narrow"/>
        <family val="2"/>
      </rPr>
      <t>.</t>
    </r>
  </si>
  <si>
    <r>
      <rPr>
        <b/>
        <sz val="12"/>
        <rFont val="Arial Narrow"/>
        <family val="2"/>
      </rPr>
      <t>Column E:</t>
    </r>
    <r>
      <rPr>
        <sz val="12"/>
        <rFont val="Arial Narrow"/>
        <family val="2"/>
      </rPr>
      <t xml:space="preserve"> Enter </t>
    </r>
    <r>
      <rPr>
        <b/>
        <sz val="12"/>
        <rFont val="Arial Narrow"/>
        <family val="2"/>
      </rPr>
      <t>Job Title</t>
    </r>
    <r>
      <rPr>
        <sz val="12"/>
        <rFont val="Arial Narrow"/>
        <family val="2"/>
      </rPr>
      <t xml:space="preserve"> of Participant (ex: Professional, Technician, K-12 Teacher, Graduate Student)</t>
    </r>
  </si>
  <si>
    <r>
      <rPr>
        <b/>
        <sz val="12"/>
        <color rgb="FF000000"/>
        <rFont val="Arial Narrow"/>
        <family val="2"/>
      </rPr>
      <t>Column F:</t>
    </r>
    <r>
      <rPr>
        <sz val="12"/>
        <color rgb="FF000000"/>
        <rFont val="Arial Narrow"/>
        <family val="2"/>
      </rPr>
      <t xml:space="preserve"> Select the </t>
    </r>
    <r>
      <rPr>
        <b/>
        <sz val="12"/>
        <color rgb="FF000000"/>
        <rFont val="Arial Narrow"/>
        <family val="2"/>
      </rPr>
      <t xml:space="preserve">Participant's Role in the Project. </t>
    </r>
    <r>
      <rPr>
        <sz val="12"/>
        <color rgb="FF000000"/>
        <rFont val="Arial Narrow"/>
        <family val="2"/>
      </rPr>
      <t xml:space="preserve">If </t>
    </r>
    <r>
      <rPr>
        <b/>
        <sz val="12"/>
        <color rgb="FF000000"/>
        <rFont val="Arial Narrow"/>
        <family val="2"/>
      </rPr>
      <t>"Other"</t>
    </r>
    <r>
      <rPr>
        <sz val="12"/>
        <color rgb="FF000000"/>
        <rFont val="Arial Narrow"/>
        <family val="2"/>
      </rPr>
      <t xml:space="preserve"> is selected, please specify in </t>
    </r>
    <r>
      <rPr>
        <b/>
        <sz val="12"/>
        <color rgb="FF000000"/>
        <rFont val="Arial Narrow"/>
        <family val="2"/>
      </rPr>
      <t xml:space="preserve">Column G. </t>
    </r>
  </si>
  <si>
    <r>
      <rPr>
        <b/>
        <sz val="12"/>
        <rFont val="Arial Narrow"/>
        <family val="2"/>
      </rPr>
      <t xml:space="preserve">Column G: </t>
    </r>
    <r>
      <rPr>
        <sz val="12"/>
        <rFont val="Arial Narrow"/>
        <family val="2"/>
      </rPr>
      <t xml:space="preserve">Enter </t>
    </r>
    <r>
      <rPr>
        <b/>
        <sz val="12"/>
        <rFont val="Arial Narrow"/>
        <family val="2"/>
      </rPr>
      <t>U.S. State or Territory of Residence</t>
    </r>
    <r>
      <rPr>
        <sz val="12"/>
        <rFont val="Arial Narrow"/>
        <family val="2"/>
      </rPr>
      <t xml:space="preserve"> of Participant.</t>
    </r>
  </si>
  <si>
    <r>
      <rPr>
        <b/>
        <sz val="12"/>
        <rFont val="Arial Narrow"/>
        <family val="2"/>
      </rPr>
      <t>Column H:</t>
    </r>
    <r>
      <rPr>
        <sz val="12"/>
        <rFont val="Arial Narrow"/>
        <family val="2"/>
      </rPr>
      <t xml:space="preserve"> Enter </t>
    </r>
    <r>
      <rPr>
        <b/>
        <sz val="12"/>
        <rFont val="Arial Narrow"/>
        <family val="2"/>
      </rPr>
      <t>Country of Residence</t>
    </r>
    <r>
      <rPr>
        <sz val="12"/>
        <rFont val="Arial Narrow"/>
        <family val="2"/>
      </rPr>
      <t xml:space="preserve"> if </t>
    </r>
    <r>
      <rPr>
        <b/>
        <u/>
        <sz val="12"/>
        <rFont val="Arial Narrow"/>
        <family val="2"/>
      </rPr>
      <t>NOT</t>
    </r>
    <r>
      <rPr>
        <sz val="12"/>
        <rFont val="Arial Narrow"/>
        <family val="2"/>
      </rPr>
      <t xml:space="preserve"> the United States of Participant.</t>
    </r>
  </si>
  <si>
    <r>
      <rPr>
        <b/>
        <sz val="12"/>
        <rFont val="Arial Narrow"/>
        <family val="2"/>
      </rPr>
      <t>Column I:</t>
    </r>
    <r>
      <rPr>
        <sz val="12"/>
        <rFont val="Arial Narrow"/>
        <family val="2"/>
      </rPr>
      <t xml:space="preserve"> Select </t>
    </r>
    <r>
      <rPr>
        <u/>
        <sz val="12"/>
        <rFont val="Arial Narrow"/>
        <family val="2"/>
      </rPr>
      <t>Yes or No</t>
    </r>
    <r>
      <rPr>
        <sz val="12"/>
        <rFont val="Arial Narrow"/>
        <family val="2"/>
      </rPr>
      <t xml:space="preserve"> to identify if the </t>
    </r>
    <r>
      <rPr>
        <b/>
        <sz val="12"/>
        <rFont val="Arial Narrow"/>
        <family val="2"/>
      </rPr>
      <t>Participant</t>
    </r>
    <r>
      <rPr>
        <sz val="12"/>
        <rFont val="Arial Narrow"/>
        <family val="2"/>
      </rPr>
      <t xml:space="preserve"> has collaborated with an Individual from a </t>
    </r>
    <r>
      <rPr>
        <b/>
        <sz val="12"/>
        <rFont val="Arial Narrow"/>
        <family val="2"/>
      </rPr>
      <t xml:space="preserve">Foreign Entity </t>
    </r>
    <r>
      <rPr>
        <sz val="12"/>
        <rFont val="Arial Narrow"/>
        <family val="2"/>
      </rPr>
      <t>during the period of performance.</t>
    </r>
  </si>
  <si>
    <r>
      <rPr>
        <b/>
        <sz val="12"/>
        <rFont val="Arial Narrow"/>
        <family val="2"/>
      </rPr>
      <t>Column J:</t>
    </r>
    <r>
      <rPr>
        <sz val="12"/>
        <rFont val="Arial Narrow"/>
        <family val="2"/>
      </rPr>
      <t xml:space="preserve"> Enter </t>
    </r>
    <r>
      <rPr>
        <b/>
        <sz val="12"/>
        <rFont val="Arial Narrow"/>
        <family val="2"/>
      </rPr>
      <t>Associated Country(ies)</t>
    </r>
    <r>
      <rPr>
        <sz val="12"/>
        <rFont val="Arial Narrow"/>
        <family val="2"/>
      </rPr>
      <t xml:space="preserve"> of </t>
    </r>
    <r>
      <rPr>
        <b/>
        <sz val="12"/>
        <rFont val="Arial Narrow"/>
        <family val="2"/>
      </rPr>
      <t>Foreign Collaborator</t>
    </r>
    <r>
      <rPr>
        <sz val="12"/>
        <rFont val="Arial Narrow"/>
        <family val="2"/>
      </rPr>
      <t>.</t>
    </r>
  </si>
  <si>
    <r>
      <rPr>
        <b/>
        <sz val="12"/>
        <rFont val="Arial Narrow"/>
        <family val="2"/>
      </rPr>
      <t>Columns K-L:</t>
    </r>
    <r>
      <rPr>
        <sz val="12"/>
        <rFont val="Arial Narrow"/>
        <family val="2"/>
      </rPr>
      <t xml:space="preserve"> Input </t>
    </r>
    <r>
      <rPr>
        <b/>
        <sz val="12"/>
        <rFont val="Arial Narrow"/>
        <family val="2"/>
      </rPr>
      <t>Start</t>
    </r>
    <r>
      <rPr>
        <sz val="12"/>
        <rFont val="Arial Narrow"/>
        <family val="2"/>
      </rPr>
      <t xml:space="preserve"> and </t>
    </r>
    <r>
      <rPr>
        <b/>
        <sz val="12"/>
        <rFont val="Arial Narrow"/>
        <family val="2"/>
      </rPr>
      <t>End Dates</t>
    </r>
    <r>
      <rPr>
        <sz val="12"/>
        <rFont val="Arial Narrow"/>
        <family val="2"/>
      </rPr>
      <t xml:space="preserve"> for </t>
    </r>
    <r>
      <rPr>
        <b/>
        <sz val="12"/>
        <rFont val="Arial Narrow"/>
        <family val="2"/>
      </rPr>
      <t>Participant's Partnership</t>
    </r>
    <r>
      <rPr>
        <sz val="12"/>
        <rFont val="Arial Narrow"/>
        <family val="2"/>
      </rPr>
      <t>; if they are still currently performing in their role indicate</t>
    </r>
    <r>
      <rPr>
        <b/>
        <sz val="12"/>
        <rFont val="Arial Narrow"/>
        <family val="2"/>
      </rPr>
      <t xml:space="preserve"> N/A </t>
    </r>
    <r>
      <rPr>
        <sz val="12"/>
        <rFont val="Arial Narrow"/>
        <family val="2"/>
      </rPr>
      <t xml:space="preserve">for the End date. </t>
    </r>
  </si>
  <si>
    <t>Participant Information</t>
  </si>
  <si>
    <t>Residence of Participant</t>
  </si>
  <si>
    <t>Participant Dates</t>
  </si>
  <si>
    <t>Organization</t>
  </si>
  <si>
    <t>First Name</t>
  </si>
  <si>
    <t>Last Name</t>
  </si>
  <si>
    <t>Job Title</t>
  </si>
  <si>
    <t>If the Role in the Project is Other, Please Specify</t>
  </si>
  <si>
    <t>U.S. State or Territory of Residence</t>
  </si>
  <si>
    <t>Country of Residence if not the United States</t>
  </si>
  <si>
    <t>Has this person collaborated with an Individual from a Foreign Entity?</t>
  </si>
  <si>
    <t> Associated Country(ies) of Foreign Collaborator</t>
  </si>
  <si>
    <t>Participant Start Date</t>
  </si>
  <si>
    <t>Participant End Date</t>
  </si>
  <si>
    <t>Earned Value Management</t>
  </si>
  <si>
    <r>
      <rPr>
        <b/>
        <sz val="12"/>
        <rFont val="Arial Narrow"/>
        <family val="2"/>
      </rPr>
      <t>Row 13: No entry required;</t>
    </r>
    <r>
      <rPr>
        <sz val="12"/>
        <rFont val="Arial Narrow"/>
        <family val="2"/>
      </rPr>
      <t xml:space="preserve"> this is auto-populated based on values entered in the cost summary tab.</t>
    </r>
  </si>
  <si>
    <r>
      <rPr>
        <b/>
        <sz val="12"/>
        <rFont val="Arial Narrow"/>
        <family val="2"/>
      </rPr>
      <t>Columns C-E, Rows 13-14:</t>
    </r>
    <r>
      <rPr>
        <sz val="12"/>
        <rFont val="Arial Narrow"/>
        <family val="2"/>
      </rPr>
      <t xml:space="preserve"> Enter the earned value, planned value and actual costs for the total project, federal share and recipient share. </t>
    </r>
    <r>
      <rPr>
        <b/>
        <sz val="12"/>
        <rFont val="Arial Narrow"/>
        <family val="2"/>
      </rPr>
      <t xml:space="preserve">Incentive Selectees, </t>
    </r>
    <r>
      <rPr>
        <sz val="12"/>
        <rFont val="Arial Narrow"/>
        <family val="2"/>
      </rPr>
      <t>Please leave columns D &amp; E blank.</t>
    </r>
  </si>
  <si>
    <r>
      <rPr>
        <b/>
        <sz val="12"/>
        <color rgb="FF000000"/>
        <rFont val="Arial Narrow"/>
        <family val="2"/>
      </rPr>
      <t xml:space="preserve">Rows 17-21: No entry required: </t>
    </r>
    <r>
      <rPr>
        <sz val="12"/>
        <color rgb="FF000000"/>
        <rFont val="Arial Narrow"/>
        <family val="2"/>
      </rPr>
      <t>The form will auto-calculate SPI, CPI and EAC based on the values included above.</t>
    </r>
  </si>
  <si>
    <t>Earned Value Management Reporting</t>
  </si>
  <si>
    <t>TOTAL $</t>
  </si>
  <si>
    <t>Fed Share $</t>
  </si>
  <si>
    <t>Recipient Share $</t>
  </si>
  <si>
    <t>Total Budget</t>
  </si>
  <si>
    <t>Earned Value</t>
  </si>
  <si>
    <t>Planned Value</t>
  </si>
  <si>
    <t>Actual Costs</t>
  </si>
  <si>
    <t>Schedule Performance Index</t>
  </si>
  <si>
    <t>Cost Performance Index</t>
  </si>
  <si>
    <t>Estimated at Completion</t>
  </si>
  <si>
    <t>EAC Variance</t>
  </si>
  <si>
    <t> </t>
  </si>
  <si>
    <t>Tech Assistance Topics</t>
  </si>
  <si>
    <t>Project Roles</t>
  </si>
  <si>
    <t>Task/Milestone Codes</t>
  </si>
  <si>
    <t>Solar Installation</t>
  </si>
  <si>
    <t>PD/PI</t>
  </si>
  <si>
    <t>Conference</t>
  </si>
  <si>
    <t>BP</t>
  </si>
  <si>
    <t>BP       Budget Period</t>
  </si>
  <si>
    <t>ANNH_Alaska Native-Serving and Native Hawaiian</t>
  </si>
  <si>
    <t>Finance</t>
  </si>
  <si>
    <t>Co PD/PI</t>
  </si>
  <si>
    <t>Datasets</t>
  </si>
  <si>
    <t>T</t>
  </si>
  <si>
    <t>T        TASK</t>
  </si>
  <si>
    <t>ANNHF_Alaska Native-Serving and Native Hawaiian</t>
  </si>
  <si>
    <t>Procurement/Requests for Proposals</t>
  </si>
  <si>
    <t>Faculty</t>
  </si>
  <si>
    <t>Inventions</t>
  </si>
  <si>
    <t>T (CBP)</t>
  </si>
  <si>
    <t>T TASK (Community Benefits Plan)</t>
  </si>
  <si>
    <t>AANAPISI_Asian American and Native American Pacific Islander</t>
  </si>
  <si>
    <t>Policy Design (e.g. Virtual Net Metering)</t>
  </si>
  <si>
    <t>Community College Faculty</t>
  </si>
  <si>
    <t>Licenses</t>
  </si>
  <si>
    <t>ST</t>
  </si>
  <si>
    <t>ST      Subtask</t>
  </si>
  <si>
    <t>HSI_Hispanic-Serving Institution</t>
  </si>
  <si>
    <t>Solar Market Status</t>
  </si>
  <si>
    <t>Technical School Faculty</t>
  </si>
  <si>
    <t>Manuals</t>
  </si>
  <si>
    <t>ST (CBP)</t>
  </si>
  <si>
    <t>ST      Subtask (Community Benefits Plan)</t>
  </si>
  <si>
    <t>HSISTEM(F)_Hispanic-Serving Institution</t>
  </si>
  <si>
    <t>Zoning/Permitting/Planning</t>
  </si>
  <si>
    <t>K-12 Teacher</t>
  </si>
  <si>
    <t>N/A</t>
  </si>
  <si>
    <t>M</t>
  </si>
  <si>
    <t>M        Milestone</t>
  </si>
  <si>
    <t>MSEIP_Minority Science and Engineering Improvement Program</t>
  </si>
  <si>
    <t>Other Item Not Listed (please provide descriptive text in next column)</t>
  </si>
  <si>
    <t>Postdoctoral (scholar, fellow or other postdoctoral position)</t>
  </si>
  <si>
    <t>M (CBP)</t>
  </si>
  <si>
    <t>M        Milestone (Community Benefits Plan)</t>
  </si>
  <si>
    <t>NASNTI_Native American Non-Tribal Institutions</t>
  </si>
  <si>
    <t>Other Professional</t>
  </si>
  <si>
    <t>Patents</t>
  </si>
  <si>
    <t>M (Cyber)</t>
  </si>
  <si>
    <t>M        Cybersecurity</t>
  </si>
  <si>
    <t>NASNTIF_Native American Non-Tribal Institutions</t>
  </si>
  <si>
    <t>Technician</t>
  </si>
  <si>
    <t>Publication</t>
  </si>
  <si>
    <t>D</t>
  </si>
  <si>
    <t>D         Deliverable</t>
  </si>
  <si>
    <t>PBIA_Predominantly Black Institutions</t>
  </si>
  <si>
    <t>Degree Types</t>
  </si>
  <si>
    <t>Staff Scientist (doctoral level)</t>
  </si>
  <si>
    <t>Software</t>
  </si>
  <si>
    <t>FD</t>
  </si>
  <si>
    <t>FD       Final Deliverable</t>
  </si>
  <si>
    <t>PBIF_Predominantly Black Institutions</t>
  </si>
  <si>
    <t>BS</t>
  </si>
  <si>
    <t>Venture Capital Series A</t>
  </si>
  <si>
    <t>Statistician</t>
  </si>
  <si>
    <t>Websites</t>
  </si>
  <si>
    <t>BT</t>
  </si>
  <si>
    <t>BT       Bridge Task</t>
  </si>
  <si>
    <t>PBIMDElig_Predominantly Black Institutions</t>
  </si>
  <si>
    <t>MS</t>
  </si>
  <si>
    <t>Venture Capital Series B</t>
  </si>
  <si>
    <t>Graduate Student (research assistant)</t>
  </si>
  <si>
    <t>GNG</t>
  </si>
  <si>
    <t>GNG   Go/No Go</t>
  </si>
  <si>
    <t>PPOHA_Promoting Postbaccalaureate Opportunities for Hispanic Americans</t>
  </si>
  <si>
    <t>PhD</t>
  </si>
  <si>
    <t>Venture Capital Series C</t>
  </si>
  <si>
    <t>Non-Student Research Assistant</t>
  </si>
  <si>
    <t>ICDP</t>
  </si>
  <si>
    <t>ICDP   Internal Critical Decision Point</t>
  </si>
  <si>
    <t>SIP_Strengthening Institutions Program</t>
  </si>
  <si>
    <t>Postdoc</t>
  </si>
  <si>
    <t>Private Equity</t>
  </si>
  <si>
    <t>Undergraduate Student</t>
  </si>
  <si>
    <t>PM</t>
  </si>
  <si>
    <t>PM       Project Management</t>
  </si>
  <si>
    <t>SIPFElig_Strengthening Institutions Program</t>
  </si>
  <si>
    <t>Non-Degree Trainee</t>
  </si>
  <si>
    <t>Debt</t>
  </si>
  <si>
    <t>Technical School Student</t>
  </si>
  <si>
    <t>HBCU_Historically Black Colleges and Universities</t>
  </si>
  <si>
    <t>IPO (Initial Public Offering)</t>
  </si>
  <si>
    <t>High School Student</t>
  </si>
  <si>
    <t>HBGI_Historically Black Graduate Institutions</t>
  </si>
  <si>
    <t>Community Representative</t>
  </si>
  <si>
    <t>Jobs</t>
  </si>
  <si>
    <t>HBCUMasters_Historically Black Colleges and Universities</t>
  </si>
  <si>
    <t>Consultant</t>
  </si>
  <si>
    <t>J40</t>
  </si>
  <si>
    <t>TCCU_Tribally Controlled Colleges and Universities</t>
  </si>
  <si>
    <t>Research Experience for Undergraduates (REU) Participant</t>
  </si>
  <si>
    <t>DEIA</t>
  </si>
  <si>
    <t>Prime</t>
  </si>
  <si>
    <t>Other (specify)</t>
  </si>
  <si>
    <t>Participant Contribution</t>
  </si>
  <si>
    <t>CE</t>
  </si>
  <si>
    <t>Subrecipient</t>
  </si>
  <si>
    <t>Reporting Periods</t>
  </si>
  <si>
    <t>Community Stakeholder</t>
  </si>
  <si>
    <t>Contractor</t>
  </si>
  <si>
    <t>Labor Stakeholder</t>
  </si>
  <si>
    <t>Partners</t>
  </si>
  <si>
    <t>10/1/2018</t>
  </si>
  <si>
    <t>Allowable Reporting Years</t>
  </si>
  <si>
    <t>Business Contact</t>
  </si>
  <si>
    <t>Project Type</t>
  </si>
  <si>
    <t>Collaborating Organizations</t>
  </si>
  <si>
    <t>Alaskan Native Corporation Owned Firm ​</t>
  </si>
  <si>
    <t>Infrastructure/Non-Construction</t>
  </si>
  <si>
    <t>CBP Partner</t>
  </si>
  <si>
    <t>Asian-Pacific American Owned​</t>
  </si>
  <si>
    <t>Student</t>
  </si>
  <si>
    <t>Infrastructure/Construction</t>
  </si>
  <si>
    <t>U.S. National Laboratories</t>
  </si>
  <si>
    <t>Black American Owned ​</t>
  </si>
  <si>
    <t xml:space="preserve"> </t>
  </si>
  <si>
    <t>All Other Projects</t>
  </si>
  <si>
    <t>Hispanic American Owned ​</t>
  </si>
  <si>
    <t>State</t>
  </si>
  <si>
    <t>Native American Owned ​</t>
  </si>
  <si>
    <t>AL</t>
  </si>
  <si>
    <t>For Profit</t>
  </si>
  <si>
    <t>Native Hawaiian Organization Owned Firm ​</t>
  </si>
  <si>
    <t>AK</t>
  </si>
  <si>
    <t>Month</t>
  </si>
  <si>
    <t>Day</t>
  </si>
  <si>
    <t>Year</t>
  </si>
  <si>
    <t>Governmental</t>
  </si>
  <si>
    <t>Subcontinent Asian (Asian-Indian) American Owned ​</t>
  </si>
  <si>
    <t>AZ</t>
  </si>
  <si>
    <t>Non-Profit​ (Not University)</t>
  </si>
  <si>
    <t>Tribally Owned Firm​</t>
  </si>
  <si>
    <t>AR</t>
  </si>
  <si>
    <t>Other J40 Relevant Organizations</t>
  </si>
  <si>
    <t>Veteran Owned Business ​</t>
  </si>
  <si>
    <t>AS</t>
  </si>
  <si>
    <t>Small Business​ (For Profit)</t>
  </si>
  <si>
    <t>Woman Owned Business​</t>
  </si>
  <si>
    <t>CA</t>
  </si>
  <si>
    <t>University (MSI​)</t>
  </si>
  <si>
    <t>OTHER</t>
  </si>
  <si>
    <t>CO</t>
  </si>
  <si>
    <t>University (Non-MSI)</t>
  </si>
  <si>
    <t>UNKNOWN</t>
  </si>
  <si>
    <t>CT</t>
  </si>
  <si>
    <t>Federal</t>
  </si>
  <si>
    <t>DE</t>
  </si>
  <si>
    <t>Local</t>
  </si>
  <si>
    <t>FL</t>
  </si>
  <si>
    <t>FM</t>
  </si>
  <si>
    <t>Tribal Government​</t>
  </si>
  <si>
    <t>GA</t>
  </si>
  <si>
    <t>AbilityOne Non-Profit Agency​</t>
  </si>
  <si>
    <t>GU</t>
  </si>
  <si>
    <t>Community Development Corporation Owned Firm​</t>
  </si>
  <si>
    <t>HI</t>
  </si>
  <si>
    <t>Housing Authorities Public/Tribal​</t>
  </si>
  <si>
    <t>ID</t>
  </si>
  <si>
    <t>Small Agricultural Cooperative​</t>
  </si>
  <si>
    <t>IL</t>
  </si>
  <si>
    <t>SBA Certified 8(a) Program Participant ​</t>
  </si>
  <si>
    <t>IN</t>
  </si>
  <si>
    <t>Alaskan Native Servicing Institution​</t>
  </si>
  <si>
    <t>IA</t>
  </si>
  <si>
    <t>Hispanic Servicing Institution​ (HSI)</t>
  </si>
  <si>
    <t>KS</t>
  </si>
  <si>
    <t>Historically Black College or University (HBCU)</t>
  </si>
  <si>
    <t>KY</t>
  </si>
  <si>
    <t>Native Hawaiian Servicing Institution​</t>
  </si>
  <si>
    <t>LA</t>
  </si>
  <si>
    <t>Tribal College​ and University (TCU)</t>
  </si>
  <si>
    <t>ME</t>
  </si>
  <si>
    <t>4-year College</t>
  </si>
  <si>
    <t>MD</t>
  </si>
  <si>
    <t>Technical/Community College</t>
  </si>
  <si>
    <t>MA</t>
  </si>
  <si>
    <t>MH</t>
  </si>
  <si>
    <t>MI</t>
  </si>
  <si>
    <t>MN</t>
  </si>
  <si>
    <t>MO</t>
  </si>
  <si>
    <t>MP</t>
  </si>
  <si>
    <t>MT</t>
  </si>
  <si>
    <t>NE</t>
  </si>
  <si>
    <t>NV</t>
  </si>
  <si>
    <t>NH</t>
  </si>
  <si>
    <t>NJ</t>
  </si>
  <si>
    <t>NM</t>
  </si>
  <si>
    <t>NY</t>
  </si>
  <si>
    <t>NC</t>
  </si>
  <si>
    <t>ND</t>
  </si>
  <si>
    <t>OH</t>
  </si>
  <si>
    <t>OK</t>
  </si>
  <si>
    <t>OR</t>
  </si>
  <si>
    <t>PA</t>
  </si>
  <si>
    <t>PR</t>
  </si>
  <si>
    <t>TRLS</t>
  </si>
  <si>
    <t>PW</t>
  </si>
  <si>
    <t xml:space="preserve">TRL 1 </t>
  </si>
  <si>
    <t>RI</t>
  </si>
  <si>
    <t>TRL 2</t>
  </si>
  <si>
    <t>SC</t>
  </si>
  <si>
    <t>TRL 3</t>
  </si>
  <si>
    <t>SD</t>
  </si>
  <si>
    <t>TRL 4</t>
  </si>
  <si>
    <t>TN</t>
  </si>
  <si>
    <t>TRL 5</t>
  </si>
  <si>
    <t>TX</t>
  </si>
  <si>
    <t>TRL 6</t>
  </si>
  <si>
    <t>UM</t>
  </si>
  <si>
    <t>TRL 7</t>
  </si>
  <si>
    <t>UT</t>
  </si>
  <si>
    <t>TRL 8</t>
  </si>
  <si>
    <t>VT</t>
  </si>
  <si>
    <t>TRL 9</t>
  </si>
  <si>
    <t>VA</t>
  </si>
  <si>
    <t>VI</t>
  </si>
  <si>
    <t>WA</t>
  </si>
  <si>
    <t>WV</t>
  </si>
  <si>
    <t>WI</t>
  </si>
  <si>
    <t>WY</t>
  </si>
  <si>
    <t>MBARI</t>
  </si>
  <si>
    <t>EE0009444</t>
  </si>
  <si>
    <t>Open Wave-Energy Control System Development Platform</t>
  </si>
  <si>
    <t>Andrew Hamilton</t>
  </si>
  <si>
    <t>hamilton@mbari.org</t>
  </si>
  <si>
    <t>ROS integration into buoy controller</t>
  </si>
  <si>
    <t>System architecture planning</t>
  </si>
  <si>
    <t>Create ROS Package defining message data structures</t>
  </si>
  <si>
    <t>Create ROS package that publishes CANbus data</t>
  </si>
  <si>
    <t>Create ROS package that publishes AHRS/GPS data</t>
  </si>
  <si>
    <t>Create ROS package that logs data on the buoy</t>
  </si>
  <si>
    <t>Create ROS package that provides streaming telemetry</t>
  </si>
  <si>
    <t>Test on Buoy Computer</t>
  </si>
  <si>
    <t>ROS Running on MBARI WEC Computer</t>
  </si>
  <si>
    <t>Integrate wave-energy simulator into ROS environment</t>
  </si>
  <si>
    <t>Planning</t>
  </si>
  <si>
    <t>Evaluate simulation tools</t>
  </si>
  <si>
    <t>Simulator selected</t>
  </si>
  <si>
    <t>Integrate selected simulation into ROS package</t>
  </si>
  <si>
    <t>PTO and power system simulation</t>
  </si>
  <si>
    <t>Implement Heave Cone simulation</t>
  </si>
  <si>
    <t>Develop Simulation Inputs</t>
  </si>
  <si>
    <t>Develop visualization tools</t>
  </si>
  <si>
    <t>Test code interoperability with buoy hardware</t>
  </si>
  <si>
    <t>Simulator integrated</t>
  </si>
  <si>
    <t>Publish Simulated Environment</t>
  </si>
  <si>
    <t>Publically release software from task 1 and 2</t>
  </si>
  <si>
    <t>Create example tutorial</t>
  </si>
  <si>
    <t>Test example tutorial</t>
  </si>
  <si>
    <t>Export example tutorial to website/portal</t>
  </si>
  <si>
    <t>All packages are published publically</t>
  </si>
  <si>
    <t>Port existing MBARI control to ROS system</t>
  </si>
  <si>
    <t>Transfer current logging and control features to ROS system</t>
  </si>
  <si>
    <t>Transfer current system control features to ROS system</t>
  </si>
  <si>
    <t>Run standard performance/logging tests with ROS system</t>
  </si>
  <si>
    <t>MBARI control running in ROS system</t>
  </si>
  <si>
    <t>Develop website/portal for user access/outreach</t>
  </si>
  <si>
    <t>Planning and toolchain selection</t>
  </si>
  <si>
    <t>Establish communication channel for online community</t>
  </si>
  <si>
    <t>Create website entry-point</t>
  </si>
  <si>
    <t>Portal ready to launch</t>
  </si>
  <si>
    <t>Launch of simulation capabilities to beta group</t>
  </si>
  <si>
    <t>Planning and identification of beta users</t>
  </si>
  <si>
    <t>Prepare and hold webinar</t>
  </si>
  <si>
    <t>Webinar completed</t>
  </si>
  <si>
    <t>User Support</t>
  </si>
  <si>
    <t>Website and data management</t>
  </si>
  <si>
    <t>Results review</t>
  </si>
  <si>
    <t>Buoy deployment, recovery and maintenance #1</t>
  </si>
  <si>
    <t>Pre-deployment assembly and test</t>
  </si>
  <si>
    <t>Deployment</t>
  </si>
  <si>
    <t>Buoy deployed</t>
  </si>
  <si>
    <t>At-sea monitoring</t>
  </si>
  <si>
    <t>Recovery, cleaning and refurbishment</t>
  </si>
  <si>
    <t>Support of on-buoy operations for beta group</t>
  </si>
  <si>
    <t>Safety review of controller behaviors in simulation</t>
  </si>
  <si>
    <t>User support during on-buoy operations</t>
  </si>
  <si>
    <t>Successful on-buoy use of user code</t>
  </si>
  <si>
    <t>Data management</t>
  </si>
  <si>
    <t>Assistance with results analysis and publication</t>
  </si>
  <si>
    <t>Marketing and outreach</t>
  </si>
  <si>
    <t>Documentation and workshop or online training preparation</t>
  </si>
  <si>
    <t>Workshop or online training completed</t>
  </si>
  <si>
    <t>Advertising</t>
  </si>
  <si>
    <t>Website/portal maintenance</t>
  </si>
  <si>
    <t>Workshop or online training</t>
  </si>
  <si>
    <t>Conference attendance</t>
  </si>
  <si>
    <t>Coordination with MERC</t>
  </si>
  <si>
    <t>Support of simulation capabilities for all interested parties</t>
  </si>
  <si>
    <t>User support</t>
  </si>
  <si>
    <t>Code maintenance</t>
  </si>
  <si>
    <t>Go/No-Go Review</t>
  </si>
  <si>
    <t>Continuation application and presentation</t>
  </si>
  <si>
    <t>Continuation Application and Presentation</t>
  </si>
  <si>
    <t>Receipt of GNG Decision</t>
  </si>
  <si>
    <t>Negotiation or Project Closeout</t>
  </si>
  <si>
    <t>Attend conference or seminar</t>
  </si>
  <si>
    <t>Support of simulation capabilities</t>
  </si>
  <si>
    <t>Buoy deployment, recovery and maintenance #2</t>
  </si>
  <si>
    <t>Buoy Deployed</t>
  </si>
  <si>
    <t>Support of on-buoy operations for deployment #2</t>
  </si>
  <si>
    <t>Addition of specialized buoy capabilities</t>
  </si>
  <si>
    <t>Identification of practical and effective modifications</t>
  </si>
  <si>
    <t>Design work to implement modifications</t>
  </si>
  <si>
    <t>Mechanical and electrical integration</t>
  </si>
  <si>
    <t>Software integration and test</t>
  </si>
  <si>
    <t>Buoy deployment, recovery and maintenance #3</t>
  </si>
  <si>
    <t>Support of on-buoy operations for deployment #3</t>
  </si>
  <si>
    <t>Final report preparation</t>
  </si>
  <si>
    <t>Final report</t>
  </si>
  <si>
    <t>Cooley</t>
  </si>
  <si>
    <t>Monterey Canyon Research Vessels</t>
  </si>
  <si>
    <t>Perform ROS integration, test, and export. Cost estimate based on personnel hours.</t>
  </si>
  <si>
    <t>Open Source Robotics</t>
  </si>
  <si>
    <t>Legal counsel, terms of use agreement.   Basis =  Past costs</t>
  </si>
  <si>
    <t>Buoy Deployment Ship time.  Basis = Past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</si>
</sst>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164" formatCode="&quot;$&quot;#,##0.00"/>
    <numFmt numFmtId="165" formatCode="m/d/yy;@"/>
    <numFmt numFmtId="166" formatCode="&quot;$&quot;#,##0"/>
    <numFmt numFmtId="167" formatCode="m/d/yyyy;;;"/>
    <numFmt numFmtId="168" formatCode="mm/yyyy"/>
  </numFmts>
  <fonts count="106" x14ac:knownFonts="1">
    <font>
      <sz val="11"/>
      <color theme="1"/>
      <name val="Calibri"/>
      <family val="2"/>
      <scheme val="minor"/>
    </font>
    <font>
      <sz val="11"/>
      <color indexed="8"/>
      <name val="Calibri"/>
      <family val="2"/>
    </font>
    <font>
      <sz val="11"/>
      <color theme="1"/>
      <name val="Calibri"/>
      <family val="2"/>
      <scheme val="minor"/>
    </font>
    <font>
      <sz val="10"/>
      <name val="Arial"/>
      <family val="2"/>
    </font>
    <font>
      <sz val="12"/>
      <color theme="1"/>
      <name val="Calibri"/>
      <family val="2"/>
      <scheme val="minor"/>
    </font>
    <font>
      <b/>
      <sz val="9"/>
      <color indexed="8"/>
      <name val="Times New Roman"/>
      <family val="1"/>
    </font>
    <font>
      <b/>
      <sz val="9"/>
      <color theme="1"/>
      <name val="Times New Roman"/>
      <family val="1"/>
    </font>
    <font>
      <sz val="9"/>
      <color theme="1"/>
      <name val="Times New Roman"/>
      <family val="1"/>
    </font>
    <font>
      <sz val="9"/>
      <color indexed="8"/>
      <name val="Times New Roman"/>
      <family val="1"/>
    </font>
    <font>
      <u/>
      <sz val="12.5"/>
      <color indexed="12"/>
      <name val="Arial"/>
      <family val="2"/>
    </font>
    <font>
      <u/>
      <sz val="11"/>
      <color theme="10"/>
      <name val="Calibri"/>
      <family val="2"/>
      <scheme val="minor"/>
    </font>
    <font>
      <sz val="10"/>
      <name val="Arial"/>
      <family val="2"/>
    </font>
    <font>
      <sz val="11"/>
      <color theme="1"/>
      <name val="Arial Narrow"/>
      <family val="2"/>
    </font>
    <font>
      <b/>
      <sz val="20"/>
      <color rgb="FFFFFFFF"/>
      <name val="Arial Narrow"/>
      <family val="2"/>
    </font>
    <font>
      <b/>
      <sz val="16"/>
      <name val="Arial Narrow"/>
      <family val="2"/>
    </font>
    <font>
      <b/>
      <sz val="12"/>
      <name val="Arial Narrow"/>
      <family val="2"/>
    </font>
    <font>
      <sz val="12"/>
      <name val="Arial Narrow"/>
      <family val="2"/>
    </font>
    <font>
      <b/>
      <sz val="16"/>
      <color theme="0"/>
      <name val="Arial Narrow"/>
      <family val="2"/>
    </font>
    <font>
      <sz val="10"/>
      <name val="Arial Narrow"/>
      <family val="2"/>
    </font>
    <font>
      <sz val="14"/>
      <color theme="1"/>
      <name val="Arial Narrow"/>
      <family val="2"/>
    </font>
    <font>
      <i/>
      <sz val="12"/>
      <name val="Arial Narrow"/>
      <family val="2"/>
    </font>
    <font>
      <b/>
      <sz val="22"/>
      <color rgb="FFFFFFFF"/>
      <name val="Arial Narrow"/>
      <family val="2"/>
    </font>
    <font>
      <sz val="11"/>
      <name val="Arial Narrow"/>
      <family val="2"/>
    </font>
    <font>
      <sz val="11"/>
      <color theme="0"/>
      <name val="Arial Narrow"/>
      <family val="2"/>
    </font>
    <font>
      <sz val="12"/>
      <color theme="1"/>
      <name val="Arial Narrow"/>
      <family val="2"/>
    </font>
    <font>
      <sz val="12"/>
      <color rgb="FF000000"/>
      <name val="Arial Narrow"/>
      <family val="2"/>
    </font>
    <font>
      <b/>
      <i/>
      <u/>
      <sz val="12"/>
      <color rgb="FF000000"/>
      <name val="Arial Narrow"/>
      <family val="2"/>
    </font>
    <font>
      <sz val="10"/>
      <color theme="9" tint="-0.499984740745262"/>
      <name val="Arial Narrow"/>
      <family val="2"/>
    </font>
    <font>
      <b/>
      <sz val="10"/>
      <name val="Arial Narrow"/>
      <family val="2"/>
    </font>
    <font>
      <b/>
      <sz val="14"/>
      <color theme="0"/>
      <name val="Arial Narrow"/>
      <family val="2"/>
    </font>
    <font>
      <b/>
      <sz val="11"/>
      <name val="Arial Narrow"/>
      <family val="2"/>
    </font>
    <font>
      <b/>
      <sz val="11"/>
      <color rgb="FFFFFFFF"/>
      <name val="Arial Narrow"/>
      <family val="2"/>
    </font>
    <font>
      <sz val="12"/>
      <color rgb="FFFF0000"/>
      <name val="Arial Narrow"/>
      <family val="2"/>
    </font>
    <font>
      <b/>
      <sz val="14"/>
      <name val="Arial Narrow"/>
      <family val="2"/>
    </font>
    <font>
      <sz val="11"/>
      <color rgb="FFFF0000"/>
      <name val="Arial Narrow"/>
      <family val="2"/>
    </font>
    <font>
      <sz val="14"/>
      <name val="Arial Narrow"/>
      <family val="2"/>
    </font>
    <font>
      <b/>
      <sz val="12"/>
      <color rgb="FF000000"/>
      <name val="Arial Narrow"/>
      <family val="2"/>
    </font>
    <font>
      <b/>
      <sz val="11"/>
      <color theme="1"/>
      <name val="Arial Narrow"/>
      <family val="2"/>
    </font>
    <font>
      <u/>
      <sz val="12"/>
      <name val="Arial Narrow"/>
      <family val="2"/>
    </font>
    <font>
      <sz val="11"/>
      <color rgb="FF000000"/>
      <name val="Arial Narrow"/>
      <family val="2"/>
    </font>
    <font>
      <sz val="11"/>
      <color theme="9" tint="-0.499984740745262"/>
      <name val="Arial Narrow"/>
      <family val="2"/>
    </font>
    <font>
      <b/>
      <sz val="9"/>
      <color indexed="81"/>
      <name val="Tahoma"/>
      <family val="2"/>
    </font>
    <font>
      <sz val="16"/>
      <name val="Arial Narrow"/>
      <family val="2"/>
    </font>
    <font>
      <sz val="16"/>
      <color theme="1"/>
      <name val="Arial Narrow"/>
      <family val="2"/>
    </font>
    <font>
      <sz val="16"/>
      <color theme="0"/>
      <name val="Arial Narrow"/>
      <family val="2"/>
    </font>
    <font>
      <b/>
      <u/>
      <sz val="12"/>
      <name val="Arial Narrow"/>
      <family val="2"/>
    </font>
    <font>
      <b/>
      <sz val="11"/>
      <color rgb="FF000000"/>
      <name val="Arial Narrow"/>
      <family val="2"/>
    </font>
    <font>
      <b/>
      <sz val="16"/>
      <color rgb="FF000000"/>
      <name val="Arial Narrow"/>
      <family val="2"/>
    </font>
    <font>
      <b/>
      <sz val="11"/>
      <color rgb="FFFF0000"/>
      <name val="Arial Narrow"/>
      <family val="2"/>
    </font>
    <font>
      <b/>
      <sz val="12"/>
      <color rgb="FFFF0000"/>
      <name val="Arial Narrow"/>
      <family val="2"/>
    </font>
    <font>
      <b/>
      <sz val="12"/>
      <color theme="0"/>
      <name val="Arial Narrow"/>
      <family val="2"/>
    </font>
    <font>
      <b/>
      <sz val="18"/>
      <color theme="0"/>
      <name val="Arial Narrow"/>
      <family val="2"/>
    </font>
    <font>
      <sz val="18"/>
      <name val="Arial Narrow"/>
      <family val="2"/>
    </font>
    <font>
      <b/>
      <u/>
      <sz val="11"/>
      <name val="Arial Narrow"/>
      <family val="2"/>
    </font>
    <font>
      <sz val="9"/>
      <color indexed="81"/>
      <name val="Tahoma"/>
      <family val="2"/>
    </font>
    <font>
      <i/>
      <sz val="9"/>
      <color indexed="81"/>
      <name val="Tahoma"/>
      <family val="2"/>
    </font>
    <font>
      <b/>
      <u/>
      <sz val="10"/>
      <color indexed="81"/>
      <name val="Tahoma"/>
      <family val="2"/>
    </font>
    <font>
      <sz val="10"/>
      <color indexed="81"/>
      <name val="Tahoma"/>
      <family val="2"/>
    </font>
    <font>
      <b/>
      <sz val="10"/>
      <color indexed="81"/>
      <name val="Tahoma"/>
      <family val="2"/>
    </font>
    <font>
      <b/>
      <sz val="10"/>
      <color rgb="FF000000"/>
      <name val="Arial Narrow"/>
      <family val="2"/>
    </font>
    <font>
      <b/>
      <u/>
      <sz val="12"/>
      <color rgb="FF000000"/>
      <name val="Arial Narrow"/>
      <family val="2"/>
    </font>
    <font>
      <b/>
      <sz val="11"/>
      <color theme="9" tint="-0.499984740745262"/>
      <name val="Arial Narrow"/>
      <family val="2"/>
    </font>
    <font>
      <u/>
      <sz val="11"/>
      <color theme="0"/>
      <name val="Arial Narrow"/>
      <family val="2"/>
    </font>
    <font>
      <b/>
      <sz val="18"/>
      <color rgb="FFFFFFFF"/>
      <name val="Arial Narrow"/>
      <family val="2"/>
    </font>
    <font>
      <b/>
      <u/>
      <sz val="11"/>
      <color rgb="FF000000"/>
      <name val="Arial Narrow"/>
      <family val="2"/>
    </font>
    <font>
      <b/>
      <sz val="16"/>
      <color rgb="FFFFFFFF"/>
      <name val="Arial Narrow"/>
      <family val="2"/>
    </font>
    <font>
      <b/>
      <sz val="10"/>
      <color rgb="FFFF0000"/>
      <name val="Arial Narrow"/>
      <family val="2"/>
    </font>
    <font>
      <u/>
      <sz val="12"/>
      <color rgb="FF000000"/>
      <name val="Arial Narrow"/>
      <family val="2"/>
    </font>
    <font>
      <b/>
      <sz val="10"/>
      <color theme="0"/>
      <name val="Arial Narrow"/>
      <family val="2"/>
    </font>
    <font>
      <b/>
      <sz val="10"/>
      <color theme="3"/>
      <name val="Arial Narrow"/>
      <family val="2"/>
    </font>
    <font>
      <sz val="8"/>
      <name val="Calibri"/>
      <family val="2"/>
      <scheme val="minor"/>
    </font>
    <font>
      <b/>
      <i/>
      <sz val="11"/>
      <color theme="1"/>
      <name val="Times New Roman"/>
      <family val="1"/>
      <charset val="1"/>
    </font>
    <font>
      <b/>
      <i/>
      <sz val="11"/>
      <color rgb="FF000000"/>
      <name val="Times New Roman"/>
      <family val="1"/>
    </font>
    <font>
      <sz val="11"/>
      <color rgb="FF000000"/>
      <name val="Calibri"/>
      <family val="2"/>
    </font>
    <font>
      <b/>
      <i/>
      <sz val="11"/>
      <color rgb="FF000000"/>
      <name val="Times New Roman"/>
      <family val="1"/>
      <charset val="1"/>
    </font>
    <font>
      <b/>
      <sz val="11"/>
      <color theme="0"/>
      <name val="Arial Narrow"/>
      <family val="2"/>
    </font>
    <font>
      <b/>
      <sz val="13"/>
      <color rgb="FF000000"/>
      <name val="Arial Narrow"/>
      <family val="2"/>
    </font>
    <font>
      <b/>
      <sz val="14"/>
      <color rgb="FFFFFFFF"/>
      <name val="Arial Narrow"/>
      <family val="2"/>
    </font>
    <font>
      <sz val="14"/>
      <color rgb="FF000000"/>
      <name val="Arial Narrow"/>
      <family val="2"/>
    </font>
    <font>
      <b/>
      <sz val="14"/>
      <color rgb="FF000000"/>
      <name val="Arial Narrow"/>
      <family val="2"/>
    </font>
    <font>
      <sz val="14"/>
      <color rgb="FFFFFFFF"/>
      <name val="Arial Narrow"/>
      <family val="2"/>
    </font>
    <font>
      <b/>
      <u/>
      <sz val="14"/>
      <color rgb="FF000000"/>
      <name val="Arial Narrow"/>
      <family val="2"/>
    </font>
    <font>
      <b/>
      <i/>
      <u/>
      <sz val="14"/>
      <color rgb="FF000000"/>
      <name val="Arial Narrow"/>
      <family val="2"/>
    </font>
    <font>
      <sz val="14"/>
      <color theme="0"/>
      <name val="Arial Narrow"/>
      <family val="2"/>
    </font>
    <font>
      <b/>
      <sz val="14"/>
      <color rgb="FFFF0000"/>
      <name val="Arial Narrow"/>
      <family val="2"/>
    </font>
    <font>
      <b/>
      <sz val="14"/>
      <color theme="4"/>
      <name val="Arial Narrow"/>
      <family val="2"/>
    </font>
    <font>
      <u/>
      <sz val="11"/>
      <color theme="1"/>
      <name val="Arial Narrow"/>
      <family val="2"/>
    </font>
    <font>
      <b/>
      <sz val="18"/>
      <name val="Arial Narrow"/>
      <family val="2"/>
    </font>
    <font>
      <b/>
      <u/>
      <sz val="14"/>
      <name val="Arial Narrow"/>
      <family val="2"/>
    </font>
    <font>
      <sz val="12"/>
      <color indexed="8"/>
      <name val="Arial Narrow"/>
      <family val="2"/>
    </font>
    <font>
      <b/>
      <sz val="12"/>
      <color indexed="8"/>
      <name val="Arial Narrow"/>
      <family val="2"/>
    </font>
    <font>
      <sz val="12"/>
      <color theme="0"/>
      <name val="Arial Narrow"/>
      <family val="2"/>
    </font>
    <font>
      <b/>
      <sz val="12"/>
      <color theme="1"/>
      <name val="Arial Narrow"/>
      <family val="2"/>
    </font>
    <font>
      <u/>
      <sz val="11"/>
      <color rgb="FF000000"/>
      <name val="Calibri"/>
      <family val="2"/>
      <scheme val="minor"/>
    </font>
    <font>
      <i/>
      <sz val="11"/>
      <color theme="1"/>
      <name val="Arial Narrow"/>
      <family val="2"/>
    </font>
    <font>
      <b/>
      <i/>
      <sz val="12"/>
      <name val="Arial Narrow"/>
      <family val="2"/>
    </font>
    <font>
      <b/>
      <sz val="13"/>
      <color rgb="FFC65911"/>
      <name val="Arial Narrow"/>
      <family val="2"/>
    </font>
    <font>
      <b/>
      <sz val="13"/>
      <name val="Arial Narrow"/>
      <family val="2"/>
    </font>
    <font>
      <sz val="13"/>
      <color rgb="FFC65911"/>
      <name val="Arial Narrow"/>
      <family val="2"/>
    </font>
    <font>
      <b/>
      <u/>
      <sz val="9"/>
      <color indexed="81"/>
      <name val="Tahoma"/>
      <family val="2"/>
    </font>
    <font>
      <i/>
      <u/>
      <sz val="14"/>
      <color rgb="FF000000"/>
      <name val="Arial Narrow"/>
      <family val="2"/>
    </font>
    <font>
      <u/>
      <sz val="14"/>
      <color rgb="FF000000"/>
      <name val="Arial Narrow"/>
      <family val="2"/>
    </font>
    <font>
      <i/>
      <sz val="14"/>
      <color rgb="FF000000"/>
      <name val="Arial Narrow"/>
      <family val="2"/>
    </font>
    <font>
      <b/>
      <sz val="11"/>
      <color rgb="FF403F41"/>
      <name val="Calibri"/>
      <family val="2"/>
      <scheme val="minor"/>
    </font>
    <font>
      <sz val="11"/>
      <color rgb="FF403F41"/>
      <name val="Calibri"/>
      <family val="2"/>
      <scheme val="minor"/>
    </font>
    <font>
      <sz val="14"/>
      <color theme="4"/>
      <name val="Arial Narrow"/>
      <family val="2"/>
    </font>
  </fonts>
  <fills count="19">
    <fill>
      <patternFill patternType="none"/>
    </fill>
    <fill>
      <patternFill patternType="gray125"/>
    </fill>
    <fill>
      <patternFill patternType="solid">
        <fgColor theme="7" tint="0.599963377788628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3999450666829432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rgb="FF0070C0"/>
        <bgColor indexed="64"/>
      </patternFill>
    </fill>
    <fill>
      <patternFill patternType="solid">
        <fgColor theme="9"/>
        <bgColor indexed="64"/>
      </patternFill>
    </fill>
    <fill>
      <patternFill patternType="solid">
        <fgColor theme="4" tint="0.79998168889431442"/>
        <bgColor indexed="64"/>
      </patternFill>
    </fill>
    <fill>
      <patternFill patternType="solid">
        <fgColor rgb="FFFFFFFF"/>
        <bgColor indexed="64"/>
      </patternFill>
    </fill>
    <fill>
      <patternFill patternType="solid">
        <fgColor theme="8" tint="0.39997558519241921"/>
        <bgColor indexed="65"/>
      </patternFill>
    </fill>
    <fill>
      <patternFill patternType="solid">
        <fgColor theme="1"/>
        <bgColor indexed="64"/>
      </patternFill>
    </fill>
    <fill>
      <patternFill patternType="solid">
        <fgColor theme="8" tint="0.59999389629810485"/>
        <bgColor indexed="64"/>
      </patternFill>
    </fill>
    <fill>
      <patternFill patternType="solid">
        <fgColor rgb="FF81B0E4"/>
        <bgColor indexed="64"/>
      </patternFill>
    </fill>
    <fill>
      <patternFill patternType="solid">
        <fgColor rgb="FFC0D8F1"/>
        <bgColor indexed="64"/>
      </patternFill>
    </fill>
    <fill>
      <patternFill patternType="solid">
        <fgColor theme="0" tint="-4.9989318521683403E-2"/>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thin">
        <color auto="1"/>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auto="1"/>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top/>
      <bottom style="thin">
        <color auto="1"/>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style="medium">
        <color rgb="FF000000"/>
      </bottom>
      <diagonal/>
    </border>
    <border>
      <left/>
      <right style="thin">
        <color indexed="64"/>
      </right>
      <top/>
      <bottom style="medium">
        <color rgb="FF000000"/>
      </bottom>
      <diagonal/>
    </border>
    <border>
      <left/>
      <right/>
      <top/>
      <bottom style="medium">
        <color rgb="FF000000"/>
      </bottom>
      <diagonal/>
    </border>
    <border>
      <left style="thin">
        <color indexed="64"/>
      </left>
      <right/>
      <top/>
      <bottom style="medium">
        <color rgb="FF000000"/>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rgb="FF000000"/>
      </left>
      <right/>
      <top/>
      <bottom/>
      <diagonal/>
    </border>
    <border>
      <left/>
      <right style="medium">
        <color rgb="FF000000"/>
      </right>
      <top/>
      <bottom/>
      <diagonal/>
    </border>
    <border>
      <left/>
      <right/>
      <top style="thin">
        <color rgb="FF000000"/>
      </top>
      <bottom/>
      <diagonal/>
    </border>
    <border>
      <left style="medium">
        <color rgb="FF000000"/>
      </left>
      <right/>
      <top style="thin">
        <color rgb="FF000000"/>
      </top>
      <bottom/>
      <diagonal/>
    </border>
    <border>
      <left/>
      <right style="medium">
        <color rgb="FF000000"/>
      </right>
      <top style="thin">
        <color rgb="FF000000"/>
      </top>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auto="1"/>
      </left>
      <right style="medium">
        <color rgb="FF000000"/>
      </right>
      <top style="medium">
        <color rgb="FF000000"/>
      </top>
      <bottom style="thin">
        <color auto="1"/>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s>
  <cellStyleXfs count="25">
    <xf numFmtId="0" fontId="0" fillId="0" borderId="0"/>
    <xf numFmtId="44" fontId="1" fillId="0" borderId="0" applyFont="0" applyFill="0" applyBorder="0" applyAlignment="0" applyProtection="0"/>
    <xf numFmtId="0" fontId="3" fillId="0" borderId="0"/>
    <xf numFmtId="0" fontId="1" fillId="0" borderId="0"/>
    <xf numFmtId="0" fontId="4" fillId="0" borderId="0"/>
    <xf numFmtId="9" fontId="3" fillId="0" borderId="0" applyFont="0" applyFill="0" applyBorder="0" applyAlignment="0" applyProtection="0"/>
    <xf numFmtId="0" fontId="5" fillId="0" borderId="7">
      <alignment horizontal="center" vertical="center"/>
      <protection locked="0"/>
    </xf>
    <xf numFmtId="0" fontId="2" fillId="2" borderId="19">
      <alignment horizontal="center" vertical="center"/>
      <protection locked="0"/>
    </xf>
    <xf numFmtId="0" fontId="6" fillId="3" borderId="11">
      <alignment horizontal="center" vertical="center"/>
      <protection locked="0"/>
    </xf>
    <xf numFmtId="0" fontId="6" fillId="3" borderId="11">
      <alignment horizontal="center" vertical="center"/>
      <protection locked="0"/>
    </xf>
    <xf numFmtId="0" fontId="7" fillId="4" borderId="11">
      <alignment horizontal="center" vertical="center" wrapText="1"/>
      <protection locked="0"/>
    </xf>
    <xf numFmtId="0" fontId="7" fillId="4" borderId="11">
      <alignment horizontal="center" vertical="center" wrapText="1"/>
      <protection locked="0"/>
    </xf>
    <xf numFmtId="0" fontId="6" fillId="3" borderId="17">
      <alignment horizontal="center" vertical="center"/>
      <protection locked="0"/>
    </xf>
    <xf numFmtId="0" fontId="6" fillId="3" borderId="11">
      <alignment horizontal="center" vertical="center"/>
      <protection locked="0"/>
    </xf>
    <xf numFmtId="0" fontId="8" fillId="5" borderId="11" applyFont="0" applyBorder="0">
      <alignment horizontal="center" vertical="center" wrapText="1"/>
      <protection locked="0"/>
    </xf>
    <xf numFmtId="0" fontId="2" fillId="2" borderId="19">
      <alignment horizontal="center" vertical="center"/>
      <protection locked="0"/>
    </xf>
    <xf numFmtId="0" fontId="9" fillId="0" borderId="0" applyNumberFormat="0" applyFill="0" applyBorder="0" applyAlignment="0" applyProtection="0">
      <alignment vertical="top"/>
      <protection locked="0"/>
    </xf>
    <xf numFmtId="44" fontId="3" fillId="0" borderId="0" applyFont="0" applyFill="0" applyBorder="0" applyAlignment="0" applyProtection="0"/>
    <xf numFmtId="0" fontId="10" fillId="0" borderId="0" applyNumberFormat="0" applyFill="0" applyBorder="0" applyAlignment="0" applyProtection="0"/>
    <xf numFmtId="0" fontId="11" fillId="0" borderId="0"/>
    <xf numFmtId="44" fontId="11" fillId="0" borderId="0" applyFont="0" applyFill="0" applyBorder="0" applyAlignment="0" applyProtection="0"/>
    <xf numFmtId="0" fontId="2" fillId="0" borderId="0"/>
    <xf numFmtId="9" fontId="11" fillId="0" borderId="0" applyFont="0" applyFill="0" applyBorder="0" applyAlignment="0" applyProtection="0"/>
    <xf numFmtId="9" fontId="2" fillId="0" borderId="0" applyFont="0" applyFill="0" applyBorder="0" applyAlignment="0" applyProtection="0"/>
    <xf numFmtId="0" fontId="2" fillId="13" borderId="0" applyNumberFormat="0" applyBorder="0" applyAlignment="0" applyProtection="0"/>
  </cellStyleXfs>
  <cellXfs count="836">
    <xf numFmtId="0" fontId="0" fillId="0" borderId="0" xfId="0"/>
    <xf numFmtId="0" fontId="12" fillId="0" borderId="0" xfId="0" applyFont="1"/>
    <xf numFmtId="0" fontId="12" fillId="0" borderId="0" xfId="0" applyFont="1" applyAlignment="1">
      <alignment vertical="center"/>
    </xf>
    <xf numFmtId="0" fontId="18" fillId="0" borderId="0" xfId="2" applyFont="1"/>
    <xf numFmtId="0" fontId="12"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top"/>
    </xf>
    <xf numFmtId="0" fontId="28" fillId="0" borderId="0" xfId="0" applyFont="1" applyAlignment="1">
      <alignment horizontal="right" vertical="center" wrapText="1"/>
    </xf>
    <xf numFmtId="0" fontId="28" fillId="0" borderId="0" xfId="0" applyFont="1" applyAlignment="1" applyProtection="1">
      <alignment horizontal="center" vertical="center"/>
      <protection locked="0"/>
    </xf>
    <xf numFmtId="0" fontId="18" fillId="0" borderId="0" xfId="0" applyFont="1" applyAlignment="1">
      <alignment vertical="top"/>
    </xf>
    <xf numFmtId="0" fontId="21" fillId="0" borderId="0" xfId="2" applyFont="1" applyAlignment="1">
      <alignment vertical="center"/>
    </xf>
    <xf numFmtId="0" fontId="18" fillId="0" borderId="0" xfId="0" applyFont="1" applyAlignment="1">
      <alignment vertical="center" wrapText="1"/>
    </xf>
    <xf numFmtId="0" fontId="28" fillId="0" borderId="0" xfId="2" applyFont="1" applyAlignment="1">
      <alignment horizontal="right" vertical="top"/>
    </xf>
    <xf numFmtId="0" fontId="18" fillId="0" borderId="0" xfId="2" applyFont="1" applyAlignment="1">
      <alignment horizontal="center" vertical="top"/>
    </xf>
    <xf numFmtId="0" fontId="18" fillId="0" borderId="0" xfId="2" applyFont="1" applyAlignment="1">
      <alignment vertical="top"/>
    </xf>
    <xf numFmtId="164" fontId="18" fillId="0" borderId="0" xfId="2" applyNumberFormat="1" applyFont="1" applyAlignment="1">
      <alignment horizontal="center"/>
    </xf>
    <xf numFmtId="164" fontId="18" fillId="0" borderId="0" xfId="2" applyNumberFormat="1" applyFont="1" applyAlignment="1">
      <alignment horizontal="center" vertical="top" wrapText="1"/>
    </xf>
    <xf numFmtId="0" fontId="32" fillId="0" borderId="0" xfId="0" applyFont="1" applyAlignment="1">
      <alignment vertical="top"/>
    </xf>
    <xf numFmtId="0" fontId="34" fillId="0" borderId="0" xfId="2" applyFont="1" applyAlignment="1">
      <alignment horizontal="left" wrapText="1"/>
    </xf>
    <xf numFmtId="0" fontId="22" fillId="0" borderId="0" xfId="2" applyFont="1" applyAlignment="1">
      <alignment wrapText="1"/>
    </xf>
    <xf numFmtId="14" fontId="18" fillId="0" borderId="0" xfId="2" applyNumberFormat="1" applyFont="1" applyAlignment="1">
      <alignment horizontal="center"/>
    </xf>
    <xf numFmtId="164" fontId="18" fillId="0" borderId="0" xfId="2" applyNumberFormat="1" applyFont="1"/>
    <xf numFmtId="0" fontId="16" fillId="0" borderId="0" xfId="2" applyFont="1" applyAlignment="1">
      <alignment vertical="center" wrapText="1"/>
    </xf>
    <xf numFmtId="0" fontId="15" fillId="0" borderId="0" xfId="2" applyFont="1" applyAlignment="1">
      <alignment vertical="center" wrapText="1"/>
    </xf>
    <xf numFmtId="0" fontId="24" fillId="0" borderId="0" xfId="0" applyFont="1" applyAlignment="1">
      <alignment vertical="center" wrapText="1"/>
    </xf>
    <xf numFmtId="0" fontId="16" fillId="0" borderId="0" xfId="2" applyFont="1" applyAlignment="1">
      <alignment horizontal="left" vertical="center" wrapText="1"/>
    </xf>
    <xf numFmtId="0" fontId="29" fillId="0" borderId="0" xfId="0" applyFont="1" applyAlignment="1">
      <alignment vertical="center" wrapText="1"/>
    </xf>
    <xf numFmtId="0" fontId="37" fillId="0" borderId="0" xfId="0" applyFont="1" applyAlignment="1">
      <alignment vertical="center" wrapText="1"/>
    </xf>
    <xf numFmtId="0" fontId="22" fillId="0" borderId="0" xfId="2" applyFont="1" applyAlignment="1">
      <alignment vertical="top"/>
    </xf>
    <xf numFmtId="0" fontId="16" fillId="0" borderId="0" xfId="2" applyFont="1" applyAlignment="1">
      <alignment vertical="top"/>
    </xf>
    <xf numFmtId="0" fontId="30" fillId="0" borderId="0" xfId="2" applyFont="1" applyAlignment="1">
      <alignment vertical="top"/>
    </xf>
    <xf numFmtId="0" fontId="22" fillId="0" borderId="0" xfId="2" applyFont="1"/>
    <xf numFmtId="0" fontId="16" fillId="0" borderId="0" xfId="2" applyFont="1" applyAlignment="1">
      <alignment horizontal="center" vertical="top"/>
    </xf>
    <xf numFmtId="0" fontId="42" fillId="0" borderId="0" xfId="2" applyFont="1" applyAlignment="1">
      <alignment vertical="center"/>
    </xf>
    <xf numFmtId="0" fontId="35" fillId="0" borderId="0" xfId="2" applyFont="1" applyAlignment="1">
      <alignment vertical="center"/>
    </xf>
    <xf numFmtId="0" fontId="22" fillId="0" borderId="12" xfId="19" applyFont="1" applyBorder="1" applyAlignment="1" applyProtection="1">
      <alignment horizontal="left" vertical="center" wrapText="1"/>
      <protection locked="0"/>
    </xf>
    <xf numFmtId="0" fontId="12" fillId="0" borderId="0" xfId="0" applyFont="1" applyAlignment="1">
      <alignment horizontal="center" vertical="center"/>
    </xf>
    <xf numFmtId="0" fontId="22" fillId="0" borderId="1" xfId="19" applyFont="1" applyBorder="1" applyAlignment="1" applyProtection="1">
      <alignment horizontal="left" vertical="center" wrapText="1"/>
      <protection locked="0"/>
    </xf>
    <xf numFmtId="0" fontId="22" fillId="0" borderId="3" xfId="19" applyFont="1" applyBorder="1" applyAlignment="1" applyProtection="1">
      <alignment horizontal="left" vertical="center" wrapText="1"/>
      <protection locked="0"/>
    </xf>
    <xf numFmtId="0" fontId="32" fillId="0" borderId="0" xfId="0" applyFont="1" applyAlignment="1">
      <alignment vertical="center"/>
    </xf>
    <xf numFmtId="0" fontId="24" fillId="0" borderId="6" xfId="0" applyFont="1" applyBorder="1" applyAlignment="1">
      <alignment vertical="center" wrapText="1"/>
    </xf>
    <xf numFmtId="0" fontId="12" fillId="0" borderId="0" xfId="0" applyFont="1" applyAlignment="1">
      <alignment horizontal="center"/>
    </xf>
    <xf numFmtId="166" fontId="22" fillId="0" borderId="1" xfId="19" applyNumberFormat="1" applyFont="1" applyBorder="1" applyAlignment="1" applyProtection="1">
      <alignment horizontal="right" vertical="center" wrapText="1"/>
      <protection locked="0"/>
    </xf>
    <xf numFmtId="0" fontId="49" fillId="0" borderId="6" xfId="0" applyFont="1" applyBorder="1" applyAlignment="1">
      <alignment vertical="center"/>
    </xf>
    <xf numFmtId="0" fontId="48" fillId="0" borderId="0" xfId="2" applyFont="1" applyAlignment="1">
      <alignment vertical="top"/>
    </xf>
    <xf numFmtId="0" fontId="49" fillId="0" borderId="0" xfId="2" applyFont="1" applyAlignment="1">
      <alignment vertical="center" wrapText="1"/>
    </xf>
    <xf numFmtId="0" fontId="23" fillId="0" borderId="0" xfId="0" applyFont="1" applyAlignment="1">
      <alignment horizontal="center" vertical="center"/>
    </xf>
    <xf numFmtId="0" fontId="32" fillId="0" borderId="0" xfId="2" applyFont="1" applyAlignment="1">
      <alignment vertical="center" wrapText="1"/>
    </xf>
    <xf numFmtId="164" fontId="48" fillId="0" borderId="0" xfId="2" applyNumberFormat="1" applyFont="1" applyAlignment="1">
      <alignment horizontal="left" vertical="center"/>
    </xf>
    <xf numFmtId="0" fontId="16" fillId="0" borderId="0" xfId="2" applyFont="1" applyAlignment="1">
      <alignment horizontal="center" vertical="center"/>
    </xf>
    <xf numFmtId="0" fontId="48" fillId="0" borderId="0" xfId="2" applyFont="1" applyAlignment="1">
      <alignment horizontal="left" vertical="center"/>
    </xf>
    <xf numFmtId="0" fontId="48" fillId="0" borderId="0" xfId="0" applyFont="1" applyAlignment="1">
      <alignment horizontal="left" vertical="center"/>
    </xf>
    <xf numFmtId="0" fontId="15" fillId="0" borderId="0" xfId="2" applyFont="1" applyAlignment="1">
      <alignment horizontal="center" vertical="center" wrapText="1"/>
    </xf>
    <xf numFmtId="166" fontId="22" fillId="0" borderId="26" xfId="2" applyNumberFormat="1" applyFont="1" applyBorder="1" applyAlignment="1" applyProtection="1">
      <alignment vertical="top" wrapText="1"/>
      <protection locked="0"/>
    </xf>
    <xf numFmtId="166" fontId="22" fillId="0" borderId="52" xfId="2" applyNumberFormat="1" applyFont="1" applyBorder="1" applyAlignment="1" applyProtection="1">
      <alignment vertical="top" wrapText="1"/>
      <protection locked="0"/>
    </xf>
    <xf numFmtId="166" fontId="22" fillId="7" borderId="54" xfId="2" applyNumberFormat="1" applyFont="1" applyFill="1" applyBorder="1" applyAlignment="1">
      <alignment vertical="top" wrapText="1"/>
    </xf>
    <xf numFmtId="166" fontId="22" fillId="0" borderId="2" xfId="2" applyNumberFormat="1" applyFont="1" applyBorder="1" applyAlignment="1" applyProtection="1">
      <alignment vertical="top" wrapText="1"/>
      <protection locked="0"/>
    </xf>
    <xf numFmtId="166" fontId="22" fillId="0" borderId="46" xfId="2" applyNumberFormat="1" applyFont="1" applyBorder="1" applyAlignment="1" applyProtection="1">
      <alignment vertical="top" wrapText="1"/>
      <protection locked="0"/>
    </xf>
    <xf numFmtId="166" fontId="22" fillId="7" borderId="55" xfId="2" applyNumberFormat="1" applyFont="1" applyFill="1" applyBorder="1" applyAlignment="1">
      <alignment vertical="top" wrapText="1"/>
    </xf>
    <xf numFmtId="166" fontId="22" fillId="0" borderId="53" xfId="2" applyNumberFormat="1" applyFont="1" applyBorder="1" applyAlignment="1" applyProtection="1">
      <alignment vertical="top" wrapText="1"/>
      <protection locked="0"/>
    </xf>
    <xf numFmtId="166" fontId="22" fillId="0" borderId="47" xfId="2" applyNumberFormat="1" applyFont="1" applyBorder="1" applyAlignment="1" applyProtection="1">
      <alignment vertical="top" wrapText="1"/>
      <protection locked="0"/>
    </xf>
    <xf numFmtId="166" fontId="22" fillId="7" borderId="56" xfId="2" applyNumberFormat="1" applyFont="1" applyFill="1" applyBorder="1" applyAlignment="1">
      <alignment vertical="top" wrapText="1"/>
    </xf>
    <xf numFmtId="14" fontId="22" fillId="0" borderId="4" xfId="0" applyNumberFormat="1" applyFont="1" applyBorder="1" applyAlignment="1" applyProtection="1">
      <alignment horizontal="center" vertical="center" wrapText="1"/>
      <protection locked="0"/>
    </xf>
    <xf numFmtId="166" fontId="22" fillId="6" borderId="71" xfId="2" applyNumberFormat="1" applyFont="1" applyFill="1" applyBorder="1" applyAlignment="1">
      <alignment vertical="top" wrapText="1"/>
    </xf>
    <xf numFmtId="166" fontId="22" fillId="6" borderId="42" xfId="2" applyNumberFormat="1" applyFont="1" applyFill="1" applyBorder="1" applyAlignment="1">
      <alignment vertical="top" wrapText="1"/>
    </xf>
    <xf numFmtId="0" fontId="49" fillId="0" borderId="0" xfId="0" applyFont="1" applyAlignment="1">
      <alignment vertical="center"/>
    </xf>
    <xf numFmtId="0" fontId="49" fillId="0" borderId="0" xfId="2" applyFont="1" applyAlignment="1">
      <alignment vertical="top"/>
    </xf>
    <xf numFmtId="0" fontId="48" fillId="0" borderId="0" xfId="2" applyFont="1" applyAlignment="1">
      <alignment wrapText="1"/>
    </xf>
    <xf numFmtId="0" fontId="13" fillId="0" borderId="0" xfId="2" applyFont="1" applyAlignment="1">
      <alignment horizontal="center" vertical="center"/>
    </xf>
    <xf numFmtId="0" fontId="47" fillId="0" borderId="0" xfId="2" applyFont="1" applyAlignment="1">
      <alignment horizontal="center" vertical="center" wrapText="1"/>
    </xf>
    <xf numFmtId="0" fontId="36" fillId="0" borderId="0" xfId="2" applyFont="1" applyAlignment="1">
      <alignment vertical="center" wrapText="1"/>
    </xf>
    <xf numFmtId="0" fontId="25" fillId="0" borderId="0" xfId="2" applyFont="1" applyAlignment="1">
      <alignment vertical="center" wrapText="1"/>
    </xf>
    <xf numFmtId="0" fontId="59" fillId="0" borderId="0" xfId="2" applyFont="1" applyAlignment="1">
      <alignment vertical="center" wrapText="1"/>
    </xf>
    <xf numFmtId="0" fontId="69" fillId="0" borderId="0" xfId="2" applyFont="1" applyAlignment="1">
      <alignment horizontal="center" vertical="center" wrapText="1"/>
    </xf>
    <xf numFmtId="0" fontId="65" fillId="0" borderId="0" xfId="2" applyFont="1" applyAlignment="1">
      <alignment horizontal="center" vertical="center"/>
    </xf>
    <xf numFmtId="0" fontId="75" fillId="0" borderId="0" xfId="2" applyFont="1" applyAlignment="1">
      <alignment vertical="center"/>
    </xf>
    <xf numFmtId="0" fontId="15" fillId="6" borderId="60" xfId="2" applyFont="1" applyFill="1" applyBorder="1" applyAlignment="1">
      <alignment horizontal="center" vertical="center" wrapText="1"/>
    </xf>
    <xf numFmtId="0" fontId="15" fillId="6" borderId="61" xfId="2" applyFont="1" applyFill="1" applyBorder="1" applyAlignment="1">
      <alignment horizontal="center" vertical="center" wrapText="1"/>
    </xf>
    <xf numFmtId="14" fontId="15" fillId="6" borderId="61" xfId="2" applyNumberFormat="1" applyFont="1" applyFill="1" applyBorder="1" applyAlignment="1">
      <alignment horizontal="center" vertical="center" wrapText="1"/>
    </xf>
    <xf numFmtId="14" fontId="15" fillId="6" borderId="62" xfId="2" applyNumberFormat="1" applyFont="1" applyFill="1" applyBorder="1" applyAlignment="1">
      <alignment horizontal="center" vertical="center" wrapText="1"/>
    </xf>
    <xf numFmtId="164" fontId="15" fillId="7" borderId="25" xfId="2" applyNumberFormat="1" applyFont="1" applyFill="1" applyBorder="1" applyAlignment="1">
      <alignment horizontal="center" vertical="center" wrapText="1"/>
    </xf>
    <xf numFmtId="166" fontId="30" fillId="6" borderId="36" xfId="2" applyNumberFormat="1" applyFont="1" applyFill="1" applyBorder="1" applyAlignment="1">
      <alignment vertical="top" wrapText="1"/>
    </xf>
    <xf numFmtId="166" fontId="30" fillId="6" borderId="32" xfId="2" applyNumberFormat="1" applyFont="1" applyFill="1" applyBorder="1" applyAlignment="1">
      <alignment vertical="top" wrapText="1"/>
    </xf>
    <xf numFmtId="166" fontId="30" fillId="7" borderId="11" xfId="2" applyNumberFormat="1" applyFont="1" applyFill="1" applyBorder="1" applyAlignment="1">
      <alignment vertical="top" wrapText="1"/>
    </xf>
    <xf numFmtId="166" fontId="30" fillId="6" borderId="8" xfId="2" applyNumberFormat="1" applyFont="1" applyFill="1" applyBorder="1" applyAlignment="1">
      <alignment vertical="top" wrapText="1"/>
    </xf>
    <xf numFmtId="166" fontId="30" fillId="7" borderId="57" xfId="2" applyNumberFormat="1" applyFont="1" applyFill="1" applyBorder="1" applyAlignment="1">
      <alignment vertical="top" wrapText="1"/>
    </xf>
    <xf numFmtId="164" fontId="40" fillId="0" borderId="0" xfId="2" applyNumberFormat="1" applyFont="1" applyAlignment="1">
      <alignment wrapText="1"/>
    </xf>
    <xf numFmtId="9" fontId="15" fillId="0" borderId="11" xfId="2" applyNumberFormat="1" applyFont="1" applyBorder="1" applyAlignment="1">
      <alignment horizontal="center" vertical="center"/>
    </xf>
    <xf numFmtId="9" fontId="15" fillId="0" borderId="0" xfId="2" applyNumberFormat="1" applyFont="1" applyAlignment="1">
      <alignment horizontal="center" vertical="center"/>
    </xf>
    <xf numFmtId="0" fontId="75" fillId="0" borderId="0" xfId="2" applyFont="1" applyAlignment="1">
      <alignment vertical="top"/>
    </xf>
    <xf numFmtId="164" fontId="15" fillId="6" borderId="9" xfId="2" applyNumberFormat="1" applyFont="1" applyFill="1" applyBorder="1" applyAlignment="1">
      <alignment horizontal="center" vertical="center"/>
    </xf>
    <xf numFmtId="0" fontId="50" fillId="0" borderId="0" xfId="0" applyFont="1" applyAlignment="1">
      <alignment vertical="center"/>
    </xf>
    <xf numFmtId="0" fontId="50" fillId="0" borderId="6" xfId="0" applyFont="1" applyBorder="1" applyAlignment="1">
      <alignment vertical="center"/>
    </xf>
    <xf numFmtId="0" fontId="50" fillId="0" borderId="6" xfId="0" applyFont="1" applyBorder="1" applyAlignment="1">
      <alignment vertical="center" wrapText="1"/>
    </xf>
    <xf numFmtId="0" fontId="18" fillId="0" borderId="0" xfId="2" applyFont="1" applyAlignment="1">
      <alignment vertical="center" wrapText="1"/>
    </xf>
    <xf numFmtId="0" fontId="24" fillId="0" borderId="0" xfId="0" applyFont="1" applyAlignment="1">
      <alignment vertical="center"/>
    </xf>
    <xf numFmtId="0" fontId="22" fillId="0" borderId="0" xfId="2" applyFont="1" applyAlignment="1">
      <alignment horizontal="left" vertical="center" wrapText="1"/>
    </xf>
    <xf numFmtId="0" fontId="22" fillId="0" borderId="0" xfId="2" applyFont="1" applyAlignment="1">
      <alignment vertical="center" wrapText="1"/>
    </xf>
    <xf numFmtId="0" fontId="34" fillId="0" borderId="0" xfId="2" applyFont="1" applyAlignment="1">
      <alignment horizontal="left" vertical="center" wrapText="1"/>
    </xf>
    <xf numFmtId="0" fontId="18" fillId="0" borderId="0" xfId="2" applyFont="1" applyAlignment="1">
      <alignment horizontal="left" vertical="center" wrapText="1"/>
    </xf>
    <xf numFmtId="0" fontId="18" fillId="0" borderId="0" xfId="2" applyFont="1" applyAlignment="1">
      <alignment horizontal="left" vertical="center"/>
    </xf>
    <xf numFmtId="0" fontId="35" fillId="0" borderId="0" xfId="0" applyFont="1" applyAlignment="1">
      <alignment vertical="center" wrapText="1"/>
    </xf>
    <xf numFmtId="0" fontId="16" fillId="0" borderId="0" xfId="0" applyFont="1" applyAlignment="1">
      <alignment vertical="center" wrapText="1"/>
    </xf>
    <xf numFmtId="0" fontId="18" fillId="0" borderId="0" xfId="2" applyFont="1" applyAlignment="1">
      <alignment vertical="center"/>
    </xf>
    <xf numFmtId="6" fontId="22" fillId="0" borderId="26" xfId="0" applyNumberFormat="1" applyFont="1" applyBorder="1" applyAlignment="1" applyProtection="1">
      <alignment horizontal="right" vertical="center" wrapText="1"/>
      <protection locked="0"/>
    </xf>
    <xf numFmtId="6" fontId="22" fillId="0" borderId="52" xfId="0" applyNumberFormat="1" applyFont="1" applyBorder="1" applyAlignment="1" applyProtection="1">
      <alignment horizontal="right" vertical="center" wrapText="1"/>
      <protection locked="0"/>
    </xf>
    <xf numFmtId="6" fontId="22" fillId="0" borderId="2" xfId="0" applyNumberFormat="1" applyFont="1" applyBorder="1" applyAlignment="1" applyProtection="1">
      <alignment horizontal="right" vertical="center" wrapText="1"/>
      <protection locked="0"/>
    </xf>
    <xf numFmtId="6" fontId="22" fillId="0" borderId="46" xfId="0" applyNumberFormat="1" applyFont="1" applyBorder="1" applyAlignment="1" applyProtection="1">
      <alignment horizontal="right" vertical="center" wrapText="1"/>
      <protection locked="0"/>
    </xf>
    <xf numFmtId="6" fontId="22" fillId="0" borderId="53" xfId="0" applyNumberFormat="1" applyFont="1" applyBorder="1" applyAlignment="1" applyProtection="1">
      <alignment horizontal="right" vertical="center" wrapText="1"/>
      <protection locked="0"/>
    </xf>
    <xf numFmtId="6" fontId="22" fillId="0" borderId="47" xfId="0" applyNumberFormat="1" applyFont="1" applyBorder="1" applyAlignment="1" applyProtection="1">
      <alignment horizontal="right" vertical="center" wrapText="1"/>
      <protection locked="0"/>
    </xf>
    <xf numFmtId="0" fontId="22" fillId="0" borderId="12" xfId="0" applyFont="1" applyBorder="1" applyAlignment="1" applyProtection="1">
      <alignment horizontal="left" vertical="center" wrapText="1"/>
      <protection locked="0"/>
    </xf>
    <xf numFmtId="0" fontId="22" fillId="0" borderId="4" xfId="0" applyFont="1" applyBorder="1" applyAlignment="1" applyProtection="1">
      <alignment vertical="center" wrapText="1"/>
      <protection locked="0"/>
    </xf>
    <xf numFmtId="0" fontId="22" fillId="0" borderId="4" xfId="0" applyFont="1" applyBorder="1" applyAlignment="1" applyProtection="1">
      <alignment horizontal="left" vertical="center" wrapText="1"/>
      <protection locked="0"/>
    </xf>
    <xf numFmtId="0" fontId="22" fillId="0" borderId="23" xfId="0" applyFont="1" applyBorder="1" applyAlignment="1" applyProtection="1">
      <alignment horizontal="left" vertical="center" wrapText="1"/>
      <protection locked="0"/>
    </xf>
    <xf numFmtId="0" fontId="22" fillId="0" borderId="5" xfId="0" applyFont="1" applyBorder="1" applyAlignment="1" applyProtection="1">
      <alignment horizontal="left" vertical="center" wrapText="1"/>
      <protection locked="0"/>
    </xf>
    <xf numFmtId="0" fontId="22" fillId="0" borderId="4" xfId="2" quotePrefix="1" applyFont="1" applyBorder="1" applyAlignment="1" applyProtection="1">
      <alignment horizontal="left" vertical="center" wrapText="1"/>
      <protection locked="0"/>
    </xf>
    <xf numFmtId="0" fontId="22" fillId="0" borderId="4" xfId="2" applyFont="1" applyBorder="1" applyAlignment="1" applyProtection="1">
      <alignment horizontal="center" vertical="center" wrapText="1"/>
      <protection locked="0"/>
    </xf>
    <xf numFmtId="0" fontId="22" fillId="0" borderId="21" xfId="0" applyFont="1" applyBorder="1" applyAlignment="1" applyProtection="1">
      <alignment horizontal="center" vertical="center" wrapText="1"/>
      <protection locked="0"/>
    </xf>
    <xf numFmtId="0" fontId="22" fillId="0" borderId="26" xfId="0" applyFont="1" applyBorder="1" applyAlignment="1" applyProtection="1">
      <alignment horizontal="left" vertical="center" wrapText="1"/>
      <protection locked="0"/>
    </xf>
    <xf numFmtId="0" fontId="22" fillId="0" borderId="21" xfId="2" applyFont="1" applyBorder="1" applyAlignment="1" applyProtection="1">
      <alignment horizontal="left" vertical="center" wrapText="1"/>
      <protection locked="0"/>
    </xf>
    <xf numFmtId="0" fontId="22" fillId="0" borderId="12" xfId="0" applyFont="1" applyBorder="1" applyAlignment="1" applyProtection="1">
      <alignment vertical="center" wrapText="1"/>
      <protection locked="0"/>
    </xf>
    <xf numFmtId="9" fontId="22" fillId="0" borderId="21" xfId="0" applyNumberFormat="1" applyFont="1" applyBorder="1" applyAlignment="1" applyProtection="1">
      <alignment horizontal="left" vertical="center" wrapText="1"/>
      <protection locked="0"/>
    </xf>
    <xf numFmtId="0" fontId="22" fillId="0" borderId="59" xfId="2" applyFont="1" applyBorder="1" applyAlignment="1" applyProtection="1">
      <alignment vertical="center" wrapText="1"/>
      <protection locked="0"/>
    </xf>
    <xf numFmtId="0" fontId="22" fillId="0" borderId="4" xfId="2" applyFont="1" applyBorder="1" applyAlignment="1" applyProtection="1">
      <alignment horizontal="left" vertical="center" wrapText="1"/>
      <protection locked="0"/>
    </xf>
    <xf numFmtId="0" fontId="22" fillId="0" borderId="13" xfId="2" applyFont="1" applyBorder="1" applyAlignment="1" applyProtection="1">
      <alignment horizontal="left" vertical="center" wrapText="1"/>
      <protection locked="0"/>
    </xf>
    <xf numFmtId="0" fontId="22" fillId="0" borderId="14" xfId="0" applyFont="1" applyBorder="1" applyAlignment="1" applyProtection="1">
      <alignment vertical="center" wrapText="1"/>
      <protection locked="0"/>
    </xf>
    <xf numFmtId="9" fontId="22" fillId="0" borderId="13" xfId="0" applyNumberFormat="1" applyFont="1" applyBorder="1" applyAlignment="1" applyProtection="1">
      <alignment horizontal="left" vertical="center" wrapText="1"/>
      <protection locked="0"/>
    </xf>
    <xf numFmtId="0" fontId="22" fillId="0" borderId="55" xfId="2" applyFont="1" applyBorder="1" applyAlignment="1" applyProtection="1">
      <alignment vertical="center" wrapText="1"/>
      <protection locked="0"/>
    </xf>
    <xf numFmtId="0" fontId="22" fillId="0" borderId="15" xfId="0" applyFont="1" applyBorder="1" applyAlignment="1" applyProtection="1">
      <alignment horizontal="left" vertical="center" wrapText="1"/>
      <protection locked="0"/>
    </xf>
    <xf numFmtId="0" fontId="22" fillId="0" borderId="20" xfId="0" applyFont="1" applyBorder="1" applyAlignment="1" applyProtection="1">
      <alignment vertical="center" wrapText="1"/>
      <protection locked="0"/>
    </xf>
    <xf numFmtId="0" fontId="22" fillId="0" borderId="20" xfId="0" applyFont="1" applyBorder="1" applyAlignment="1" applyProtection="1">
      <alignment horizontal="left" vertical="center" wrapText="1"/>
      <protection locked="0"/>
    </xf>
    <xf numFmtId="0" fontId="22" fillId="0" borderId="28" xfId="0" applyFont="1" applyBorder="1" applyAlignment="1" applyProtection="1">
      <alignment horizontal="left" vertical="center" wrapText="1"/>
      <protection locked="0"/>
    </xf>
    <xf numFmtId="0" fontId="22" fillId="0" borderId="37" xfId="0" applyFont="1" applyBorder="1" applyAlignment="1" applyProtection="1">
      <alignment horizontal="left" vertical="center" wrapText="1"/>
      <protection locked="0"/>
    </xf>
    <xf numFmtId="0" fontId="22" fillId="0" borderId="24" xfId="0" applyFont="1" applyBorder="1" applyAlignment="1" applyProtection="1">
      <alignment horizontal="left" vertical="center" wrapText="1"/>
      <protection locked="0"/>
    </xf>
    <xf numFmtId="0" fontId="22" fillId="0" borderId="20" xfId="2" applyFont="1" applyBorder="1" applyAlignment="1" applyProtection="1">
      <alignment horizontal="left" vertical="center" wrapText="1"/>
      <protection locked="0"/>
    </xf>
    <xf numFmtId="14" fontId="22" fillId="0" borderId="20" xfId="0" applyNumberFormat="1" applyFont="1" applyBorder="1" applyAlignment="1" applyProtection="1">
      <alignment horizontal="center" vertical="center" wrapText="1"/>
      <protection locked="0"/>
    </xf>
    <xf numFmtId="0" fontId="22" fillId="0" borderId="20" xfId="2"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2" fillId="0" borderId="50" xfId="0" applyFont="1" applyBorder="1" applyAlignment="1" applyProtection="1">
      <alignment horizontal="left" vertical="center" wrapText="1"/>
      <protection locked="0"/>
    </xf>
    <xf numFmtId="0" fontId="22" fillId="0" borderId="78" xfId="2" applyFont="1" applyBorder="1" applyAlignment="1" applyProtection="1">
      <alignment horizontal="left" vertical="center" wrapText="1"/>
      <protection locked="0"/>
    </xf>
    <xf numFmtId="0" fontId="22" fillId="0" borderId="15" xfId="0" applyFont="1" applyBorder="1" applyAlignment="1" applyProtection="1">
      <alignment vertical="center" wrapText="1"/>
      <protection locked="0"/>
    </xf>
    <xf numFmtId="9" fontId="22" fillId="0" borderId="78" xfId="0" applyNumberFormat="1" applyFont="1" applyBorder="1" applyAlignment="1" applyProtection="1">
      <alignment horizontal="left" vertical="center" wrapText="1"/>
      <protection locked="0"/>
    </xf>
    <xf numFmtId="0" fontId="22" fillId="0" borderId="57" xfId="2" applyFont="1" applyBorder="1" applyAlignment="1" applyProtection="1">
      <alignment vertical="center" wrapText="1"/>
      <protection locked="0"/>
    </xf>
    <xf numFmtId="0" fontId="39" fillId="0" borderId="4" xfId="0" applyFont="1" applyBorder="1" applyAlignment="1" applyProtection="1">
      <alignment horizontal="left" vertical="center"/>
      <protection locked="0"/>
    </xf>
    <xf numFmtId="0" fontId="39" fillId="0" borderId="52" xfId="0" applyFont="1" applyBorder="1" applyAlignment="1" applyProtection="1">
      <alignment horizontal="center" vertical="center"/>
      <protection locked="0"/>
    </xf>
    <xf numFmtId="0" fontId="22" fillId="0" borderId="1" xfId="2" applyFont="1" applyBorder="1" applyAlignment="1" applyProtection="1">
      <alignment horizontal="left" vertical="center" wrapText="1"/>
      <protection locked="0"/>
    </xf>
    <xf numFmtId="0" fontId="22" fillId="0" borderId="1" xfId="2" applyFont="1" applyBorder="1" applyAlignment="1" applyProtection="1">
      <alignment horizontal="left" vertical="center"/>
      <protection locked="0"/>
    </xf>
    <xf numFmtId="0" fontId="39" fillId="0" borderId="1" xfId="0" applyFont="1" applyBorder="1" applyAlignment="1" applyProtection="1">
      <alignment horizontal="left" vertical="center"/>
      <protection locked="0"/>
    </xf>
    <xf numFmtId="0" fontId="39" fillId="0" borderId="46" xfId="0" applyFont="1" applyBorder="1" applyAlignment="1" applyProtection="1">
      <alignment horizontal="center" vertical="center"/>
      <protection locked="0"/>
    </xf>
    <xf numFmtId="0" fontId="12" fillId="0" borderId="4"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xf numFmtId="14" fontId="16" fillId="12" borderId="1" xfId="2" applyNumberFormat="1" applyFont="1" applyFill="1" applyBorder="1" applyAlignment="1" applyProtection="1">
      <alignment horizontal="center" vertical="center" wrapText="1"/>
      <protection locked="0"/>
    </xf>
    <xf numFmtId="14" fontId="16" fillId="12" borderId="13" xfId="2" applyNumberFormat="1" applyFont="1" applyFill="1" applyBorder="1" applyAlignment="1" applyProtection="1">
      <alignment horizontal="center" vertical="center" wrapText="1"/>
      <protection locked="0"/>
    </xf>
    <xf numFmtId="14" fontId="16" fillId="12" borderId="16" xfId="2" applyNumberFormat="1" applyFont="1" applyFill="1" applyBorder="1" applyAlignment="1" applyProtection="1">
      <alignment horizontal="center" vertical="center" wrapText="1"/>
      <protection locked="0"/>
    </xf>
    <xf numFmtId="14" fontId="16" fillId="12" borderId="78" xfId="2" applyNumberFormat="1" applyFont="1" applyFill="1" applyBorder="1" applyAlignment="1" applyProtection="1">
      <alignment horizontal="center" vertical="center" wrapText="1"/>
      <protection locked="0"/>
    </xf>
    <xf numFmtId="164" fontId="15" fillId="7" borderId="50" xfId="2" applyNumberFormat="1" applyFont="1" applyFill="1" applyBorder="1" applyAlignment="1">
      <alignment horizontal="center" vertical="center" wrapText="1"/>
    </xf>
    <xf numFmtId="164" fontId="15" fillId="7" borderId="20" xfId="2" applyNumberFormat="1" applyFont="1" applyFill="1" applyBorder="1" applyAlignment="1">
      <alignment horizontal="center" vertical="center" wrapText="1"/>
    </xf>
    <xf numFmtId="0" fontId="12" fillId="0" borderId="0" xfId="0" applyFont="1" applyAlignment="1" applyProtection="1">
      <alignment horizontal="center" vertical="center"/>
      <protection locked="0"/>
    </xf>
    <xf numFmtId="0" fontId="22" fillId="0" borderId="0" xfId="2" applyFont="1" applyAlignment="1" applyProtection="1">
      <alignment horizontal="left" vertical="center" wrapText="1"/>
      <protection locked="0"/>
    </xf>
    <xf numFmtId="0" fontId="22" fillId="0" borderId="0" xfId="2" applyFont="1" applyAlignment="1" applyProtection="1">
      <alignment vertical="center" wrapText="1"/>
      <protection locked="0"/>
    </xf>
    <xf numFmtId="0" fontId="12" fillId="0" borderId="0" xfId="0" applyFont="1" applyAlignment="1" applyProtection="1">
      <alignment vertical="center" wrapText="1"/>
      <protection locked="0"/>
    </xf>
    <xf numFmtId="0" fontId="19" fillId="0" borderId="0" xfId="0" applyFont="1" applyAlignment="1">
      <alignment vertical="center" wrapText="1"/>
    </xf>
    <xf numFmtId="0" fontId="19" fillId="0" borderId="0" xfId="0" applyFont="1" applyAlignment="1">
      <alignment vertical="center"/>
    </xf>
    <xf numFmtId="0" fontId="83" fillId="0" borderId="0" xfId="0" applyFont="1" applyAlignment="1">
      <alignment vertical="center"/>
    </xf>
    <xf numFmtId="0" fontId="35" fillId="0" borderId="0" xfId="0" applyFont="1" applyAlignment="1">
      <alignment vertical="center"/>
    </xf>
    <xf numFmtId="0" fontId="35" fillId="0" borderId="0" xfId="2" applyFont="1"/>
    <xf numFmtId="0" fontId="80" fillId="9" borderId="37" xfId="0" applyFont="1" applyFill="1" applyBorder="1" applyAlignment="1">
      <alignment vertical="center"/>
    </xf>
    <xf numFmtId="0" fontId="77" fillId="9" borderId="37" xfId="0" applyFont="1" applyFill="1" applyBorder="1" applyAlignment="1">
      <alignment vertical="center" wrapText="1"/>
    </xf>
    <xf numFmtId="164" fontId="35" fillId="9" borderId="37" xfId="2" applyNumberFormat="1" applyFont="1" applyFill="1" applyBorder="1"/>
    <xf numFmtId="164" fontId="84" fillId="0" borderId="0" xfId="2" applyNumberFormat="1" applyFont="1" applyAlignment="1">
      <alignment horizontal="left" vertical="center"/>
    </xf>
    <xf numFmtId="0" fontId="80" fillId="0" borderId="0" xfId="0" applyFont="1" applyAlignment="1">
      <alignment horizontal="left" vertical="center" wrapText="1"/>
    </xf>
    <xf numFmtId="0" fontId="85" fillId="9" borderId="37" xfId="0" applyFont="1" applyFill="1" applyBorder="1" applyAlignment="1">
      <alignment vertical="center" wrapText="1"/>
    </xf>
    <xf numFmtId="0" fontId="86" fillId="0" borderId="12" xfId="18" applyFont="1" applyFill="1" applyBorder="1" applyAlignment="1" applyProtection="1">
      <alignment horizontal="center" vertical="center" wrapText="1"/>
      <protection locked="0"/>
    </xf>
    <xf numFmtId="0" fontId="86" fillId="0" borderId="4" xfId="18" applyFont="1" applyFill="1" applyBorder="1" applyAlignment="1" applyProtection="1">
      <alignment horizontal="center" vertical="center" wrapText="1"/>
      <protection locked="0"/>
    </xf>
    <xf numFmtId="0" fontId="86" fillId="0" borderId="21" xfId="24" applyFont="1" applyFill="1" applyBorder="1" applyAlignment="1" applyProtection="1">
      <alignment horizontal="center" vertical="center" wrapText="1"/>
      <protection locked="0"/>
    </xf>
    <xf numFmtId="0" fontId="86" fillId="0" borderId="24" xfId="18" applyFont="1" applyFill="1" applyBorder="1" applyAlignment="1" applyProtection="1">
      <alignment horizontal="center" vertical="center" wrapText="1"/>
      <protection locked="0"/>
    </xf>
    <xf numFmtId="0" fontId="86" fillId="0" borderId="20" xfId="18" applyFont="1" applyFill="1" applyBorder="1" applyAlignment="1" applyProtection="1">
      <alignment horizontal="center" vertical="center" wrapText="1"/>
      <protection locked="0"/>
    </xf>
    <xf numFmtId="0" fontId="86" fillId="0" borderId="25" xfId="24" applyFont="1" applyFill="1" applyBorder="1" applyAlignment="1" applyProtection="1">
      <alignment horizontal="center" vertical="center" wrapText="1"/>
      <protection locked="0"/>
    </xf>
    <xf numFmtId="0" fontId="33" fillId="6" borderId="10" xfId="18" applyFont="1" applyFill="1" applyBorder="1" applyAlignment="1" applyProtection="1">
      <alignment horizontal="center" vertical="center" wrapText="1"/>
    </xf>
    <xf numFmtId="0" fontId="33" fillId="6" borderId="17" xfId="18" applyFont="1" applyFill="1" applyBorder="1" applyAlignment="1" applyProtection="1">
      <alignment horizontal="center" vertical="center" wrapText="1"/>
    </xf>
    <xf numFmtId="166" fontId="39" fillId="0" borderId="52" xfId="0" applyNumberFormat="1" applyFont="1" applyBorder="1" applyAlignment="1" applyProtection="1">
      <alignment horizontal="right" vertical="center"/>
      <protection locked="0"/>
    </xf>
    <xf numFmtId="166" fontId="39" fillId="0" borderId="46" xfId="0" applyNumberFormat="1" applyFont="1" applyBorder="1" applyAlignment="1" applyProtection="1">
      <alignment horizontal="right" vertical="center"/>
      <protection locked="0"/>
    </xf>
    <xf numFmtId="0" fontId="12" fillId="0" borderId="4"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9" fillId="9" borderId="37" xfId="0" applyFont="1" applyFill="1" applyBorder="1" applyAlignment="1">
      <alignment vertical="center"/>
    </xf>
    <xf numFmtId="0" fontId="19" fillId="9" borderId="28" xfId="0" applyFont="1" applyFill="1" applyBorder="1" applyAlignment="1">
      <alignment vertical="center"/>
    </xf>
    <xf numFmtId="14" fontId="22" fillId="11" borderId="1" xfId="2" quotePrefix="1" applyNumberFormat="1" applyFont="1" applyFill="1" applyBorder="1" applyAlignment="1">
      <alignment horizontal="center" vertical="top" wrapText="1"/>
    </xf>
    <xf numFmtId="0" fontId="22" fillId="11" borderId="1" xfId="2" applyFont="1" applyFill="1" applyBorder="1" applyAlignment="1">
      <alignment horizontal="center" vertical="top" wrapText="1"/>
    </xf>
    <xf numFmtId="0" fontId="22" fillId="11" borderId="18" xfId="2" applyFont="1" applyFill="1" applyBorder="1" applyAlignment="1">
      <alignment horizontal="center" vertical="top" wrapText="1"/>
    </xf>
    <xf numFmtId="0" fontId="22" fillId="11" borderId="38" xfId="2" applyFont="1" applyFill="1" applyBorder="1" applyAlignment="1">
      <alignment horizontal="center" vertical="top" wrapText="1"/>
    </xf>
    <xf numFmtId="0" fontId="22" fillId="11" borderId="14" xfId="2" applyFont="1" applyFill="1" applyBorder="1" applyAlignment="1">
      <alignment horizontal="center" vertical="top" wrapText="1"/>
    </xf>
    <xf numFmtId="14" fontId="22" fillId="11" borderId="13" xfId="2" quotePrefix="1" applyNumberFormat="1" applyFont="1" applyFill="1" applyBorder="1" applyAlignment="1">
      <alignment horizontal="center" vertical="top" wrapText="1"/>
    </xf>
    <xf numFmtId="0" fontId="22" fillId="11" borderId="15" xfId="2" applyFont="1" applyFill="1" applyBorder="1" applyAlignment="1">
      <alignment horizontal="center" vertical="top" wrapText="1"/>
    </xf>
    <xf numFmtId="0" fontId="22" fillId="11" borderId="16" xfId="2" applyFont="1" applyFill="1" applyBorder="1" applyAlignment="1">
      <alignment horizontal="center" vertical="top" wrapText="1"/>
    </xf>
    <xf numFmtId="14" fontId="22" fillId="11" borderId="16" xfId="2" quotePrefix="1" applyNumberFormat="1" applyFont="1" applyFill="1" applyBorder="1" applyAlignment="1">
      <alignment horizontal="center" vertical="top" wrapText="1"/>
    </xf>
    <xf numFmtId="14" fontId="30" fillId="4" borderId="38" xfId="2" quotePrefix="1" applyNumberFormat="1" applyFont="1" applyFill="1" applyBorder="1" applyAlignment="1">
      <alignment horizontal="center" vertical="top" wrapText="1"/>
    </xf>
    <xf numFmtId="0" fontId="34" fillId="0" borderId="0" xfId="2" applyFont="1" applyAlignment="1">
      <alignment vertical="top"/>
    </xf>
    <xf numFmtId="0" fontId="89" fillId="0" borderId="59" xfId="2" applyFont="1" applyBorder="1" applyAlignment="1">
      <alignment vertical="center"/>
    </xf>
    <xf numFmtId="0" fontId="89" fillId="0" borderId="55" xfId="2" applyFont="1" applyBorder="1" applyAlignment="1">
      <alignment vertical="center"/>
    </xf>
    <xf numFmtId="0" fontId="89" fillId="0" borderId="56" xfId="2" applyFont="1" applyBorder="1" applyAlignment="1">
      <alignment vertical="center"/>
    </xf>
    <xf numFmtId="0" fontId="89" fillId="0" borderId="19" xfId="2" applyFont="1" applyBorder="1" applyAlignment="1">
      <alignment vertical="center"/>
    </xf>
    <xf numFmtId="0" fontId="25" fillId="0" borderId="19" xfId="2" applyFont="1" applyBorder="1" applyAlignment="1">
      <alignment horizontal="left" vertical="center"/>
    </xf>
    <xf numFmtId="167" fontId="15" fillId="8" borderId="26" xfId="2" applyNumberFormat="1" applyFont="1" applyFill="1" applyBorder="1" applyAlignment="1">
      <alignment horizontal="center" vertical="center" wrapText="1"/>
    </xf>
    <xf numFmtId="0" fontId="50" fillId="9" borderId="11" xfId="2" applyFont="1" applyFill="1" applyBorder="1" applyAlignment="1">
      <alignment horizontal="left" vertical="center"/>
    </xf>
    <xf numFmtId="167" fontId="15" fillId="8" borderId="4" xfId="2" applyNumberFormat="1" applyFont="1" applyFill="1" applyBorder="1" applyAlignment="1">
      <alignment horizontal="center" vertical="center" wrapText="1"/>
    </xf>
    <xf numFmtId="167" fontId="15" fillId="8" borderId="52" xfId="2" applyNumberFormat="1" applyFont="1" applyFill="1" applyBorder="1" applyAlignment="1">
      <alignment horizontal="center" vertical="center" wrapText="1"/>
    </xf>
    <xf numFmtId="167" fontId="15" fillId="8" borderId="53" xfId="2" applyNumberFormat="1" applyFont="1" applyFill="1" applyBorder="1" applyAlignment="1">
      <alignment horizontal="center" vertical="center" wrapText="1"/>
    </xf>
    <xf numFmtId="167" fontId="15" fillId="8" borderId="3" xfId="2" applyNumberFormat="1" applyFont="1" applyFill="1" applyBorder="1" applyAlignment="1">
      <alignment horizontal="center" vertical="center" wrapText="1"/>
    </xf>
    <xf numFmtId="167" fontId="15" fillId="8" borderId="47" xfId="2" applyNumberFormat="1" applyFont="1" applyFill="1" applyBorder="1" applyAlignment="1">
      <alignment horizontal="center" vertical="center" wrapText="1"/>
    </xf>
    <xf numFmtId="0" fontId="50" fillId="9" borderId="54" xfId="2" applyFont="1" applyFill="1" applyBorder="1" applyAlignment="1">
      <alignment horizontal="center" vertical="center" wrapText="1"/>
    </xf>
    <xf numFmtId="0" fontId="50" fillId="9" borderId="57" xfId="2" applyFont="1" applyFill="1" applyBorder="1" applyAlignment="1">
      <alignment horizontal="center" vertical="center" wrapText="1"/>
    </xf>
    <xf numFmtId="0" fontId="15" fillId="16" borderId="11" xfId="2" applyFont="1" applyFill="1" applyBorder="1" applyAlignment="1">
      <alignment horizontal="center" vertical="center" wrapText="1"/>
    </xf>
    <xf numFmtId="0" fontId="15" fillId="16" borderId="36" xfId="2" applyFont="1" applyFill="1" applyBorder="1" applyAlignment="1">
      <alignment horizontal="center" vertical="center" wrapText="1"/>
    </xf>
    <xf numFmtId="0" fontId="15" fillId="16" borderId="31" xfId="2" applyFont="1" applyFill="1" applyBorder="1" applyAlignment="1">
      <alignment horizontal="center" vertical="center" wrapText="1"/>
    </xf>
    <xf numFmtId="0" fontId="15" fillId="16" borderId="32" xfId="2" applyFont="1" applyFill="1" applyBorder="1" applyAlignment="1">
      <alignment horizontal="center" vertical="center" wrapText="1"/>
    </xf>
    <xf numFmtId="0" fontId="36" fillId="16" borderId="11" xfId="2" applyFont="1" applyFill="1" applyBorder="1" applyAlignment="1">
      <alignment horizontal="left" vertical="center"/>
    </xf>
    <xf numFmtId="0" fontId="90" fillId="17" borderId="11" xfId="2" applyFont="1" applyFill="1" applyBorder="1" applyAlignment="1">
      <alignment vertical="center"/>
    </xf>
    <xf numFmtId="0" fontId="90" fillId="16" borderId="11" xfId="2" applyFont="1" applyFill="1" applyBorder="1" applyAlignment="1">
      <alignment vertical="center"/>
    </xf>
    <xf numFmtId="166" fontId="90" fillId="17" borderId="11" xfId="2" applyNumberFormat="1" applyFont="1" applyFill="1" applyBorder="1" applyAlignment="1">
      <alignment horizontal="right" vertical="center"/>
    </xf>
    <xf numFmtId="166" fontId="89" fillId="17" borderId="55" xfId="2" applyNumberFormat="1" applyFont="1" applyFill="1" applyBorder="1" applyAlignment="1">
      <alignment horizontal="right" vertical="center"/>
    </xf>
    <xf numFmtId="166" fontId="90" fillId="17" borderId="36" xfId="2" applyNumberFormat="1" applyFont="1" applyFill="1" applyBorder="1" applyAlignment="1">
      <alignment horizontal="right" vertical="center"/>
    </xf>
    <xf numFmtId="166" fontId="90" fillId="17" borderId="31" xfId="2" applyNumberFormat="1" applyFont="1" applyFill="1" applyBorder="1" applyAlignment="1">
      <alignment horizontal="right" vertical="center"/>
    </xf>
    <xf numFmtId="166" fontId="90" fillId="17" borderId="32" xfId="2" applyNumberFormat="1" applyFont="1" applyFill="1" applyBorder="1" applyAlignment="1">
      <alignment horizontal="right" vertical="center"/>
    </xf>
    <xf numFmtId="166" fontId="16" fillId="17" borderId="59" xfId="2" applyNumberFormat="1" applyFont="1" applyFill="1" applyBorder="1" applyAlignment="1">
      <alignment horizontal="right" vertical="center"/>
    </xf>
    <xf numFmtId="166" fontId="16" fillId="17" borderId="55" xfId="2" applyNumberFormat="1" applyFont="1" applyFill="1" applyBorder="1" applyAlignment="1">
      <alignment horizontal="right" vertical="center"/>
    </xf>
    <xf numFmtId="166" fontId="16" fillId="17" borderId="56" xfId="2" applyNumberFormat="1" applyFont="1" applyFill="1" applyBorder="1" applyAlignment="1">
      <alignment horizontal="right" vertical="center"/>
    </xf>
    <xf numFmtId="166" fontId="15" fillId="7" borderId="11" xfId="2" applyNumberFormat="1" applyFont="1" applyFill="1" applyBorder="1" applyAlignment="1">
      <alignment horizontal="right" vertical="center"/>
    </xf>
    <xf numFmtId="166" fontId="15" fillId="16" borderId="11" xfId="2" applyNumberFormat="1" applyFont="1" applyFill="1" applyBorder="1" applyAlignment="1">
      <alignment horizontal="right" vertical="center"/>
    </xf>
    <xf numFmtId="166" fontId="15" fillId="16" borderId="36" xfId="2" applyNumberFormat="1" applyFont="1" applyFill="1" applyBorder="1" applyAlignment="1">
      <alignment horizontal="right" vertical="center"/>
    </xf>
    <xf numFmtId="166" fontId="15" fillId="16" borderId="31" xfId="2" applyNumberFormat="1" applyFont="1" applyFill="1" applyBorder="1" applyAlignment="1">
      <alignment horizontal="right" vertical="center"/>
    </xf>
    <xf numFmtId="166" fontId="15" fillId="16" borderId="32" xfId="2" applyNumberFormat="1" applyFont="1" applyFill="1" applyBorder="1" applyAlignment="1">
      <alignment horizontal="right" vertical="center"/>
    </xf>
    <xf numFmtId="166" fontId="90" fillId="6" borderId="19" xfId="2" applyNumberFormat="1" applyFont="1" applyFill="1" applyBorder="1" applyAlignment="1">
      <alignment horizontal="right" vertical="center"/>
    </xf>
    <xf numFmtId="166" fontId="16" fillId="6" borderId="19" xfId="2" applyNumberFormat="1" applyFont="1" applyFill="1" applyBorder="1" applyAlignment="1">
      <alignment horizontal="right" vertical="center"/>
    </xf>
    <xf numFmtId="0" fontId="50" fillId="9" borderId="11" xfId="2" applyFont="1" applyFill="1" applyBorder="1" applyAlignment="1">
      <alignment horizontal="center" vertical="center" wrapText="1"/>
    </xf>
    <xf numFmtId="9" fontId="50" fillId="9" borderId="11" xfId="2" applyNumberFormat="1" applyFont="1" applyFill="1" applyBorder="1" applyAlignment="1">
      <alignment horizontal="center" vertical="center"/>
    </xf>
    <xf numFmtId="9" fontId="91" fillId="9" borderId="59" xfId="2" applyNumberFormat="1" applyFont="1" applyFill="1" applyBorder="1" applyAlignment="1">
      <alignment horizontal="center" vertical="center"/>
    </xf>
    <xf numFmtId="166" fontId="89" fillId="0" borderId="26" xfId="2" applyNumberFormat="1" applyFont="1" applyBorder="1" applyAlignment="1" applyProtection="1">
      <alignment horizontal="right" vertical="center"/>
      <protection locked="0"/>
    </xf>
    <xf numFmtId="166" fontId="89" fillId="0" borderId="4" xfId="2" applyNumberFormat="1" applyFont="1" applyBorder="1" applyAlignment="1" applyProtection="1">
      <alignment horizontal="right" vertical="center"/>
      <protection locked="0"/>
    </xf>
    <xf numFmtId="166" fontId="89" fillId="0" borderId="2" xfId="2" applyNumberFormat="1" applyFont="1" applyBorder="1" applyAlignment="1" applyProtection="1">
      <alignment horizontal="right" vertical="center"/>
      <protection locked="0"/>
    </xf>
    <xf numFmtId="166" fontId="89" fillId="0" borderId="4" xfId="2" applyNumberFormat="1" applyFont="1" applyBorder="1" applyAlignment="1">
      <alignment horizontal="right" vertical="center"/>
    </xf>
    <xf numFmtId="166" fontId="89" fillId="0" borderId="7" xfId="2" applyNumberFormat="1" applyFont="1" applyBorder="1" applyAlignment="1" applyProtection="1">
      <alignment horizontal="right" vertical="center"/>
      <protection locked="0"/>
    </xf>
    <xf numFmtId="166" fontId="89" fillId="0" borderId="90" xfId="2" applyNumberFormat="1" applyFont="1" applyBorder="1" applyAlignment="1" applyProtection="1">
      <alignment horizontal="right" vertical="center"/>
      <protection locked="0"/>
    </xf>
    <xf numFmtId="166" fontId="89" fillId="0" borderId="53" xfId="2" applyNumberFormat="1" applyFont="1" applyBorder="1" applyAlignment="1" applyProtection="1">
      <alignment horizontal="right" vertical="center"/>
      <protection locked="0"/>
    </xf>
    <xf numFmtId="9" fontId="91" fillId="9" borderId="19" xfId="2" applyNumberFormat="1" applyFont="1" applyFill="1" applyBorder="1" applyAlignment="1">
      <alignment horizontal="center" vertical="center"/>
    </xf>
    <xf numFmtId="166" fontId="16" fillId="0" borderId="7" xfId="2" applyNumberFormat="1" applyFont="1" applyBorder="1" applyAlignment="1" applyProtection="1">
      <alignment horizontal="right" vertical="center"/>
      <protection locked="0"/>
    </xf>
    <xf numFmtId="166" fontId="16" fillId="0" borderId="90" xfId="2" applyNumberFormat="1" applyFont="1" applyBorder="1" applyAlignment="1" applyProtection="1">
      <alignment horizontal="right" vertical="center"/>
      <protection locked="0"/>
    </xf>
    <xf numFmtId="166" fontId="15" fillId="16" borderId="30" xfId="2" applyNumberFormat="1" applyFont="1" applyFill="1" applyBorder="1" applyAlignment="1">
      <alignment horizontal="right" vertical="center"/>
    </xf>
    <xf numFmtId="166" fontId="15" fillId="16" borderId="33" xfId="2" applyNumberFormat="1" applyFont="1" applyFill="1" applyBorder="1" applyAlignment="1">
      <alignment horizontal="right" vertical="center"/>
    </xf>
    <xf numFmtId="9" fontId="91" fillId="9" borderId="11" xfId="2" applyNumberFormat="1" applyFont="1" applyFill="1" applyBorder="1" applyAlignment="1">
      <alignment horizontal="center" vertical="center"/>
    </xf>
    <xf numFmtId="9" fontId="50" fillId="9" borderId="36" xfId="23" applyFont="1" applyFill="1" applyBorder="1" applyAlignment="1" applyProtection="1">
      <alignment horizontal="right" vertical="center"/>
    </xf>
    <xf numFmtId="0" fontId="15" fillId="9" borderId="54" xfId="2" applyFont="1" applyFill="1" applyBorder="1" applyAlignment="1">
      <alignment horizontal="center" vertical="center" wrapText="1"/>
    </xf>
    <xf numFmtId="0" fontId="15" fillId="9" borderId="57" xfId="2" applyFont="1" applyFill="1" applyBorder="1" applyAlignment="1">
      <alignment horizontal="center" vertical="center" wrapText="1"/>
    </xf>
    <xf numFmtId="0" fontId="15" fillId="16" borderId="68" xfId="2" applyFont="1" applyFill="1" applyBorder="1" applyAlignment="1">
      <alignment horizontal="center" vertical="center" wrapText="1"/>
    </xf>
    <xf numFmtId="0" fontId="36" fillId="16" borderId="63" xfId="0" applyFont="1" applyFill="1" applyBorder="1" applyAlignment="1">
      <alignment horizontal="center" vertical="center" wrapText="1"/>
    </xf>
    <xf numFmtId="0" fontId="15" fillId="16" borderId="30" xfId="0" applyFont="1" applyFill="1" applyBorder="1" applyAlignment="1">
      <alignment horizontal="center" vertical="center" wrapText="1"/>
    </xf>
    <xf numFmtId="0" fontId="15" fillId="16" borderId="31" xfId="0" applyFont="1" applyFill="1" applyBorder="1" applyAlignment="1">
      <alignment horizontal="center" vertical="center" wrapText="1"/>
    </xf>
    <xf numFmtId="0" fontId="16" fillId="16" borderId="31" xfId="0" applyFont="1" applyFill="1" applyBorder="1" applyAlignment="1">
      <alignment horizontal="center" vertical="center" wrapText="1"/>
    </xf>
    <xf numFmtId="0" fontId="15" fillId="16" borderId="9"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6" fillId="0" borderId="4" xfId="0" applyFont="1" applyBorder="1" applyAlignment="1" applyProtection="1">
      <alignment horizontal="left" vertical="center" wrapText="1"/>
      <protection locked="0"/>
    </xf>
    <xf numFmtId="0" fontId="16" fillId="0" borderId="4" xfId="0" applyFont="1" applyBorder="1" applyAlignment="1" applyProtection="1">
      <alignment horizontal="center" vertical="center" wrapText="1"/>
      <protection locked="0"/>
    </xf>
    <xf numFmtId="49" fontId="16" fillId="0" borderId="4" xfId="0" applyNumberFormat="1" applyFont="1" applyBorder="1" applyAlignment="1" applyProtection="1">
      <alignment horizontal="center" vertical="center" wrapText="1"/>
      <protection locked="0"/>
    </xf>
    <xf numFmtId="0" fontId="16" fillId="0" borderId="4" xfId="19" applyFont="1" applyBorder="1" applyAlignment="1" applyProtection="1">
      <alignment horizontal="left" vertical="center" wrapText="1"/>
      <protection locked="0"/>
    </xf>
    <xf numFmtId="14" fontId="16" fillId="0" borderId="4" xfId="0" applyNumberFormat="1" applyFont="1" applyBorder="1" applyAlignment="1" applyProtection="1">
      <alignment horizontal="center" vertical="center"/>
      <protection locked="0"/>
    </xf>
    <xf numFmtId="14" fontId="16" fillId="0" borderId="52" xfId="0" applyNumberFormat="1" applyFont="1" applyBorder="1" applyAlignment="1" applyProtection="1">
      <alignment horizontal="center" vertical="center"/>
      <protection locked="0"/>
    </xf>
    <xf numFmtId="0" fontId="16" fillId="0" borderId="14" xfId="0" applyFont="1" applyBorder="1" applyAlignment="1" applyProtection="1">
      <alignment horizontal="center" vertical="center"/>
      <protection locked="0"/>
    </xf>
    <xf numFmtId="0" fontId="16" fillId="0" borderId="1" xfId="0" applyFont="1" applyBorder="1" applyAlignment="1" applyProtection="1">
      <alignment horizontal="left" vertical="center" wrapText="1"/>
      <protection locked="0"/>
    </xf>
    <xf numFmtId="0" fontId="16" fillId="0" borderId="13" xfId="0" applyFont="1" applyBorder="1" applyAlignment="1" applyProtection="1">
      <alignment horizontal="left" vertical="center"/>
      <protection locked="0"/>
    </xf>
    <xf numFmtId="0" fontId="16" fillId="0" borderId="0" xfId="0" applyFont="1" applyAlignment="1" applyProtection="1">
      <alignment vertical="center"/>
      <protection locked="0"/>
    </xf>
    <xf numFmtId="0" fontId="16" fillId="0" borderId="1" xfId="0" applyFont="1" applyBorder="1" applyAlignment="1" applyProtection="1">
      <alignment horizontal="center" vertical="center" wrapText="1"/>
      <protection locked="0"/>
    </xf>
    <xf numFmtId="0" fontId="16" fillId="0" borderId="1" xfId="19" applyFont="1" applyBorder="1" applyAlignment="1" applyProtection="1">
      <alignment horizontal="left" vertical="center" wrapText="1"/>
      <protection locked="0"/>
    </xf>
    <xf numFmtId="14" fontId="16" fillId="0" borderId="1" xfId="0" applyNumberFormat="1" applyFont="1" applyBorder="1" applyAlignment="1" applyProtection="1">
      <alignment horizontal="center" vertical="center"/>
      <protection locked="0"/>
    </xf>
    <xf numFmtId="14" fontId="16" fillId="0" borderId="46" xfId="0" applyNumberFormat="1" applyFont="1" applyBorder="1" applyAlignment="1" applyProtection="1">
      <alignment horizontal="center" vertical="center"/>
      <protection locked="0"/>
    </xf>
    <xf numFmtId="0" fontId="16" fillId="0" borderId="0" xfId="0" applyFont="1" applyAlignment="1" applyProtection="1">
      <alignment vertical="top"/>
      <protection locked="0"/>
    </xf>
    <xf numFmtId="0" fontId="16" fillId="0" borderId="29" xfId="0" applyFont="1" applyBorder="1" applyAlignment="1" applyProtection="1">
      <alignment horizontal="center" vertical="center"/>
      <protection locked="0"/>
    </xf>
    <xf numFmtId="0" fontId="16" fillId="0" borderId="49" xfId="0" applyFont="1" applyBorder="1" applyAlignment="1" applyProtection="1">
      <alignment horizontal="left" vertical="center"/>
      <protection locked="0"/>
    </xf>
    <xf numFmtId="166" fontId="89" fillId="0" borderId="52" xfId="2" applyNumberFormat="1" applyFont="1" applyBorder="1" applyAlignment="1" applyProtection="1">
      <alignment horizontal="right" vertical="center"/>
      <protection locked="0"/>
    </xf>
    <xf numFmtId="166" fontId="89" fillId="0" borderId="82" xfId="2" applyNumberFormat="1" applyFont="1" applyBorder="1" applyAlignment="1" applyProtection="1">
      <alignment horizontal="right" vertical="center"/>
      <protection locked="0"/>
    </xf>
    <xf numFmtId="166" fontId="16" fillId="0" borderId="82" xfId="2" applyNumberFormat="1" applyFont="1" applyBorder="1" applyAlignment="1" applyProtection="1">
      <alignment horizontal="right" vertical="center"/>
      <protection locked="0"/>
    </xf>
    <xf numFmtId="0" fontId="93" fillId="7" borderId="10" xfId="18" applyFont="1" applyFill="1" applyBorder="1" applyAlignment="1" applyProtection="1">
      <alignment vertical="top"/>
      <protection locked="0"/>
    </xf>
    <xf numFmtId="0" fontId="37" fillId="0" borderId="0" xfId="0" applyFont="1"/>
    <xf numFmtId="0" fontId="12" fillId="0" borderId="0" xfId="0" applyFont="1" applyAlignment="1">
      <alignment horizontal="left"/>
    </xf>
    <xf numFmtId="0" fontId="24" fillId="0" borderId="0" xfId="0" applyFont="1" applyAlignment="1">
      <alignment horizontal="left" vertical="center" indent="9"/>
    </xf>
    <xf numFmtId="0" fontId="24" fillId="0" borderId="0" xfId="0" applyFont="1"/>
    <xf numFmtId="14" fontId="18" fillId="0" borderId="1" xfId="2" quotePrefix="1" applyNumberFormat="1" applyFont="1" applyBorder="1" applyAlignment="1">
      <alignment horizontal="center" vertical="top" wrapText="1"/>
    </xf>
    <xf numFmtId="0" fontId="37" fillId="0" borderId="0" xfId="0" applyFont="1" applyAlignment="1">
      <alignment horizontal="left"/>
    </xf>
    <xf numFmtId="0" fontId="39" fillId="0" borderId="0" xfId="0" applyFont="1" applyAlignment="1">
      <alignment horizontal="left" wrapText="1"/>
    </xf>
    <xf numFmtId="14" fontId="18" fillId="0" borderId="0" xfId="2" quotePrefix="1" applyNumberFormat="1" applyFont="1" applyAlignment="1">
      <alignment horizontal="center" vertical="top" wrapText="1"/>
    </xf>
    <xf numFmtId="165" fontId="34" fillId="0" borderId="0" xfId="2" applyNumberFormat="1" applyFont="1" applyAlignment="1">
      <alignment horizontal="center" vertical="top" wrapText="1"/>
    </xf>
    <xf numFmtId="0" fontId="37" fillId="0" borderId="0" xfId="0" applyFont="1" applyAlignment="1">
      <alignment horizontal="center" vertical="center"/>
    </xf>
    <xf numFmtId="0" fontId="30" fillId="0" borderId="0" xfId="0" applyFont="1" applyAlignment="1">
      <alignment horizontal="center" vertical="center"/>
    </xf>
    <xf numFmtId="0" fontId="39" fillId="0" borderId="0" xfId="0" applyFont="1"/>
    <xf numFmtId="0" fontId="39" fillId="0" borderId="0" xfId="0" applyFont="1" applyAlignment="1">
      <alignment wrapText="1"/>
    </xf>
    <xf numFmtId="0" fontId="12" fillId="8" borderId="0" xfId="0" applyFont="1" applyFill="1" applyAlignment="1">
      <alignment wrapText="1"/>
    </xf>
    <xf numFmtId="0" fontId="37" fillId="11" borderId="1" xfId="0" applyFont="1" applyFill="1" applyBorder="1" applyAlignment="1">
      <alignment horizontal="right" vertical="center"/>
    </xf>
    <xf numFmtId="0" fontId="15" fillId="11" borderId="38" xfId="19" applyFont="1" applyFill="1" applyBorder="1" applyAlignment="1">
      <alignment horizontal="center" vertical="center" wrapText="1"/>
    </xf>
    <xf numFmtId="0" fontId="15" fillId="11" borderId="51" xfId="19" applyFont="1" applyFill="1" applyBorder="1" applyAlignment="1">
      <alignment horizontal="center" vertical="center" wrapText="1"/>
    </xf>
    <xf numFmtId="0" fontId="37" fillId="0" borderId="0" xfId="0" applyFont="1" applyAlignment="1">
      <alignment vertical="center"/>
    </xf>
    <xf numFmtId="0" fontId="48" fillId="0" borderId="0" xfId="0" applyFont="1"/>
    <xf numFmtId="0" fontId="19" fillId="0" borderId="0" xfId="0" applyFont="1"/>
    <xf numFmtId="0" fontId="95" fillId="7" borderId="35" xfId="0" applyFont="1" applyFill="1" applyBorder="1" applyAlignment="1">
      <alignment vertical="center"/>
    </xf>
    <xf numFmtId="0" fontId="95" fillId="7" borderId="10" xfId="0" applyFont="1" applyFill="1" applyBorder="1" applyAlignment="1">
      <alignment vertical="center"/>
    </xf>
    <xf numFmtId="0" fontId="94" fillId="7" borderId="10" xfId="0" applyFont="1" applyFill="1" applyBorder="1"/>
    <xf numFmtId="0" fontId="94" fillId="7" borderId="41" xfId="0" applyFont="1" applyFill="1" applyBorder="1"/>
    <xf numFmtId="0" fontId="94" fillId="0" borderId="0" xfId="0" applyFont="1"/>
    <xf numFmtId="0" fontId="31" fillId="0" borderId="0" xfId="0" applyFont="1"/>
    <xf numFmtId="0" fontId="22" fillId="0" borderId="0" xfId="0" applyFont="1" applyAlignment="1">
      <alignment horizontal="center" vertical="center"/>
    </xf>
    <xf numFmtId="0" fontId="18" fillId="0" borderId="0" xfId="0" applyFont="1" applyAlignment="1">
      <alignment horizontal="center" vertical="top"/>
    </xf>
    <xf numFmtId="0" fontId="19" fillId="0" borderId="0" xfId="0" applyFont="1" applyAlignment="1">
      <alignment horizontal="center" vertical="center"/>
    </xf>
    <xf numFmtId="0" fontId="19" fillId="0" borderId="0" xfId="0" applyFont="1" applyAlignment="1">
      <alignment vertical="top"/>
    </xf>
    <xf numFmtId="0" fontId="19" fillId="0" borderId="0" xfId="0" applyFont="1" applyAlignment="1">
      <alignment horizontal="center" vertical="top"/>
    </xf>
    <xf numFmtId="0" fontId="19" fillId="0" borderId="0" xfId="0" applyFont="1" applyAlignment="1">
      <alignment horizontal="center" vertical="center" wrapText="1"/>
    </xf>
    <xf numFmtId="0" fontId="24" fillId="0" borderId="0" xfId="0" applyFont="1" applyAlignment="1">
      <alignment horizontal="center" vertical="top"/>
    </xf>
    <xf numFmtId="0" fontId="34" fillId="0" borderId="0" xfId="0" applyFont="1" applyAlignment="1">
      <alignment horizontal="left" vertical="center"/>
    </xf>
    <xf numFmtId="0" fontId="34" fillId="0" borderId="0" xfId="0" applyFont="1" applyAlignment="1">
      <alignment horizontal="center" vertical="center"/>
    </xf>
    <xf numFmtId="0" fontId="48" fillId="0" borderId="0" xfId="0" applyFont="1" applyAlignment="1">
      <alignment vertical="center"/>
    </xf>
    <xf numFmtId="0" fontId="28" fillId="0" borderId="0" xfId="0" applyFont="1" applyAlignment="1">
      <alignment horizontal="right" vertical="top"/>
    </xf>
    <xf numFmtId="0" fontId="15" fillId="11" borderId="30" xfId="0" applyFont="1" applyFill="1" applyBorder="1" applyAlignment="1">
      <alignment horizontal="center" vertical="center" wrapText="1"/>
    </xf>
    <xf numFmtId="0" fontId="15" fillId="11" borderId="31" xfId="19" applyFont="1" applyFill="1" applyBorder="1" applyAlignment="1">
      <alignment horizontal="center" vertical="center" wrapText="1"/>
    </xf>
    <xf numFmtId="0" fontId="15" fillId="11" borderId="31" xfId="0" applyFont="1" applyFill="1" applyBorder="1" applyAlignment="1">
      <alignment horizontal="center" vertical="center" wrapText="1"/>
    </xf>
    <xf numFmtId="0" fontId="15" fillId="11" borderId="32" xfId="0" applyFont="1" applyFill="1" applyBorder="1" applyAlignment="1">
      <alignment horizontal="center" vertical="center" wrapText="1"/>
    </xf>
    <xf numFmtId="0" fontId="15" fillId="11" borderId="11" xfId="0" applyFont="1" applyFill="1" applyBorder="1" applyAlignment="1">
      <alignment horizontal="center" vertical="center" wrapText="1"/>
    </xf>
    <xf numFmtId="0" fontId="15" fillId="11" borderId="33" xfId="0" applyFont="1" applyFill="1" applyBorder="1" applyAlignment="1">
      <alignment horizontal="center" vertical="center" wrapText="1"/>
    </xf>
    <xf numFmtId="0" fontId="50" fillId="0" borderId="0" xfId="0" applyFont="1" applyAlignment="1">
      <alignment vertical="center" wrapText="1"/>
    </xf>
    <xf numFmtId="49" fontId="18" fillId="0" borderId="0" xfId="0" applyNumberFormat="1" applyFont="1" applyAlignment="1">
      <alignment vertical="top" wrapText="1"/>
    </xf>
    <xf numFmtId="14" fontId="18" fillId="0" borderId="0" xfId="0" applyNumberFormat="1" applyFont="1" applyAlignment="1">
      <alignment vertical="top"/>
    </xf>
    <xf numFmtId="0" fontId="18" fillId="0" borderId="6" xfId="0" applyFont="1" applyBorder="1" applyAlignment="1">
      <alignment horizontal="center" vertical="top"/>
    </xf>
    <xf numFmtId="0" fontId="18" fillId="0" borderId="6" xfId="0" applyFont="1" applyBorder="1" applyAlignment="1">
      <alignment vertical="top"/>
    </xf>
    <xf numFmtId="0" fontId="83" fillId="9" borderId="37" xfId="0" applyFont="1" applyFill="1" applyBorder="1" applyAlignment="1">
      <alignment horizontal="left" vertical="center"/>
    </xf>
    <xf numFmtId="0" fontId="80" fillId="9" borderId="37" xfId="0" applyFont="1" applyFill="1" applyBorder="1" applyAlignment="1">
      <alignment vertical="center" wrapText="1"/>
    </xf>
    <xf numFmtId="0" fontId="80" fillId="9" borderId="28" xfId="0" applyFont="1" applyFill="1" applyBorder="1" applyAlignment="1">
      <alignment vertical="center" wrapText="1"/>
    </xf>
    <xf numFmtId="0" fontId="0" fillId="0" borderId="0" xfId="0" applyAlignment="1">
      <alignment vertical="center" wrapText="1"/>
    </xf>
    <xf numFmtId="0" fontId="34" fillId="0" borderId="0" xfId="0" applyFont="1" applyAlignment="1">
      <alignment vertical="center"/>
    </xf>
    <xf numFmtId="0" fontId="66" fillId="0" borderId="0" xfId="0" applyFont="1" applyAlignment="1">
      <alignment vertical="top"/>
    </xf>
    <xf numFmtId="0" fontId="27" fillId="0" borderId="0" xfId="0" applyFont="1" applyAlignment="1">
      <alignment horizontal="center" vertical="center"/>
    </xf>
    <xf numFmtId="49" fontId="18" fillId="0" borderId="0" xfId="0" applyNumberFormat="1" applyFont="1" applyAlignment="1">
      <alignment horizontal="left" vertical="center" wrapText="1"/>
    </xf>
    <xf numFmtId="0" fontId="18" fillId="0" borderId="0" xfId="0" applyFont="1" applyAlignment="1">
      <alignment horizontal="left" vertical="center"/>
    </xf>
    <xf numFmtId="0" fontId="28" fillId="0" borderId="0" xfId="0" applyFont="1" applyAlignment="1">
      <alignment horizontal="center" vertical="center"/>
    </xf>
    <xf numFmtId="0" fontId="52" fillId="0" borderId="0" xfId="0" applyFont="1" applyAlignment="1">
      <alignment vertical="top"/>
    </xf>
    <xf numFmtId="0" fontId="35" fillId="0" borderId="0" xfId="0" applyFont="1" applyAlignment="1">
      <alignment vertical="top"/>
    </xf>
    <xf numFmtId="0" fontId="22" fillId="0" borderId="0" xfId="0" applyFont="1" applyAlignment="1">
      <alignment vertical="top"/>
    </xf>
    <xf numFmtId="0" fontId="50" fillId="0" borderId="0" xfId="0" applyFont="1" applyAlignment="1">
      <alignment horizontal="left" vertical="top"/>
    </xf>
    <xf numFmtId="0" fontId="22" fillId="0" borderId="0" xfId="0" applyFont="1" applyAlignment="1">
      <alignment horizontal="left" vertical="top"/>
    </xf>
    <xf numFmtId="49" fontId="22" fillId="0" borderId="0" xfId="0" applyNumberFormat="1" applyFont="1" applyAlignment="1">
      <alignment horizontal="left" vertical="top"/>
    </xf>
    <xf numFmtId="14" fontId="22" fillId="0" borderId="0" xfId="0" applyNumberFormat="1" applyFont="1" applyAlignment="1">
      <alignment horizontal="left" vertical="top"/>
    </xf>
    <xf numFmtId="14" fontId="22" fillId="0" borderId="0" xfId="0" applyNumberFormat="1" applyFont="1" applyAlignment="1">
      <alignment vertical="top"/>
    </xf>
    <xf numFmtId="0" fontId="22" fillId="0" borderId="0" xfId="0" applyFont="1" applyAlignment="1">
      <alignment horizontal="center" vertical="top"/>
    </xf>
    <xf numFmtId="0" fontId="22" fillId="0" borderId="0" xfId="0" applyFont="1" applyAlignment="1">
      <alignment vertical="top" wrapText="1"/>
    </xf>
    <xf numFmtId="49" fontId="22" fillId="0" borderId="0" xfId="0" applyNumberFormat="1" applyFont="1" applyAlignment="1">
      <alignment vertical="top" wrapText="1"/>
    </xf>
    <xf numFmtId="0" fontId="84" fillId="0" borderId="0" xfId="0" applyFont="1" applyAlignment="1">
      <alignment horizontal="center" vertical="center"/>
    </xf>
    <xf numFmtId="0" fontId="0" fillId="0" borderId="0" xfId="0" applyAlignment="1">
      <alignment vertical="center"/>
    </xf>
    <xf numFmtId="0" fontId="12" fillId="0" borderId="37" xfId="0" applyFont="1" applyBorder="1" applyAlignment="1">
      <alignment vertical="center"/>
    </xf>
    <xf numFmtId="0" fontId="44" fillId="0" borderId="0" xfId="0" applyFont="1" applyAlignment="1">
      <alignment vertical="center"/>
    </xf>
    <xf numFmtId="0" fontId="43" fillId="0" borderId="0" xfId="0" applyFont="1" applyAlignment="1">
      <alignment vertical="center"/>
    </xf>
    <xf numFmtId="167" fontId="15" fillId="8" borderId="44" xfId="2" applyNumberFormat="1" applyFont="1" applyFill="1" applyBorder="1" applyAlignment="1">
      <alignment horizontal="center" vertical="center" wrapText="1"/>
    </xf>
    <xf numFmtId="167" fontId="15" fillId="8" borderId="89" xfId="2" applyNumberFormat="1" applyFont="1" applyFill="1" applyBorder="1" applyAlignment="1">
      <alignment horizontal="center" vertical="center" wrapText="1"/>
    </xf>
    <xf numFmtId="0" fontId="15" fillId="11" borderId="30" xfId="19" applyFont="1" applyFill="1" applyBorder="1" applyAlignment="1">
      <alignment horizontal="center" vertical="center" wrapText="1"/>
    </xf>
    <xf numFmtId="0" fontId="15" fillId="11" borderId="9" xfId="19" applyFont="1" applyFill="1" applyBorder="1" applyAlignment="1">
      <alignment horizontal="center" vertical="center" wrapText="1"/>
    </xf>
    <xf numFmtId="0" fontId="15" fillId="11" borderId="32" xfId="19" applyFont="1" applyFill="1" applyBorder="1" applyAlignment="1">
      <alignment horizontal="center" vertical="center" wrapText="1"/>
    </xf>
    <xf numFmtId="166" fontId="15" fillId="16" borderId="11" xfId="19" applyNumberFormat="1" applyFont="1" applyFill="1" applyBorder="1" applyAlignment="1">
      <alignment horizontal="center" vertical="center" wrapText="1"/>
    </xf>
    <xf numFmtId="166" fontId="15" fillId="11" borderId="34" xfId="19" applyNumberFormat="1" applyFont="1" applyFill="1" applyBorder="1" applyAlignment="1">
      <alignment horizontal="center" vertical="center" wrapText="1"/>
    </xf>
    <xf numFmtId="166" fontId="15" fillId="11" borderId="32" xfId="19" applyNumberFormat="1" applyFont="1" applyFill="1" applyBorder="1" applyAlignment="1">
      <alignment horizontal="center" vertical="center" wrapText="1"/>
    </xf>
    <xf numFmtId="166" fontId="50" fillId="9" borderId="11" xfId="19" applyNumberFormat="1" applyFont="1" applyFill="1" applyBorder="1" applyAlignment="1">
      <alignment horizontal="center" vertical="center" wrapText="1"/>
    </xf>
    <xf numFmtId="0" fontId="32" fillId="0" borderId="0" xfId="0" applyFont="1" applyAlignment="1">
      <alignment horizontal="left" vertical="center"/>
    </xf>
    <xf numFmtId="0" fontId="24" fillId="0" borderId="0" xfId="0" applyFont="1" applyAlignment="1">
      <alignment horizontal="center" vertical="center"/>
    </xf>
    <xf numFmtId="0" fontId="30" fillId="6" borderId="30" xfId="19" applyFont="1" applyFill="1" applyBorder="1" applyAlignment="1">
      <alignment horizontal="left" vertical="center" wrapText="1"/>
    </xf>
    <xf numFmtId="0" fontId="30" fillId="6" borderId="36" xfId="19" applyFont="1" applyFill="1" applyBorder="1" applyAlignment="1">
      <alignment horizontal="right" vertical="center" wrapText="1"/>
    </xf>
    <xf numFmtId="166" fontId="30" fillId="6" borderId="31" xfId="19" applyNumberFormat="1" applyFont="1" applyFill="1" applyBorder="1" applyAlignment="1">
      <alignment horizontal="right" vertical="center" wrapText="1"/>
    </xf>
    <xf numFmtId="166" fontId="30" fillId="6" borderId="32" xfId="19" applyNumberFormat="1" applyFont="1" applyFill="1" applyBorder="1" applyAlignment="1">
      <alignment horizontal="right" vertical="center" wrapText="1"/>
    </xf>
    <xf numFmtId="166" fontId="30" fillId="7" borderId="11" xfId="19" applyNumberFormat="1" applyFont="1" applyFill="1" applyBorder="1" applyAlignment="1">
      <alignment horizontal="right" vertical="center" wrapText="1"/>
    </xf>
    <xf numFmtId="166" fontId="30" fillId="6" borderId="36" xfId="19" applyNumberFormat="1" applyFont="1" applyFill="1" applyBorder="1" applyAlignment="1">
      <alignment horizontal="right" vertical="center" wrapText="1"/>
    </xf>
    <xf numFmtId="0" fontId="75" fillId="0" borderId="0" xfId="0" applyFont="1" applyAlignment="1">
      <alignment vertical="center"/>
    </xf>
    <xf numFmtId="0" fontId="19" fillId="9" borderId="28" xfId="0" applyFont="1" applyFill="1" applyBorder="1" applyAlignment="1">
      <alignment vertical="center" wrapText="1"/>
    </xf>
    <xf numFmtId="0" fontId="97" fillId="16" borderId="61" xfId="2" applyFont="1" applyFill="1" applyBorder="1" applyAlignment="1">
      <alignment horizontal="center" vertical="center" wrapText="1"/>
    </xf>
    <xf numFmtId="0" fontId="97" fillId="16" borderId="41" xfId="2" applyFont="1" applyFill="1" applyBorder="1" applyAlignment="1">
      <alignment horizontal="center" vertical="center" wrapText="1"/>
    </xf>
    <xf numFmtId="0" fontId="28" fillId="0" borderId="0" xfId="2" applyFont="1" applyAlignment="1">
      <alignment vertical="center" wrapText="1"/>
    </xf>
    <xf numFmtId="166" fontId="90" fillId="0" borderId="0" xfId="2" applyNumberFormat="1" applyFont="1" applyAlignment="1">
      <alignment horizontal="center" vertical="center"/>
    </xf>
    <xf numFmtId="166" fontId="16" fillId="0" borderId="38" xfId="0" applyNumberFormat="1" applyFont="1" applyBorder="1" applyAlignment="1" applyProtection="1">
      <alignment horizontal="center" vertical="center"/>
      <protection locked="0"/>
    </xf>
    <xf numFmtId="166" fontId="16" fillId="0" borderId="51" xfId="0" applyNumberFormat="1" applyFont="1" applyBorder="1" applyAlignment="1" applyProtection="1">
      <alignment horizontal="center" vertical="center"/>
      <protection locked="0"/>
    </xf>
    <xf numFmtId="166" fontId="16" fillId="0" borderId="1" xfId="0" applyNumberFormat="1" applyFont="1" applyBorder="1" applyAlignment="1" applyProtection="1">
      <alignment horizontal="center" vertical="center"/>
      <protection locked="0"/>
    </xf>
    <xf numFmtId="166" fontId="16" fillId="0" borderId="13" xfId="0" applyNumberFormat="1" applyFont="1" applyBorder="1" applyAlignment="1" applyProtection="1">
      <alignment horizontal="center" vertical="center"/>
      <protection locked="0"/>
    </xf>
    <xf numFmtId="166" fontId="16" fillId="0" borderId="16" xfId="0" applyNumberFormat="1" applyFont="1" applyBorder="1" applyAlignment="1" applyProtection="1">
      <alignment horizontal="center" vertical="center"/>
      <protection locked="0"/>
    </xf>
    <xf numFmtId="166" fontId="16" fillId="0" borderId="78" xfId="0" applyNumberFormat="1" applyFont="1" applyBorder="1" applyAlignment="1" applyProtection="1">
      <alignment horizontal="center" vertical="center"/>
      <protection locked="0"/>
    </xf>
    <xf numFmtId="9" fontId="90" fillId="11" borderId="38" xfId="2" applyNumberFormat="1" applyFont="1" applyFill="1" applyBorder="1" applyAlignment="1" applyProtection="1">
      <alignment horizontal="right" vertical="center"/>
      <protection locked="0"/>
    </xf>
    <xf numFmtId="9" fontId="90" fillId="11" borderId="51" xfId="2" applyNumberFormat="1" applyFont="1" applyFill="1" applyBorder="1" applyAlignment="1" applyProtection="1">
      <alignment horizontal="right" vertical="center"/>
      <protection locked="0"/>
    </xf>
    <xf numFmtId="9" fontId="90" fillId="11" borderId="1" xfId="2" applyNumberFormat="1" applyFont="1" applyFill="1" applyBorder="1" applyAlignment="1" applyProtection="1">
      <alignment horizontal="right" vertical="center"/>
      <protection locked="0"/>
    </xf>
    <xf numFmtId="166" fontId="90" fillId="11" borderId="1" xfId="2" applyNumberFormat="1" applyFont="1" applyFill="1" applyBorder="1" applyAlignment="1" applyProtection="1">
      <alignment horizontal="center" vertical="center"/>
      <protection locked="0"/>
    </xf>
    <xf numFmtId="10" fontId="90" fillId="11" borderId="16" xfId="2" applyNumberFormat="1" applyFont="1" applyFill="1" applyBorder="1" applyAlignment="1" applyProtection="1">
      <alignment horizontal="right" vertical="center"/>
      <protection locked="0"/>
    </xf>
    <xf numFmtId="0" fontId="98" fillId="0" borderId="0" xfId="0" applyFont="1" applyAlignment="1">
      <alignment vertical="center"/>
    </xf>
    <xf numFmtId="0" fontId="20" fillId="0" borderId="30"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0" fontId="97" fillId="16" borderId="10" xfId="2" applyFont="1" applyFill="1" applyBorder="1" applyAlignment="1">
      <alignment horizontal="center" vertical="center" wrapText="1"/>
    </xf>
    <xf numFmtId="0" fontId="96" fillId="7" borderId="17" xfId="0" applyFont="1" applyFill="1" applyBorder="1" applyAlignment="1">
      <alignment vertical="center"/>
    </xf>
    <xf numFmtId="0" fontId="97" fillId="7" borderId="54" xfId="2" applyFont="1" applyFill="1" applyBorder="1" applyAlignment="1">
      <alignment horizontal="right" vertical="center" wrapText="1"/>
    </xf>
    <xf numFmtId="0" fontId="97" fillId="7" borderId="55" xfId="2" applyFont="1" applyFill="1" applyBorder="1" applyAlignment="1">
      <alignment horizontal="right" vertical="center" wrapText="1"/>
    </xf>
    <xf numFmtId="0" fontId="97" fillId="7" borderId="57" xfId="2" applyFont="1" applyFill="1" applyBorder="1" applyAlignment="1">
      <alignment horizontal="right" vertical="center" wrapText="1"/>
    </xf>
    <xf numFmtId="0" fontId="97" fillId="11" borderId="54" xfId="2" applyFont="1" applyFill="1" applyBorder="1" applyAlignment="1">
      <alignment horizontal="right" vertical="center" wrapText="1"/>
    </xf>
    <xf numFmtId="0" fontId="97" fillId="11" borderId="55" xfId="2" applyFont="1" applyFill="1" applyBorder="1" applyAlignment="1">
      <alignment horizontal="right" vertical="center" wrapText="1"/>
    </xf>
    <xf numFmtId="0" fontId="97" fillId="11" borderId="57" xfId="2" applyFont="1" applyFill="1" applyBorder="1" applyAlignment="1">
      <alignment horizontal="right" vertical="center" wrapText="1"/>
    </xf>
    <xf numFmtId="0" fontId="85" fillId="0" borderId="0" xfId="0" applyFont="1" applyAlignment="1">
      <alignment horizontal="center" vertical="center" wrapText="1"/>
    </xf>
    <xf numFmtId="0" fontId="33" fillId="0" borderId="0" xfId="2" applyFont="1" applyAlignment="1">
      <alignment horizontal="left" vertical="center" wrapText="1"/>
    </xf>
    <xf numFmtId="0" fontId="35" fillId="0" borderId="0" xfId="2" applyFont="1" applyAlignment="1">
      <alignment vertical="center" wrapText="1"/>
    </xf>
    <xf numFmtId="9" fontId="75" fillId="9" borderId="54" xfId="0" applyNumberFormat="1" applyFont="1" applyFill="1" applyBorder="1" applyAlignment="1">
      <alignment horizontal="center" vertical="center"/>
    </xf>
    <xf numFmtId="14" fontId="16" fillId="0" borderId="0" xfId="2" applyNumberFormat="1" applyFont="1" applyAlignment="1">
      <alignment horizontal="left" vertical="center"/>
    </xf>
    <xf numFmtId="14" fontId="18" fillId="0" borderId="0" xfId="2" applyNumberFormat="1" applyFont="1"/>
    <xf numFmtId="14" fontId="16" fillId="0" borderId="0" xfId="2" applyNumberFormat="1" applyFont="1" applyAlignment="1">
      <alignment horizontal="center" vertical="top"/>
    </xf>
    <xf numFmtId="14" fontId="22" fillId="0" borderId="0" xfId="2" applyNumberFormat="1" applyFont="1"/>
    <xf numFmtId="14" fontId="22" fillId="11" borderId="51" xfId="2" quotePrefix="1" applyNumberFormat="1" applyFont="1" applyFill="1" applyBorder="1" applyAlignment="1">
      <alignment horizontal="center" vertical="top" wrapText="1"/>
    </xf>
    <xf numFmtId="0" fontId="77" fillId="9" borderId="0" xfId="0" applyFont="1" applyFill="1" applyAlignment="1">
      <alignment vertical="center" wrapText="1"/>
    </xf>
    <xf numFmtId="0" fontId="19" fillId="9" borderId="37" xfId="0" applyFont="1" applyFill="1" applyBorder="1" applyAlignment="1">
      <alignment vertical="center" wrapText="1"/>
    </xf>
    <xf numFmtId="0" fontId="83" fillId="9" borderId="40" xfId="0" applyFont="1" applyFill="1" applyBorder="1" applyAlignment="1">
      <alignment vertical="center" wrapText="1"/>
    </xf>
    <xf numFmtId="14" fontId="22" fillId="11" borderId="78" xfId="2" quotePrefix="1" applyNumberFormat="1" applyFont="1" applyFill="1" applyBorder="1" applyAlignment="1">
      <alignment horizontal="center" vertical="top" wrapText="1"/>
    </xf>
    <xf numFmtId="0" fontId="53" fillId="16" borderId="89" xfId="18" applyFont="1" applyFill="1" applyBorder="1" applyAlignment="1" applyProtection="1">
      <alignment horizontal="center" vertical="center" wrapText="1"/>
    </xf>
    <xf numFmtId="0" fontId="53" fillId="16" borderId="16" xfId="18"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14" fontId="22" fillId="0" borderId="1" xfId="0" applyNumberFormat="1" applyFont="1" applyBorder="1" applyAlignment="1" applyProtection="1">
      <alignment horizontal="center" vertical="center"/>
      <protection locked="0"/>
    </xf>
    <xf numFmtId="0" fontId="103" fillId="0" borderId="0" xfId="0" applyFont="1"/>
    <xf numFmtId="0" fontId="104" fillId="0" borderId="0" xfId="0" applyFont="1"/>
    <xf numFmtId="0" fontId="12" fillId="0" borderId="4" xfId="0" applyFont="1" applyBorder="1" applyAlignment="1" applyProtection="1">
      <alignment horizontal="center" vertical="center" wrapText="1"/>
      <protection locked="0"/>
    </xf>
    <xf numFmtId="14" fontId="22" fillId="0" borderId="4" xfId="0" applyNumberFormat="1" applyFont="1" applyBorder="1" applyAlignment="1" applyProtection="1">
      <alignment horizontal="center" vertical="center"/>
      <protection locked="0"/>
    </xf>
    <xf numFmtId="166" fontId="16" fillId="0" borderId="18" xfId="0" applyNumberFormat="1" applyFont="1" applyBorder="1" applyAlignment="1" applyProtection="1">
      <alignment horizontal="center" vertical="center"/>
      <protection locked="0"/>
    </xf>
    <xf numFmtId="166" fontId="16" fillId="0" borderId="14" xfId="0" applyNumberFormat="1" applyFont="1" applyBorder="1" applyAlignment="1" applyProtection="1">
      <alignment horizontal="center" vertical="center"/>
      <protection locked="0"/>
    </xf>
    <xf numFmtId="166" fontId="12" fillId="0" borderId="39" xfId="0" applyNumberFormat="1" applyFont="1" applyBorder="1" applyAlignment="1" applyProtection="1">
      <alignment horizontal="center" vertical="center"/>
      <protection locked="0"/>
    </xf>
    <xf numFmtId="9" fontId="90" fillId="11" borderId="18" xfId="2" applyNumberFormat="1" applyFont="1" applyFill="1" applyBorder="1" applyAlignment="1" applyProtection="1">
      <alignment horizontal="right" vertical="center"/>
      <protection locked="0"/>
    </xf>
    <xf numFmtId="9" fontId="90" fillId="11" borderId="14" xfId="2" applyNumberFormat="1" applyFont="1" applyFill="1" applyBorder="1" applyAlignment="1" applyProtection="1">
      <alignment horizontal="right" vertical="center"/>
      <protection locked="0"/>
    </xf>
    <xf numFmtId="9" fontId="90" fillId="11" borderId="13" xfId="2" applyNumberFormat="1" applyFont="1" applyFill="1" applyBorder="1" applyAlignment="1" applyProtection="1">
      <alignment horizontal="right" vertical="center"/>
      <protection locked="0"/>
    </xf>
    <xf numFmtId="166" fontId="90" fillId="11" borderId="14" xfId="2" applyNumberFormat="1" applyFont="1" applyFill="1" applyBorder="1" applyAlignment="1" applyProtection="1">
      <alignment horizontal="center" vertical="center"/>
      <protection locked="0"/>
    </xf>
    <xf numFmtId="166" fontId="90" fillId="11" borderId="13" xfId="2" applyNumberFormat="1" applyFont="1" applyFill="1" applyBorder="1" applyAlignment="1" applyProtection="1">
      <alignment horizontal="center" vertical="center"/>
      <protection locked="0"/>
    </xf>
    <xf numFmtId="10" fontId="90" fillId="11" borderId="15" xfId="2" applyNumberFormat="1" applyFont="1" applyFill="1" applyBorder="1" applyAlignment="1" applyProtection="1">
      <alignment horizontal="right" vertical="center"/>
      <protection locked="0"/>
    </xf>
    <xf numFmtId="10" fontId="90" fillId="11" borderId="78" xfId="2" applyNumberFormat="1" applyFont="1" applyFill="1" applyBorder="1" applyAlignment="1" applyProtection="1">
      <alignment horizontal="right" vertical="center"/>
      <protection locked="0"/>
    </xf>
    <xf numFmtId="0" fontId="15" fillId="6" borderId="30" xfId="0" applyFont="1" applyFill="1" applyBorder="1" applyAlignment="1">
      <alignment horizontal="center" vertical="center" wrapText="1"/>
    </xf>
    <xf numFmtId="0" fontId="15" fillId="6" borderId="31" xfId="0" applyFont="1" applyFill="1" applyBorder="1" applyAlignment="1">
      <alignment horizontal="center" vertical="center" wrapText="1"/>
    </xf>
    <xf numFmtId="0" fontId="30" fillId="7" borderId="30" xfId="0" applyFont="1" applyFill="1" applyBorder="1" applyAlignment="1">
      <alignment horizontal="center" vertical="center" wrapText="1"/>
    </xf>
    <xf numFmtId="0" fontId="30" fillId="7" borderId="33" xfId="0" applyFont="1" applyFill="1" applyBorder="1" applyAlignment="1">
      <alignment horizontal="center" vertical="center" wrapText="1"/>
    </xf>
    <xf numFmtId="0" fontId="30" fillId="7" borderId="36" xfId="0" applyFont="1" applyFill="1" applyBorder="1" applyAlignment="1">
      <alignment horizontal="center" vertical="center" wrapText="1"/>
    </xf>
    <xf numFmtId="0" fontId="15" fillId="6" borderId="33"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33" fillId="7" borderId="11" xfId="2" applyFont="1" applyFill="1" applyBorder="1" applyAlignment="1">
      <alignment horizontal="center" vertical="center" wrapText="1"/>
    </xf>
    <xf numFmtId="166" fontId="22" fillId="6" borderId="22" xfId="2" applyNumberFormat="1" applyFont="1" applyFill="1" applyBorder="1" applyAlignment="1">
      <alignment vertical="top" wrapText="1"/>
    </xf>
    <xf numFmtId="166" fontId="22" fillId="7" borderId="59" xfId="2" applyNumberFormat="1" applyFont="1" applyFill="1" applyBorder="1" applyAlignment="1">
      <alignment vertical="top" wrapText="1"/>
    </xf>
    <xf numFmtId="164" fontId="15" fillId="6" borderId="30" xfId="2" applyNumberFormat="1" applyFont="1" applyFill="1" applyBorder="1" applyAlignment="1">
      <alignment horizontal="center" vertical="center" wrapText="1"/>
    </xf>
    <xf numFmtId="164" fontId="15" fillId="6" borderId="31" xfId="2" applyNumberFormat="1" applyFont="1" applyFill="1" applyBorder="1" applyAlignment="1">
      <alignment horizontal="center" vertical="center" wrapText="1"/>
    </xf>
    <xf numFmtId="164" fontId="15" fillId="6" borderId="32" xfId="2" applyNumberFormat="1" applyFont="1" applyFill="1" applyBorder="1" applyAlignment="1">
      <alignment horizontal="center" vertical="center" wrapText="1"/>
    </xf>
    <xf numFmtId="164" fontId="15" fillId="7" borderId="11" xfId="2" applyNumberFormat="1" applyFont="1" applyFill="1" applyBorder="1" applyAlignment="1">
      <alignment horizontal="center" vertical="center" wrapText="1"/>
    </xf>
    <xf numFmtId="0" fontId="16" fillId="0" borderId="1" xfId="0" applyFont="1" applyBorder="1" applyAlignment="1" applyProtection="1">
      <alignment horizontal="left" vertical="center"/>
      <protection locked="0"/>
    </xf>
    <xf numFmtId="0" fontId="12" fillId="0" borderId="70" xfId="0" applyFont="1" applyBorder="1" applyAlignment="1" applyProtection="1">
      <alignment vertical="center"/>
      <protection locked="0"/>
    </xf>
    <xf numFmtId="0" fontId="22" fillId="0" borderId="4" xfId="0" applyFont="1" applyBorder="1" applyAlignment="1" applyProtection="1">
      <alignment horizontal="center"/>
      <protection locked="0"/>
    </xf>
    <xf numFmtId="0" fontId="39" fillId="0" borderId="1" xfId="0" applyFont="1" applyBorder="1" applyAlignment="1" applyProtection="1">
      <alignment horizontal="left" wrapText="1"/>
      <protection locked="0"/>
    </xf>
    <xf numFmtId="49" fontId="22" fillId="0" borderId="4" xfId="0" applyNumberFormat="1" applyFont="1" applyBorder="1" applyAlignment="1" applyProtection="1">
      <alignment horizontal="left" wrapText="1"/>
      <protection locked="0"/>
    </xf>
    <xf numFmtId="0" fontId="39" fillId="0" borderId="4" xfId="0" applyFont="1" applyBorder="1" applyAlignment="1" applyProtection="1">
      <alignment horizontal="left" wrapText="1"/>
      <protection locked="0"/>
    </xf>
    <xf numFmtId="0" fontId="22" fillId="0" borderId="0" xfId="0" applyFont="1" applyProtection="1">
      <protection locked="0"/>
    </xf>
    <xf numFmtId="165" fontId="39" fillId="0" borderId="1" xfId="0" applyNumberFormat="1" applyFont="1" applyBorder="1" applyAlignment="1" applyProtection="1">
      <alignment horizontal="center" wrapText="1"/>
      <protection locked="0"/>
    </xf>
    <xf numFmtId="165" fontId="39" fillId="0" borderId="1" xfId="0" quotePrefix="1" applyNumberFormat="1" applyFont="1" applyBorder="1" applyAlignment="1" applyProtection="1">
      <alignment horizontal="center" wrapText="1"/>
      <protection locked="0"/>
    </xf>
    <xf numFmtId="166" fontId="30" fillId="7" borderId="59" xfId="19" applyNumberFormat="1" applyFont="1" applyFill="1" applyBorder="1" applyAlignment="1" applyProtection="1">
      <alignment horizontal="right" vertical="center" wrapText="1"/>
      <protection locked="0"/>
    </xf>
    <xf numFmtId="9" fontId="75" fillId="9" borderId="54" xfId="0" applyNumberFormat="1" applyFont="1" applyFill="1" applyBorder="1" applyAlignment="1" applyProtection="1">
      <alignment horizontal="center" vertical="center"/>
      <protection locked="0"/>
    </xf>
    <xf numFmtId="166" fontId="30" fillId="7" borderId="55" xfId="19" applyNumberFormat="1" applyFont="1" applyFill="1" applyBorder="1" applyAlignment="1" applyProtection="1">
      <alignment horizontal="right" vertical="center" wrapText="1"/>
      <protection locked="0"/>
    </xf>
    <xf numFmtId="166" fontId="30" fillId="7" borderId="56" xfId="19" applyNumberFormat="1" applyFont="1" applyFill="1" applyBorder="1" applyAlignment="1" applyProtection="1">
      <alignment horizontal="right" vertical="center" wrapText="1"/>
      <protection locked="0"/>
    </xf>
    <xf numFmtId="0" fontId="83" fillId="9" borderId="37" xfId="0" applyFont="1" applyFill="1" applyBorder="1" applyAlignment="1">
      <alignment vertical="center" wrapText="1"/>
    </xf>
    <xf numFmtId="0" fontId="105" fillId="9" borderId="37" xfId="0" applyFont="1" applyFill="1" applyBorder="1" applyAlignment="1">
      <alignment vertical="center" wrapText="1"/>
    </xf>
    <xf numFmtId="0" fontId="22" fillId="18" borderId="4" xfId="0" applyFont="1" applyFill="1" applyBorder="1" applyAlignment="1" applyProtection="1">
      <alignment horizontal="center"/>
      <protection locked="0"/>
    </xf>
    <xf numFmtId="0" fontId="46" fillId="11" borderId="31" xfId="0" applyFont="1" applyFill="1" applyBorder="1" applyAlignment="1">
      <alignment horizontal="center" vertical="center" wrapText="1"/>
    </xf>
    <xf numFmtId="0" fontId="36" fillId="11" borderId="31" xfId="0" applyFont="1" applyFill="1" applyBorder="1" applyAlignment="1">
      <alignment horizontal="center" vertical="center" wrapText="1"/>
    </xf>
    <xf numFmtId="0" fontId="16" fillId="0" borderId="0" xfId="0" applyFont="1" applyAlignment="1">
      <alignment vertical="center"/>
    </xf>
    <xf numFmtId="9" fontId="22" fillId="0" borderId="4" xfId="5" applyFont="1" applyFill="1" applyBorder="1" applyAlignment="1" applyProtection="1">
      <alignment horizontal="center" wrapText="1"/>
      <protection locked="0"/>
    </xf>
    <xf numFmtId="168" fontId="22" fillId="0" borderId="4" xfId="0" applyNumberFormat="1" applyFont="1" applyBorder="1" applyAlignment="1" applyProtection="1">
      <alignment horizontal="center" wrapText="1"/>
      <protection locked="0"/>
    </xf>
    <xf numFmtId="0" fontId="30" fillId="18" borderId="31" xfId="0" applyFont="1" applyFill="1" applyBorder="1" applyAlignment="1">
      <alignment horizontal="center" vertical="center" wrapText="1"/>
    </xf>
    <xf numFmtId="0" fontId="45" fillId="11" borderId="33" xfId="0" applyFont="1" applyFill="1" applyBorder="1" applyAlignment="1">
      <alignment horizontal="center" vertical="center" wrapText="1"/>
    </xf>
    <xf numFmtId="0" fontId="30" fillId="11" borderId="30" xfId="0" applyFont="1" applyFill="1" applyBorder="1" applyAlignment="1">
      <alignment horizontal="center" vertical="center" textRotation="90"/>
    </xf>
    <xf numFmtId="0" fontId="30" fillId="11" borderId="31" xfId="0" applyFont="1" applyFill="1" applyBorder="1" applyAlignment="1">
      <alignment horizontal="center" vertical="center" textRotation="90"/>
    </xf>
    <xf numFmtId="0" fontId="15" fillId="11" borderId="3" xfId="0" applyFont="1" applyFill="1" applyBorder="1" applyAlignment="1">
      <alignment horizontal="right" vertical="center"/>
    </xf>
    <xf numFmtId="0" fontId="16" fillId="0" borderId="3" xfId="0" applyFont="1" applyBorder="1" applyAlignment="1" applyProtection="1">
      <alignment horizontal="left" vertical="center"/>
      <protection locked="0"/>
    </xf>
    <xf numFmtId="0" fontId="83" fillId="9" borderId="0" xfId="0" applyFont="1" applyFill="1" applyAlignment="1">
      <alignment horizontal="left" vertical="center"/>
    </xf>
    <xf numFmtId="0" fontId="77" fillId="9" borderId="0" xfId="0" applyFont="1" applyFill="1" applyAlignment="1">
      <alignment horizontal="right" vertical="center" wrapText="1"/>
    </xf>
    <xf numFmtId="0" fontId="62" fillId="9" borderId="34" xfId="18" applyFont="1" applyFill="1" applyBorder="1" applyAlignment="1" applyProtection="1">
      <alignment horizontal="center" vertical="center"/>
      <protection locked="0"/>
    </xf>
    <xf numFmtId="0" fontId="77" fillId="9" borderId="39" xfId="0" applyFont="1" applyFill="1" applyBorder="1" applyAlignment="1">
      <alignment horizontal="right" vertical="center" wrapText="1"/>
    </xf>
    <xf numFmtId="0" fontId="77" fillId="9" borderId="27" xfId="0" applyFont="1" applyFill="1" applyBorder="1" applyAlignment="1">
      <alignment horizontal="right" vertical="center" wrapText="1"/>
    </xf>
    <xf numFmtId="0" fontId="80" fillId="9" borderId="40" xfId="0" applyFont="1" applyFill="1" applyBorder="1" applyAlignment="1">
      <alignment horizontal="left" vertical="center" wrapText="1"/>
    </xf>
    <xf numFmtId="0" fontId="80" fillId="9" borderId="0" xfId="0" applyFont="1" applyFill="1" applyAlignment="1">
      <alignment horizontal="left" vertical="center"/>
    </xf>
    <xf numFmtId="0" fontId="80" fillId="9" borderId="37" xfId="0" applyFont="1" applyFill="1" applyBorder="1" applyAlignment="1">
      <alignment horizontal="left" vertical="center"/>
    </xf>
    <xf numFmtId="14" fontId="16" fillId="0" borderId="38" xfId="0" applyNumberFormat="1" applyFont="1" applyBorder="1" applyAlignment="1" applyProtection="1">
      <alignment horizontal="left" vertical="center"/>
      <protection locked="0"/>
    </xf>
    <xf numFmtId="14" fontId="16" fillId="0" borderId="51" xfId="0" applyNumberFormat="1" applyFont="1" applyBorder="1" applyAlignment="1" applyProtection="1">
      <alignment horizontal="left" vertical="center"/>
      <protection locked="0"/>
    </xf>
    <xf numFmtId="0" fontId="15" fillId="11" borderId="14" xfId="0" applyFont="1" applyFill="1" applyBorder="1" applyAlignment="1">
      <alignment horizontal="right" vertical="center"/>
    </xf>
    <xf numFmtId="0" fontId="15" fillId="11" borderId="1" xfId="0" applyFont="1" applyFill="1" applyBorder="1" applyAlignment="1">
      <alignment horizontal="right" vertical="center"/>
    </xf>
    <xf numFmtId="0" fontId="15" fillId="11" borderId="46" xfId="0" applyFont="1" applyFill="1" applyBorder="1" applyAlignment="1">
      <alignment horizontal="right" vertical="center"/>
    </xf>
    <xf numFmtId="14" fontId="16" fillId="0" borderId="1" xfId="0" applyNumberFormat="1" applyFont="1" applyBorder="1" applyAlignment="1" applyProtection="1">
      <alignment horizontal="left" vertical="center"/>
      <protection locked="0"/>
    </xf>
    <xf numFmtId="14" fontId="16" fillId="0" borderId="13" xfId="0" applyNumberFormat="1" applyFont="1" applyBorder="1" applyAlignment="1" applyProtection="1">
      <alignment horizontal="left" vertical="center"/>
      <protection locked="0"/>
    </xf>
    <xf numFmtId="0" fontId="15" fillId="11" borderId="29" xfId="0" applyFont="1" applyFill="1" applyBorder="1" applyAlignment="1">
      <alignment horizontal="right" vertical="center"/>
    </xf>
    <xf numFmtId="0" fontId="15" fillId="11" borderId="3" xfId="0" applyFont="1" applyFill="1" applyBorder="1" applyAlignment="1">
      <alignment horizontal="right" vertical="center"/>
    </xf>
    <xf numFmtId="0" fontId="15" fillId="11" borderId="47" xfId="0" applyFont="1" applyFill="1" applyBorder="1" applyAlignment="1">
      <alignment horizontal="right" vertical="center"/>
    </xf>
    <xf numFmtId="14" fontId="16" fillId="0" borderId="3" xfId="0" applyNumberFormat="1" applyFont="1" applyBorder="1" applyAlignment="1" applyProtection="1">
      <alignment horizontal="left" vertical="center"/>
      <protection locked="0"/>
    </xf>
    <xf numFmtId="14" fontId="16" fillId="0" borderId="49" xfId="0" applyNumberFormat="1" applyFont="1" applyBorder="1" applyAlignment="1" applyProtection="1">
      <alignment horizontal="left" vertical="center"/>
      <protection locked="0"/>
    </xf>
    <xf numFmtId="0" fontId="15" fillId="11" borderId="14" xfId="2" applyFont="1" applyFill="1" applyBorder="1" applyAlignment="1">
      <alignment horizontal="right" vertical="center" wrapText="1"/>
    </xf>
    <xf numFmtId="0" fontId="15" fillId="11" borderId="1" xfId="2" applyFont="1" applyFill="1" applyBorder="1" applyAlignment="1">
      <alignment horizontal="right" vertical="center" wrapText="1"/>
    </xf>
    <xf numFmtId="0" fontId="74" fillId="0" borderId="47" xfId="0" applyFont="1" applyBorder="1" applyAlignment="1">
      <alignment horizontal="center" wrapText="1"/>
    </xf>
    <xf numFmtId="0" fontId="71" fillId="0" borderId="6" xfId="0" applyFont="1" applyBorder="1" applyAlignment="1">
      <alignment horizontal="center" wrapText="1"/>
    </xf>
    <xf numFmtId="0" fontId="71" fillId="0" borderId="53" xfId="0" applyFont="1" applyBorder="1" applyAlignment="1">
      <alignment horizontal="center" wrapText="1"/>
    </xf>
    <xf numFmtId="0" fontId="71" fillId="0" borderId="52" xfId="0" applyFont="1" applyBorder="1" applyAlignment="1">
      <alignment horizontal="center" wrapText="1"/>
    </xf>
    <xf numFmtId="0" fontId="71" fillId="0" borderId="5" xfId="0" applyFont="1" applyBorder="1" applyAlignment="1">
      <alignment horizontal="center" wrapText="1"/>
    </xf>
    <xf numFmtId="0" fontId="71" fillId="0" borderId="26" xfId="0" applyFont="1" applyBorder="1" applyAlignment="1">
      <alignment horizontal="center" wrapText="1"/>
    </xf>
    <xf numFmtId="0" fontId="95" fillId="7" borderId="27" xfId="0" applyFont="1" applyFill="1" applyBorder="1" applyAlignment="1">
      <alignment horizontal="right" vertical="center"/>
    </xf>
    <xf numFmtId="0" fontId="95" fillId="7" borderId="37" xfId="0" applyFont="1" applyFill="1" applyBorder="1" applyAlignment="1">
      <alignment horizontal="right" vertical="center"/>
    </xf>
    <xf numFmtId="0" fontId="95" fillId="7" borderId="28" xfId="0" applyFont="1" applyFill="1" applyBorder="1" applyAlignment="1">
      <alignment horizontal="right" vertical="center"/>
    </xf>
    <xf numFmtId="0" fontId="15" fillId="11" borderId="15" xfId="2" applyFont="1" applyFill="1" applyBorder="1" applyAlignment="1">
      <alignment horizontal="right" vertical="center" wrapText="1"/>
    </xf>
    <xf numFmtId="0" fontId="15" fillId="11" borderId="16" xfId="2" applyFont="1" applyFill="1" applyBorder="1" applyAlignment="1">
      <alignment horizontal="right" vertical="center" wrapText="1"/>
    </xf>
    <xf numFmtId="14" fontId="16" fillId="0" borderId="16" xfId="0" applyNumberFormat="1" applyFont="1" applyBorder="1" applyAlignment="1" applyProtection="1">
      <alignment horizontal="left" vertical="center"/>
      <protection locked="0"/>
    </xf>
    <xf numFmtId="14" fontId="16" fillId="0" borderId="78" xfId="0" applyNumberFormat="1" applyFont="1" applyBorder="1" applyAlignment="1" applyProtection="1">
      <alignment horizontal="left" vertical="center"/>
      <protection locked="0"/>
    </xf>
    <xf numFmtId="0" fontId="15" fillId="11" borderId="14" xfId="0" applyFont="1" applyFill="1" applyBorder="1" applyAlignment="1">
      <alignment horizontal="right" vertical="center" wrapText="1"/>
    </xf>
    <xf numFmtId="0" fontId="15" fillId="11" borderId="1" xfId="0" applyFont="1" applyFill="1" applyBorder="1" applyAlignment="1">
      <alignment horizontal="right" vertical="center" wrapText="1"/>
    </xf>
    <xf numFmtId="0" fontId="15" fillId="11" borderId="15" xfId="0" applyFont="1" applyFill="1" applyBorder="1" applyAlignment="1">
      <alignment horizontal="right" vertical="center" wrapText="1"/>
    </xf>
    <xf numFmtId="0" fontId="15" fillId="11" borderId="16" xfId="0" applyFont="1" applyFill="1" applyBorder="1" applyAlignment="1">
      <alignment horizontal="right" vertical="center" wrapText="1"/>
    </xf>
    <xf numFmtId="0" fontId="15" fillId="14" borderId="82" xfId="2" applyFont="1" applyFill="1" applyBorder="1" applyAlignment="1">
      <alignment horizontal="center" vertical="center" wrapText="1"/>
    </xf>
    <xf numFmtId="0" fontId="15" fillId="14" borderId="0" xfId="2" applyFont="1" applyFill="1" applyAlignment="1">
      <alignment horizontal="center" vertical="center" wrapText="1"/>
    </xf>
    <xf numFmtId="0" fontId="15" fillId="14" borderId="7" xfId="2" applyFont="1" applyFill="1" applyBorder="1" applyAlignment="1">
      <alignment horizontal="center" vertical="center" wrapText="1"/>
    </xf>
    <xf numFmtId="0" fontId="15" fillId="11" borderId="39" xfId="0" applyFont="1" applyFill="1" applyBorder="1" applyAlignment="1">
      <alignment horizontal="right" vertical="center" wrapText="1"/>
    </xf>
    <xf numFmtId="0" fontId="15" fillId="11" borderId="0" xfId="0" applyFont="1" applyFill="1" applyAlignment="1">
      <alignment horizontal="right" vertical="center" wrapText="1"/>
    </xf>
    <xf numFmtId="0" fontId="15" fillId="11" borderId="7" xfId="0" applyFont="1" applyFill="1" applyBorder="1" applyAlignment="1">
      <alignment horizontal="right" vertical="center" wrapText="1"/>
    </xf>
    <xf numFmtId="0" fontId="15" fillId="0" borderId="82"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40" xfId="0" applyFont="1" applyBorder="1" applyAlignment="1" applyProtection="1">
      <alignment horizontal="center" vertical="center" wrapText="1"/>
      <protection locked="0"/>
    </xf>
    <xf numFmtId="0" fontId="15" fillId="11" borderId="18" xfId="0" applyFont="1" applyFill="1" applyBorder="1" applyAlignment="1">
      <alignment horizontal="right" vertical="center"/>
    </xf>
    <xf numFmtId="0" fontId="15" fillId="11" borderId="38" xfId="0" applyFont="1" applyFill="1" applyBorder="1" applyAlignment="1">
      <alignment horizontal="right" vertical="center"/>
    </xf>
    <xf numFmtId="0" fontId="15" fillId="11" borderId="58" xfId="0" applyFont="1" applyFill="1" applyBorder="1" applyAlignment="1">
      <alignment horizontal="right" vertical="center"/>
    </xf>
    <xf numFmtId="0" fontId="78" fillId="17" borderId="42" xfId="0" applyFont="1" applyFill="1" applyBorder="1" applyAlignment="1">
      <alignment horizontal="left" vertical="center" wrapText="1"/>
    </xf>
    <xf numFmtId="0" fontId="78" fillId="17" borderId="6" xfId="0" applyFont="1" applyFill="1" applyBorder="1" applyAlignment="1">
      <alignment horizontal="left" vertical="center" wrapText="1"/>
    </xf>
    <xf numFmtId="0" fontId="78" fillId="17" borderId="43" xfId="0" applyFont="1" applyFill="1" applyBorder="1" applyAlignment="1">
      <alignment horizontal="left" vertical="center" wrapText="1"/>
    </xf>
    <xf numFmtId="0" fontId="13" fillId="9" borderId="8" xfId="0" applyFont="1" applyFill="1" applyBorder="1" applyAlignment="1">
      <alignment horizontal="center" vertical="center"/>
    </xf>
    <xf numFmtId="0" fontId="13" fillId="9" borderId="34" xfId="0" applyFont="1" applyFill="1" applyBorder="1" applyAlignment="1">
      <alignment horizontal="center" vertical="center"/>
    </xf>
    <xf numFmtId="0" fontId="13" fillId="9" borderId="9" xfId="0" applyFont="1" applyFill="1" applyBorder="1" applyAlignment="1">
      <alignment horizontal="center" vertical="center"/>
    </xf>
    <xf numFmtId="0" fontId="87" fillId="16" borderId="60" xfId="0" applyFont="1" applyFill="1" applyBorder="1" applyAlignment="1">
      <alignment horizontal="center" vertical="center"/>
    </xf>
    <xf numFmtId="0" fontId="87" fillId="16" borderId="61" xfId="0" applyFont="1" applyFill="1" applyBorder="1" applyAlignment="1">
      <alignment horizontal="center" vertical="center"/>
    </xf>
    <xf numFmtId="0" fontId="87" fillId="16" borderId="62" xfId="0" applyFont="1" applyFill="1" applyBorder="1" applyAlignment="1">
      <alignment horizontal="center" vertical="center"/>
    </xf>
    <xf numFmtId="49" fontId="16" fillId="0" borderId="46" xfId="2" applyNumberFormat="1" applyFont="1" applyBorder="1" applyAlignment="1" applyProtection="1">
      <alignment horizontal="left" vertical="center" wrapText="1"/>
      <protection locked="0"/>
    </xf>
    <xf numFmtId="49" fontId="16" fillId="0" borderId="45" xfId="2" applyNumberFormat="1" applyFont="1" applyBorder="1" applyAlignment="1" applyProtection="1">
      <alignment horizontal="left" vertical="center" wrapText="1"/>
      <protection locked="0"/>
    </xf>
    <xf numFmtId="0" fontId="12" fillId="0" borderId="1" xfId="0" applyFont="1" applyBorder="1" applyAlignment="1" applyProtection="1">
      <alignment horizontal="left" vertical="center"/>
      <protection locked="0"/>
    </xf>
    <xf numFmtId="0" fontId="12" fillId="0" borderId="98" xfId="0" applyFont="1" applyBorder="1" applyAlignment="1" applyProtection="1">
      <alignment horizontal="left" vertical="center"/>
      <protection locked="0"/>
    </xf>
    <xf numFmtId="0" fontId="15" fillId="11" borderId="14" xfId="2" applyFont="1" applyFill="1" applyBorder="1" applyAlignment="1">
      <alignment horizontal="right" vertical="center"/>
    </xf>
    <xf numFmtId="0" fontId="15" fillId="11" borderId="1" xfId="2" applyFont="1" applyFill="1" applyBorder="1" applyAlignment="1">
      <alignment horizontal="right" vertical="center"/>
    </xf>
    <xf numFmtId="164" fontId="50" fillId="10" borderId="1" xfId="2" applyNumberFormat="1" applyFont="1" applyFill="1" applyBorder="1" applyAlignment="1" applyProtection="1">
      <alignment horizontal="center" vertical="center"/>
      <protection locked="0"/>
    </xf>
    <xf numFmtId="0" fontId="48" fillId="0" borderId="46" xfId="2" applyFont="1" applyBorder="1" applyAlignment="1">
      <alignment horizontal="left" vertical="center"/>
    </xf>
    <xf numFmtId="0" fontId="48" fillId="0" borderId="45" xfId="2" applyFont="1" applyBorder="1" applyAlignment="1">
      <alignment horizontal="left" vertical="center"/>
    </xf>
    <xf numFmtId="0" fontId="48" fillId="0" borderId="81" xfId="2" applyFont="1" applyBorder="1" applyAlignment="1">
      <alignment horizontal="left" vertical="center"/>
    </xf>
    <xf numFmtId="0" fontId="16" fillId="0" borderId="95" xfId="0" applyFont="1" applyBorder="1" applyAlignment="1" applyProtection="1">
      <alignment horizontal="left" vertical="center"/>
      <protection locked="0"/>
    </xf>
    <xf numFmtId="0" fontId="16" fillId="0" borderId="96" xfId="0" applyFont="1" applyBorder="1" applyAlignment="1" applyProtection="1">
      <alignment horizontal="left" vertical="center"/>
      <protection locked="0"/>
    </xf>
    <xf numFmtId="0" fontId="15" fillId="11" borderId="94" xfId="0" applyFont="1" applyFill="1" applyBorder="1" applyAlignment="1">
      <alignment horizontal="right" vertical="center"/>
    </xf>
    <xf numFmtId="0" fontId="15" fillId="11" borderId="95" xfId="0" applyFont="1" applyFill="1" applyBorder="1" applyAlignment="1">
      <alignment horizontal="right" vertical="center"/>
    </xf>
    <xf numFmtId="0" fontId="15" fillId="11" borderId="97" xfId="0" applyFont="1" applyFill="1" applyBorder="1" applyAlignment="1">
      <alignment horizontal="right" vertical="center"/>
    </xf>
    <xf numFmtId="0" fontId="87" fillId="16" borderId="8" xfId="0" applyFont="1" applyFill="1" applyBorder="1" applyAlignment="1">
      <alignment horizontal="center" vertical="center"/>
    </xf>
    <xf numFmtId="0" fontId="87" fillId="16" borderId="34" xfId="0" applyFont="1" applyFill="1" applyBorder="1" applyAlignment="1">
      <alignment horizontal="center" vertical="center"/>
    </xf>
    <xf numFmtId="0" fontId="87" fillId="16" borderId="9" xfId="0" applyFont="1" applyFill="1" applyBorder="1" applyAlignment="1">
      <alignment horizontal="center" vertical="center"/>
    </xf>
    <xf numFmtId="0" fontId="14" fillId="16" borderId="35" xfId="0" applyFont="1" applyFill="1" applyBorder="1" applyAlignment="1">
      <alignment horizontal="center" vertical="center"/>
    </xf>
    <xf numFmtId="0" fontId="14" fillId="16" borderId="10" xfId="0" applyFont="1" applyFill="1" applyBorder="1" applyAlignment="1">
      <alignment horizontal="center" vertical="center"/>
    </xf>
    <xf numFmtId="0" fontId="14" fillId="16" borderId="41" xfId="0" applyFont="1" applyFill="1" applyBorder="1" applyAlignment="1">
      <alignment horizontal="center" vertical="center"/>
    </xf>
    <xf numFmtId="0" fontId="78" fillId="17" borderId="27" xfId="0" applyFont="1" applyFill="1" applyBorder="1" applyAlignment="1">
      <alignment horizontal="left" vertical="center" wrapText="1"/>
    </xf>
    <xf numFmtId="0" fontId="78" fillId="17" borderId="37" xfId="0" applyFont="1" applyFill="1" applyBorder="1" applyAlignment="1">
      <alignment horizontal="left" vertical="center" wrapText="1"/>
    </xf>
    <xf numFmtId="0" fontId="78" fillId="17" borderId="28" xfId="0" applyFont="1" applyFill="1" applyBorder="1" applyAlignment="1">
      <alignment horizontal="left" vertical="center" wrapText="1"/>
    </xf>
    <xf numFmtId="14" fontId="16" fillId="0" borderId="46" xfId="0" applyNumberFormat="1" applyFont="1" applyBorder="1" applyAlignment="1" applyProtection="1">
      <alignment horizontal="left" vertical="center"/>
      <protection locked="0"/>
    </xf>
    <xf numFmtId="14" fontId="16" fillId="0" borderId="45" xfId="0" applyNumberFormat="1" applyFont="1" applyBorder="1" applyAlignment="1" applyProtection="1">
      <alignment horizontal="left" vertical="center"/>
      <protection locked="0"/>
    </xf>
    <xf numFmtId="14" fontId="16" fillId="0" borderId="100" xfId="0" applyNumberFormat="1" applyFont="1" applyBorder="1" applyAlignment="1" applyProtection="1">
      <alignment horizontal="left" vertical="center"/>
      <protection locked="0"/>
    </xf>
    <xf numFmtId="0" fontId="15" fillId="11" borderId="99" xfId="2" applyFont="1" applyFill="1" applyBorder="1" applyAlignment="1">
      <alignment horizontal="right" vertical="center" wrapText="1"/>
    </xf>
    <xf numFmtId="0" fontId="15" fillId="11" borderId="2" xfId="2" applyFont="1" applyFill="1" applyBorder="1" applyAlignment="1">
      <alignment horizontal="right" vertical="center" wrapText="1"/>
    </xf>
    <xf numFmtId="14" fontId="16" fillId="12" borderId="46" xfId="2" applyNumberFormat="1" applyFont="1" applyFill="1" applyBorder="1" applyAlignment="1" applyProtection="1">
      <alignment horizontal="left" vertical="center" wrapText="1"/>
      <protection locked="0"/>
    </xf>
    <xf numFmtId="14" fontId="16" fillId="12" borderId="45" xfId="2" applyNumberFormat="1" applyFont="1" applyFill="1" applyBorder="1" applyAlignment="1" applyProtection="1">
      <alignment horizontal="left" vertical="center" wrapText="1"/>
      <protection locked="0"/>
    </xf>
    <xf numFmtId="14" fontId="16" fillId="12" borderId="100" xfId="2" applyNumberFormat="1" applyFont="1" applyFill="1" applyBorder="1" applyAlignment="1" applyProtection="1">
      <alignment horizontal="left" vertical="center" wrapText="1"/>
      <protection locked="0"/>
    </xf>
    <xf numFmtId="0" fontId="15" fillId="11" borderId="35" xfId="2" applyFont="1" applyFill="1" applyBorder="1" applyAlignment="1">
      <alignment horizontal="center" vertical="center"/>
    </xf>
    <xf numFmtId="0" fontId="15" fillId="11" borderId="10" xfId="2" applyFont="1" applyFill="1" applyBorder="1" applyAlignment="1">
      <alignment horizontal="center" vertical="center"/>
    </xf>
    <xf numFmtId="0" fontId="16" fillId="0" borderId="46" xfId="0" applyFont="1" applyBorder="1" applyAlignment="1" applyProtection="1">
      <alignment horizontal="left" vertical="center"/>
      <protection locked="0"/>
    </xf>
    <xf numFmtId="0" fontId="16" fillId="0" borderId="45" xfId="0" applyFont="1" applyBorder="1" applyAlignment="1" applyProtection="1">
      <alignment horizontal="left" vertical="center"/>
      <protection locked="0"/>
    </xf>
    <xf numFmtId="0" fontId="16" fillId="0" borderId="100"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0" fontId="12" fillId="0" borderId="101" xfId="0" applyFont="1" applyBorder="1" applyAlignment="1" applyProtection="1">
      <alignment horizontal="left" vertical="center"/>
      <protection locked="0"/>
    </xf>
    <xf numFmtId="0" fontId="16" fillId="0" borderId="3" xfId="0" applyFont="1" applyBorder="1" applyAlignment="1" applyProtection="1">
      <alignment horizontal="left" vertical="center"/>
      <protection locked="0"/>
    </xf>
    <xf numFmtId="0" fontId="14" fillId="16" borderId="27" xfId="0" applyFont="1" applyFill="1" applyBorder="1" applyAlignment="1">
      <alignment horizontal="center" vertical="center"/>
    </xf>
    <xf numFmtId="0" fontId="14" fillId="16" borderId="37" xfId="0" applyFont="1" applyFill="1" applyBorder="1" applyAlignment="1">
      <alignment horizontal="center" vertical="center"/>
    </xf>
    <xf numFmtId="0" fontId="14" fillId="16" borderId="28" xfId="0" applyFont="1" applyFill="1" applyBorder="1" applyAlignment="1">
      <alignment horizontal="center" vertical="center"/>
    </xf>
    <xf numFmtId="0" fontId="15" fillId="11" borderId="102" xfId="0" applyFont="1" applyFill="1" applyBorder="1" applyAlignment="1">
      <alignment horizontal="right" vertical="center" wrapText="1"/>
    </xf>
    <xf numFmtId="0" fontId="15" fillId="11" borderId="47" xfId="0" applyFont="1" applyFill="1" applyBorder="1" applyAlignment="1">
      <alignment horizontal="right" vertical="center" wrapText="1"/>
    </xf>
    <xf numFmtId="0" fontId="12" fillId="0" borderId="64" xfId="0" applyFont="1" applyBorder="1" applyAlignment="1" applyProtection="1">
      <alignment horizontal="left" vertical="center"/>
      <protection locked="0"/>
    </xf>
    <xf numFmtId="0" fontId="12" fillId="0" borderId="103" xfId="0" applyFont="1" applyBorder="1" applyAlignment="1" applyProtection="1">
      <alignment horizontal="left" vertical="center"/>
      <protection locked="0"/>
    </xf>
    <xf numFmtId="0" fontId="15" fillId="11" borderId="104" xfId="0" applyFont="1" applyFill="1" applyBorder="1" applyAlignment="1">
      <alignment horizontal="right" vertical="center" wrapText="1"/>
    </xf>
    <xf numFmtId="0" fontId="15" fillId="11" borderId="105" xfId="0" applyFont="1" applyFill="1" applyBorder="1" applyAlignment="1">
      <alignment horizontal="right" vertical="center" wrapText="1"/>
    </xf>
    <xf numFmtId="0" fontId="15" fillId="11" borderId="106" xfId="0" applyFont="1" applyFill="1" applyBorder="1" applyAlignment="1">
      <alignment horizontal="right" vertical="center" wrapText="1"/>
    </xf>
    <xf numFmtId="164" fontId="17" fillId="9" borderId="85" xfId="2" applyNumberFormat="1" applyFont="1" applyFill="1" applyBorder="1" applyAlignment="1">
      <alignment horizontal="center" vertical="center"/>
    </xf>
    <xf numFmtId="164" fontId="17" fillId="9" borderId="86" xfId="2" applyNumberFormat="1" applyFont="1" applyFill="1" applyBorder="1" applyAlignment="1">
      <alignment horizontal="center" vertical="center"/>
    </xf>
    <xf numFmtId="164" fontId="17" fillId="9" borderId="87" xfId="2" applyNumberFormat="1" applyFont="1" applyFill="1" applyBorder="1" applyAlignment="1">
      <alignment horizontal="center" vertical="center"/>
    </xf>
    <xf numFmtId="0" fontId="68" fillId="9" borderId="83" xfId="0" applyFont="1" applyFill="1" applyBorder="1" applyAlignment="1">
      <alignment horizontal="center" vertical="center"/>
    </xf>
    <xf numFmtId="0" fontId="68" fillId="9" borderId="84" xfId="0" applyFont="1" applyFill="1" applyBorder="1" applyAlignment="1">
      <alignment horizontal="center" vertical="center"/>
    </xf>
    <xf numFmtId="0" fontId="68" fillId="9" borderId="88" xfId="0" applyFont="1" applyFill="1" applyBorder="1" applyAlignment="1">
      <alignment horizontal="center" vertical="center"/>
    </xf>
    <xf numFmtId="0" fontId="13" fillId="9" borderId="35" xfId="2" applyFont="1" applyFill="1" applyBorder="1" applyAlignment="1">
      <alignment horizontal="center" vertical="center"/>
    </xf>
    <xf numFmtId="0" fontId="13" fillId="9" borderId="10" xfId="2" applyFont="1" applyFill="1" applyBorder="1" applyAlignment="1">
      <alignment horizontal="center" vertical="center"/>
    </xf>
    <xf numFmtId="0" fontId="13" fillId="9" borderId="41" xfId="2" applyFont="1" applyFill="1" applyBorder="1" applyAlignment="1">
      <alignment horizontal="center" vertical="center"/>
    </xf>
    <xf numFmtId="0" fontId="14" fillId="16" borderId="22" xfId="0" applyFont="1" applyFill="1" applyBorder="1" applyAlignment="1">
      <alignment horizontal="center" vertical="center"/>
    </xf>
    <xf numFmtId="0" fontId="14" fillId="16" borderId="5" xfId="0" applyFont="1" applyFill="1" applyBorder="1" applyAlignment="1">
      <alignment horizontal="center" vertical="center"/>
    </xf>
    <xf numFmtId="0" fontId="14" fillId="16" borderId="23" xfId="0" applyFont="1" applyFill="1" applyBorder="1" applyAlignment="1">
      <alignment horizontal="center" vertical="center"/>
    </xf>
    <xf numFmtId="0" fontId="78" fillId="11" borderId="71" xfId="2" applyFont="1" applyFill="1" applyBorder="1" applyAlignment="1">
      <alignment horizontal="left" vertical="center" wrapText="1"/>
    </xf>
    <xf numFmtId="0" fontId="78" fillId="11" borderId="45" xfId="2" applyFont="1" applyFill="1" applyBorder="1" applyAlignment="1">
      <alignment horizontal="left" vertical="center" wrapText="1"/>
    </xf>
    <xf numFmtId="0" fontId="78" fillId="11" borderId="81" xfId="2" applyFont="1" applyFill="1" applyBorder="1" applyAlignment="1">
      <alignment horizontal="left" vertical="center" wrapText="1"/>
    </xf>
    <xf numFmtId="0" fontId="16" fillId="11" borderId="39" xfId="2" applyFont="1" applyFill="1" applyBorder="1" applyAlignment="1">
      <alignment horizontal="left" vertical="center" wrapText="1"/>
    </xf>
    <xf numFmtId="0" fontId="16" fillId="11" borderId="0" xfId="2" applyFont="1" applyFill="1" applyAlignment="1">
      <alignment horizontal="left" vertical="center" wrapText="1"/>
    </xf>
    <xf numFmtId="0" fontId="16" fillId="11" borderId="40" xfId="2" applyFont="1" applyFill="1" applyBorder="1" applyAlignment="1">
      <alignment horizontal="left" vertical="center" wrapText="1"/>
    </xf>
    <xf numFmtId="0" fontId="83" fillId="9" borderId="0" xfId="0" applyFont="1" applyFill="1" applyAlignment="1">
      <alignment horizontal="left" vertical="center"/>
    </xf>
    <xf numFmtId="0" fontId="77" fillId="9" borderId="0" xfId="0" applyFont="1" applyFill="1" applyAlignment="1">
      <alignment horizontal="right" vertical="center" wrapText="1"/>
    </xf>
    <xf numFmtId="0" fontId="83" fillId="9" borderId="0" xfId="0" applyFont="1" applyFill="1" applyAlignment="1">
      <alignment horizontal="left" vertical="center" wrapText="1"/>
    </xf>
    <xf numFmtId="0" fontId="83" fillId="9" borderId="40" xfId="0" applyFont="1" applyFill="1" applyBorder="1" applyAlignment="1">
      <alignment horizontal="left" vertical="center" wrapText="1"/>
    </xf>
    <xf numFmtId="0" fontId="83" fillId="9" borderId="37" xfId="0" applyFont="1" applyFill="1" applyBorder="1" applyAlignment="1">
      <alignment horizontal="left" vertical="center" wrapText="1"/>
    </xf>
    <xf numFmtId="0" fontId="25" fillId="11" borderId="39" xfId="2" applyFont="1" applyFill="1" applyBorder="1" applyAlignment="1">
      <alignment horizontal="left" vertical="center" wrapText="1"/>
    </xf>
    <xf numFmtId="0" fontId="28" fillId="11" borderId="27" xfId="2" applyFont="1" applyFill="1" applyBorder="1" applyAlignment="1">
      <alignment horizontal="left" vertical="center" wrapText="1"/>
    </xf>
    <xf numFmtId="0" fontId="28" fillId="11" borderId="37" xfId="2" applyFont="1" applyFill="1" applyBorder="1" applyAlignment="1">
      <alignment horizontal="left" vertical="center" wrapText="1"/>
    </xf>
    <xf numFmtId="0" fontId="28" fillId="11" borderId="28" xfId="2" applyFont="1" applyFill="1" applyBorder="1" applyAlignment="1">
      <alignment horizontal="left" vertical="center" wrapText="1"/>
    </xf>
    <xf numFmtId="0" fontId="15" fillId="9" borderId="8" xfId="0" applyFont="1" applyFill="1" applyBorder="1" applyAlignment="1">
      <alignment horizontal="center" vertical="center"/>
    </xf>
    <xf numFmtId="0" fontId="15" fillId="9" borderId="34" xfId="0" applyFont="1" applyFill="1" applyBorder="1" applyAlignment="1">
      <alignment horizontal="center" vertical="center"/>
    </xf>
    <xf numFmtId="0" fontId="62" fillId="9" borderId="34" xfId="18" applyFont="1" applyFill="1" applyBorder="1" applyAlignment="1" applyProtection="1">
      <alignment horizontal="center" vertical="center"/>
      <protection locked="0"/>
    </xf>
    <xf numFmtId="164" fontId="51" fillId="9" borderId="8" xfId="2" applyNumberFormat="1" applyFont="1" applyFill="1" applyBorder="1" applyAlignment="1">
      <alignment horizontal="center" vertical="center"/>
    </xf>
    <xf numFmtId="164" fontId="51" fillId="9" borderId="34" xfId="2" applyNumberFormat="1" applyFont="1" applyFill="1" applyBorder="1" applyAlignment="1">
      <alignment horizontal="center" vertical="center"/>
    </xf>
    <xf numFmtId="164" fontId="51" fillId="9" borderId="9" xfId="2" applyNumberFormat="1" applyFont="1" applyFill="1" applyBorder="1" applyAlignment="1">
      <alignment horizontal="center" vertical="center"/>
    </xf>
    <xf numFmtId="0" fontId="29" fillId="9" borderId="8"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29" fillId="9" borderId="9" xfId="0" applyFont="1" applyFill="1" applyBorder="1" applyAlignment="1">
      <alignment horizontal="center" vertical="center" wrapText="1"/>
    </xf>
    <xf numFmtId="0" fontId="29" fillId="9" borderId="8" xfId="0" applyFont="1" applyFill="1" applyBorder="1" applyAlignment="1">
      <alignment horizontal="center" vertical="center"/>
    </xf>
    <xf numFmtId="0" fontId="29" fillId="9" borderId="34" xfId="0" applyFont="1" applyFill="1" applyBorder="1" applyAlignment="1">
      <alignment horizontal="center" vertical="center"/>
    </xf>
    <xf numFmtId="0" fontId="29" fillId="9" borderId="9" xfId="0" applyFont="1" applyFill="1" applyBorder="1" applyAlignment="1">
      <alignment horizontal="center" vertical="center"/>
    </xf>
    <xf numFmtId="0" fontId="25" fillId="11" borderId="39" xfId="2" applyFont="1" applyFill="1" applyBorder="1" applyAlignment="1">
      <alignment vertical="center" wrapText="1"/>
    </xf>
    <xf numFmtId="0" fontId="16" fillId="11" borderId="0" xfId="2" applyFont="1" applyFill="1" applyAlignment="1">
      <alignment vertical="center" wrapText="1"/>
    </xf>
    <xf numFmtId="0" fontId="16" fillId="11" borderId="40" xfId="2" applyFont="1" applyFill="1" applyBorder="1" applyAlignment="1">
      <alignment vertical="center" wrapText="1"/>
    </xf>
    <xf numFmtId="0" fontId="16" fillId="11" borderId="39" xfId="2" applyFont="1" applyFill="1" applyBorder="1" applyAlignment="1">
      <alignment vertical="center" wrapText="1"/>
    </xf>
    <xf numFmtId="0" fontId="36" fillId="11" borderId="39" xfId="2" applyFont="1" applyFill="1" applyBorder="1" applyAlignment="1">
      <alignment vertical="center" wrapText="1"/>
    </xf>
    <xf numFmtId="0" fontId="59" fillId="11" borderId="27" xfId="2" applyFont="1" applyFill="1" applyBorder="1" applyAlignment="1">
      <alignment vertical="center" wrapText="1"/>
    </xf>
    <xf numFmtId="0" fontId="28" fillId="11" borderId="37" xfId="2" applyFont="1" applyFill="1" applyBorder="1" applyAlignment="1">
      <alignment vertical="center" wrapText="1"/>
    </xf>
    <xf numFmtId="0" fontId="28" fillId="11" borderId="28" xfId="2" applyFont="1" applyFill="1" applyBorder="1" applyAlignment="1">
      <alignment vertical="center" wrapText="1"/>
    </xf>
    <xf numFmtId="0" fontId="77" fillId="9" borderId="39" xfId="0" applyFont="1" applyFill="1" applyBorder="1" applyAlignment="1">
      <alignment horizontal="right" vertical="center" wrapText="1"/>
    </xf>
    <xf numFmtId="0" fontId="77" fillId="9" borderId="27" xfId="0" applyFont="1" applyFill="1" applyBorder="1" applyAlignment="1">
      <alignment horizontal="right" vertical="center" wrapText="1"/>
    </xf>
    <xf numFmtId="0" fontId="77" fillId="9" borderId="37" xfId="0" applyFont="1" applyFill="1" applyBorder="1" applyAlignment="1">
      <alignment horizontal="right" vertical="center" wrapText="1"/>
    </xf>
    <xf numFmtId="0" fontId="14" fillId="7" borderId="72" xfId="0" applyFont="1" applyFill="1" applyBorder="1" applyAlignment="1">
      <alignment horizontal="center" vertical="center"/>
    </xf>
    <xf numFmtId="0" fontId="14" fillId="7" borderId="79" xfId="0" applyFont="1" applyFill="1" applyBorder="1" applyAlignment="1">
      <alignment horizontal="center" vertical="center"/>
    </xf>
    <xf numFmtId="0" fontId="14" fillId="7" borderId="80" xfId="0" applyFont="1" applyFill="1" applyBorder="1" applyAlignment="1">
      <alignment horizontal="center" vertical="center"/>
    </xf>
    <xf numFmtId="0" fontId="78" fillId="11" borderId="71" xfId="2" applyFont="1" applyFill="1" applyBorder="1" applyAlignment="1">
      <alignment vertical="center" wrapText="1"/>
    </xf>
    <xf numFmtId="0" fontId="78" fillId="11" borderId="45" xfId="2" applyFont="1" applyFill="1" applyBorder="1" applyAlignment="1">
      <alignment vertical="center" wrapText="1"/>
    </xf>
    <xf numFmtId="0" fontId="78" fillId="11" borderId="81" xfId="2" applyFont="1" applyFill="1" applyBorder="1" applyAlignment="1">
      <alignment vertical="center" wrapText="1"/>
    </xf>
    <xf numFmtId="0" fontId="25" fillId="11" borderId="0" xfId="2" applyFont="1" applyFill="1" applyAlignment="1">
      <alignment vertical="center" wrapText="1"/>
    </xf>
    <xf numFmtId="0" fontId="25" fillId="11" borderId="40" xfId="2" applyFont="1" applyFill="1" applyBorder="1" applyAlignment="1">
      <alignment vertical="center" wrapText="1"/>
    </xf>
    <xf numFmtId="0" fontId="77" fillId="9" borderId="37" xfId="0" applyFont="1" applyFill="1" applyBorder="1" applyAlignment="1">
      <alignment horizontal="center" vertical="center" wrapText="1"/>
    </xf>
    <xf numFmtId="0" fontId="80" fillId="9" borderId="37" xfId="0" applyFont="1" applyFill="1" applyBorder="1" applyAlignment="1">
      <alignment horizontal="left" vertical="center" wrapText="1"/>
    </xf>
    <xf numFmtId="0" fontId="80" fillId="9" borderId="28" xfId="0" applyFont="1" applyFill="1" applyBorder="1" applyAlignment="1">
      <alignment horizontal="left" vertical="center" wrapText="1"/>
    </xf>
    <xf numFmtId="0" fontId="28" fillId="11" borderId="27" xfId="2" applyFont="1" applyFill="1" applyBorder="1" applyAlignment="1">
      <alignment vertical="center" wrapText="1"/>
    </xf>
    <xf numFmtId="0" fontId="78" fillId="11" borderId="71" xfId="0" applyFont="1" applyFill="1" applyBorder="1" applyAlignment="1">
      <alignment horizontal="left" vertical="center" wrapText="1"/>
    </xf>
    <xf numFmtId="0" fontId="35" fillId="11" borderId="45" xfId="0" applyFont="1" applyFill="1" applyBorder="1" applyAlignment="1">
      <alignment horizontal="left" vertical="center" wrapText="1"/>
    </xf>
    <xf numFmtId="0" fontId="35" fillId="11" borderId="81" xfId="0" applyFont="1" applyFill="1" applyBorder="1" applyAlignment="1">
      <alignment horizontal="left" vertical="center" wrapText="1"/>
    </xf>
    <xf numFmtId="0" fontId="50" fillId="9" borderId="35" xfId="2" applyFont="1" applyFill="1" applyBorder="1" applyAlignment="1">
      <alignment horizontal="right" vertical="center" wrapText="1"/>
    </xf>
    <xf numFmtId="0" fontId="50" fillId="9" borderId="41" xfId="2" applyFont="1" applyFill="1" applyBorder="1" applyAlignment="1">
      <alignment horizontal="right" vertical="center" wrapText="1"/>
    </xf>
    <xf numFmtId="0" fontId="50" fillId="9" borderId="27" xfId="2" applyFont="1" applyFill="1" applyBorder="1" applyAlignment="1">
      <alignment horizontal="right" vertical="center" wrapText="1"/>
    </xf>
    <xf numFmtId="0" fontId="50" fillId="9" borderId="28" xfId="2" applyFont="1" applyFill="1" applyBorder="1" applyAlignment="1">
      <alignment horizontal="right" vertical="center" wrapText="1"/>
    </xf>
    <xf numFmtId="0" fontId="17" fillId="9" borderId="35" xfId="19" applyFont="1" applyFill="1" applyBorder="1" applyAlignment="1">
      <alignment horizontal="center" vertical="center" wrapText="1"/>
    </xf>
    <xf numFmtId="0" fontId="17" fillId="9" borderId="10" xfId="19" applyFont="1" applyFill="1" applyBorder="1" applyAlignment="1">
      <alignment horizontal="center" vertical="center" wrapText="1"/>
    </xf>
    <xf numFmtId="0" fontId="17" fillId="9" borderId="41" xfId="19" applyFont="1" applyFill="1" applyBorder="1" applyAlignment="1">
      <alignment horizontal="center" vertical="center" wrapText="1"/>
    </xf>
    <xf numFmtId="0" fontId="17" fillId="9" borderId="39" xfId="19" applyFont="1" applyFill="1" applyBorder="1" applyAlignment="1">
      <alignment horizontal="center" vertical="center" wrapText="1"/>
    </xf>
    <xf numFmtId="0" fontId="17" fillId="9" borderId="0" xfId="19" applyFont="1" applyFill="1" applyAlignment="1">
      <alignment horizontal="center" vertical="center" wrapText="1"/>
    </xf>
    <xf numFmtId="0" fontId="17" fillId="9" borderId="40" xfId="19" applyFont="1" applyFill="1" applyBorder="1" applyAlignment="1">
      <alignment horizontal="center" vertical="center" wrapText="1"/>
    </xf>
    <xf numFmtId="0" fontId="17" fillId="9" borderId="27" xfId="19" applyFont="1" applyFill="1" applyBorder="1" applyAlignment="1">
      <alignment horizontal="center" vertical="center" wrapText="1"/>
    </xf>
    <xf numFmtId="0" fontId="17" fillId="9" borderId="37" xfId="19" applyFont="1" applyFill="1" applyBorder="1" applyAlignment="1">
      <alignment horizontal="center" vertical="center" wrapText="1"/>
    </xf>
    <xf numFmtId="0" fontId="17" fillId="9" borderId="28" xfId="19" applyFont="1" applyFill="1" applyBorder="1" applyAlignment="1">
      <alignment horizontal="center" vertical="center" wrapText="1"/>
    </xf>
    <xf numFmtId="0" fontId="15" fillId="9" borderId="17" xfId="2" applyFont="1" applyFill="1" applyBorder="1" applyAlignment="1">
      <alignment horizontal="center" vertical="center" wrapText="1"/>
    </xf>
    <xf numFmtId="0" fontId="15" fillId="9" borderId="48" xfId="2" applyFont="1" applyFill="1" applyBorder="1" applyAlignment="1">
      <alignment horizontal="center" vertical="center" wrapText="1"/>
    </xf>
    <xf numFmtId="0" fontId="80" fillId="9" borderId="0" xfId="0" applyFont="1" applyFill="1" applyAlignment="1">
      <alignment horizontal="left" vertical="center" wrapText="1"/>
    </xf>
    <xf numFmtId="0" fontId="80" fillId="9" borderId="40" xfId="0" applyFont="1" applyFill="1" applyBorder="1" applyAlignment="1">
      <alignment horizontal="left" vertical="center" wrapText="1"/>
    </xf>
    <xf numFmtId="0" fontId="25" fillId="11" borderId="39" xfId="0" applyFont="1" applyFill="1" applyBorder="1" applyAlignment="1">
      <alignment horizontal="left" vertical="center" wrapText="1"/>
    </xf>
    <xf numFmtId="0" fontId="16" fillId="11" borderId="0" xfId="0" applyFont="1" applyFill="1" applyAlignment="1">
      <alignment horizontal="left" vertical="center" wrapText="1"/>
    </xf>
    <xf numFmtId="0" fontId="16" fillId="11" borderId="40" xfId="0" applyFont="1" applyFill="1" applyBorder="1" applyAlignment="1">
      <alignment horizontal="left" vertical="center" wrapText="1"/>
    </xf>
    <xf numFmtId="0" fontId="17" fillId="9" borderId="8" xfId="0" applyFont="1" applyFill="1" applyBorder="1" applyAlignment="1">
      <alignment horizontal="center" vertical="center"/>
    </xf>
    <xf numFmtId="0" fontId="17" fillId="9" borderId="9" xfId="0" applyFont="1" applyFill="1" applyBorder="1" applyAlignment="1">
      <alignment horizontal="center" vertical="center"/>
    </xf>
    <xf numFmtId="0" fontId="17" fillId="9" borderId="8" xfId="19" applyFont="1" applyFill="1" applyBorder="1" applyAlignment="1">
      <alignment horizontal="center" vertical="center" wrapText="1"/>
    </xf>
    <xf numFmtId="0" fontId="17" fillId="9" borderId="34" xfId="19" applyFont="1" applyFill="1" applyBorder="1" applyAlignment="1">
      <alignment horizontal="center" vertical="center" wrapText="1"/>
    </xf>
    <xf numFmtId="0" fontId="17" fillId="9" borderId="9" xfId="19" applyFont="1" applyFill="1" applyBorder="1" applyAlignment="1">
      <alignment horizontal="center" vertical="center" wrapText="1"/>
    </xf>
    <xf numFmtId="0" fontId="15" fillId="17" borderId="73" xfId="2" applyFont="1" applyFill="1" applyBorder="1" applyAlignment="1">
      <alignment vertical="center" wrapText="1"/>
    </xf>
    <xf numFmtId="0" fontId="16" fillId="17" borderId="0" xfId="2" applyFont="1" applyFill="1" applyAlignment="1">
      <alignment vertical="center" wrapText="1"/>
    </xf>
    <xf numFmtId="0" fontId="16" fillId="17" borderId="74" xfId="2" applyFont="1" applyFill="1" applyBorder="1" applyAlignment="1">
      <alignment vertical="center" wrapText="1"/>
    </xf>
    <xf numFmtId="0" fontId="29" fillId="9" borderId="18" xfId="2" applyFont="1" applyFill="1" applyBorder="1" applyAlignment="1">
      <alignment horizontal="center" vertical="center" wrapText="1"/>
    </xf>
    <xf numFmtId="0" fontId="29" fillId="9" borderId="38" xfId="2" applyFont="1" applyFill="1" applyBorder="1" applyAlignment="1">
      <alignment horizontal="center" vertical="center" wrapText="1"/>
    </xf>
    <xf numFmtId="0" fontId="29" fillId="9" borderId="51" xfId="2" applyFont="1" applyFill="1" applyBorder="1" applyAlignment="1">
      <alignment horizontal="center" vertical="center" wrapText="1"/>
    </xf>
    <xf numFmtId="0" fontId="29" fillId="9" borderId="2" xfId="2" applyFont="1" applyFill="1" applyBorder="1" applyAlignment="1">
      <alignment horizontal="center" vertical="center" wrapText="1"/>
    </xf>
    <xf numFmtId="0" fontId="29" fillId="9" borderId="1" xfId="2" applyFont="1" applyFill="1" applyBorder="1" applyAlignment="1">
      <alignment horizontal="center" vertical="center" wrapText="1"/>
    </xf>
    <xf numFmtId="0" fontId="29" fillId="9" borderId="13" xfId="2" applyFont="1" applyFill="1" applyBorder="1" applyAlignment="1">
      <alignment horizontal="center" vertical="center" wrapText="1"/>
    </xf>
    <xf numFmtId="0" fontId="29" fillId="9" borderId="53" xfId="2" applyFont="1" applyFill="1" applyBorder="1" applyAlignment="1">
      <alignment horizontal="center" vertical="center" wrapText="1"/>
    </xf>
    <xf numFmtId="0" fontId="29" fillId="9" borderId="3" xfId="2" applyFont="1" applyFill="1" applyBorder="1" applyAlignment="1">
      <alignment horizontal="center" vertical="center" wrapText="1"/>
    </xf>
    <xf numFmtId="0" fontId="29" fillId="9" borderId="49" xfId="2" applyFont="1" applyFill="1" applyBorder="1" applyAlignment="1">
      <alignment horizontal="center" vertical="center" wrapText="1"/>
    </xf>
    <xf numFmtId="0" fontId="29" fillId="9" borderId="8" xfId="2" applyFont="1" applyFill="1" applyBorder="1" applyAlignment="1">
      <alignment horizontal="center" vertical="center" wrapText="1"/>
    </xf>
    <xf numFmtId="0" fontId="29" fillId="9" borderId="34" xfId="2" applyFont="1" applyFill="1" applyBorder="1" applyAlignment="1">
      <alignment horizontal="center" vertical="center" wrapText="1"/>
    </xf>
    <xf numFmtId="0" fontId="29" fillId="9" borderId="9" xfId="2" applyFont="1" applyFill="1" applyBorder="1" applyAlignment="1">
      <alignment horizontal="center" vertical="center" wrapText="1"/>
    </xf>
    <xf numFmtId="164" fontId="17" fillId="9" borderId="8" xfId="2" applyNumberFormat="1" applyFont="1" applyFill="1" applyBorder="1" applyAlignment="1">
      <alignment horizontal="center" vertical="center" wrapText="1"/>
    </xf>
    <xf numFmtId="164" fontId="17" fillId="9" borderId="34" xfId="2" applyNumberFormat="1" applyFont="1" applyFill="1" applyBorder="1" applyAlignment="1">
      <alignment horizontal="center" vertical="center" wrapText="1"/>
    </xf>
    <xf numFmtId="164" fontId="17" fillId="9" borderId="9" xfId="2" applyNumberFormat="1" applyFont="1" applyFill="1" applyBorder="1" applyAlignment="1">
      <alignment horizontal="center" vertical="center" wrapText="1"/>
    </xf>
    <xf numFmtId="0" fontId="16" fillId="17" borderId="76" xfId="0" applyFont="1" applyFill="1" applyBorder="1" applyAlignment="1">
      <alignment vertical="center"/>
    </xf>
    <xf numFmtId="0" fontId="16" fillId="17" borderId="75" xfId="0" applyFont="1" applyFill="1" applyBorder="1" applyAlignment="1">
      <alignment vertical="center"/>
    </xf>
    <xf numFmtId="0" fontId="16" fillId="17" borderId="77" xfId="0" applyFont="1" applyFill="1" applyBorder="1" applyAlignment="1">
      <alignment vertical="center"/>
    </xf>
    <xf numFmtId="0" fontId="25" fillId="17" borderId="73" xfId="2" applyFont="1" applyFill="1" applyBorder="1" applyAlignment="1">
      <alignment vertical="center" wrapText="1"/>
    </xf>
    <xf numFmtId="0" fontId="16" fillId="17" borderId="73" xfId="2" applyFont="1" applyFill="1" applyBorder="1" applyAlignment="1">
      <alignment vertical="center" wrapText="1"/>
    </xf>
    <xf numFmtId="0" fontId="16" fillId="17" borderId="66" xfId="2" applyFont="1" applyFill="1" applyBorder="1" applyAlignment="1">
      <alignment vertical="center" wrapText="1"/>
    </xf>
    <xf numFmtId="0" fontId="16" fillId="17" borderId="68" xfId="2" applyFont="1" applyFill="1" applyBorder="1" applyAlignment="1">
      <alignment vertical="center" wrapText="1"/>
    </xf>
    <xf numFmtId="0" fontId="16" fillId="17" borderId="70" xfId="2" applyFont="1" applyFill="1" applyBorder="1" applyAlignment="1">
      <alignment vertical="center" wrapText="1"/>
    </xf>
    <xf numFmtId="0" fontId="77" fillId="9" borderId="28" xfId="0" applyFont="1" applyFill="1" applyBorder="1" applyAlignment="1">
      <alignment horizontal="center" vertical="center" wrapText="1"/>
    </xf>
    <xf numFmtId="0" fontId="14" fillId="7" borderId="73" xfId="0" applyFont="1" applyFill="1" applyBorder="1" applyAlignment="1">
      <alignment horizontal="center" vertical="center"/>
    </xf>
    <xf numFmtId="0" fontId="14" fillId="7" borderId="0" xfId="0" applyFont="1" applyFill="1" applyAlignment="1">
      <alignment horizontal="center" vertical="center"/>
    </xf>
    <xf numFmtId="0" fontId="14" fillId="7" borderId="74" xfId="0" applyFont="1" applyFill="1" applyBorder="1" applyAlignment="1">
      <alignment horizontal="center" vertical="center"/>
    </xf>
    <xf numFmtId="0" fontId="25" fillId="17" borderId="0" xfId="2" applyFont="1" applyFill="1" applyAlignment="1">
      <alignment vertical="center" wrapText="1"/>
    </xf>
    <xf numFmtId="0" fontId="25" fillId="17" borderId="74" xfId="2" applyFont="1" applyFill="1" applyBorder="1" applyAlignment="1">
      <alignment vertical="center" wrapText="1"/>
    </xf>
    <xf numFmtId="0" fontId="80" fillId="9" borderId="0" xfId="0" applyFont="1" applyFill="1" applyAlignment="1">
      <alignment horizontal="left" vertical="center"/>
    </xf>
    <xf numFmtId="0" fontId="80" fillId="9" borderId="37" xfId="0" applyFont="1" applyFill="1" applyBorder="1" applyAlignment="1">
      <alignment horizontal="left" vertical="center"/>
    </xf>
    <xf numFmtId="9" fontId="15" fillId="0" borderId="27" xfId="2" applyNumberFormat="1" applyFont="1" applyBorder="1" applyAlignment="1">
      <alignment horizontal="center" vertical="center"/>
    </xf>
    <xf numFmtId="9" fontId="15" fillId="0" borderId="28" xfId="2" applyNumberFormat="1" applyFont="1" applyBorder="1" applyAlignment="1">
      <alignment horizontal="center" vertical="center"/>
    </xf>
    <xf numFmtId="164" fontId="61" fillId="15" borderId="8" xfId="2" applyNumberFormat="1" applyFont="1" applyFill="1" applyBorder="1" applyAlignment="1">
      <alignment horizontal="center" vertical="center" wrapText="1"/>
    </xf>
    <xf numFmtId="164" fontId="61" fillId="15" borderId="9" xfId="2" applyNumberFormat="1" applyFont="1" applyFill="1" applyBorder="1" applyAlignment="1">
      <alignment horizontal="center" vertical="center" wrapText="1"/>
    </xf>
    <xf numFmtId="164" fontId="61" fillId="15" borderId="27" xfId="2" applyNumberFormat="1" applyFont="1" applyFill="1" applyBorder="1" applyAlignment="1">
      <alignment horizontal="center" vertical="center" wrapText="1"/>
    </xf>
    <xf numFmtId="164" fontId="61" fillId="15" borderId="28" xfId="2" applyNumberFormat="1" applyFont="1" applyFill="1" applyBorder="1" applyAlignment="1">
      <alignment horizontal="center" vertical="center" wrapText="1"/>
    </xf>
    <xf numFmtId="0" fontId="16" fillId="17" borderId="39" xfId="2" applyFont="1" applyFill="1" applyBorder="1" applyAlignment="1">
      <alignment vertical="center" wrapText="1"/>
    </xf>
    <xf numFmtId="0" fontId="16" fillId="17" borderId="40" xfId="2" applyFont="1" applyFill="1" applyBorder="1" applyAlignment="1">
      <alignment vertical="center" wrapText="1"/>
    </xf>
    <xf numFmtId="0" fontId="16" fillId="17" borderId="27" xfId="2" applyFont="1" applyFill="1" applyBorder="1" applyAlignment="1">
      <alignment vertical="center" wrapText="1"/>
    </xf>
    <xf numFmtId="0" fontId="16" fillId="17" borderId="37" xfId="2" applyFont="1" applyFill="1" applyBorder="1" applyAlignment="1">
      <alignment vertical="center" wrapText="1"/>
    </xf>
    <xf numFmtId="0" fontId="16" fillId="17" borderId="28" xfId="2" applyFont="1" applyFill="1" applyBorder="1" applyAlignment="1">
      <alignment vertical="center" wrapText="1"/>
    </xf>
    <xf numFmtId="164" fontId="33" fillId="6" borderId="8" xfId="2" applyNumberFormat="1" applyFont="1" applyFill="1" applyBorder="1" applyAlignment="1">
      <alignment horizontal="center" vertical="center" wrapText="1"/>
    </xf>
    <xf numFmtId="164" fontId="33" fillId="6" borderId="34" xfId="2" applyNumberFormat="1" applyFont="1" applyFill="1" applyBorder="1" applyAlignment="1">
      <alignment horizontal="center" vertical="center" wrapText="1"/>
    </xf>
    <xf numFmtId="0" fontId="33" fillId="7" borderId="30" xfId="2" applyFont="1" applyFill="1" applyBorder="1" applyAlignment="1">
      <alignment horizontal="center" vertical="center" wrapText="1"/>
    </xf>
    <xf numFmtId="0" fontId="33" fillId="7" borderId="31" xfId="2" applyFont="1" applyFill="1" applyBorder="1" applyAlignment="1">
      <alignment horizontal="center" vertical="center" wrapText="1"/>
    </xf>
    <xf numFmtId="0" fontId="33" fillId="7" borderId="33" xfId="2" applyFont="1" applyFill="1" applyBorder="1" applyAlignment="1">
      <alignment horizontal="center" vertical="center" wrapText="1"/>
    </xf>
    <xf numFmtId="0" fontId="33" fillId="6" borderId="30" xfId="2" applyFont="1" applyFill="1" applyBorder="1" applyAlignment="1">
      <alignment horizontal="center" vertical="center" wrapText="1"/>
    </xf>
    <xf numFmtId="0" fontId="33" fillId="6" borderId="31" xfId="2" applyFont="1" applyFill="1" applyBorder="1" applyAlignment="1">
      <alignment horizontal="center" vertical="center" wrapText="1"/>
    </xf>
    <xf numFmtId="0" fontId="33" fillId="6" borderId="32" xfId="2" applyFont="1" applyFill="1" applyBorder="1" applyAlignment="1">
      <alignment horizontal="center" vertical="center" wrapText="1"/>
    </xf>
    <xf numFmtId="0" fontId="30" fillId="0" borderId="66" xfId="2" applyFont="1" applyBorder="1" applyAlignment="1">
      <alignment horizontal="right" vertical="top" wrapText="1"/>
    </xf>
    <xf numFmtId="0" fontId="30" fillId="0" borderId="68" xfId="2" applyFont="1" applyBorder="1" applyAlignment="1">
      <alignment horizontal="right" vertical="top" wrapText="1"/>
    </xf>
    <xf numFmtId="0" fontId="30" fillId="0" borderId="70" xfId="2" applyFont="1" applyBorder="1" applyAlignment="1">
      <alignment horizontal="right" vertical="top" wrapText="1"/>
    </xf>
    <xf numFmtId="0" fontId="25" fillId="17" borderId="39" xfId="2" applyFont="1" applyFill="1" applyBorder="1" applyAlignment="1">
      <alignment vertical="center" wrapText="1"/>
    </xf>
    <xf numFmtId="0" fontId="77" fillId="9" borderId="39" xfId="0" applyFont="1" applyFill="1" applyBorder="1" applyAlignment="1">
      <alignment horizontal="right" vertical="center"/>
    </xf>
    <xf numFmtId="0" fontId="77" fillId="9" borderId="0" xfId="0" applyFont="1" applyFill="1" applyAlignment="1">
      <alignment horizontal="right" vertical="center"/>
    </xf>
    <xf numFmtId="0" fontId="80" fillId="9" borderId="40" xfId="0" applyFont="1" applyFill="1" applyBorder="1" applyAlignment="1">
      <alignment horizontal="left" vertical="center"/>
    </xf>
    <xf numFmtId="0" fontId="77" fillId="9" borderId="27" xfId="0" applyFont="1" applyFill="1" applyBorder="1" applyAlignment="1">
      <alignment horizontal="right" vertical="center"/>
    </xf>
    <xf numFmtId="0" fontId="77" fillId="9" borderId="37" xfId="0" applyFont="1" applyFill="1" applyBorder="1" applyAlignment="1">
      <alignment horizontal="right" vertical="center"/>
    </xf>
    <xf numFmtId="164" fontId="35" fillId="9" borderId="37" xfId="2" applyNumberFormat="1" applyFont="1" applyFill="1" applyBorder="1" applyAlignment="1">
      <alignment horizontal="center"/>
    </xf>
    <xf numFmtId="164" fontId="35" fillId="9" borderId="28" xfId="2" applyNumberFormat="1" applyFont="1" applyFill="1" applyBorder="1" applyAlignment="1">
      <alignment horizontal="center"/>
    </xf>
    <xf numFmtId="0" fontId="47" fillId="7" borderId="39" xfId="2" applyFont="1" applyFill="1" applyBorder="1" applyAlignment="1">
      <alignment horizontal="center" vertical="center"/>
    </xf>
    <xf numFmtId="0" fontId="47" fillId="7" borderId="0" xfId="2" applyFont="1" applyFill="1" applyAlignment="1">
      <alignment horizontal="center" vertical="center"/>
    </xf>
    <xf numFmtId="0" fontId="47" fillId="7" borderId="40" xfId="2" applyFont="1" applyFill="1" applyBorder="1" applyAlignment="1">
      <alignment horizontal="center" vertical="center"/>
    </xf>
    <xf numFmtId="0" fontId="16" fillId="17" borderId="42" xfId="2" applyFont="1" applyFill="1" applyBorder="1" applyAlignment="1">
      <alignment vertical="center" wrapText="1"/>
    </xf>
    <xf numFmtId="0" fontId="16" fillId="17" borderId="6" xfId="2" applyFont="1" applyFill="1" applyBorder="1" applyAlignment="1">
      <alignment vertical="center" wrapText="1"/>
    </xf>
    <xf numFmtId="0" fontId="16" fillId="17" borderId="43" xfId="2" applyFont="1" applyFill="1" applyBorder="1" applyAlignment="1">
      <alignment vertical="center" wrapText="1"/>
    </xf>
    <xf numFmtId="0" fontId="22" fillId="0" borderId="1" xfId="2" applyFont="1" applyBorder="1" applyAlignment="1" applyProtection="1">
      <alignment horizontal="center" vertical="center"/>
      <protection locked="0"/>
    </xf>
    <xf numFmtId="0" fontId="22" fillId="0" borderId="64" xfId="2" applyFont="1" applyBorder="1" applyAlignment="1" applyProtection="1">
      <alignment horizontal="left" vertical="center" wrapText="1"/>
      <protection locked="0"/>
    </xf>
    <xf numFmtId="164" fontId="51" fillId="9" borderId="8" xfId="2" applyNumberFormat="1" applyFont="1" applyFill="1" applyBorder="1" applyAlignment="1">
      <alignment horizontal="left" vertical="center" wrapText="1"/>
    </xf>
    <xf numFmtId="164" fontId="51" fillId="9" borderId="34" xfId="2" applyNumberFormat="1" applyFont="1" applyFill="1" applyBorder="1" applyAlignment="1">
      <alignment horizontal="left" vertical="center" wrapText="1"/>
    </xf>
    <xf numFmtId="164" fontId="51" fillId="9" borderId="9" xfId="2" applyNumberFormat="1" applyFont="1" applyFill="1" applyBorder="1" applyAlignment="1">
      <alignment horizontal="left" vertical="center" wrapText="1"/>
    </xf>
    <xf numFmtId="0" fontId="33" fillId="6" borderId="8" xfId="18" applyFont="1" applyFill="1" applyBorder="1" applyAlignment="1" applyProtection="1">
      <alignment horizontal="center" vertical="center" wrapText="1"/>
    </xf>
    <xf numFmtId="0" fontId="33" fillId="6" borderId="34" xfId="18" applyFont="1" applyFill="1" applyBorder="1" applyAlignment="1" applyProtection="1">
      <alignment horizontal="center" vertical="center" wrapText="1"/>
    </xf>
    <xf numFmtId="0" fontId="33" fillId="6" borderId="9" xfId="18" applyFont="1" applyFill="1" applyBorder="1" applyAlignment="1" applyProtection="1">
      <alignment horizontal="center" vertical="center" wrapText="1"/>
    </xf>
    <xf numFmtId="0" fontId="92" fillId="16" borderId="8" xfId="0" applyFont="1" applyFill="1" applyBorder="1" applyAlignment="1">
      <alignment horizontal="center" vertical="center" wrapText="1"/>
    </xf>
    <xf numFmtId="0" fontId="92" fillId="16" borderId="34" xfId="0" applyFont="1" applyFill="1" applyBorder="1" applyAlignment="1">
      <alignment horizontal="center" vertical="center" wrapText="1"/>
    </xf>
    <xf numFmtId="0" fontId="92" fillId="16" borderId="9" xfId="0" applyFont="1" applyFill="1" applyBorder="1" applyAlignment="1">
      <alignment horizontal="center" vertical="center" wrapText="1"/>
    </xf>
    <xf numFmtId="0" fontId="63" fillId="9" borderId="8" xfId="2" applyFont="1" applyFill="1" applyBorder="1" applyAlignment="1">
      <alignment horizontal="left" vertical="center"/>
    </xf>
    <xf numFmtId="0" fontId="63" fillId="9" borderId="34" xfId="2" applyFont="1" applyFill="1" applyBorder="1" applyAlignment="1">
      <alignment horizontal="left" vertical="center"/>
    </xf>
    <xf numFmtId="0" fontId="63" fillId="9" borderId="9" xfId="2" applyFont="1" applyFill="1" applyBorder="1" applyAlignment="1">
      <alignment horizontal="left" vertical="center"/>
    </xf>
    <xf numFmtId="0" fontId="36" fillId="16" borderId="66" xfId="0" applyFont="1" applyFill="1" applyBorder="1" applyAlignment="1">
      <alignment horizontal="center" vertical="center" wrapText="1"/>
    </xf>
    <xf numFmtId="0" fontId="36" fillId="16" borderId="67" xfId="0" applyFont="1" applyFill="1" applyBorder="1" applyAlignment="1">
      <alignment horizontal="center" vertical="center" wrapText="1"/>
    </xf>
    <xf numFmtId="0" fontId="36" fillId="16" borderId="69" xfId="0" applyFont="1" applyFill="1" applyBorder="1" applyAlignment="1">
      <alignment horizontal="center" vertical="center" wrapText="1"/>
    </xf>
    <xf numFmtId="0" fontId="36" fillId="16" borderId="70"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9" xfId="0" applyFont="1" applyFill="1" applyBorder="1" applyAlignment="1">
      <alignment horizontal="center" vertical="center" wrapText="1"/>
    </xf>
    <xf numFmtId="0" fontId="22" fillId="0" borderId="4" xfId="2" applyFont="1" applyBorder="1" applyAlignment="1" applyProtection="1">
      <alignment horizontal="center" vertical="center"/>
      <protection locked="0"/>
    </xf>
    <xf numFmtId="0" fontId="22" fillId="0" borderId="65" xfId="2" applyFont="1" applyBorder="1" applyAlignment="1" applyProtection="1">
      <alignment horizontal="left" vertical="center" wrapText="1"/>
      <protection locked="0"/>
    </xf>
    <xf numFmtId="0" fontId="59" fillId="17" borderId="27" xfId="2" applyFont="1" applyFill="1" applyBorder="1" applyAlignment="1">
      <alignment vertical="center" wrapText="1"/>
    </xf>
    <xf numFmtId="0" fontId="59" fillId="17" borderId="37" xfId="2" applyFont="1" applyFill="1" applyBorder="1" applyAlignment="1">
      <alignment vertical="center" wrapText="1"/>
    </xf>
    <xf numFmtId="0" fontId="59" fillId="17" borderId="28" xfId="2" applyFont="1" applyFill="1" applyBorder="1" applyAlignment="1">
      <alignment vertical="center" wrapText="1"/>
    </xf>
    <xf numFmtId="164" fontId="33" fillId="17" borderId="8" xfId="2" applyNumberFormat="1" applyFont="1" applyFill="1" applyBorder="1" applyAlignment="1">
      <alignment horizontal="center" vertical="center"/>
    </xf>
    <xf numFmtId="164" fontId="33" fillId="17" borderId="34" xfId="2" applyNumberFormat="1" applyFont="1" applyFill="1" applyBorder="1" applyAlignment="1">
      <alignment horizontal="center" vertical="center"/>
    </xf>
    <xf numFmtId="0" fontId="59" fillId="17" borderId="39" xfId="2" applyFont="1" applyFill="1" applyBorder="1" applyAlignment="1">
      <alignment vertical="center" wrapText="1"/>
    </xf>
    <xf numFmtId="0" fontId="59" fillId="17" borderId="0" xfId="2" applyFont="1" applyFill="1" applyAlignment="1">
      <alignment vertical="center" wrapText="1"/>
    </xf>
    <xf numFmtId="0" fontId="59" fillId="17" borderId="40" xfId="2" applyFont="1" applyFill="1" applyBorder="1" applyAlignment="1">
      <alignment vertical="center" wrapText="1"/>
    </xf>
    <xf numFmtId="0" fontId="46" fillId="16" borderId="91" xfId="2" applyFont="1" applyFill="1" applyBorder="1" applyAlignment="1">
      <alignment horizontal="left" vertical="center" wrapText="1"/>
    </xf>
    <xf numFmtId="0" fontId="46" fillId="16" borderId="89" xfId="2" applyFont="1" applyFill="1" applyBorder="1" applyAlignment="1">
      <alignment horizontal="left" vertical="center" wrapText="1"/>
    </xf>
    <xf numFmtId="0" fontId="46" fillId="16" borderId="44" xfId="2" applyFont="1" applyFill="1" applyBorder="1" applyAlignment="1">
      <alignment horizontal="left" vertical="center" wrapText="1"/>
    </xf>
    <xf numFmtId="0" fontId="28" fillId="16" borderId="92" xfId="2" applyFont="1" applyFill="1" applyBorder="1" applyAlignment="1">
      <alignment horizontal="center" vertical="center" wrapText="1"/>
    </xf>
    <xf numFmtId="0" fontId="28" fillId="16" borderId="93" xfId="2" applyFont="1" applyFill="1" applyBorder="1" applyAlignment="1">
      <alignment horizontal="center" vertical="center" wrapText="1"/>
    </xf>
    <xf numFmtId="0" fontId="65" fillId="9" borderId="35" xfId="2" applyFont="1" applyFill="1" applyBorder="1" applyAlignment="1">
      <alignment horizontal="center" vertical="center"/>
    </xf>
    <xf numFmtId="0" fontId="65" fillId="9" borderId="10" xfId="2" applyFont="1" applyFill="1" applyBorder="1" applyAlignment="1">
      <alignment horizontal="center" vertical="center"/>
    </xf>
    <xf numFmtId="0" fontId="65" fillId="9" borderId="41" xfId="2" applyFont="1" applyFill="1" applyBorder="1" applyAlignment="1">
      <alignment horizontal="center" vertical="center"/>
    </xf>
    <xf numFmtId="0" fontId="76" fillId="17" borderId="42" xfId="2" applyFont="1" applyFill="1" applyBorder="1" applyAlignment="1">
      <alignment vertical="center" wrapText="1"/>
    </xf>
    <xf numFmtId="0" fontId="76" fillId="17" borderId="6" xfId="2" applyFont="1" applyFill="1" applyBorder="1" applyAlignment="1">
      <alignment vertical="center" wrapText="1"/>
    </xf>
    <xf numFmtId="0" fontId="76" fillId="17" borderId="43" xfId="2" applyFont="1" applyFill="1" applyBorder="1" applyAlignment="1">
      <alignment vertical="center" wrapText="1"/>
    </xf>
    <xf numFmtId="0" fontId="35" fillId="17" borderId="22" xfId="2" applyFont="1" applyFill="1" applyBorder="1" applyAlignment="1">
      <alignment horizontal="left" vertical="center" wrapText="1"/>
    </xf>
    <xf numFmtId="0" fontId="35" fillId="17" borderId="5" xfId="2" applyFont="1" applyFill="1" applyBorder="1" applyAlignment="1">
      <alignment horizontal="left" vertical="center" wrapText="1"/>
    </xf>
    <xf numFmtId="0" fontId="35" fillId="17" borderId="23" xfId="2" applyFont="1" applyFill="1" applyBorder="1" applyAlignment="1">
      <alignment horizontal="left" vertical="center" wrapText="1"/>
    </xf>
    <xf numFmtId="0" fontId="47" fillId="7" borderId="35" xfId="2" applyFont="1" applyFill="1" applyBorder="1" applyAlignment="1">
      <alignment horizontal="center" vertical="center" wrapText="1"/>
    </xf>
    <xf numFmtId="0" fontId="47" fillId="7" borderId="10" xfId="2" applyFont="1" applyFill="1" applyBorder="1" applyAlignment="1">
      <alignment horizontal="center" vertical="center" wrapText="1"/>
    </xf>
    <xf numFmtId="0" fontId="47" fillId="7" borderId="41" xfId="2" applyFont="1" applyFill="1" applyBorder="1" applyAlignment="1">
      <alignment horizontal="center" vertical="center" wrapText="1"/>
    </xf>
    <xf numFmtId="0" fontId="36" fillId="17" borderId="39" xfId="2" applyFont="1" applyFill="1" applyBorder="1" applyAlignment="1">
      <alignment vertical="center" wrapText="1"/>
    </xf>
    <xf numFmtId="0" fontId="36" fillId="17" borderId="0" xfId="2" applyFont="1" applyFill="1" applyAlignment="1">
      <alignment vertical="center" wrapText="1"/>
    </xf>
    <xf numFmtId="0" fontId="36" fillId="17" borderId="40" xfId="2" applyFont="1" applyFill="1" applyBorder="1" applyAlignment="1">
      <alignment vertical="center" wrapText="1"/>
    </xf>
    <xf numFmtId="0" fontId="85" fillId="9" borderId="37" xfId="0" applyFont="1" applyFill="1" applyBorder="1" applyAlignment="1">
      <alignment horizontal="center" vertical="center" wrapText="1"/>
    </xf>
    <xf numFmtId="0" fontId="85" fillId="9" borderId="28" xfId="0" applyFont="1" applyFill="1" applyBorder="1" applyAlignment="1">
      <alignment horizontal="center" vertical="center" wrapText="1"/>
    </xf>
    <xf numFmtId="0" fontId="47" fillId="16" borderId="72" xfId="2" applyFont="1" applyFill="1" applyBorder="1" applyAlignment="1">
      <alignment horizontal="center" vertical="center" wrapText="1"/>
    </xf>
    <xf numFmtId="0" fontId="47" fillId="16" borderId="79" xfId="2" applyFont="1" applyFill="1" applyBorder="1" applyAlignment="1">
      <alignment horizontal="center" vertical="center" wrapText="1"/>
    </xf>
    <xf numFmtId="0" fontId="47" fillId="16" borderId="80" xfId="2" applyFont="1" applyFill="1" applyBorder="1" applyAlignment="1">
      <alignment horizontal="center" vertical="center" wrapText="1"/>
    </xf>
    <xf numFmtId="0" fontId="78" fillId="17" borderId="22" xfId="2" applyFont="1" applyFill="1" applyBorder="1" applyAlignment="1">
      <alignment vertical="center" wrapText="1"/>
    </xf>
    <xf numFmtId="0" fontId="35" fillId="17" borderId="5" xfId="2" applyFont="1" applyFill="1" applyBorder="1" applyAlignment="1">
      <alignment vertical="center" wrapText="1"/>
    </xf>
    <xf numFmtId="0" fontId="35" fillId="17" borderId="23" xfId="2" applyFont="1" applyFill="1" applyBorder="1" applyAlignment="1">
      <alignment vertical="center" wrapText="1"/>
    </xf>
    <xf numFmtId="0" fontId="33" fillId="17" borderId="42" xfId="2" applyFont="1" applyFill="1" applyBorder="1" applyAlignment="1">
      <alignment horizontal="left" vertical="center" wrapText="1"/>
    </xf>
    <xf numFmtId="0" fontId="33" fillId="17" borderId="6" xfId="2" applyFont="1" applyFill="1" applyBorder="1" applyAlignment="1">
      <alignment horizontal="left" vertical="center" wrapText="1"/>
    </xf>
    <xf numFmtId="0" fontId="33" fillId="17" borderId="43" xfId="2" applyFont="1" applyFill="1" applyBorder="1" applyAlignment="1">
      <alignment horizontal="left" vertical="center" wrapText="1"/>
    </xf>
    <xf numFmtId="0" fontId="15" fillId="17" borderId="39" xfId="2" applyFont="1" applyFill="1" applyBorder="1" applyAlignment="1">
      <alignment vertical="center" wrapText="1"/>
    </xf>
    <xf numFmtId="0" fontId="16" fillId="17" borderId="39" xfId="2" applyFont="1" applyFill="1" applyBorder="1" applyAlignment="1">
      <alignment horizontal="left" vertical="center" wrapText="1"/>
    </xf>
    <xf numFmtId="0" fontId="16" fillId="17" borderId="0" xfId="2" applyFont="1" applyFill="1" applyAlignment="1">
      <alignment horizontal="left" vertical="center" wrapText="1"/>
    </xf>
    <xf numFmtId="0" fontId="16" fillId="17" borderId="40" xfId="2" applyFont="1" applyFill="1" applyBorder="1" applyAlignment="1">
      <alignment horizontal="left" vertical="center" wrapText="1"/>
    </xf>
    <xf numFmtId="0" fontId="32" fillId="17" borderId="0" xfId="2" applyFont="1" applyFill="1" applyAlignment="1">
      <alignment vertical="center" wrapText="1"/>
    </xf>
    <xf numFmtId="0" fontId="32" fillId="17" borderId="40" xfId="2" applyFont="1" applyFill="1" applyBorder="1" applyAlignment="1">
      <alignment vertical="center" wrapText="1"/>
    </xf>
    <xf numFmtId="0" fontId="47" fillId="7" borderId="8" xfId="2" applyFont="1" applyFill="1" applyBorder="1" applyAlignment="1">
      <alignment horizontal="center" vertical="center" wrapText="1"/>
    </xf>
    <xf numFmtId="0" fontId="47" fillId="7" borderId="34" xfId="2" applyFont="1" applyFill="1" applyBorder="1" applyAlignment="1">
      <alignment horizontal="center" vertical="center" wrapText="1"/>
    </xf>
    <xf numFmtId="0" fontId="47" fillId="7" borderId="9" xfId="2" applyFont="1" applyFill="1" applyBorder="1" applyAlignment="1">
      <alignment horizontal="center" vertical="center" wrapText="1"/>
    </xf>
    <xf numFmtId="0" fontId="14" fillId="6" borderId="8" xfId="0" applyFont="1" applyFill="1" applyBorder="1" applyAlignment="1">
      <alignment horizontal="center" vertical="center"/>
    </xf>
    <xf numFmtId="0" fontId="14" fillId="6" borderId="9" xfId="0" applyFont="1" applyFill="1" applyBorder="1" applyAlignment="1">
      <alignment horizontal="center" vertical="center"/>
    </xf>
    <xf numFmtId="0" fontId="13" fillId="9" borderId="8" xfId="2" applyFont="1" applyFill="1" applyBorder="1" applyAlignment="1">
      <alignment horizontal="center" vertical="center"/>
    </xf>
    <xf numFmtId="0" fontId="13" fillId="9" borderId="34" xfId="2" applyFont="1" applyFill="1" applyBorder="1" applyAlignment="1">
      <alignment horizontal="center" vertical="center"/>
    </xf>
    <xf numFmtId="0" fontId="13" fillId="9" borderId="9" xfId="2" applyFont="1" applyFill="1" applyBorder="1" applyAlignment="1">
      <alignment horizontal="center" vertical="center"/>
    </xf>
    <xf numFmtId="0" fontId="47" fillId="6" borderId="8" xfId="2" applyFont="1" applyFill="1" applyBorder="1" applyAlignment="1">
      <alignment horizontal="center" vertical="center" wrapText="1"/>
    </xf>
    <xf numFmtId="0" fontId="47" fillId="6" borderId="34" xfId="2" applyFont="1" applyFill="1" applyBorder="1" applyAlignment="1">
      <alignment horizontal="center" vertical="center" wrapText="1"/>
    </xf>
    <xf numFmtId="0" fontId="47" fillId="6" borderId="9" xfId="2" applyFont="1" applyFill="1" applyBorder="1" applyAlignment="1">
      <alignment horizontal="center" vertical="center" wrapText="1"/>
    </xf>
    <xf numFmtId="0" fontId="63" fillId="9" borderId="8" xfId="2" applyFont="1" applyFill="1" applyBorder="1" applyAlignment="1">
      <alignment horizontal="center" vertical="center"/>
    </xf>
    <xf numFmtId="0" fontId="63" fillId="9" borderId="34" xfId="2" applyFont="1" applyFill="1" applyBorder="1" applyAlignment="1">
      <alignment horizontal="center" vertical="center"/>
    </xf>
    <xf numFmtId="0" fontId="63" fillId="9" borderId="9" xfId="2" applyFont="1" applyFill="1" applyBorder="1" applyAlignment="1">
      <alignment horizontal="center" vertical="center"/>
    </xf>
    <xf numFmtId="0" fontId="47" fillId="16" borderId="39" xfId="2" applyFont="1" applyFill="1" applyBorder="1" applyAlignment="1">
      <alignment horizontal="center" vertical="center" wrapText="1"/>
    </xf>
    <xf numFmtId="0" fontId="47" fillId="16" borderId="0" xfId="2" applyFont="1" applyFill="1" applyAlignment="1">
      <alignment horizontal="center" vertical="center" wrapText="1"/>
    </xf>
    <xf numFmtId="0" fontId="47" fillId="16" borderId="40" xfId="2" applyFont="1" applyFill="1" applyBorder="1" applyAlignment="1">
      <alignment horizontal="center" vertical="center" wrapText="1"/>
    </xf>
    <xf numFmtId="0" fontId="16" fillId="17" borderId="42" xfId="2" applyFont="1" applyFill="1" applyBorder="1" applyAlignment="1">
      <alignment horizontal="left" vertical="center" wrapText="1"/>
    </xf>
    <xf numFmtId="0" fontId="16" fillId="17" borderId="6" xfId="2" applyFont="1" applyFill="1" applyBorder="1" applyAlignment="1">
      <alignment horizontal="left" vertical="center" wrapText="1"/>
    </xf>
    <xf numFmtId="0" fontId="16" fillId="17" borderId="43" xfId="2" applyFont="1" applyFill="1" applyBorder="1" applyAlignment="1">
      <alignment horizontal="left" vertical="center" wrapText="1"/>
    </xf>
    <xf numFmtId="0" fontId="25" fillId="17" borderId="27" xfId="2" applyFont="1" applyFill="1" applyBorder="1" applyAlignment="1">
      <alignment horizontal="left" vertical="center" wrapText="1"/>
    </xf>
    <xf numFmtId="0" fontId="16" fillId="17" borderId="37" xfId="2" applyFont="1" applyFill="1" applyBorder="1" applyAlignment="1">
      <alignment horizontal="left" vertical="center" wrapText="1"/>
    </xf>
    <xf numFmtId="0" fontId="16" fillId="17" borderId="28" xfId="2" applyFont="1" applyFill="1" applyBorder="1" applyAlignment="1">
      <alignment horizontal="left" vertical="center" wrapText="1"/>
    </xf>
    <xf numFmtId="0" fontId="3" fillId="0" borderId="26" xfId="2" applyFont="1" applyBorder="1" applyAlignment="1" applyProtection="1">
      <alignment vertical="top" wrapText="1"/>
      <protection locked="0"/>
    </xf>
  </cellXfs>
  <cellStyles count="25">
    <cellStyle name="60% - Accent5" xfId="24" builtinId="48"/>
    <cellStyle name="Currency 2" xfId="1" xr:uid="{00000000-0005-0000-0000-000000000000}"/>
    <cellStyle name="Currency 2 2" xfId="17" xr:uid="{00000000-0005-0000-0000-000001000000}"/>
    <cellStyle name="Currency 3" xfId="20" xr:uid="{B8BE0917-1F25-4F19-A432-3EF102E62650}"/>
    <cellStyle name="Hyperlink" xfId="18" builtinId="8"/>
    <cellStyle name="Hyperlink 2" xfId="16" xr:uid="{00000000-0005-0000-0000-000003000000}"/>
    <cellStyle name="Normal" xfId="0" builtinId="0"/>
    <cellStyle name="Normal 2" xfId="2" xr:uid="{00000000-0005-0000-0000-000005000000}"/>
    <cellStyle name="Normal 3" xfId="3" xr:uid="{00000000-0005-0000-0000-000006000000}"/>
    <cellStyle name="Normal 3 2" xfId="21" xr:uid="{30B59C6F-7FCA-4D18-8C15-9BD30FE6F76D}"/>
    <cellStyle name="Normal 4" xfId="4" xr:uid="{00000000-0005-0000-0000-000007000000}"/>
    <cellStyle name="Normal 5" xfId="19" xr:uid="{79B093F6-C90F-4D45-AC42-776BD968E6A9}"/>
    <cellStyle name="Percent" xfId="23" builtinId="5"/>
    <cellStyle name="Percent 2" xfId="5" xr:uid="{00000000-0005-0000-0000-000009000000}"/>
    <cellStyle name="Percent 3" xfId="22" xr:uid="{02B48B5F-BBED-4530-84BF-C2CD537853D0}"/>
    <cellStyle name="Style 1" xfId="6" xr:uid="{00000000-0005-0000-0000-00000A000000}"/>
    <cellStyle name="Style 10" xfId="7" xr:uid="{00000000-0005-0000-0000-00000B000000}"/>
    <cellStyle name="Style 2" xfId="8" xr:uid="{00000000-0005-0000-0000-00000C000000}"/>
    <cellStyle name="Style 3" xfId="9" xr:uid="{00000000-0005-0000-0000-00000D000000}"/>
    <cellStyle name="Style 4" xfId="10" xr:uid="{00000000-0005-0000-0000-00000E000000}"/>
    <cellStyle name="Style 5" xfId="11" xr:uid="{00000000-0005-0000-0000-00000F000000}"/>
    <cellStyle name="Style 6" xfId="12" xr:uid="{00000000-0005-0000-0000-000010000000}"/>
    <cellStyle name="Style 7" xfId="13" xr:uid="{00000000-0005-0000-0000-000011000000}"/>
    <cellStyle name="Style 8" xfId="14" xr:uid="{00000000-0005-0000-0000-000012000000}"/>
    <cellStyle name="Style 9" xfId="15" xr:uid="{00000000-0005-0000-0000-000013000000}"/>
  </cellStyles>
  <dxfs count="66">
    <dxf>
      <font>
        <condense val="0"/>
        <extend val="0"/>
        <color indexed="8"/>
      </font>
      <fill>
        <patternFill patternType="none">
          <bgColor indexed="65"/>
        </patternFill>
      </fill>
    </dxf>
    <dxf>
      <font>
        <color theme="1" tint="0.34998626667073579"/>
      </font>
      <fill>
        <patternFill>
          <bgColor theme="1" tint="0.34998626667073579"/>
        </patternFill>
      </fill>
    </dxf>
    <dxf>
      <fill>
        <patternFill>
          <bgColor rgb="FFFFFFCC"/>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lor theme="1" tint="0.34998626667073579"/>
      </font>
      <fill>
        <patternFill>
          <bgColor theme="1" tint="0.34998626667073579"/>
        </patternFill>
      </fill>
    </dxf>
    <dxf>
      <font>
        <color rgb="FFC00000"/>
      </font>
      <fill>
        <patternFill>
          <bgColor rgb="FFFF9999"/>
        </patternFill>
      </fill>
    </dxf>
    <dxf>
      <font>
        <color theme="8" tint="-0.499984740745262"/>
      </font>
      <fill>
        <patternFill>
          <bgColor theme="8" tint="0.59996337778862885"/>
        </patternFill>
      </fill>
    </dxf>
    <dxf>
      <font>
        <color rgb="FFC00000"/>
      </font>
      <fill>
        <patternFill>
          <bgColor rgb="FFFF9999"/>
        </patternFill>
      </fill>
    </dxf>
    <dxf>
      <font>
        <condense val="0"/>
        <extend val="0"/>
        <color indexed="8"/>
      </font>
      <fill>
        <patternFill patternType="none">
          <bgColor indexed="65"/>
        </patternFill>
      </fill>
    </dxf>
    <dxf>
      <font>
        <color theme="8" tint="-0.499984740745262"/>
      </font>
      <fill>
        <patternFill>
          <bgColor theme="8" tint="0.79998168889431442"/>
        </patternFill>
      </fill>
    </dxf>
    <dxf>
      <font>
        <color rgb="FFC00000"/>
      </font>
      <fill>
        <patternFill>
          <bgColor rgb="FFFF9999"/>
        </patternFill>
      </fill>
    </dxf>
    <dxf>
      <font>
        <color rgb="FFC00000"/>
      </font>
      <fill>
        <patternFill>
          <bgColor rgb="FFFF999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ont>
        <color theme="1" tint="0.34998626667073579"/>
      </font>
      <fill>
        <patternFill>
          <bgColor theme="1" tint="0.3499862666707357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ndense val="0"/>
        <extend val="0"/>
        <color indexed="8"/>
      </font>
      <fill>
        <patternFill patternType="none">
          <bgColor indexed="65"/>
        </patternFill>
      </fill>
    </dxf>
    <dxf>
      <font>
        <condense val="0"/>
        <extend val="0"/>
        <color indexed="8"/>
      </font>
      <fill>
        <patternFill patternType="none">
          <bgColor indexed="65"/>
        </patternFill>
      </fill>
    </dxf>
    <dxf>
      <font>
        <condense val="0"/>
        <extend val="0"/>
        <color indexed="8"/>
      </font>
      <fill>
        <patternFill patternType="none">
          <bgColor indexed="65"/>
        </patternFill>
      </fill>
    </dxf>
  </dxfs>
  <tableStyles count="0" defaultTableStyle="TableStyleMedium2"/>
  <colors>
    <mruColors>
      <color rgb="FFFF7575"/>
      <color rgb="FFFFFFCC"/>
      <color rgb="FFF0F7FE"/>
      <color rgb="FF0070C0"/>
      <color rgb="FFFF5757"/>
      <color rgb="FFFF2929"/>
      <color rgb="FFC0D8F1"/>
      <color rgb="FF81B0E4"/>
      <color rgb="FFCCFFCC"/>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lison.davis\AppData\Local\Microsoft\Windows\INetCache\Content.Outlook\2ZS0LOCT\5200%20PRQ%20-%20Planned%20Date%20Tool.xlsx" TargetMode="External"/><Relationship Id="rId1" Type="http://schemas.openxmlformats.org/officeDocument/2006/relationships/externalLinkPath" Target="file:///C:\Users\allison.davis\AppData\Local\Microsoft\Windows\INetCache\Content.Outlook\2ZS0LOCT\5200%20PRQ%20-%20Planned%20Date%20T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for Awardees"/>
      <sheetName val="dtbl_Project.Info"/>
      <sheetName val="Input Planned Start date"/>
      <sheetName val="data_MetaData"/>
      <sheetName val="Copy from SOPO"/>
      <sheetName val="Copy to PRQ"/>
      <sheetName val="Snapshot"/>
      <sheetName val="TaskReview"/>
      <sheetName val="data_RPPR1"/>
      <sheetName val="data_Outputs"/>
      <sheetName val="wkbDev_Schedule.FARC"/>
      <sheetName val="SF-425"/>
      <sheetName val="SF-270"/>
      <sheetName val="dtbl_Invoices"/>
      <sheetName val="References"/>
      <sheetName val="Lists"/>
      <sheetName val="DevNotes"/>
      <sheetName val="lkupCID"/>
      <sheetName val="Conditional Formating Rules"/>
    </sheetNames>
    <sheetDataSet>
      <sheetData sheetId="0" refreshError="1"/>
      <sheetData sheetId="1" refreshError="1"/>
      <sheetData sheetId="2">
        <row r="8">
          <cell r="B8">
            <v>44470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urvey.alchemer.com/s3/7471041/BIL-Reporting-Template-Feedback"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tools.usps.com/go/ZipLookupAction_input" TargetMode="External"/><Relationship Id="rId2" Type="http://schemas.openxmlformats.org/officeDocument/2006/relationships/hyperlink" Target="https://www2.ed.gov/about/offices/list/ocr/edlite-minorityinst.html" TargetMode="External"/><Relationship Id="rId1" Type="http://schemas.openxmlformats.org/officeDocument/2006/relationships/hyperlink" Target="https://www.latlong.net/"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www.osti.gov/elink-2413" TargetMode="External"/><Relationship Id="rId13" Type="http://schemas.openxmlformats.org/officeDocument/2006/relationships/vmlDrawing" Target="../drawings/vmlDrawing3.vml"/><Relationship Id="rId3" Type="http://schemas.openxmlformats.org/officeDocument/2006/relationships/hyperlink" Target="https://www.energy.gov/sites/default/files/2022-08/EERE_R_241.902_STI_Tip_Sheet_Inventions_FAQ.pdf" TargetMode="External"/><Relationship Id="rId7" Type="http://schemas.openxmlformats.org/officeDocument/2006/relationships/hyperlink" Target="http://www.iedison.gov/" TargetMode="External"/><Relationship Id="rId12" Type="http://schemas.openxmlformats.org/officeDocument/2006/relationships/printerSettings" Target="../printerSettings/printerSettings7.bin"/><Relationship Id="rId2" Type="http://schemas.openxmlformats.org/officeDocument/2006/relationships/hyperlink" Target="http://www.energy.gov/sites/prod/files/2020/01/f70/EERE_R_241.105_Conference_Products_FAQs_1.pdf" TargetMode="External"/><Relationship Id="rId1" Type="http://schemas.openxmlformats.org/officeDocument/2006/relationships/hyperlink" Target="http://www.energy.gov/sites/prod/files/2019/12/f69/Accepted_Manuscripts_FAQs.pdf" TargetMode="External"/><Relationship Id="rId6" Type="http://schemas.openxmlformats.org/officeDocument/2006/relationships/hyperlink" Target="http://www.osti.gov/elink-2413" TargetMode="External"/><Relationship Id="rId11" Type="http://schemas.openxmlformats.org/officeDocument/2006/relationships/hyperlink" Target="hthttps://www.osti.gov/elink/2416-submission.jsp" TargetMode="External"/><Relationship Id="rId5" Type="http://schemas.openxmlformats.org/officeDocument/2006/relationships/hyperlink" Target="https://www.osti.gov/doecode/" TargetMode="External"/><Relationship Id="rId10" Type="http://schemas.openxmlformats.org/officeDocument/2006/relationships/hyperlink" Target="https://www.osti.gov/doecode/" TargetMode="External"/><Relationship Id="rId4" Type="http://schemas.openxmlformats.org/officeDocument/2006/relationships/hyperlink" Target="hthttps://www.osti.gov/elink/2416-submission.jsp" TargetMode="External"/><Relationship Id="rId9" Type="http://schemas.openxmlformats.org/officeDocument/2006/relationships/hyperlink" Target="http://www.iedison.gov/" TargetMode="External"/><Relationship Id="rId1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AB191-2769-4601-88A9-718E7CB41F74}">
  <sheetPr>
    <tabColor theme="4"/>
  </sheetPr>
  <dimension ref="B1:M61"/>
  <sheetViews>
    <sheetView zoomScaleNormal="100" workbookViewId="0">
      <selection activeCell="E29" sqref="E29:H29"/>
    </sheetView>
  </sheetViews>
  <sheetFormatPr defaultColWidth="9.33203125" defaultRowHeight="13.8" x14ac:dyDescent="0.25"/>
  <cols>
    <col min="1" max="1" width="2" style="1" customWidth="1"/>
    <col min="2" max="2" width="12.6640625" style="1" customWidth="1"/>
    <col min="3" max="3" width="25.5546875" style="296" customWidth="1"/>
    <col min="4" max="8" width="16.44140625" style="1" customWidth="1"/>
    <col min="9" max="9" width="9.33203125" style="1"/>
    <col min="10" max="10" width="22.44140625" style="1" customWidth="1"/>
    <col min="11" max="16384" width="9.33203125" style="1"/>
  </cols>
  <sheetData>
    <row r="1" spans="2:8" ht="11.25" customHeight="1" thickBot="1" x14ac:dyDescent="0.3"/>
    <row r="2" spans="2:8" ht="33" customHeight="1" thickBot="1" x14ac:dyDescent="0.3">
      <c r="B2" s="529" t="s">
        <v>0</v>
      </c>
      <c r="C2" s="530"/>
      <c r="D2" s="530"/>
      <c r="E2" s="530"/>
      <c r="F2" s="530"/>
      <c r="G2" s="530"/>
      <c r="H2" s="531"/>
    </row>
    <row r="3" spans="2:8" ht="23.7" customHeight="1" x14ac:dyDescent="0.25">
      <c r="B3" s="532" t="s">
        <v>1</v>
      </c>
      <c r="C3" s="533"/>
      <c r="D3" s="533"/>
      <c r="E3" s="533"/>
      <c r="F3" s="533"/>
      <c r="G3" s="533"/>
      <c r="H3" s="534"/>
    </row>
    <row r="4" spans="2:8" ht="42" customHeight="1" x14ac:dyDescent="0.25">
      <c r="B4" s="526" t="s">
        <v>2</v>
      </c>
      <c r="C4" s="527"/>
      <c r="D4" s="527"/>
      <c r="E4" s="527"/>
      <c r="F4" s="527"/>
      <c r="G4" s="527"/>
      <c r="H4" s="528"/>
    </row>
    <row r="5" spans="2:8" ht="26.25" customHeight="1" thickBot="1" x14ac:dyDescent="0.3">
      <c r="B5" s="556" t="s">
        <v>3</v>
      </c>
      <c r="C5" s="557"/>
      <c r="D5" s="557"/>
      <c r="E5" s="557"/>
      <c r="F5" s="557"/>
      <c r="G5" s="557"/>
      <c r="H5" s="558"/>
    </row>
    <row r="6" spans="2:8" ht="31.5" customHeight="1" thickBot="1" x14ac:dyDescent="0.3">
      <c r="B6" s="550" t="s">
        <v>4</v>
      </c>
      <c r="C6" s="551"/>
      <c r="D6" s="551"/>
      <c r="E6" s="551"/>
      <c r="F6" s="551"/>
      <c r="G6" s="551"/>
      <c r="H6" s="552"/>
    </row>
    <row r="7" spans="2:8" ht="21.75" customHeight="1" x14ac:dyDescent="0.25">
      <c r="B7" s="539" t="s">
        <v>5</v>
      </c>
      <c r="C7" s="540"/>
      <c r="D7" s="541" t="s">
        <v>6</v>
      </c>
      <c r="E7" s="541"/>
      <c r="F7" s="542" t="s">
        <v>7</v>
      </c>
      <c r="G7" s="543"/>
      <c r="H7" s="544"/>
    </row>
    <row r="8" spans="2:8" ht="21.75" customHeight="1" x14ac:dyDescent="0.25">
      <c r="B8" s="553" t="s">
        <v>8</v>
      </c>
      <c r="C8" s="554"/>
      <c r="D8" s="554"/>
      <c r="E8" s="554"/>
      <c r="F8" s="554"/>
      <c r="G8" s="554"/>
      <c r="H8" s="555"/>
    </row>
    <row r="9" spans="2:8" ht="21" customHeight="1" x14ac:dyDescent="0.25">
      <c r="B9" s="547" t="s">
        <v>9</v>
      </c>
      <c r="C9" s="548"/>
      <c r="D9" s="545" t="s">
        <v>514</v>
      </c>
      <c r="E9" s="545"/>
      <c r="F9" s="545"/>
      <c r="G9" s="545"/>
      <c r="H9" s="546"/>
    </row>
    <row r="10" spans="2:8" ht="21" customHeight="1" x14ac:dyDescent="0.25">
      <c r="B10" s="549" t="s">
        <v>10</v>
      </c>
      <c r="C10" s="486"/>
      <c r="D10" s="535" t="s">
        <v>515</v>
      </c>
      <c r="E10" s="536"/>
      <c r="F10" s="297" t="s">
        <v>11</v>
      </c>
      <c r="G10" s="537">
        <v>5</v>
      </c>
      <c r="H10" s="538"/>
    </row>
    <row r="11" spans="2:8" ht="21" customHeight="1" x14ac:dyDescent="0.25">
      <c r="B11" s="562" t="s">
        <v>12</v>
      </c>
      <c r="C11" s="563"/>
      <c r="D11" s="564" t="s">
        <v>516</v>
      </c>
      <c r="E11" s="565"/>
      <c r="F11" s="565"/>
      <c r="G11" s="565"/>
      <c r="H11" s="566"/>
    </row>
    <row r="12" spans="2:8" ht="21" customHeight="1" x14ac:dyDescent="0.25">
      <c r="B12" s="549" t="s">
        <v>13</v>
      </c>
      <c r="C12" s="486"/>
      <c r="D12" s="559">
        <v>44470</v>
      </c>
      <c r="E12" s="560"/>
      <c r="F12" s="560"/>
      <c r="G12" s="560"/>
      <c r="H12" s="561"/>
    </row>
    <row r="13" spans="2:8" ht="21" customHeight="1" x14ac:dyDescent="0.25">
      <c r="B13" s="549" t="s">
        <v>14</v>
      </c>
      <c r="C13" s="486"/>
      <c r="D13" s="569" t="s">
        <v>517</v>
      </c>
      <c r="E13" s="570"/>
      <c r="F13" s="570"/>
      <c r="G13" s="570"/>
      <c r="H13" s="571"/>
    </row>
    <row r="14" spans="2:8" ht="21" customHeight="1" x14ac:dyDescent="0.25">
      <c r="B14" s="549" t="s">
        <v>15</v>
      </c>
      <c r="C14" s="486"/>
      <c r="D14" s="574" t="s">
        <v>518</v>
      </c>
      <c r="E14" s="574"/>
      <c r="F14" s="473" t="s">
        <v>16</v>
      </c>
      <c r="G14" s="572"/>
      <c r="H14" s="573"/>
    </row>
    <row r="15" spans="2:8" ht="21" customHeight="1" x14ac:dyDescent="0.25">
      <c r="B15" s="578" t="s">
        <v>17</v>
      </c>
      <c r="C15" s="579"/>
      <c r="D15" s="580" t="s">
        <v>321</v>
      </c>
      <c r="E15" s="580"/>
      <c r="F15" s="580"/>
      <c r="G15" s="580"/>
      <c r="H15" s="581"/>
    </row>
    <row r="16" spans="2:8" ht="21" customHeight="1" x14ac:dyDescent="0.25">
      <c r="B16" s="582" t="s">
        <v>18</v>
      </c>
      <c r="C16" s="583"/>
      <c r="D16" s="584"/>
      <c r="E16" s="584"/>
      <c r="F16" s="584"/>
      <c r="G16" s="584"/>
      <c r="H16" s="449"/>
    </row>
    <row r="17" spans="2:13" s="2" customFormat="1" ht="21" customHeight="1" x14ac:dyDescent="0.25">
      <c r="B17" s="575" t="s">
        <v>19</v>
      </c>
      <c r="C17" s="576"/>
      <c r="D17" s="576"/>
      <c r="E17" s="576"/>
      <c r="F17" s="576"/>
      <c r="G17" s="576"/>
      <c r="H17" s="577"/>
      <c r="J17" s="1"/>
    </row>
    <row r="18" spans="2:13" s="2" customFormat="1" ht="31.95" customHeight="1" x14ac:dyDescent="0.3">
      <c r="B18" s="567"/>
      <c r="C18" s="568"/>
      <c r="D18" s="298" t="s">
        <v>20</v>
      </c>
      <c r="E18" s="298" t="s">
        <v>21</v>
      </c>
      <c r="F18" s="298" t="s">
        <v>22</v>
      </c>
      <c r="G18" s="298" t="s">
        <v>23</v>
      </c>
      <c r="H18" s="299" t="s">
        <v>24</v>
      </c>
      <c r="J18" s="300"/>
    </row>
    <row r="19" spans="2:13" s="2" customFormat="1" ht="19.2" customHeight="1" x14ac:dyDescent="0.25">
      <c r="B19" s="495" t="s">
        <v>25</v>
      </c>
      <c r="C19" s="496"/>
      <c r="D19" s="152">
        <v>44470</v>
      </c>
      <c r="E19" s="152">
        <v>45383</v>
      </c>
      <c r="F19" s="152"/>
      <c r="G19" s="152"/>
      <c r="H19" s="153"/>
      <c r="J19" s="1"/>
      <c r="K19" s="1"/>
    </row>
    <row r="20" spans="2:13" s="2" customFormat="1" ht="21.6" customHeight="1" x14ac:dyDescent="0.25">
      <c r="B20" s="506" t="s">
        <v>26</v>
      </c>
      <c r="C20" s="507"/>
      <c r="D20" s="154">
        <v>45381</v>
      </c>
      <c r="E20" s="154">
        <v>46112</v>
      </c>
      <c r="F20" s="154"/>
      <c r="G20" s="154"/>
      <c r="H20" s="155"/>
      <c r="J20" s="1"/>
    </row>
    <row r="21" spans="2:13" s="2" customFormat="1" ht="0.75" customHeight="1" thickBot="1" x14ac:dyDescent="0.3">
      <c r="B21" s="514"/>
      <c r="C21" s="515"/>
      <c r="D21" s="515"/>
      <c r="E21" s="515"/>
      <c r="F21" s="515"/>
      <c r="G21" s="515"/>
      <c r="H21" s="516"/>
      <c r="J21" s="1"/>
      <c r="K21" s="1"/>
      <c r="L21" s="1"/>
      <c r="M21" s="1" t="s">
        <v>27</v>
      </c>
    </row>
    <row r="22" spans="2:13" ht="19.2" customHeight="1" x14ac:dyDescent="0.25">
      <c r="B22" s="523" t="s">
        <v>28</v>
      </c>
      <c r="C22" s="524"/>
      <c r="D22" s="524"/>
      <c r="E22" s="524"/>
      <c r="F22" s="525"/>
      <c r="G22" s="483" t="s">
        <v>410</v>
      </c>
      <c r="H22" s="484"/>
      <c r="I22" s="301"/>
    </row>
    <row r="23" spans="2:13" ht="19.2" customHeight="1" x14ac:dyDescent="0.25">
      <c r="B23" s="485" t="s">
        <v>29</v>
      </c>
      <c r="C23" s="486"/>
      <c r="D23" s="486"/>
      <c r="E23" s="486"/>
      <c r="F23" s="487"/>
      <c r="G23" s="488"/>
      <c r="H23" s="489"/>
    </row>
    <row r="24" spans="2:13" ht="19.2" customHeight="1" x14ac:dyDescent="0.25">
      <c r="B24" s="485" t="s">
        <v>30</v>
      </c>
      <c r="C24" s="486"/>
      <c r="D24" s="486"/>
      <c r="E24" s="486"/>
      <c r="F24" s="487"/>
      <c r="G24" s="488"/>
      <c r="H24" s="489"/>
    </row>
    <row r="25" spans="2:13" ht="19.2" customHeight="1" x14ac:dyDescent="0.25">
      <c r="B25" s="490" t="s">
        <v>31</v>
      </c>
      <c r="C25" s="491"/>
      <c r="D25" s="491"/>
      <c r="E25" s="491"/>
      <c r="F25" s="492"/>
      <c r="G25" s="493"/>
      <c r="H25" s="494"/>
    </row>
    <row r="26" spans="2:13" ht="19.2" customHeight="1" x14ac:dyDescent="0.25">
      <c r="B26" s="485" t="s">
        <v>32</v>
      </c>
      <c r="C26" s="486"/>
      <c r="D26" s="486"/>
      <c r="E26" s="486"/>
      <c r="F26" s="486"/>
      <c r="G26" s="488"/>
      <c r="H26" s="489"/>
    </row>
    <row r="27" spans="2:13" s="302" customFormat="1" ht="19.2" customHeight="1" x14ac:dyDescent="0.35">
      <c r="B27" s="510" t="s">
        <v>33</v>
      </c>
      <c r="C27" s="511"/>
      <c r="D27" s="511"/>
      <c r="E27" s="511"/>
      <c r="F27" s="511"/>
      <c r="G27" s="488"/>
      <c r="H27" s="489"/>
    </row>
    <row r="28" spans="2:13" s="302" customFormat="1" ht="19.2" customHeight="1" thickBot="1" x14ac:dyDescent="0.4">
      <c r="B28" s="512" t="s">
        <v>34</v>
      </c>
      <c r="C28" s="513"/>
      <c r="D28" s="513"/>
      <c r="E28" s="513"/>
      <c r="F28" s="513"/>
      <c r="G28" s="508"/>
      <c r="H28" s="509"/>
    </row>
    <row r="29" spans="2:13" s="302" customFormat="1" ht="68.25" customHeight="1" thickBot="1" x14ac:dyDescent="0.4">
      <c r="B29" s="517" t="s">
        <v>35</v>
      </c>
      <c r="C29" s="518"/>
      <c r="D29" s="519"/>
      <c r="E29" s="520"/>
      <c r="F29" s="521"/>
      <c r="G29" s="521"/>
      <c r="H29" s="522"/>
    </row>
    <row r="30" spans="2:13" s="307" customFormat="1" ht="15.6" x14ac:dyDescent="0.25">
      <c r="B30" s="303" t="s">
        <v>36</v>
      </c>
      <c r="C30" s="304"/>
      <c r="D30" s="304"/>
      <c r="E30" s="305"/>
      <c r="F30" s="282" t="s">
        <v>37</v>
      </c>
      <c r="G30" s="305"/>
      <c r="H30" s="306"/>
    </row>
    <row r="31" spans="2:13" ht="15" customHeight="1" thickBot="1" x14ac:dyDescent="0.3">
      <c r="B31" s="503" t="s">
        <v>38</v>
      </c>
      <c r="C31" s="504"/>
      <c r="D31" s="504"/>
      <c r="E31" s="504"/>
      <c r="F31" s="504"/>
      <c r="G31" s="504"/>
      <c r="H31" s="505"/>
    </row>
    <row r="32" spans="2:13" ht="15" customHeight="1" x14ac:dyDescent="0.25">
      <c r="B32" s="308" t="s">
        <v>39</v>
      </c>
      <c r="C32" s="1"/>
    </row>
    <row r="33" spans="2:8" ht="13.5" customHeight="1" x14ac:dyDescent="0.25">
      <c r="B33" s="497" t="s">
        <v>40</v>
      </c>
      <c r="C33" s="498"/>
      <c r="D33" s="498"/>
      <c r="E33" s="498"/>
      <c r="F33" s="498"/>
      <c r="G33" s="498"/>
      <c r="H33" s="499"/>
    </row>
    <row r="34" spans="2:8" x14ac:dyDescent="0.25">
      <c r="B34" s="500"/>
      <c r="C34" s="501"/>
      <c r="D34" s="501"/>
      <c r="E34" s="501"/>
      <c r="F34" s="501"/>
      <c r="G34" s="501"/>
      <c r="H34" s="502"/>
    </row>
    <row r="35" spans="2:8" x14ac:dyDescent="0.25">
      <c r="C35" s="1"/>
    </row>
    <row r="36" spans="2:8" x14ac:dyDescent="0.25">
      <c r="C36" s="1"/>
    </row>
    <row r="37" spans="2:8" x14ac:dyDescent="0.25">
      <c r="C37" s="1"/>
    </row>
    <row r="38" spans="2:8" x14ac:dyDescent="0.25">
      <c r="C38" s="1"/>
    </row>
    <row r="39" spans="2:8" x14ac:dyDescent="0.25">
      <c r="C39" s="1"/>
    </row>
    <row r="40" spans="2:8" x14ac:dyDescent="0.25">
      <c r="C40" s="1"/>
    </row>
    <row r="41" spans="2:8" x14ac:dyDescent="0.25">
      <c r="C41" s="1"/>
    </row>
    <row r="42" spans="2:8" x14ac:dyDescent="0.25">
      <c r="C42" s="1"/>
    </row>
    <row r="43" spans="2:8" x14ac:dyDescent="0.25">
      <c r="C43" s="1"/>
    </row>
    <row r="44" spans="2:8" x14ac:dyDescent="0.25">
      <c r="C44" s="1"/>
    </row>
    <row r="45" spans="2:8" x14ac:dyDescent="0.25">
      <c r="C45" s="1"/>
    </row>
    <row r="46" spans="2:8" x14ac:dyDescent="0.25">
      <c r="C46" s="1"/>
    </row>
    <row r="47" spans="2:8" x14ac:dyDescent="0.25">
      <c r="C47" s="1"/>
    </row>
    <row r="48" spans="2:8" x14ac:dyDescent="0.25">
      <c r="C48" s="1"/>
    </row>
    <row r="49" spans="3:3" x14ac:dyDescent="0.25">
      <c r="C49" s="1"/>
    </row>
    <row r="50" spans="3:3" x14ac:dyDescent="0.25">
      <c r="C50" s="1"/>
    </row>
    <row r="51" spans="3:3" x14ac:dyDescent="0.25">
      <c r="C51" s="1"/>
    </row>
    <row r="52" spans="3:3" x14ac:dyDescent="0.25">
      <c r="C52" s="1"/>
    </row>
    <row r="53" spans="3:3" x14ac:dyDescent="0.25">
      <c r="C53" s="1"/>
    </row>
    <row r="54" spans="3:3" x14ac:dyDescent="0.25">
      <c r="C54" s="1"/>
    </row>
    <row r="55" spans="3:3" x14ac:dyDescent="0.25">
      <c r="C55" s="1"/>
    </row>
    <row r="56" spans="3:3" x14ac:dyDescent="0.25">
      <c r="C56" s="1"/>
    </row>
    <row r="57" spans="3:3" x14ac:dyDescent="0.25">
      <c r="C57" s="1"/>
    </row>
    <row r="58" spans="3:3" x14ac:dyDescent="0.25">
      <c r="C58" s="1"/>
    </row>
    <row r="59" spans="3:3" x14ac:dyDescent="0.25">
      <c r="C59" s="1"/>
    </row>
    <row r="60" spans="3:3" x14ac:dyDescent="0.25">
      <c r="C60" s="1"/>
    </row>
    <row r="61" spans="3:3" x14ac:dyDescent="0.25">
      <c r="C61" s="1"/>
    </row>
  </sheetData>
  <sheetProtection algorithmName="SHA-512" hashValue="ShtcXaxyFrwE+4RjnC25N+QUxEb4ddeRAN8ohJ72W0pD666IjTK3oo6h9k1iIXuW65e3KSQRQWXVIb31WYxVGw==" saltValue="8cfWjuv8dnrTI97UmmIXjw==" spinCount="100000" sheet="1" selectLockedCells="1"/>
  <mergeCells count="49">
    <mergeCell ref="D12:H12"/>
    <mergeCell ref="B11:C11"/>
    <mergeCell ref="D11:H11"/>
    <mergeCell ref="B12:C12"/>
    <mergeCell ref="B18:C18"/>
    <mergeCell ref="B13:C13"/>
    <mergeCell ref="D13:H13"/>
    <mergeCell ref="G14:H14"/>
    <mergeCell ref="D14:E14"/>
    <mergeCell ref="B14:C14"/>
    <mergeCell ref="B17:H17"/>
    <mergeCell ref="B15:C15"/>
    <mergeCell ref="D15:H15"/>
    <mergeCell ref="B16:G16"/>
    <mergeCell ref="B4:H4"/>
    <mergeCell ref="B2:H2"/>
    <mergeCell ref="B3:H3"/>
    <mergeCell ref="D10:E10"/>
    <mergeCell ref="G10:H10"/>
    <mergeCell ref="B7:C7"/>
    <mergeCell ref="D7:E7"/>
    <mergeCell ref="F7:H7"/>
    <mergeCell ref="D9:H9"/>
    <mergeCell ref="B9:C9"/>
    <mergeCell ref="B10:C10"/>
    <mergeCell ref="B6:H6"/>
    <mergeCell ref="B8:H8"/>
    <mergeCell ref="B5:H5"/>
    <mergeCell ref="B19:C19"/>
    <mergeCell ref="B33:H34"/>
    <mergeCell ref="B31:H31"/>
    <mergeCell ref="B20:C20"/>
    <mergeCell ref="G27:H27"/>
    <mergeCell ref="G28:H28"/>
    <mergeCell ref="B26:F26"/>
    <mergeCell ref="B27:F27"/>
    <mergeCell ref="B28:F28"/>
    <mergeCell ref="B21:H21"/>
    <mergeCell ref="B29:D29"/>
    <mergeCell ref="E29:H29"/>
    <mergeCell ref="G26:H26"/>
    <mergeCell ref="B22:F22"/>
    <mergeCell ref="B23:F23"/>
    <mergeCell ref="G23:H23"/>
    <mergeCell ref="G22:H22"/>
    <mergeCell ref="B24:F24"/>
    <mergeCell ref="G24:H24"/>
    <mergeCell ref="B25:F25"/>
    <mergeCell ref="G25:H25"/>
  </mergeCells>
  <conditionalFormatting sqref="D7">
    <cfRule type="expression" dxfId="65" priority="11" stopIfTrue="1">
      <formula>#REF!+#REF!&gt;0</formula>
    </cfRule>
  </conditionalFormatting>
  <conditionalFormatting sqref="D10:D11">
    <cfRule type="expression" dxfId="64" priority="49" stopIfTrue="1">
      <formula>#REF!+#REF!&gt;0</formula>
    </cfRule>
  </conditionalFormatting>
  <conditionalFormatting sqref="F7">
    <cfRule type="expression" dxfId="63" priority="50" stopIfTrue="1">
      <formula>#REF!+#REF!&gt;0</formula>
    </cfRule>
  </conditionalFormatting>
  <conditionalFormatting sqref="G23:H24">
    <cfRule type="expression" dxfId="62" priority="2">
      <formula>G21="Infrastructure/Construction"</formula>
    </cfRule>
    <cfRule type="expression" dxfId="61" priority="3">
      <formula>G21="Infrastructure/Non-Construction"</formula>
    </cfRule>
  </conditionalFormatting>
  <conditionalFormatting sqref="G25:H25">
    <cfRule type="expression" dxfId="60" priority="1">
      <formula>G23="Completed"</formula>
    </cfRule>
  </conditionalFormatting>
  <conditionalFormatting sqref="G26:H26">
    <cfRule type="expression" dxfId="59" priority="6">
      <formula>G22="Infrastructure/Construction"</formula>
    </cfRule>
  </conditionalFormatting>
  <conditionalFormatting sqref="G27:H27">
    <cfRule type="expression" dxfId="58" priority="5">
      <formula>G22="Infrastructure/Construction"</formula>
    </cfRule>
  </conditionalFormatting>
  <conditionalFormatting sqref="G28:H28">
    <cfRule type="expression" dxfId="57" priority="4">
      <formula>G22="Infrastructure/Construction"</formula>
    </cfRule>
    <cfRule type="expression" dxfId="56" priority="8">
      <formula>G22="All Other Projects"</formula>
    </cfRule>
    <cfRule type="expression" dxfId="55" priority="9">
      <formula>G22="Infrastructure/Non-Construction"</formula>
    </cfRule>
  </conditionalFormatting>
  <dataValidations xWindow="845" yWindow="294" count="10">
    <dataValidation type="date" allowBlank="1" showInputMessage="1" showErrorMessage="1" promptTitle="Data Format" prompt="Performance Start Date must be after 01/01/2020 and in mm/dd/yyyy format" sqref="D12:H12" xr:uid="{1B13762C-02BD-47C8-9ABA-B6D63939E6F8}">
      <formula1>43831</formula1>
      <formula2>71225</formula2>
    </dataValidation>
    <dataValidation type="date" allowBlank="1" showInputMessage="1" showErrorMessage="1" promptTitle="Data Format" prompt="Budget Period Dates must be after 01/01/2020 and in mm/dd/yy format" sqref="D19" xr:uid="{BDB1FC38-79B2-4927-8694-9E8D19D36189}">
      <formula1>43831</formula1>
      <formula2>71225</formula2>
    </dataValidation>
    <dataValidation type="date" operator="greaterThanOrEqual" showInputMessage="1" showErrorMessage="1" errorTitle="Invalid Entry" error="Date must be greater than or equal to previous Budget Period End Date and in a mm/dd/yy date format" promptTitle="Data Format" prompt="Budget Period Start Dates must be equal to or greater than previous Budget Period End Date and in mm/dd/yy format" sqref="E19:H19" xr:uid="{AFE66A8B-6AAA-42E5-AE8D-E3FADBAF627D}">
      <formula1>IF(ISBLANK(D20), "1/1/2400", D20)</formula1>
    </dataValidation>
    <dataValidation type="date" operator="greaterThan" showInputMessage="1" showErrorMessage="1" errorTitle="Invalid Entry" error="Date must be greater than Budget Period Start Date and in date format (mm/dd/yy)" promptTitle="Data Format" prompt="Budget Period End Dates must greater than the Budget Period Start Date and in mm/dd/yy format" sqref="E20:H20" xr:uid="{D390C612-FD97-493A-9C3F-2DCBD1F63287}">
      <formula1>IF(ISBLANK(E19), "1/1/2400", E19)</formula1>
    </dataValidation>
    <dataValidation type="date" allowBlank="1" showInputMessage="1" showErrorMessage="1" errorTitle="Invalid Entry" error="Dates must be in mm.dd.yy format" promptTitle="Data Format" prompt="Dates must be in mm.dd.yy format" sqref="G24:H28" xr:uid="{9D692C1B-45DF-4177-B261-039D4F89445A}">
      <formula1>43831</formula1>
      <formula2>71255</formula2>
    </dataValidation>
    <dataValidation type="whole" allowBlank="1" showInputMessage="1" showErrorMessage="1" errorTitle="Invalid Entry" error="Entry must be a whole number and be greater than 0" promptTitle="Data Format" prompt="Enter whole numbers only" sqref="G10:H10" xr:uid="{77B56695-9A22-49C6-B153-A0998E37F883}">
      <formula1>0</formula1>
      <formula2>9.99999999999999E+37</formula2>
    </dataValidation>
    <dataValidation operator="greaterThan" allowBlank="1" showInputMessage="1" showErrorMessage="1" sqref="G14:H14" xr:uid="{59017642-194E-42F5-B040-9402E282E44D}"/>
    <dataValidation type="list" allowBlank="1" showInputMessage="1" showErrorMessage="1" errorTitle="Invalid Entry" error="Dates must be in mm.dd.yy format" promptTitle="Data Format" prompt="Dates must be in mm.dd.yy format" sqref="G23:H23" xr:uid="{B2E6F3EA-A47C-45E6-B824-FFBB70541165}">
      <formula1>"Planned, In Progress, Completed"</formula1>
    </dataValidation>
    <dataValidation type="list" allowBlank="1" showInputMessage="1" showErrorMessage="1" sqref="H16" xr:uid="{01FE5501-F161-4660-AF6E-7FC5BF1A6E8F}">
      <formula1>"Yes"</formula1>
    </dataValidation>
    <dataValidation type="date" operator="greaterThan" showInputMessage="1" showErrorMessage="1" errorTitle="Invalid Entry" error="Date must be greater than Budget Period Start Date and in date format (mm/dd/yy)" promptTitle="Data Format" prompt="Budget Period End Dates must greater than the Budget Period Start Date and in mm/dd/yy format_x000a_" sqref="D20" xr:uid="{F2458F28-296B-4BFD-A983-CD2BA1C1937D}">
      <formula1>IF(ISBLANK(D19), "1/1/2400", D19)</formula1>
    </dataValidation>
  </dataValidations>
  <hyperlinks>
    <hyperlink ref="F30" r:id="rId1" xr:uid="{14658D85-9AE6-42B1-B278-E4C41C3F9F32}"/>
  </hyperlinks>
  <pageMargins left="0.7" right="0.7" top="0.75" bottom="0.75" header="0.3" footer="0.3"/>
  <pageSetup orientation="portrait" horizontalDpi="1200" verticalDpi="1200" r:id="rId2"/>
  <legacyDrawing r:id="rId3"/>
  <extLst>
    <ext xmlns:x14="http://schemas.microsoft.com/office/spreadsheetml/2009/9/main" uri="{CCE6A557-97BC-4b89-ADB6-D9C93CAAB3DF}">
      <x14:dataValidations xmlns:xm="http://schemas.microsoft.com/office/excel/2006/main" xWindow="845" yWindow="294" count="3">
        <x14:dataValidation type="list" allowBlank="1" showErrorMessage="1" errorTitle="Invalid Entry" error="Dates must be after 1/1/2020 and in mm.dd.yy format" promptTitle="Data Format" prompt="Dates must be after 1/1/2020 and in mm.dd.yy format" xr:uid="{21F131D0-C5DC-478A-9896-411AB32FA132}">
          <x14:formula1>
            <xm:f>Sources!$L$25:$L$27</xm:f>
          </x14:formula1>
          <xm:sqref>G22:H22</xm:sqref>
        </x14:dataValidation>
        <x14:dataValidation type="list" showInputMessage="1" showErrorMessage="1" xr:uid="{F94D2CFC-C05C-448E-BBCE-8752F5B98FEE}">
          <x14:formula1>
            <xm:f>Sources!$A$74:$A$88</xm:f>
          </x14:formula1>
          <xm:sqref>D15:G15 H15</xm:sqref>
        </x14:dataValidation>
        <x14:dataValidation type="list" showInputMessage="1" showErrorMessage="1" xr:uid="{AA7DFF7E-E843-4DF0-89FF-EFDBEB87D9E8}">
          <x14:formula1>
            <xm:f>Sources!$C$25:$C$67</xm:f>
          </x14:formula1>
          <xm:sqref>D7:E7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O87"/>
  <sheetViews>
    <sheetView topLeftCell="A50" workbookViewId="0">
      <selection activeCell="G28" sqref="G28:G87"/>
    </sheetView>
  </sheetViews>
  <sheetFormatPr defaultColWidth="8.6640625" defaultRowHeight="13.8" x14ac:dyDescent="0.25"/>
  <cols>
    <col min="1" max="1" width="34" style="1" customWidth="1"/>
    <col min="2" max="2" width="15.6640625" style="1" customWidth="1"/>
    <col min="3" max="3" width="30.6640625" style="1" customWidth="1"/>
    <col min="4" max="4" width="15.6640625" style="1" customWidth="1"/>
    <col min="5" max="7" width="8.6640625" style="42"/>
    <col min="8" max="9" width="8.6640625" style="1"/>
    <col min="10" max="10" width="22.6640625" style="1" bestFit="1" customWidth="1"/>
    <col min="11" max="11" width="8.6640625" style="1"/>
    <col min="12" max="12" width="21" style="1" bestFit="1" customWidth="1"/>
    <col min="13" max="13" width="36.6640625" style="1" bestFit="1" customWidth="1"/>
    <col min="14" max="14" width="3" style="1" customWidth="1"/>
    <col min="15" max="15" width="39.6640625" style="1" customWidth="1"/>
    <col min="16" max="16384" width="8.6640625" style="1"/>
  </cols>
  <sheetData>
    <row r="1" spans="1:15" x14ac:dyDescent="0.25">
      <c r="A1" s="283" t="s">
        <v>286</v>
      </c>
      <c r="D1" s="283" t="s">
        <v>287</v>
      </c>
      <c r="J1" s="283" t="s">
        <v>180</v>
      </c>
      <c r="K1" s="37"/>
      <c r="L1" s="283" t="s">
        <v>288</v>
      </c>
    </row>
    <row r="2" spans="1:15" x14ac:dyDescent="0.25">
      <c r="A2" s="1" t="s">
        <v>289</v>
      </c>
      <c r="D2" s="1" t="s">
        <v>290</v>
      </c>
      <c r="J2" s="284" t="s">
        <v>291</v>
      </c>
      <c r="L2" s="1" t="s">
        <v>292</v>
      </c>
      <c r="M2" s="1" t="s">
        <v>293</v>
      </c>
      <c r="O2" s="1" t="s">
        <v>294</v>
      </c>
    </row>
    <row r="3" spans="1:15" ht="15.6" x14ac:dyDescent="0.25">
      <c r="A3" s="1" t="s">
        <v>295</v>
      </c>
      <c r="D3" s="1" t="s">
        <v>296</v>
      </c>
      <c r="I3" s="285"/>
      <c r="J3" s="284" t="s">
        <v>297</v>
      </c>
      <c r="L3" s="1" t="s">
        <v>298</v>
      </c>
      <c r="M3" s="1" t="s">
        <v>299</v>
      </c>
      <c r="O3" s="1" t="s">
        <v>300</v>
      </c>
    </row>
    <row r="4" spans="1:15" ht="15.6" x14ac:dyDescent="0.25">
      <c r="A4" s="1" t="s">
        <v>301</v>
      </c>
      <c r="D4" s="1" t="s">
        <v>302</v>
      </c>
      <c r="I4" s="285"/>
      <c r="J4" s="284" t="s">
        <v>303</v>
      </c>
      <c r="L4" s="1" t="s">
        <v>304</v>
      </c>
      <c r="M4" s="1" t="s">
        <v>305</v>
      </c>
      <c r="O4" s="1" t="s">
        <v>306</v>
      </c>
    </row>
    <row r="5" spans="1:15" ht="15.6" x14ac:dyDescent="0.25">
      <c r="A5" s="1" t="s">
        <v>307</v>
      </c>
      <c r="D5" s="1" t="s">
        <v>308</v>
      </c>
      <c r="I5" s="285"/>
      <c r="J5" s="1" t="s">
        <v>309</v>
      </c>
      <c r="L5" s="1" t="s">
        <v>310</v>
      </c>
      <c r="M5" s="1" t="s">
        <v>311</v>
      </c>
      <c r="O5" s="1" t="s">
        <v>312</v>
      </c>
    </row>
    <row r="6" spans="1:15" x14ac:dyDescent="0.25">
      <c r="A6" s="1" t="s">
        <v>313</v>
      </c>
      <c r="D6" s="1" t="s">
        <v>314</v>
      </c>
      <c r="J6" s="1" t="s">
        <v>315</v>
      </c>
      <c r="L6" s="1" t="s">
        <v>316</v>
      </c>
      <c r="M6" s="1" t="s">
        <v>317</v>
      </c>
      <c r="O6" s="1" t="s">
        <v>318</v>
      </c>
    </row>
    <row r="7" spans="1:15" x14ac:dyDescent="0.25">
      <c r="A7" s="1" t="s">
        <v>319</v>
      </c>
      <c r="D7" s="1" t="s">
        <v>320</v>
      </c>
      <c r="J7" s="4" t="s">
        <v>321</v>
      </c>
      <c r="L7" s="1" t="s">
        <v>322</v>
      </c>
      <c r="M7" s="1" t="s">
        <v>323</v>
      </c>
      <c r="O7" s="1" t="s">
        <v>324</v>
      </c>
    </row>
    <row r="8" spans="1:15" x14ac:dyDescent="0.25">
      <c r="A8" s="1" t="s">
        <v>325</v>
      </c>
      <c r="D8" s="1" t="s">
        <v>326</v>
      </c>
      <c r="J8" s="1" t="s">
        <v>204</v>
      </c>
      <c r="L8" s="1" t="s">
        <v>327</v>
      </c>
      <c r="M8" s="1" t="s">
        <v>328</v>
      </c>
      <c r="O8" s="1" t="s">
        <v>329</v>
      </c>
    </row>
    <row r="9" spans="1:15" x14ac:dyDescent="0.25">
      <c r="D9" s="1" t="s">
        <v>330</v>
      </c>
      <c r="J9" s="1" t="s">
        <v>331</v>
      </c>
      <c r="L9" s="1" t="s">
        <v>332</v>
      </c>
      <c r="M9" s="1" t="s">
        <v>333</v>
      </c>
      <c r="O9" s="1" t="s">
        <v>334</v>
      </c>
    </row>
    <row r="10" spans="1:15" x14ac:dyDescent="0.25">
      <c r="D10" s="1" t="s">
        <v>335</v>
      </c>
      <c r="J10" s="1" t="s">
        <v>336</v>
      </c>
      <c r="L10" s="1" t="s">
        <v>337</v>
      </c>
      <c r="M10" s="1" t="s">
        <v>338</v>
      </c>
      <c r="O10" s="1" t="s">
        <v>339</v>
      </c>
    </row>
    <row r="11" spans="1:15" x14ac:dyDescent="0.25">
      <c r="A11" s="283" t="s">
        <v>340</v>
      </c>
      <c r="B11" s="283" t="s">
        <v>191</v>
      </c>
      <c r="D11" s="1" t="s">
        <v>341</v>
      </c>
      <c r="J11" s="1" t="s">
        <v>342</v>
      </c>
      <c r="L11" s="1" t="s">
        <v>343</v>
      </c>
      <c r="M11" s="1" t="s">
        <v>344</v>
      </c>
      <c r="O11" s="1" t="s">
        <v>345</v>
      </c>
    </row>
    <row r="12" spans="1:15" x14ac:dyDescent="0.25">
      <c r="A12" s="1" t="s">
        <v>346</v>
      </c>
      <c r="B12" s="1" t="s">
        <v>347</v>
      </c>
      <c r="D12" s="1" t="s">
        <v>348</v>
      </c>
      <c r="J12" s="1" t="s">
        <v>349</v>
      </c>
      <c r="L12" s="1" t="s">
        <v>350</v>
      </c>
      <c r="M12" s="1" t="s">
        <v>351</v>
      </c>
      <c r="O12" s="1" t="s">
        <v>352</v>
      </c>
    </row>
    <row r="13" spans="1:15" x14ac:dyDescent="0.25">
      <c r="A13" s="1" t="s">
        <v>353</v>
      </c>
      <c r="B13" s="1" t="s">
        <v>354</v>
      </c>
      <c r="D13" s="1" t="s">
        <v>355</v>
      </c>
      <c r="K13" s="4"/>
      <c r="L13" s="1" t="s">
        <v>356</v>
      </c>
      <c r="M13" s="1" t="s">
        <v>357</v>
      </c>
      <c r="O13" s="1" t="s">
        <v>358</v>
      </c>
    </row>
    <row r="14" spans="1:15" x14ac:dyDescent="0.25">
      <c r="A14" s="1" t="s">
        <v>359</v>
      </c>
      <c r="B14" s="1" t="s">
        <v>360</v>
      </c>
      <c r="D14" s="1" t="s">
        <v>361</v>
      </c>
      <c r="K14" s="37"/>
      <c r="L14" s="1" t="s">
        <v>362</v>
      </c>
      <c r="M14" s="1" t="s">
        <v>363</v>
      </c>
      <c r="O14" s="1" t="s">
        <v>364</v>
      </c>
    </row>
    <row r="15" spans="1:15" x14ac:dyDescent="0.25">
      <c r="A15" s="1" t="s">
        <v>365</v>
      </c>
      <c r="B15" s="1" t="s">
        <v>366</v>
      </c>
      <c r="D15" s="1" t="s">
        <v>367</v>
      </c>
      <c r="L15" s="1" t="s">
        <v>368</v>
      </c>
      <c r="M15" s="1" t="s">
        <v>369</v>
      </c>
      <c r="O15" s="1" t="s">
        <v>370</v>
      </c>
    </row>
    <row r="16" spans="1:15" ht="15.6" x14ac:dyDescent="0.25">
      <c r="A16" s="1" t="s">
        <v>371</v>
      </c>
      <c r="B16" s="1" t="s">
        <v>372</v>
      </c>
      <c r="D16" s="1" t="s">
        <v>373</v>
      </c>
      <c r="K16" s="285"/>
      <c r="O16" s="1" t="s">
        <v>374</v>
      </c>
    </row>
    <row r="17" spans="1:15" ht="15.6" x14ac:dyDescent="0.25">
      <c r="B17" s="1" t="s">
        <v>375</v>
      </c>
      <c r="D17" s="1" t="s">
        <v>376</v>
      </c>
      <c r="K17" s="285"/>
      <c r="L17" s="283" t="s">
        <v>94</v>
      </c>
      <c r="O17" s="1" t="s">
        <v>377</v>
      </c>
    </row>
    <row r="18" spans="1:15" ht="15.6" x14ac:dyDescent="0.25">
      <c r="B18" s="1" t="s">
        <v>204</v>
      </c>
      <c r="D18" s="1" t="s">
        <v>378</v>
      </c>
      <c r="K18" s="285"/>
      <c r="L18" s="1" t="s">
        <v>379</v>
      </c>
      <c r="O18" s="1" t="s">
        <v>380</v>
      </c>
    </row>
    <row r="19" spans="1:15" ht="15.6" x14ac:dyDescent="0.25">
      <c r="D19" s="1" t="s">
        <v>381</v>
      </c>
      <c r="K19" s="285"/>
      <c r="L19" s="1" t="s">
        <v>382</v>
      </c>
      <c r="M19" s="283" t="s">
        <v>66</v>
      </c>
      <c r="O19" s="1" t="s">
        <v>383</v>
      </c>
    </row>
    <row r="20" spans="1:15" ht="15.6" x14ac:dyDescent="0.25">
      <c r="D20" s="1" t="s">
        <v>384</v>
      </c>
      <c r="K20" s="285"/>
      <c r="L20" s="1" t="s">
        <v>385</v>
      </c>
      <c r="M20" s="1" t="s">
        <v>386</v>
      </c>
    </row>
    <row r="21" spans="1:15" x14ac:dyDescent="0.25">
      <c r="D21" s="1" t="s">
        <v>387</v>
      </c>
      <c r="J21" s="283" t="s">
        <v>388</v>
      </c>
      <c r="L21" s="1" t="s">
        <v>389</v>
      </c>
      <c r="M21" s="1" t="s">
        <v>390</v>
      </c>
    </row>
    <row r="22" spans="1:15" ht="15.6" x14ac:dyDescent="0.3">
      <c r="A22" s="283" t="s">
        <v>391</v>
      </c>
      <c r="D22" s="1" t="s">
        <v>392</v>
      </c>
      <c r="J22" s="5" t="s">
        <v>290</v>
      </c>
      <c r="L22" s="286"/>
      <c r="M22" s="1" t="s">
        <v>393</v>
      </c>
    </row>
    <row r="23" spans="1:15" x14ac:dyDescent="0.25">
      <c r="A23" s="287">
        <v>43282</v>
      </c>
      <c r="B23" s="287">
        <f>EDATE(A23,3)-1</f>
        <v>43373</v>
      </c>
      <c r="D23" s="1" t="s">
        <v>394</v>
      </c>
      <c r="J23" s="5" t="s">
        <v>296</v>
      </c>
      <c r="M23" s="1" t="s">
        <v>395</v>
      </c>
      <c r="O23" s="283" t="s">
        <v>74</v>
      </c>
    </row>
    <row r="24" spans="1:15" x14ac:dyDescent="0.25">
      <c r="A24" s="287" t="s">
        <v>396</v>
      </c>
      <c r="B24" s="287">
        <f>EDATE(A24,3)-1</f>
        <v>43465</v>
      </c>
      <c r="E24" s="288" t="s">
        <v>397</v>
      </c>
      <c r="J24" s="5" t="s">
        <v>398</v>
      </c>
      <c r="L24" s="283" t="s">
        <v>399</v>
      </c>
      <c r="M24" s="1" t="s">
        <v>400</v>
      </c>
      <c r="O24" s="289" t="s">
        <v>401</v>
      </c>
    </row>
    <row r="25" spans="1:15" x14ac:dyDescent="0.25">
      <c r="A25" s="287">
        <f>EDATE(A24,3)</f>
        <v>43466</v>
      </c>
      <c r="B25" s="287">
        <f>EDATE(A25,3)-1</f>
        <v>43555</v>
      </c>
      <c r="C25" s="290" t="str">
        <f t="shared" ref="C25:C67" si="0">CONCATENATE(TEXT(A29, "mm/dd/yyyy")," to ",TEXT(B29, "mm/dd/yyyy"))</f>
        <v>01/01/2020 to 03/31/2020</v>
      </c>
      <c r="D25" s="290"/>
      <c r="E25" s="42">
        <v>2020</v>
      </c>
      <c r="G25" s="291"/>
      <c r="J25" s="5" t="s">
        <v>302</v>
      </c>
      <c r="L25" s="1" t="s">
        <v>402</v>
      </c>
      <c r="M25" s="1" t="s">
        <v>403</v>
      </c>
      <c r="O25" s="289" t="s">
        <v>404</v>
      </c>
    </row>
    <row r="26" spans="1:15" x14ac:dyDescent="0.25">
      <c r="A26" s="287">
        <f t="shared" ref="A26:A35" si="1">EDATE(A25,3)</f>
        <v>43556</v>
      </c>
      <c r="B26" s="287">
        <f t="shared" ref="B26:B71" si="2">EDATE(A26,3)-1</f>
        <v>43646</v>
      </c>
      <c r="C26" s="290" t="str">
        <f t="shared" si="0"/>
        <v>04/01/2020 to 06/30/2020</v>
      </c>
      <c r="D26" s="290"/>
      <c r="E26" s="42">
        <v>2021</v>
      </c>
      <c r="G26" s="291"/>
      <c r="J26" s="5" t="s">
        <v>405</v>
      </c>
      <c r="L26" s="1" t="s">
        <v>406</v>
      </c>
      <c r="M26" s="1" t="s">
        <v>407</v>
      </c>
      <c r="O26" s="289" t="s">
        <v>408</v>
      </c>
    </row>
    <row r="27" spans="1:15" x14ac:dyDescent="0.25">
      <c r="A27" s="287">
        <f t="shared" si="1"/>
        <v>43647</v>
      </c>
      <c r="B27" s="287">
        <f t="shared" si="2"/>
        <v>43738</v>
      </c>
      <c r="C27" s="290" t="str">
        <f t="shared" si="0"/>
        <v>07/01/2020 to 09/30/2020</v>
      </c>
      <c r="D27" s="290" t="s">
        <v>409</v>
      </c>
      <c r="E27" s="42">
        <v>2022</v>
      </c>
      <c r="G27" s="291"/>
      <c r="J27" s="5" t="s">
        <v>381</v>
      </c>
      <c r="L27" s="1" t="s">
        <v>410</v>
      </c>
      <c r="O27" s="289" t="s">
        <v>411</v>
      </c>
    </row>
    <row r="28" spans="1:15" ht="14.4" x14ac:dyDescent="0.3">
      <c r="A28" s="287">
        <f t="shared" si="1"/>
        <v>43739</v>
      </c>
      <c r="B28" s="287">
        <f t="shared" si="2"/>
        <v>43830</v>
      </c>
      <c r="C28" s="290" t="str">
        <f t="shared" si="0"/>
        <v>10/01/2020 to 12/31/2020</v>
      </c>
      <c r="D28" s="290"/>
      <c r="E28" s="42">
        <v>2023</v>
      </c>
      <c r="G28" s="420" t="s">
        <v>412</v>
      </c>
      <c r="J28" s="5" t="s">
        <v>204</v>
      </c>
      <c r="M28" s="283" t="s">
        <v>72</v>
      </c>
      <c r="O28" s="289" t="s">
        <v>413</v>
      </c>
    </row>
    <row r="29" spans="1:15" ht="14.4" x14ac:dyDescent="0.3">
      <c r="A29" s="287">
        <f>EDATE(A28,3)</f>
        <v>43831</v>
      </c>
      <c r="B29" s="287">
        <f t="shared" si="2"/>
        <v>43921</v>
      </c>
      <c r="C29" s="290" t="str">
        <f t="shared" si="0"/>
        <v>01/01/2021 to 03/31/2021</v>
      </c>
      <c r="D29" s="290"/>
      <c r="E29" s="42">
        <v>2024</v>
      </c>
      <c r="G29" s="421" t="s">
        <v>414</v>
      </c>
      <c r="M29" s="1" t="s">
        <v>415</v>
      </c>
      <c r="O29" s="289" t="s">
        <v>416</v>
      </c>
    </row>
    <row r="30" spans="1:15" ht="17.25" customHeight="1" x14ac:dyDescent="0.3">
      <c r="A30" s="287">
        <f t="shared" si="1"/>
        <v>43922</v>
      </c>
      <c r="B30" s="287">
        <f t="shared" si="2"/>
        <v>44012</v>
      </c>
      <c r="C30" s="290" t="str">
        <f t="shared" si="0"/>
        <v>04/01/2021 to 06/30/2021</v>
      </c>
      <c r="D30" s="290"/>
      <c r="E30" s="42">
        <v>2025</v>
      </c>
      <c r="G30" s="421" t="s">
        <v>417</v>
      </c>
      <c r="I30" s="292" t="s">
        <v>418</v>
      </c>
      <c r="J30" s="293" t="s">
        <v>419</v>
      </c>
      <c r="K30" s="292" t="s">
        <v>420</v>
      </c>
      <c r="M30" s="1" t="s">
        <v>421</v>
      </c>
      <c r="O30" s="289" t="s">
        <v>422</v>
      </c>
    </row>
    <row r="31" spans="1:15" ht="14.4" x14ac:dyDescent="0.3">
      <c r="A31" s="287">
        <f t="shared" si="1"/>
        <v>44013</v>
      </c>
      <c r="B31" s="287">
        <f t="shared" si="2"/>
        <v>44104</v>
      </c>
      <c r="C31" s="290" t="str">
        <f t="shared" si="0"/>
        <v>07/01/2021 to 09/30/2021</v>
      </c>
      <c r="D31" s="290"/>
      <c r="E31" s="42">
        <v>2026</v>
      </c>
      <c r="G31" s="421" t="s">
        <v>423</v>
      </c>
      <c r="I31" s="42">
        <v>1</v>
      </c>
      <c r="J31" s="42">
        <v>1</v>
      </c>
      <c r="K31" s="42">
        <v>2020</v>
      </c>
      <c r="M31" s="1" t="s">
        <v>424</v>
      </c>
      <c r="O31" s="289" t="s">
        <v>425</v>
      </c>
    </row>
    <row r="32" spans="1:15" ht="14.4" x14ac:dyDescent="0.3">
      <c r="A32" s="287">
        <f t="shared" si="1"/>
        <v>44105</v>
      </c>
      <c r="B32" s="287">
        <f t="shared" si="2"/>
        <v>44196</v>
      </c>
      <c r="C32" s="290" t="str">
        <f t="shared" si="0"/>
        <v>10/01/2021 to 12/31/2021</v>
      </c>
      <c r="D32" s="290"/>
      <c r="E32" s="42">
        <v>2027</v>
      </c>
      <c r="G32" s="421" t="s">
        <v>426</v>
      </c>
      <c r="I32" s="42">
        <v>2</v>
      </c>
      <c r="J32" s="42">
        <v>2</v>
      </c>
      <c r="K32" s="42">
        <v>2021</v>
      </c>
      <c r="M32" s="1" t="s">
        <v>427</v>
      </c>
      <c r="O32" s="289" t="s">
        <v>428</v>
      </c>
    </row>
    <row r="33" spans="1:15" ht="14.4" x14ac:dyDescent="0.3">
      <c r="A33" s="287">
        <f t="shared" si="1"/>
        <v>44197</v>
      </c>
      <c r="B33" s="287">
        <f t="shared" si="2"/>
        <v>44286</v>
      </c>
      <c r="C33" s="290" t="str">
        <f t="shared" si="0"/>
        <v>01/01/2022 to 03/31/2022</v>
      </c>
      <c r="D33" s="290"/>
      <c r="E33" s="42">
        <v>2028</v>
      </c>
      <c r="G33" s="421" t="s">
        <v>429</v>
      </c>
      <c r="I33" s="42">
        <v>3</v>
      </c>
      <c r="J33" s="42">
        <v>3</v>
      </c>
      <c r="K33" s="42">
        <v>2022</v>
      </c>
      <c r="M33" s="1" t="s">
        <v>430</v>
      </c>
      <c r="O33" s="289" t="s">
        <v>431</v>
      </c>
    </row>
    <row r="34" spans="1:15" ht="14.4" x14ac:dyDescent="0.3">
      <c r="A34" s="287">
        <f t="shared" si="1"/>
        <v>44287</v>
      </c>
      <c r="B34" s="287">
        <f t="shared" si="2"/>
        <v>44377</v>
      </c>
      <c r="C34" s="290" t="str">
        <f t="shared" si="0"/>
        <v>04/01/2022 to 06/30/2022</v>
      </c>
      <c r="D34" s="290"/>
      <c r="E34" s="42">
        <v>2029</v>
      </c>
      <c r="G34" s="421" t="s">
        <v>432</v>
      </c>
      <c r="I34" s="42">
        <v>4</v>
      </c>
      <c r="J34" s="42">
        <v>4</v>
      </c>
      <c r="K34" s="42">
        <v>2023</v>
      </c>
      <c r="M34" s="1" t="s">
        <v>433</v>
      </c>
      <c r="O34" s="1" t="s">
        <v>434</v>
      </c>
    </row>
    <row r="35" spans="1:15" ht="14.4" x14ac:dyDescent="0.3">
      <c r="A35" s="287">
        <f t="shared" si="1"/>
        <v>44378</v>
      </c>
      <c r="B35" s="287">
        <f t="shared" si="2"/>
        <v>44469</v>
      </c>
      <c r="C35" s="290" t="str">
        <f t="shared" si="0"/>
        <v>07/01/2022 to 09/30/2022</v>
      </c>
      <c r="D35" s="290"/>
      <c r="E35" s="42">
        <v>2030</v>
      </c>
      <c r="G35" s="421" t="s">
        <v>435</v>
      </c>
      <c r="I35" s="42">
        <v>5</v>
      </c>
      <c r="J35" s="42">
        <v>5</v>
      </c>
      <c r="K35" s="42">
        <v>2024</v>
      </c>
      <c r="M35" s="1" t="s">
        <v>436</v>
      </c>
      <c r="O35" s="1" t="s">
        <v>437</v>
      </c>
    </row>
    <row r="36" spans="1:15" ht="14.4" x14ac:dyDescent="0.3">
      <c r="A36" s="287">
        <f t="shared" ref="A36:A46" si="3">EDATE(A35,3)</f>
        <v>44470</v>
      </c>
      <c r="B36" s="287">
        <f t="shared" si="2"/>
        <v>44561</v>
      </c>
      <c r="C36" s="290" t="str">
        <f t="shared" si="0"/>
        <v>10/01/2022 to 12/31/2022</v>
      </c>
      <c r="D36" s="290"/>
      <c r="G36" s="421" t="s">
        <v>438</v>
      </c>
      <c r="I36" s="42">
        <v>6</v>
      </c>
      <c r="J36" s="42">
        <v>6</v>
      </c>
      <c r="K36" s="42">
        <v>2025</v>
      </c>
      <c r="M36" s="1" t="s">
        <v>437</v>
      </c>
      <c r="O36" s="294" t="s">
        <v>439</v>
      </c>
    </row>
    <row r="37" spans="1:15" ht="14.4" x14ac:dyDescent="0.3">
      <c r="A37" s="287">
        <f t="shared" si="3"/>
        <v>44562</v>
      </c>
      <c r="B37" s="287">
        <f t="shared" si="2"/>
        <v>44651</v>
      </c>
      <c r="C37" s="290" t="str">
        <f t="shared" si="0"/>
        <v>01/01/2023 to 03/31/2023</v>
      </c>
      <c r="D37" s="290"/>
      <c r="G37" s="421" t="s">
        <v>440</v>
      </c>
      <c r="I37" s="42">
        <v>7</v>
      </c>
      <c r="J37" s="42">
        <v>7</v>
      </c>
      <c r="K37" s="42">
        <v>2026</v>
      </c>
      <c r="O37" s="294" t="s">
        <v>441</v>
      </c>
    </row>
    <row r="38" spans="1:15" ht="14.4" x14ac:dyDescent="0.3">
      <c r="A38" s="287">
        <f t="shared" si="3"/>
        <v>44652</v>
      </c>
      <c r="B38" s="287">
        <f t="shared" si="2"/>
        <v>44742</v>
      </c>
      <c r="C38" s="290" t="str">
        <f t="shared" si="0"/>
        <v>04/01/2023 to 06/30/2023</v>
      </c>
      <c r="D38" s="290"/>
      <c r="G38" s="421" t="s">
        <v>442</v>
      </c>
      <c r="I38" s="42">
        <v>8</v>
      </c>
      <c r="J38" s="42">
        <v>8</v>
      </c>
      <c r="K38" s="42">
        <v>2027</v>
      </c>
      <c r="O38" s="294" t="s">
        <v>412</v>
      </c>
    </row>
    <row r="39" spans="1:15" ht="14.4" x14ac:dyDescent="0.3">
      <c r="A39" s="287">
        <f t="shared" si="3"/>
        <v>44743</v>
      </c>
      <c r="B39" s="287">
        <f t="shared" si="2"/>
        <v>44834</v>
      </c>
      <c r="C39" s="290" t="str">
        <f t="shared" si="0"/>
        <v>07/01/2023 to 09/30/2023</v>
      </c>
      <c r="D39" s="290"/>
      <c r="G39" s="421" t="s">
        <v>443</v>
      </c>
      <c r="I39" s="42">
        <v>9</v>
      </c>
      <c r="J39" s="42">
        <v>9</v>
      </c>
      <c r="K39" s="42">
        <v>2028</v>
      </c>
      <c r="O39" s="1" t="s">
        <v>444</v>
      </c>
    </row>
    <row r="40" spans="1:15" ht="14.4" x14ac:dyDescent="0.3">
      <c r="A40" s="287">
        <f t="shared" si="3"/>
        <v>44835</v>
      </c>
      <c r="B40" s="287">
        <f t="shared" si="2"/>
        <v>44926</v>
      </c>
      <c r="C40" s="290" t="str">
        <f t="shared" si="0"/>
        <v>10/01/2023 to 12/31/2023</v>
      </c>
      <c r="D40" s="290"/>
      <c r="G40" s="421" t="s">
        <v>445</v>
      </c>
      <c r="I40" s="42">
        <v>10</v>
      </c>
      <c r="J40" s="42">
        <v>10</v>
      </c>
      <c r="K40" s="42">
        <v>2029</v>
      </c>
      <c r="O40" s="295" t="s">
        <v>446</v>
      </c>
    </row>
    <row r="41" spans="1:15" ht="14.4" x14ac:dyDescent="0.3">
      <c r="A41" s="287">
        <f t="shared" si="3"/>
        <v>44927</v>
      </c>
      <c r="B41" s="287">
        <f t="shared" si="2"/>
        <v>45016</v>
      </c>
      <c r="C41" s="290" t="str">
        <f t="shared" si="0"/>
        <v>01/01/2024 to 03/31/2024</v>
      </c>
      <c r="D41" s="290"/>
      <c r="G41" s="421" t="s">
        <v>447</v>
      </c>
      <c r="I41" s="42">
        <v>11</v>
      </c>
      <c r="J41" s="42">
        <v>11</v>
      </c>
      <c r="K41" s="42">
        <v>2030</v>
      </c>
      <c r="O41" s="295" t="s">
        <v>448</v>
      </c>
    </row>
    <row r="42" spans="1:15" ht="14.4" x14ac:dyDescent="0.3">
      <c r="A42" s="287">
        <f t="shared" si="3"/>
        <v>45017</v>
      </c>
      <c r="B42" s="287">
        <f t="shared" si="2"/>
        <v>45107</v>
      </c>
      <c r="C42" s="290" t="str">
        <f t="shared" si="0"/>
        <v>04/01/2024 to 06/30/2024</v>
      </c>
      <c r="D42" s="290"/>
      <c r="G42" s="421" t="s">
        <v>449</v>
      </c>
      <c r="I42" s="42">
        <v>12</v>
      </c>
      <c r="J42" s="42">
        <v>12</v>
      </c>
      <c r="K42" s="42"/>
      <c r="O42" s="295" t="s">
        <v>450</v>
      </c>
    </row>
    <row r="43" spans="1:15" ht="14.4" x14ac:dyDescent="0.3">
      <c r="A43" s="287">
        <f t="shared" si="3"/>
        <v>45108</v>
      </c>
      <c r="B43" s="287">
        <f t="shared" si="2"/>
        <v>45199</v>
      </c>
      <c r="C43" s="290" t="str">
        <f t="shared" si="0"/>
        <v>07/01/2024 to 09/30/2024</v>
      </c>
      <c r="D43" s="290"/>
      <c r="G43" s="421" t="s">
        <v>451</v>
      </c>
      <c r="I43" s="42"/>
      <c r="J43" s="42">
        <v>13</v>
      </c>
      <c r="K43" s="42"/>
      <c r="O43" s="295" t="s">
        <v>452</v>
      </c>
    </row>
    <row r="44" spans="1:15" ht="14.4" x14ac:dyDescent="0.3">
      <c r="A44" s="287">
        <f t="shared" si="3"/>
        <v>45200</v>
      </c>
      <c r="B44" s="287">
        <f t="shared" si="2"/>
        <v>45291</v>
      </c>
      <c r="C44" s="290" t="str">
        <f t="shared" si="0"/>
        <v>10/01/2024 to 12/31/2024</v>
      </c>
      <c r="D44" s="290"/>
      <c r="G44" s="421" t="s">
        <v>453</v>
      </c>
      <c r="I44" s="42"/>
      <c r="J44" s="42">
        <v>14</v>
      </c>
      <c r="K44" s="42"/>
      <c r="O44" s="294" t="s">
        <v>454</v>
      </c>
    </row>
    <row r="45" spans="1:15" ht="14.4" x14ac:dyDescent="0.3">
      <c r="A45" s="287">
        <f t="shared" si="3"/>
        <v>45292</v>
      </c>
      <c r="B45" s="287">
        <f t="shared" si="2"/>
        <v>45382</v>
      </c>
      <c r="C45" s="290" t="str">
        <f t="shared" si="0"/>
        <v>01/01/2025 to 03/31/2025</v>
      </c>
      <c r="D45" s="290"/>
      <c r="G45" s="421" t="s">
        <v>455</v>
      </c>
      <c r="I45" s="42"/>
      <c r="J45" s="42">
        <v>15</v>
      </c>
      <c r="K45" s="42"/>
      <c r="O45" s="294" t="s">
        <v>456</v>
      </c>
    </row>
    <row r="46" spans="1:15" ht="14.4" x14ac:dyDescent="0.3">
      <c r="A46" s="287">
        <f t="shared" si="3"/>
        <v>45383</v>
      </c>
      <c r="B46" s="287">
        <f t="shared" si="2"/>
        <v>45473</v>
      </c>
      <c r="C46" s="290" t="str">
        <f t="shared" si="0"/>
        <v>04/01/2025 to 06/30/2025</v>
      </c>
      <c r="D46" s="290"/>
      <c r="G46" s="421" t="s">
        <v>457</v>
      </c>
      <c r="I46" s="42"/>
      <c r="J46" s="42">
        <v>16</v>
      </c>
      <c r="K46" s="42"/>
      <c r="O46" s="294" t="s">
        <v>458</v>
      </c>
    </row>
    <row r="47" spans="1:15" ht="14.4" x14ac:dyDescent="0.3">
      <c r="A47" s="287">
        <f t="shared" ref="A47:A68" si="4">EDATE(A46,3)</f>
        <v>45474</v>
      </c>
      <c r="B47" s="287">
        <f t="shared" si="2"/>
        <v>45565</v>
      </c>
      <c r="C47" s="290" t="str">
        <f t="shared" si="0"/>
        <v>07/01/2025 to 09/30/2025</v>
      </c>
      <c r="D47" s="290"/>
      <c r="G47" s="421" t="s">
        <v>459</v>
      </c>
      <c r="I47" s="42"/>
      <c r="J47" s="42">
        <v>17</v>
      </c>
      <c r="K47" s="42"/>
      <c r="O47" s="295" t="s">
        <v>460</v>
      </c>
    </row>
    <row r="48" spans="1:15" ht="14.4" x14ac:dyDescent="0.3">
      <c r="A48" s="287">
        <f t="shared" si="4"/>
        <v>45566</v>
      </c>
      <c r="B48" s="287">
        <f t="shared" si="2"/>
        <v>45657</v>
      </c>
      <c r="C48" s="290" t="str">
        <f t="shared" si="0"/>
        <v>10/01/2025 to 12/31/2025</v>
      </c>
      <c r="D48" s="290"/>
      <c r="G48" s="421" t="s">
        <v>461</v>
      </c>
      <c r="I48" s="42"/>
      <c r="J48" s="42">
        <v>18</v>
      </c>
      <c r="K48" s="42"/>
      <c r="O48" s="294" t="s">
        <v>462</v>
      </c>
    </row>
    <row r="49" spans="1:15" ht="17.25" customHeight="1" x14ac:dyDescent="0.3">
      <c r="A49" s="287">
        <f>EDATE(A48,3)</f>
        <v>45658</v>
      </c>
      <c r="B49" s="287">
        <f t="shared" si="2"/>
        <v>45747</v>
      </c>
      <c r="C49" s="290" t="str">
        <f t="shared" si="0"/>
        <v>01/01/2026 to 03/31/2026</v>
      </c>
      <c r="D49" s="290"/>
      <c r="G49" s="421" t="s">
        <v>463</v>
      </c>
      <c r="I49" s="42"/>
      <c r="J49" s="42">
        <v>19</v>
      </c>
      <c r="K49" s="42"/>
      <c r="O49" s="294" t="s">
        <v>464</v>
      </c>
    </row>
    <row r="50" spans="1:15" ht="14.4" x14ac:dyDescent="0.3">
      <c r="A50" s="287">
        <f t="shared" si="4"/>
        <v>45748</v>
      </c>
      <c r="B50" s="287">
        <f t="shared" si="2"/>
        <v>45838</v>
      </c>
      <c r="C50" s="290" t="str">
        <f t="shared" si="0"/>
        <v>04/01/2026 to 06/30/2026</v>
      </c>
      <c r="D50" s="290"/>
      <c r="G50" s="421" t="s">
        <v>465</v>
      </c>
      <c r="I50" s="42"/>
      <c r="J50" s="42">
        <v>20</v>
      </c>
      <c r="K50" s="42"/>
      <c r="O50" s="294" t="s">
        <v>466</v>
      </c>
    </row>
    <row r="51" spans="1:15" ht="14.4" x14ac:dyDescent="0.3">
      <c r="A51" s="287">
        <f t="shared" si="4"/>
        <v>45839</v>
      </c>
      <c r="B51" s="287">
        <f t="shared" si="2"/>
        <v>45930</v>
      </c>
      <c r="C51" s="290" t="str">
        <f t="shared" si="0"/>
        <v>07/01/2026 to 09/30/2026</v>
      </c>
      <c r="D51" s="290"/>
      <c r="G51" s="421" t="s">
        <v>467</v>
      </c>
      <c r="I51" s="42"/>
      <c r="J51" s="42">
        <v>21</v>
      </c>
      <c r="K51" s="42"/>
      <c r="O51" s="294" t="s">
        <v>468</v>
      </c>
    </row>
    <row r="52" spans="1:15" ht="14.4" x14ac:dyDescent="0.3">
      <c r="A52" s="287">
        <f t="shared" si="4"/>
        <v>45931</v>
      </c>
      <c r="B52" s="287">
        <f t="shared" si="2"/>
        <v>46022</v>
      </c>
      <c r="C52" s="290" t="str">
        <f t="shared" si="0"/>
        <v>10/01/2026 to 12/31/2026</v>
      </c>
      <c r="D52" s="290"/>
      <c r="G52" s="421" t="s">
        <v>469</v>
      </c>
      <c r="I52" s="42"/>
      <c r="J52" s="42">
        <v>22</v>
      </c>
      <c r="K52" s="42"/>
    </row>
    <row r="53" spans="1:15" ht="14.4" x14ac:dyDescent="0.3">
      <c r="A53" s="287">
        <f t="shared" si="4"/>
        <v>46023</v>
      </c>
      <c r="B53" s="287">
        <f t="shared" si="2"/>
        <v>46112</v>
      </c>
      <c r="C53" s="290" t="str">
        <f t="shared" si="0"/>
        <v>01/01/2027 to 03/31/2027</v>
      </c>
      <c r="D53" s="290"/>
      <c r="G53" s="421" t="s">
        <v>470</v>
      </c>
      <c r="I53" s="42"/>
      <c r="J53" s="42">
        <v>23</v>
      </c>
      <c r="K53" s="42"/>
    </row>
    <row r="54" spans="1:15" ht="14.4" x14ac:dyDescent="0.3">
      <c r="A54" s="287">
        <f t="shared" si="4"/>
        <v>46113</v>
      </c>
      <c r="B54" s="287">
        <f t="shared" si="2"/>
        <v>46203</v>
      </c>
      <c r="C54" s="290" t="str">
        <f t="shared" si="0"/>
        <v>04/01/2027 to 06/30/2027</v>
      </c>
      <c r="D54" s="290"/>
      <c r="G54" s="421" t="s">
        <v>471</v>
      </c>
      <c r="I54" s="42"/>
      <c r="J54" s="42">
        <v>24</v>
      </c>
      <c r="K54" s="42"/>
    </row>
    <row r="55" spans="1:15" ht="14.4" x14ac:dyDescent="0.3">
      <c r="A55" s="287">
        <f t="shared" si="4"/>
        <v>46204</v>
      </c>
      <c r="B55" s="287">
        <f t="shared" si="2"/>
        <v>46295</v>
      </c>
      <c r="C55" s="290" t="str">
        <f t="shared" si="0"/>
        <v>07/01/2027 to 09/30/2027</v>
      </c>
      <c r="D55" s="290"/>
      <c r="G55" s="421" t="s">
        <v>472</v>
      </c>
      <c r="I55" s="42"/>
      <c r="J55" s="42">
        <v>25</v>
      </c>
      <c r="K55" s="42"/>
    </row>
    <row r="56" spans="1:15" ht="14.4" x14ac:dyDescent="0.3">
      <c r="A56" s="287">
        <f t="shared" si="4"/>
        <v>46296</v>
      </c>
      <c r="B56" s="287">
        <f t="shared" si="2"/>
        <v>46387</v>
      </c>
      <c r="C56" s="290" t="str">
        <f t="shared" si="0"/>
        <v>10/01/2027 to 12/31/2027</v>
      </c>
      <c r="D56" s="290"/>
      <c r="G56" s="421" t="s">
        <v>353</v>
      </c>
      <c r="I56" s="42"/>
      <c r="J56" s="42">
        <v>26</v>
      </c>
      <c r="K56" s="42"/>
    </row>
    <row r="57" spans="1:15" ht="14.4" x14ac:dyDescent="0.3">
      <c r="A57" s="287">
        <f t="shared" si="4"/>
        <v>46388</v>
      </c>
      <c r="B57" s="287">
        <f t="shared" si="2"/>
        <v>46477</v>
      </c>
      <c r="C57" s="290" t="str">
        <f t="shared" si="0"/>
        <v>01/01/2028 to 03/31/2028</v>
      </c>
      <c r="D57" s="290"/>
      <c r="G57" s="421" t="s">
        <v>473</v>
      </c>
      <c r="I57" s="42"/>
      <c r="J57" s="42">
        <v>27</v>
      </c>
      <c r="K57" s="42"/>
    </row>
    <row r="58" spans="1:15" ht="14.4" x14ac:dyDescent="0.3">
      <c r="A58" s="287">
        <f t="shared" si="4"/>
        <v>46478</v>
      </c>
      <c r="B58" s="287">
        <f t="shared" si="2"/>
        <v>46568</v>
      </c>
      <c r="C58" s="290" t="str">
        <f t="shared" si="0"/>
        <v>04/01/2028 to 06/30/2028</v>
      </c>
      <c r="D58" s="290"/>
      <c r="G58" s="421" t="s">
        <v>474</v>
      </c>
      <c r="I58" s="42"/>
      <c r="J58" s="42">
        <v>28</v>
      </c>
      <c r="K58" s="42"/>
    </row>
    <row r="59" spans="1:15" ht="14.4" x14ac:dyDescent="0.3">
      <c r="A59" s="287">
        <f t="shared" si="4"/>
        <v>46569</v>
      </c>
      <c r="B59" s="287">
        <f t="shared" si="2"/>
        <v>46660</v>
      </c>
      <c r="C59" s="290" t="str">
        <f t="shared" si="0"/>
        <v>07/01/2028 to 09/30/2028</v>
      </c>
      <c r="D59" s="290"/>
      <c r="G59" s="421" t="s">
        <v>475</v>
      </c>
      <c r="I59" s="42"/>
      <c r="J59" s="42">
        <v>29</v>
      </c>
      <c r="K59" s="42"/>
    </row>
    <row r="60" spans="1:15" ht="14.4" x14ac:dyDescent="0.3">
      <c r="A60" s="287">
        <f t="shared" si="4"/>
        <v>46661</v>
      </c>
      <c r="B60" s="287">
        <f t="shared" si="2"/>
        <v>46752</v>
      </c>
      <c r="C60" s="290" t="str">
        <f t="shared" si="0"/>
        <v>10/01/2028 to 12/31/2028</v>
      </c>
      <c r="D60" s="290"/>
      <c r="G60" s="421" t="s">
        <v>476</v>
      </c>
      <c r="I60" s="42"/>
      <c r="J60" s="42">
        <v>30</v>
      </c>
      <c r="K60" s="42"/>
    </row>
    <row r="61" spans="1:15" ht="14.4" x14ac:dyDescent="0.3">
      <c r="A61" s="287">
        <f t="shared" si="4"/>
        <v>46753</v>
      </c>
      <c r="B61" s="287">
        <f t="shared" si="2"/>
        <v>46843</v>
      </c>
      <c r="C61" s="290" t="str">
        <f t="shared" si="0"/>
        <v>01/01/2029 to 03/31/2029</v>
      </c>
      <c r="D61" s="290"/>
      <c r="G61" s="421" t="s">
        <v>477</v>
      </c>
      <c r="I61" s="42"/>
      <c r="J61" s="42">
        <v>31</v>
      </c>
      <c r="K61" s="42"/>
    </row>
    <row r="62" spans="1:15" ht="14.4" x14ac:dyDescent="0.3">
      <c r="A62" s="287">
        <f t="shared" si="4"/>
        <v>46844</v>
      </c>
      <c r="B62" s="287">
        <f t="shared" si="2"/>
        <v>46934</v>
      </c>
      <c r="C62" s="290" t="str">
        <f t="shared" si="0"/>
        <v>04/01/2029 to 06/30/2029</v>
      </c>
      <c r="D62" s="290"/>
      <c r="G62" s="421" t="s">
        <v>478</v>
      </c>
    </row>
    <row r="63" spans="1:15" ht="14.4" x14ac:dyDescent="0.3">
      <c r="A63" s="287">
        <f t="shared" si="4"/>
        <v>46935</v>
      </c>
      <c r="B63" s="287">
        <f t="shared" si="2"/>
        <v>47026</v>
      </c>
      <c r="C63" s="290" t="str">
        <f t="shared" si="0"/>
        <v>07/01/2029 to 09/30/2029</v>
      </c>
      <c r="D63" s="290"/>
      <c r="G63" s="421" t="s">
        <v>479</v>
      </c>
    </row>
    <row r="64" spans="1:15" ht="14.4" x14ac:dyDescent="0.3">
      <c r="A64" s="287">
        <f t="shared" si="4"/>
        <v>47027</v>
      </c>
      <c r="B64" s="287">
        <f t="shared" si="2"/>
        <v>47118</v>
      </c>
      <c r="C64" s="290" t="str">
        <f t="shared" si="0"/>
        <v>10/01/2029 to 12/31/2029</v>
      </c>
      <c r="D64" s="290"/>
      <c r="G64" s="421" t="s">
        <v>480</v>
      </c>
    </row>
    <row r="65" spans="1:7" ht="14.4" x14ac:dyDescent="0.3">
      <c r="A65" s="287">
        <f t="shared" si="4"/>
        <v>47119</v>
      </c>
      <c r="B65" s="287">
        <f t="shared" si="2"/>
        <v>47208</v>
      </c>
      <c r="C65" s="290" t="str">
        <f t="shared" si="0"/>
        <v>01/01/2030 to 03/31/2030</v>
      </c>
      <c r="D65" s="290"/>
      <c r="G65" s="421" t="s">
        <v>481</v>
      </c>
    </row>
    <row r="66" spans="1:7" ht="14.4" x14ac:dyDescent="0.3">
      <c r="A66" s="287">
        <f t="shared" si="4"/>
        <v>47209</v>
      </c>
      <c r="B66" s="287">
        <f t="shared" si="2"/>
        <v>47299</v>
      </c>
      <c r="C66" s="290" t="str">
        <f t="shared" si="0"/>
        <v>04/01/2030 to 06/30/2030</v>
      </c>
      <c r="D66" s="290"/>
      <c r="G66" s="421" t="s">
        <v>482</v>
      </c>
    </row>
    <row r="67" spans="1:7" ht="14.4" x14ac:dyDescent="0.3">
      <c r="A67" s="287">
        <f t="shared" si="4"/>
        <v>47300</v>
      </c>
      <c r="B67" s="287">
        <f t="shared" si="2"/>
        <v>47391</v>
      </c>
      <c r="C67" s="290" t="str">
        <f t="shared" si="0"/>
        <v>07/01/2030 to 09/30/2030</v>
      </c>
      <c r="D67" s="290"/>
      <c r="G67" s="421" t="s">
        <v>483</v>
      </c>
    </row>
    <row r="68" spans="1:7" ht="14.4" x14ac:dyDescent="0.3">
      <c r="A68" s="287">
        <f t="shared" si="4"/>
        <v>47392</v>
      </c>
      <c r="B68" s="287">
        <f t="shared" si="2"/>
        <v>47483</v>
      </c>
      <c r="G68" s="421" t="s">
        <v>484</v>
      </c>
    </row>
    <row r="69" spans="1:7" ht="14.4" x14ac:dyDescent="0.3">
      <c r="A69" s="287">
        <f>EDATE(A68,3)</f>
        <v>47484</v>
      </c>
      <c r="B69" s="287">
        <f t="shared" si="2"/>
        <v>47573</v>
      </c>
      <c r="G69" s="421" t="s">
        <v>485</v>
      </c>
    </row>
    <row r="70" spans="1:7" ht="14.4" x14ac:dyDescent="0.3">
      <c r="A70" s="287">
        <f>EDATE(A69,3)</f>
        <v>47574</v>
      </c>
      <c r="B70" s="287">
        <f t="shared" si="2"/>
        <v>47664</v>
      </c>
      <c r="G70" s="421" t="s">
        <v>486</v>
      </c>
    </row>
    <row r="71" spans="1:7" ht="14.4" x14ac:dyDescent="0.3">
      <c r="A71" s="287">
        <f>EDATE(A70,3)</f>
        <v>47665</v>
      </c>
      <c r="B71" s="287">
        <f t="shared" si="2"/>
        <v>47756</v>
      </c>
      <c r="G71" s="421" t="s">
        <v>487</v>
      </c>
    </row>
    <row r="72" spans="1:7" ht="14.4" x14ac:dyDescent="0.3">
      <c r="G72" s="421" t="s">
        <v>488</v>
      </c>
    </row>
    <row r="73" spans="1:7" ht="14.4" x14ac:dyDescent="0.3">
      <c r="A73" s="283" t="s">
        <v>489</v>
      </c>
      <c r="G73" s="421" t="s">
        <v>490</v>
      </c>
    </row>
    <row r="74" spans="1:7" ht="14.4" x14ac:dyDescent="0.3">
      <c r="A74" s="1" t="s">
        <v>491</v>
      </c>
      <c r="G74" s="421" t="s">
        <v>492</v>
      </c>
    </row>
    <row r="75" spans="1:7" ht="14.4" x14ac:dyDescent="0.3">
      <c r="A75" s="1" t="s">
        <v>493</v>
      </c>
      <c r="G75" s="421" t="s">
        <v>494</v>
      </c>
    </row>
    <row r="76" spans="1:7" ht="14.4" x14ac:dyDescent="0.3">
      <c r="A76" s="1" t="s">
        <v>495</v>
      </c>
      <c r="G76" s="421" t="s">
        <v>496</v>
      </c>
    </row>
    <row r="77" spans="1:7" ht="14.4" x14ac:dyDescent="0.3">
      <c r="A77" s="1" t="s">
        <v>497</v>
      </c>
      <c r="G77" s="421" t="s">
        <v>498</v>
      </c>
    </row>
    <row r="78" spans="1:7" ht="14.4" x14ac:dyDescent="0.3">
      <c r="A78" s="1" t="s">
        <v>499</v>
      </c>
      <c r="G78" s="421" t="s">
        <v>500</v>
      </c>
    </row>
    <row r="79" spans="1:7" ht="14.4" x14ac:dyDescent="0.3">
      <c r="A79" s="1" t="s">
        <v>501</v>
      </c>
      <c r="G79" s="421" t="s">
        <v>502</v>
      </c>
    </row>
    <row r="80" spans="1:7" ht="14.4" x14ac:dyDescent="0.3">
      <c r="A80" s="1" t="s">
        <v>503</v>
      </c>
      <c r="G80" s="421" t="s">
        <v>504</v>
      </c>
    </row>
    <row r="81" spans="1:7" ht="14.4" x14ac:dyDescent="0.3">
      <c r="A81" s="1" t="s">
        <v>505</v>
      </c>
      <c r="G81" s="421" t="s">
        <v>506</v>
      </c>
    </row>
    <row r="82" spans="1:7" ht="14.4" x14ac:dyDescent="0.3">
      <c r="A82" s="1" t="s">
        <v>507</v>
      </c>
      <c r="G82" s="421" t="s">
        <v>508</v>
      </c>
    </row>
    <row r="83" spans="1:7" ht="14.4" x14ac:dyDescent="0.3">
      <c r="A83" s="1" t="s">
        <v>321</v>
      </c>
      <c r="G83" s="421" t="s">
        <v>509</v>
      </c>
    </row>
    <row r="84" spans="1:7" ht="14.4" x14ac:dyDescent="0.3">
      <c r="G84" s="421" t="s">
        <v>510</v>
      </c>
    </row>
    <row r="85" spans="1:7" ht="14.4" x14ac:dyDescent="0.3">
      <c r="G85" s="421" t="s">
        <v>511</v>
      </c>
    </row>
    <row r="86" spans="1:7" ht="14.4" x14ac:dyDescent="0.3">
      <c r="G86" s="421" t="s">
        <v>512</v>
      </c>
    </row>
    <row r="87" spans="1:7" ht="14.4" x14ac:dyDescent="0.3">
      <c r="G87" s="421" t="s">
        <v>513</v>
      </c>
    </row>
  </sheetData>
  <phoneticPr fontId="70" type="noConversion"/>
  <conditionalFormatting sqref="G25:G36">
    <cfRule type="expression" dxfId="0" priority="1" stopIfTrue="1">
      <formula>$E25+#REF!&gt;0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5BBC6-9B8B-4923-B828-D358E56DBC7F}">
  <sheetPr>
    <tabColor theme="4"/>
  </sheetPr>
  <dimension ref="B1:R114"/>
  <sheetViews>
    <sheetView topLeftCell="A14" zoomScaleNormal="100" workbookViewId="0">
      <selection activeCell="C30" sqref="C30"/>
    </sheetView>
  </sheetViews>
  <sheetFormatPr defaultRowHeight="16.5" customHeight="1" x14ac:dyDescent="0.3"/>
  <cols>
    <col min="1" max="1" width="1.44140625" style="10" customWidth="1"/>
    <col min="2" max="2" width="26" style="10" customWidth="1"/>
    <col min="3" max="3" width="18.33203125" style="10" customWidth="1"/>
    <col min="4" max="4" width="13.6640625" style="10" customWidth="1"/>
    <col min="5" max="5" width="11.6640625" style="10" customWidth="1"/>
    <col min="6" max="6" width="10.6640625" style="10" customWidth="1"/>
    <col min="7" max="8" width="13.6640625" style="10" customWidth="1"/>
    <col min="9" max="9" width="21.33203125" style="10" customWidth="1"/>
    <col min="10" max="10" width="20.5546875" style="309" customWidth="1"/>
    <col min="11" max="11" width="54.33203125" style="309" customWidth="1"/>
    <col min="12" max="13" width="13.5546875" style="10" customWidth="1"/>
    <col min="14" max="14" width="13.6640625" style="310" customWidth="1"/>
    <col min="15" max="15" width="29.33203125" style="10" customWidth="1"/>
    <col min="16" max="16" width="24.33203125" style="10" customWidth="1"/>
    <col min="17" max="17" width="46.33203125" style="10" bestFit="1" customWidth="1"/>
    <col min="18" max="18" width="40.6640625" style="10" bestFit="1" customWidth="1"/>
    <col min="19" max="220" width="9.33203125" style="10"/>
    <col min="221" max="222" width="9.33203125" style="10" customWidth="1"/>
    <col min="223" max="224" width="6.44140625" style="10" customWidth="1"/>
    <col min="225" max="225" width="14" style="10" bestFit="1" customWidth="1"/>
    <col min="226" max="226" width="40" style="10" customWidth="1"/>
    <col min="227" max="227" width="13.33203125" style="10" customWidth="1"/>
    <col min="228" max="229" width="8.5546875" style="10" bestFit="1" customWidth="1"/>
    <col min="230" max="230" width="8.33203125" style="10" customWidth="1"/>
    <col min="231" max="231" width="9.6640625" style="10" customWidth="1"/>
    <col min="232" max="232" width="32.33203125" style="10" customWidth="1"/>
    <col min="233" max="476" width="9.33203125" style="10"/>
    <col min="477" max="478" width="9.33203125" style="10" customWidth="1"/>
    <col min="479" max="480" width="6.44140625" style="10" customWidth="1"/>
    <col min="481" max="481" width="14" style="10" bestFit="1" customWidth="1"/>
    <col min="482" max="482" width="40" style="10" customWidth="1"/>
    <col min="483" max="483" width="13.33203125" style="10" customWidth="1"/>
    <col min="484" max="485" width="8.5546875" style="10" bestFit="1" customWidth="1"/>
    <col min="486" max="486" width="8.33203125" style="10" customWidth="1"/>
    <col min="487" max="487" width="9.6640625" style="10" customWidth="1"/>
    <col min="488" max="488" width="32.33203125" style="10" customWidth="1"/>
    <col min="489" max="732" width="9.33203125" style="10"/>
    <col min="733" max="734" width="9.33203125" style="10" customWidth="1"/>
    <col min="735" max="736" width="6.44140625" style="10" customWidth="1"/>
    <col min="737" max="737" width="14" style="10" bestFit="1" customWidth="1"/>
    <col min="738" max="738" width="40" style="10" customWidth="1"/>
    <col min="739" max="739" width="13.33203125" style="10" customWidth="1"/>
    <col min="740" max="741" width="8.5546875" style="10" bestFit="1" customWidth="1"/>
    <col min="742" max="742" width="8.33203125" style="10" customWidth="1"/>
    <col min="743" max="743" width="9.6640625" style="10" customWidth="1"/>
    <col min="744" max="744" width="32.33203125" style="10" customWidth="1"/>
    <col min="745" max="988" width="9.33203125" style="10"/>
    <col min="989" max="990" width="9.33203125" style="10" customWidth="1"/>
    <col min="991" max="992" width="6.44140625" style="10" customWidth="1"/>
    <col min="993" max="993" width="14" style="10" bestFit="1" customWidth="1"/>
    <col min="994" max="994" width="40" style="10" customWidth="1"/>
    <col min="995" max="995" width="13.33203125" style="10" customWidth="1"/>
    <col min="996" max="997" width="8.5546875" style="10" bestFit="1" customWidth="1"/>
    <col min="998" max="998" width="8.33203125" style="10" customWidth="1"/>
    <col min="999" max="999" width="9.6640625" style="10" customWidth="1"/>
    <col min="1000" max="1000" width="32.33203125" style="10" customWidth="1"/>
    <col min="1001" max="1244" width="9.33203125" style="10"/>
    <col min="1245" max="1246" width="9.33203125" style="10" customWidth="1"/>
    <col min="1247" max="1248" width="6.44140625" style="10" customWidth="1"/>
    <col min="1249" max="1249" width="14" style="10" bestFit="1" customWidth="1"/>
    <col min="1250" max="1250" width="40" style="10" customWidth="1"/>
    <col min="1251" max="1251" width="13.33203125" style="10" customWidth="1"/>
    <col min="1252" max="1253" width="8.5546875" style="10" bestFit="1" customWidth="1"/>
    <col min="1254" max="1254" width="8.33203125" style="10" customWidth="1"/>
    <col min="1255" max="1255" width="9.6640625" style="10" customWidth="1"/>
    <col min="1256" max="1256" width="32.33203125" style="10" customWidth="1"/>
    <col min="1257" max="1500" width="9.33203125" style="10"/>
    <col min="1501" max="1502" width="9.33203125" style="10" customWidth="1"/>
    <col min="1503" max="1504" width="6.44140625" style="10" customWidth="1"/>
    <col min="1505" max="1505" width="14" style="10" bestFit="1" customWidth="1"/>
    <col min="1506" max="1506" width="40" style="10" customWidth="1"/>
    <col min="1507" max="1507" width="13.33203125" style="10" customWidth="1"/>
    <col min="1508" max="1509" width="8.5546875" style="10" bestFit="1" customWidth="1"/>
    <col min="1510" max="1510" width="8.33203125" style="10" customWidth="1"/>
    <col min="1511" max="1511" width="9.6640625" style="10" customWidth="1"/>
    <col min="1512" max="1512" width="32.33203125" style="10" customWidth="1"/>
    <col min="1513" max="1756" width="9.33203125" style="10"/>
    <col min="1757" max="1758" width="9.33203125" style="10" customWidth="1"/>
    <col min="1759" max="1760" width="6.44140625" style="10" customWidth="1"/>
    <col min="1761" max="1761" width="14" style="10" bestFit="1" customWidth="1"/>
    <col min="1762" max="1762" width="40" style="10" customWidth="1"/>
    <col min="1763" max="1763" width="13.33203125" style="10" customWidth="1"/>
    <col min="1764" max="1765" width="8.5546875" style="10" bestFit="1" customWidth="1"/>
    <col min="1766" max="1766" width="8.33203125" style="10" customWidth="1"/>
    <col min="1767" max="1767" width="9.6640625" style="10" customWidth="1"/>
    <col min="1768" max="1768" width="32.33203125" style="10" customWidth="1"/>
    <col min="1769" max="2012" width="9.33203125" style="10"/>
    <col min="2013" max="2014" width="9.33203125" style="10" customWidth="1"/>
    <col min="2015" max="2016" width="6.44140625" style="10" customWidth="1"/>
    <col min="2017" max="2017" width="14" style="10" bestFit="1" customWidth="1"/>
    <col min="2018" max="2018" width="40" style="10" customWidth="1"/>
    <col min="2019" max="2019" width="13.33203125" style="10" customWidth="1"/>
    <col min="2020" max="2021" width="8.5546875" style="10" bestFit="1" customWidth="1"/>
    <col min="2022" max="2022" width="8.33203125" style="10" customWidth="1"/>
    <col min="2023" max="2023" width="9.6640625" style="10" customWidth="1"/>
    <col min="2024" max="2024" width="32.33203125" style="10" customWidth="1"/>
    <col min="2025" max="2268" width="9.33203125" style="10"/>
    <col min="2269" max="2270" width="9.33203125" style="10" customWidth="1"/>
    <col min="2271" max="2272" width="6.44140625" style="10" customWidth="1"/>
    <col min="2273" max="2273" width="14" style="10" bestFit="1" customWidth="1"/>
    <col min="2274" max="2274" width="40" style="10" customWidth="1"/>
    <col min="2275" max="2275" width="13.33203125" style="10" customWidth="1"/>
    <col min="2276" max="2277" width="8.5546875" style="10" bestFit="1" customWidth="1"/>
    <col min="2278" max="2278" width="8.33203125" style="10" customWidth="1"/>
    <col min="2279" max="2279" width="9.6640625" style="10" customWidth="1"/>
    <col min="2280" max="2280" width="32.33203125" style="10" customWidth="1"/>
    <col min="2281" max="2524" width="9.33203125" style="10"/>
    <col min="2525" max="2526" width="9.33203125" style="10" customWidth="1"/>
    <col min="2527" max="2528" width="6.44140625" style="10" customWidth="1"/>
    <col min="2529" max="2529" width="14" style="10" bestFit="1" customWidth="1"/>
    <col min="2530" max="2530" width="40" style="10" customWidth="1"/>
    <col min="2531" max="2531" width="13.33203125" style="10" customWidth="1"/>
    <col min="2532" max="2533" width="8.5546875" style="10" bestFit="1" customWidth="1"/>
    <col min="2534" max="2534" width="8.33203125" style="10" customWidth="1"/>
    <col min="2535" max="2535" width="9.6640625" style="10" customWidth="1"/>
    <col min="2536" max="2536" width="32.33203125" style="10" customWidth="1"/>
    <col min="2537" max="2780" width="9.33203125" style="10"/>
    <col min="2781" max="2782" width="9.33203125" style="10" customWidth="1"/>
    <col min="2783" max="2784" width="6.44140625" style="10" customWidth="1"/>
    <col min="2785" max="2785" width="14" style="10" bestFit="1" customWidth="1"/>
    <col min="2786" max="2786" width="40" style="10" customWidth="1"/>
    <col min="2787" max="2787" width="13.33203125" style="10" customWidth="1"/>
    <col min="2788" max="2789" width="8.5546875" style="10" bestFit="1" customWidth="1"/>
    <col min="2790" max="2790" width="8.33203125" style="10" customWidth="1"/>
    <col min="2791" max="2791" width="9.6640625" style="10" customWidth="1"/>
    <col min="2792" max="2792" width="32.33203125" style="10" customWidth="1"/>
    <col min="2793" max="3036" width="9.33203125" style="10"/>
    <col min="3037" max="3038" width="9.33203125" style="10" customWidth="1"/>
    <col min="3039" max="3040" width="6.44140625" style="10" customWidth="1"/>
    <col min="3041" max="3041" width="14" style="10" bestFit="1" customWidth="1"/>
    <col min="3042" max="3042" width="40" style="10" customWidth="1"/>
    <col min="3043" max="3043" width="13.33203125" style="10" customWidth="1"/>
    <col min="3044" max="3045" width="8.5546875" style="10" bestFit="1" customWidth="1"/>
    <col min="3046" max="3046" width="8.33203125" style="10" customWidth="1"/>
    <col min="3047" max="3047" width="9.6640625" style="10" customWidth="1"/>
    <col min="3048" max="3048" width="32.33203125" style="10" customWidth="1"/>
    <col min="3049" max="3292" width="9.33203125" style="10"/>
    <col min="3293" max="3294" width="9.33203125" style="10" customWidth="1"/>
    <col min="3295" max="3296" width="6.44140625" style="10" customWidth="1"/>
    <col min="3297" max="3297" width="14" style="10" bestFit="1" customWidth="1"/>
    <col min="3298" max="3298" width="40" style="10" customWidth="1"/>
    <col min="3299" max="3299" width="13.33203125" style="10" customWidth="1"/>
    <col min="3300" max="3301" width="8.5546875" style="10" bestFit="1" customWidth="1"/>
    <col min="3302" max="3302" width="8.33203125" style="10" customWidth="1"/>
    <col min="3303" max="3303" width="9.6640625" style="10" customWidth="1"/>
    <col min="3304" max="3304" width="32.33203125" style="10" customWidth="1"/>
    <col min="3305" max="3548" width="9.33203125" style="10"/>
    <col min="3549" max="3550" width="9.33203125" style="10" customWidth="1"/>
    <col min="3551" max="3552" width="6.44140625" style="10" customWidth="1"/>
    <col min="3553" max="3553" width="14" style="10" bestFit="1" customWidth="1"/>
    <col min="3554" max="3554" width="40" style="10" customWidth="1"/>
    <col min="3555" max="3555" width="13.33203125" style="10" customWidth="1"/>
    <col min="3556" max="3557" width="8.5546875" style="10" bestFit="1" customWidth="1"/>
    <col min="3558" max="3558" width="8.33203125" style="10" customWidth="1"/>
    <col min="3559" max="3559" width="9.6640625" style="10" customWidth="1"/>
    <col min="3560" max="3560" width="32.33203125" style="10" customWidth="1"/>
    <col min="3561" max="3804" width="9.33203125" style="10"/>
    <col min="3805" max="3806" width="9.33203125" style="10" customWidth="1"/>
    <col min="3807" max="3808" width="6.44140625" style="10" customWidth="1"/>
    <col min="3809" max="3809" width="14" style="10" bestFit="1" customWidth="1"/>
    <col min="3810" max="3810" width="40" style="10" customWidth="1"/>
    <col min="3811" max="3811" width="13.33203125" style="10" customWidth="1"/>
    <col min="3812" max="3813" width="8.5546875" style="10" bestFit="1" customWidth="1"/>
    <col min="3814" max="3814" width="8.33203125" style="10" customWidth="1"/>
    <col min="3815" max="3815" width="9.6640625" style="10" customWidth="1"/>
    <col min="3816" max="3816" width="32.33203125" style="10" customWidth="1"/>
    <col min="3817" max="4060" width="9.33203125" style="10"/>
    <col min="4061" max="4062" width="9.33203125" style="10" customWidth="1"/>
    <col min="4063" max="4064" width="6.44140625" style="10" customWidth="1"/>
    <col min="4065" max="4065" width="14" style="10" bestFit="1" customWidth="1"/>
    <col min="4066" max="4066" width="40" style="10" customWidth="1"/>
    <col min="4067" max="4067" width="13.33203125" style="10" customWidth="1"/>
    <col min="4068" max="4069" width="8.5546875" style="10" bestFit="1" customWidth="1"/>
    <col min="4070" max="4070" width="8.33203125" style="10" customWidth="1"/>
    <col min="4071" max="4071" width="9.6640625" style="10" customWidth="1"/>
    <col min="4072" max="4072" width="32.33203125" style="10" customWidth="1"/>
    <col min="4073" max="4316" width="9.33203125" style="10"/>
    <col min="4317" max="4318" width="9.33203125" style="10" customWidth="1"/>
    <col min="4319" max="4320" width="6.44140625" style="10" customWidth="1"/>
    <col min="4321" max="4321" width="14" style="10" bestFit="1" customWidth="1"/>
    <col min="4322" max="4322" width="40" style="10" customWidth="1"/>
    <col min="4323" max="4323" width="13.33203125" style="10" customWidth="1"/>
    <col min="4324" max="4325" width="8.5546875" style="10" bestFit="1" customWidth="1"/>
    <col min="4326" max="4326" width="8.33203125" style="10" customWidth="1"/>
    <col min="4327" max="4327" width="9.6640625" style="10" customWidth="1"/>
    <col min="4328" max="4328" width="32.33203125" style="10" customWidth="1"/>
    <col min="4329" max="4572" width="9.33203125" style="10"/>
    <col min="4573" max="4574" width="9.33203125" style="10" customWidth="1"/>
    <col min="4575" max="4576" width="6.44140625" style="10" customWidth="1"/>
    <col min="4577" max="4577" width="14" style="10" bestFit="1" customWidth="1"/>
    <col min="4578" max="4578" width="40" style="10" customWidth="1"/>
    <col min="4579" max="4579" width="13.33203125" style="10" customWidth="1"/>
    <col min="4580" max="4581" width="8.5546875" style="10" bestFit="1" customWidth="1"/>
    <col min="4582" max="4582" width="8.33203125" style="10" customWidth="1"/>
    <col min="4583" max="4583" width="9.6640625" style="10" customWidth="1"/>
    <col min="4584" max="4584" width="32.33203125" style="10" customWidth="1"/>
    <col min="4585" max="4828" width="9.33203125" style="10"/>
    <col min="4829" max="4830" width="9.33203125" style="10" customWidth="1"/>
    <col min="4831" max="4832" width="6.44140625" style="10" customWidth="1"/>
    <col min="4833" max="4833" width="14" style="10" bestFit="1" customWidth="1"/>
    <col min="4834" max="4834" width="40" style="10" customWidth="1"/>
    <col min="4835" max="4835" width="13.33203125" style="10" customWidth="1"/>
    <col min="4836" max="4837" width="8.5546875" style="10" bestFit="1" customWidth="1"/>
    <col min="4838" max="4838" width="8.33203125" style="10" customWidth="1"/>
    <col min="4839" max="4839" width="9.6640625" style="10" customWidth="1"/>
    <col min="4840" max="4840" width="32.33203125" style="10" customWidth="1"/>
    <col min="4841" max="5084" width="9.33203125" style="10"/>
    <col min="5085" max="5086" width="9.33203125" style="10" customWidth="1"/>
    <col min="5087" max="5088" width="6.44140625" style="10" customWidth="1"/>
    <col min="5089" max="5089" width="14" style="10" bestFit="1" customWidth="1"/>
    <col min="5090" max="5090" width="40" style="10" customWidth="1"/>
    <col min="5091" max="5091" width="13.33203125" style="10" customWidth="1"/>
    <col min="5092" max="5093" width="8.5546875" style="10" bestFit="1" customWidth="1"/>
    <col min="5094" max="5094" width="8.33203125" style="10" customWidth="1"/>
    <col min="5095" max="5095" width="9.6640625" style="10" customWidth="1"/>
    <col min="5096" max="5096" width="32.33203125" style="10" customWidth="1"/>
    <col min="5097" max="5340" width="9.33203125" style="10"/>
    <col min="5341" max="5342" width="9.33203125" style="10" customWidth="1"/>
    <col min="5343" max="5344" width="6.44140625" style="10" customWidth="1"/>
    <col min="5345" max="5345" width="14" style="10" bestFit="1" customWidth="1"/>
    <col min="5346" max="5346" width="40" style="10" customWidth="1"/>
    <col min="5347" max="5347" width="13.33203125" style="10" customWidth="1"/>
    <col min="5348" max="5349" width="8.5546875" style="10" bestFit="1" customWidth="1"/>
    <col min="5350" max="5350" width="8.33203125" style="10" customWidth="1"/>
    <col min="5351" max="5351" width="9.6640625" style="10" customWidth="1"/>
    <col min="5352" max="5352" width="32.33203125" style="10" customWidth="1"/>
    <col min="5353" max="5596" width="9.33203125" style="10"/>
    <col min="5597" max="5598" width="9.33203125" style="10" customWidth="1"/>
    <col min="5599" max="5600" width="6.44140625" style="10" customWidth="1"/>
    <col min="5601" max="5601" width="14" style="10" bestFit="1" customWidth="1"/>
    <col min="5602" max="5602" width="40" style="10" customWidth="1"/>
    <col min="5603" max="5603" width="13.33203125" style="10" customWidth="1"/>
    <col min="5604" max="5605" width="8.5546875" style="10" bestFit="1" customWidth="1"/>
    <col min="5606" max="5606" width="8.33203125" style="10" customWidth="1"/>
    <col min="5607" max="5607" width="9.6640625" style="10" customWidth="1"/>
    <col min="5608" max="5608" width="32.33203125" style="10" customWidth="1"/>
    <col min="5609" max="5852" width="9.33203125" style="10"/>
    <col min="5853" max="5854" width="9.33203125" style="10" customWidth="1"/>
    <col min="5855" max="5856" width="6.44140625" style="10" customWidth="1"/>
    <col min="5857" max="5857" width="14" style="10" bestFit="1" customWidth="1"/>
    <col min="5858" max="5858" width="40" style="10" customWidth="1"/>
    <col min="5859" max="5859" width="13.33203125" style="10" customWidth="1"/>
    <col min="5860" max="5861" width="8.5546875" style="10" bestFit="1" customWidth="1"/>
    <col min="5862" max="5862" width="8.33203125" style="10" customWidth="1"/>
    <col min="5863" max="5863" width="9.6640625" style="10" customWidth="1"/>
    <col min="5864" max="5864" width="32.33203125" style="10" customWidth="1"/>
    <col min="5865" max="6108" width="9.33203125" style="10"/>
    <col min="6109" max="6110" width="9.33203125" style="10" customWidth="1"/>
    <col min="6111" max="6112" width="6.44140625" style="10" customWidth="1"/>
    <col min="6113" max="6113" width="14" style="10" bestFit="1" customWidth="1"/>
    <col min="6114" max="6114" width="40" style="10" customWidth="1"/>
    <col min="6115" max="6115" width="13.33203125" style="10" customWidth="1"/>
    <col min="6116" max="6117" width="8.5546875" style="10" bestFit="1" customWidth="1"/>
    <col min="6118" max="6118" width="8.33203125" style="10" customWidth="1"/>
    <col min="6119" max="6119" width="9.6640625" style="10" customWidth="1"/>
    <col min="6120" max="6120" width="32.33203125" style="10" customWidth="1"/>
    <col min="6121" max="6364" width="9.33203125" style="10"/>
    <col min="6365" max="6366" width="9.33203125" style="10" customWidth="1"/>
    <col min="6367" max="6368" width="6.44140625" style="10" customWidth="1"/>
    <col min="6369" max="6369" width="14" style="10" bestFit="1" customWidth="1"/>
    <col min="6370" max="6370" width="40" style="10" customWidth="1"/>
    <col min="6371" max="6371" width="13.33203125" style="10" customWidth="1"/>
    <col min="6372" max="6373" width="8.5546875" style="10" bestFit="1" customWidth="1"/>
    <col min="6374" max="6374" width="8.33203125" style="10" customWidth="1"/>
    <col min="6375" max="6375" width="9.6640625" style="10" customWidth="1"/>
    <col min="6376" max="6376" width="32.33203125" style="10" customWidth="1"/>
    <col min="6377" max="6620" width="9.33203125" style="10"/>
    <col min="6621" max="6622" width="9.33203125" style="10" customWidth="1"/>
    <col min="6623" max="6624" width="6.44140625" style="10" customWidth="1"/>
    <col min="6625" max="6625" width="14" style="10" bestFit="1" customWidth="1"/>
    <col min="6626" max="6626" width="40" style="10" customWidth="1"/>
    <col min="6627" max="6627" width="13.33203125" style="10" customWidth="1"/>
    <col min="6628" max="6629" width="8.5546875" style="10" bestFit="1" customWidth="1"/>
    <col min="6630" max="6630" width="8.33203125" style="10" customWidth="1"/>
    <col min="6631" max="6631" width="9.6640625" style="10" customWidth="1"/>
    <col min="6632" max="6632" width="32.33203125" style="10" customWidth="1"/>
    <col min="6633" max="6876" width="9.33203125" style="10"/>
    <col min="6877" max="6878" width="9.33203125" style="10" customWidth="1"/>
    <col min="6879" max="6880" width="6.44140625" style="10" customWidth="1"/>
    <col min="6881" max="6881" width="14" style="10" bestFit="1" customWidth="1"/>
    <col min="6882" max="6882" width="40" style="10" customWidth="1"/>
    <col min="6883" max="6883" width="13.33203125" style="10" customWidth="1"/>
    <col min="6884" max="6885" width="8.5546875" style="10" bestFit="1" customWidth="1"/>
    <col min="6886" max="6886" width="8.33203125" style="10" customWidth="1"/>
    <col min="6887" max="6887" width="9.6640625" style="10" customWidth="1"/>
    <col min="6888" max="6888" width="32.33203125" style="10" customWidth="1"/>
    <col min="6889" max="7132" width="9.33203125" style="10"/>
    <col min="7133" max="7134" width="9.33203125" style="10" customWidth="1"/>
    <col min="7135" max="7136" width="6.44140625" style="10" customWidth="1"/>
    <col min="7137" max="7137" width="14" style="10" bestFit="1" customWidth="1"/>
    <col min="7138" max="7138" width="40" style="10" customWidth="1"/>
    <col min="7139" max="7139" width="13.33203125" style="10" customWidth="1"/>
    <col min="7140" max="7141" width="8.5546875" style="10" bestFit="1" customWidth="1"/>
    <col min="7142" max="7142" width="8.33203125" style="10" customWidth="1"/>
    <col min="7143" max="7143" width="9.6640625" style="10" customWidth="1"/>
    <col min="7144" max="7144" width="32.33203125" style="10" customWidth="1"/>
    <col min="7145" max="7388" width="9.33203125" style="10"/>
    <col min="7389" max="7390" width="9.33203125" style="10" customWidth="1"/>
    <col min="7391" max="7392" width="6.44140625" style="10" customWidth="1"/>
    <col min="7393" max="7393" width="14" style="10" bestFit="1" customWidth="1"/>
    <col min="7394" max="7394" width="40" style="10" customWidth="1"/>
    <col min="7395" max="7395" width="13.33203125" style="10" customWidth="1"/>
    <col min="7396" max="7397" width="8.5546875" style="10" bestFit="1" customWidth="1"/>
    <col min="7398" max="7398" width="8.33203125" style="10" customWidth="1"/>
    <col min="7399" max="7399" width="9.6640625" style="10" customWidth="1"/>
    <col min="7400" max="7400" width="32.33203125" style="10" customWidth="1"/>
    <col min="7401" max="7644" width="9.33203125" style="10"/>
    <col min="7645" max="7646" width="9.33203125" style="10" customWidth="1"/>
    <col min="7647" max="7648" width="6.44140625" style="10" customWidth="1"/>
    <col min="7649" max="7649" width="14" style="10" bestFit="1" customWidth="1"/>
    <col min="7650" max="7650" width="40" style="10" customWidth="1"/>
    <col min="7651" max="7651" width="13.33203125" style="10" customWidth="1"/>
    <col min="7652" max="7653" width="8.5546875" style="10" bestFit="1" customWidth="1"/>
    <col min="7654" max="7654" width="8.33203125" style="10" customWidth="1"/>
    <col min="7655" max="7655" width="9.6640625" style="10" customWidth="1"/>
    <col min="7656" max="7656" width="32.33203125" style="10" customWidth="1"/>
    <col min="7657" max="7900" width="9.33203125" style="10"/>
    <col min="7901" max="7902" width="9.33203125" style="10" customWidth="1"/>
    <col min="7903" max="7904" width="6.44140625" style="10" customWidth="1"/>
    <col min="7905" max="7905" width="14" style="10" bestFit="1" customWidth="1"/>
    <col min="7906" max="7906" width="40" style="10" customWidth="1"/>
    <col min="7907" max="7907" width="13.33203125" style="10" customWidth="1"/>
    <col min="7908" max="7909" width="8.5546875" style="10" bestFit="1" customWidth="1"/>
    <col min="7910" max="7910" width="8.33203125" style="10" customWidth="1"/>
    <col min="7911" max="7911" width="9.6640625" style="10" customWidth="1"/>
    <col min="7912" max="7912" width="32.33203125" style="10" customWidth="1"/>
    <col min="7913" max="8156" width="9.33203125" style="10"/>
    <col min="8157" max="8158" width="9.33203125" style="10" customWidth="1"/>
    <col min="8159" max="8160" width="6.44140625" style="10" customWidth="1"/>
    <col min="8161" max="8161" width="14" style="10" bestFit="1" customWidth="1"/>
    <col min="8162" max="8162" width="40" style="10" customWidth="1"/>
    <col min="8163" max="8163" width="13.33203125" style="10" customWidth="1"/>
    <col min="8164" max="8165" width="8.5546875" style="10" bestFit="1" customWidth="1"/>
    <col min="8166" max="8166" width="8.33203125" style="10" customWidth="1"/>
    <col min="8167" max="8167" width="9.6640625" style="10" customWidth="1"/>
    <col min="8168" max="8168" width="32.33203125" style="10" customWidth="1"/>
    <col min="8169" max="8412" width="9.33203125" style="10"/>
    <col min="8413" max="8414" width="9.33203125" style="10" customWidth="1"/>
    <col min="8415" max="8416" width="6.44140625" style="10" customWidth="1"/>
    <col min="8417" max="8417" width="14" style="10" bestFit="1" customWidth="1"/>
    <col min="8418" max="8418" width="40" style="10" customWidth="1"/>
    <col min="8419" max="8419" width="13.33203125" style="10" customWidth="1"/>
    <col min="8420" max="8421" width="8.5546875" style="10" bestFit="1" customWidth="1"/>
    <col min="8422" max="8422" width="8.33203125" style="10" customWidth="1"/>
    <col min="8423" max="8423" width="9.6640625" style="10" customWidth="1"/>
    <col min="8424" max="8424" width="32.33203125" style="10" customWidth="1"/>
    <col min="8425" max="8668" width="9.33203125" style="10"/>
    <col min="8669" max="8670" width="9.33203125" style="10" customWidth="1"/>
    <col min="8671" max="8672" width="6.44140625" style="10" customWidth="1"/>
    <col min="8673" max="8673" width="14" style="10" bestFit="1" customWidth="1"/>
    <col min="8674" max="8674" width="40" style="10" customWidth="1"/>
    <col min="8675" max="8675" width="13.33203125" style="10" customWidth="1"/>
    <col min="8676" max="8677" width="8.5546875" style="10" bestFit="1" customWidth="1"/>
    <col min="8678" max="8678" width="8.33203125" style="10" customWidth="1"/>
    <col min="8679" max="8679" width="9.6640625" style="10" customWidth="1"/>
    <col min="8680" max="8680" width="32.33203125" style="10" customWidth="1"/>
    <col min="8681" max="8924" width="9.33203125" style="10"/>
    <col min="8925" max="8926" width="9.33203125" style="10" customWidth="1"/>
    <col min="8927" max="8928" width="6.44140625" style="10" customWidth="1"/>
    <col min="8929" max="8929" width="14" style="10" bestFit="1" customWidth="1"/>
    <col min="8930" max="8930" width="40" style="10" customWidth="1"/>
    <col min="8931" max="8931" width="13.33203125" style="10" customWidth="1"/>
    <col min="8932" max="8933" width="8.5546875" style="10" bestFit="1" customWidth="1"/>
    <col min="8934" max="8934" width="8.33203125" style="10" customWidth="1"/>
    <col min="8935" max="8935" width="9.6640625" style="10" customWidth="1"/>
    <col min="8936" max="8936" width="32.33203125" style="10" customWidth="1"/>
    <col min="8937" max="9180" width="9.33203125" style="10"/>
    <col min="9181" max="9182" width="9.33203125" style="10" customWidth="1"/>
    <col min="9183" max="9184" width="6.44140625" style="10" customWidth="1"/>
    <col min="9185" max="9185" width="14" style="10" bestFit="1" customWidth="1"/>
    <col min="9186" max="9186" width="40" style="10" customWidth="1"/>
    <col min="9187" max="9187" width="13.33203125" style="10" customWidth="1"/>
    <col min="9188" max="9189" width="8.5546875" style="10" bestFit="1" customWidth="1"/>
    <col min="9190" max="9190" width="8.33203125" style="10" customWidth="1"/>
    <col min="9191" max="9191" width="9.6640625" style="10" customWidth="1"/>
    <col min="9192" max="9192" width="32.33203125" style="10" customWidth="1"/>
    <col min="9193" max="9436" width="9.33203125" style="10"/>
    <col min="9437" max="9438" width="9.33203125" style="10" customWidth="1"/>
    <col min="9439" max="9440" width="6.44140625" style="10" customWidth="1"/>
    <col min="9441" max="9441" width="14" style="10" bestFit="1" customWidth="1"/>
    <col min="9442" max="9442" width="40" style="10" customWidth="1"/>
    <col min="9443" max="9443" width="13.33203125" style="10" customWidth="1"/>
    <col min="9444" max="9445" width="8.5546875" style="10" bestFit="1" customWidth="1"/>
    <col min="9446" max="9446" width="8.33203125" style="10" customWidth="1"/>
    <col min="9447" max="9447" width="9.6640625" style="10" customWidth="1"/>
    <col min="9448" max="9448" width="32.33203125" style="10" customWidth="1"/>
    <col min="9449" max="9692" width="9.33203125" style="10"/>
    <col min="9693" max="9694" width="9.33203125" style="10" customWidth="1"/>
    <col min="9695" max="9696" width="6.44140625" style="10" customWidth="1"/>
    <col min="9697" max="9697" width="14" style="10" bestFit="1" customWidth="1"/>
    <col min="9698" max="9698" width="40" style="10" customWidth="1"/>
    <col min="9699" max="9699" width="13.33203125" style="10" customWidth="1"/>
    <col min="9700" max="9701" width="8.5546875" style="10" bestFit="1" customWidth="1"/>
    <col min="9702" max="9702" width="8.33203125" style="10" customWidth="1"/>
    <col min="9703" max="9703" width="9.6640625" style="10" customWidth="1"/>
    <col min="9704" max="9704" width="32.33203125" style="10" customWidth="1"/>
    <col min="9705" max="9948" width="9.33203125" style="10"/>
    <col min="9949" max="9950" width="9.33203125" style="10" customWidth="1"/>
    <col min="9951" max="9952" width="6.44140625" style="10" customWidth="1"/>
    <col min="9953" max="9953" width="14" style="10" bestFit="1" customWidth="1"/>
    <col min="9954" max="9954" width="40" style="10" customWidth="1"/>
    <col min="9955" max="9955" width="13.33203125" style="10" customWidth="1"/>
    <col min="9956" max="9957" width="8.5546875" style="10" bestFit="1" customWidth="1"/>
    <col min="9958" max="9958" width="8.33203125" style="10" customWidth="1"/>
    <col min="9959" max="9959" width="9.6640625" style="10" customWidth="1"/>
    <col min="9960" max="9960" width="32.33203125" style="10" customWidth="1"/>
    <col min="9961" max="10204" width="9.33203125" style="10"/>
    <col min="10205" max="10206" width="9.33203125" style="10" customWidth="1"/>
    <col min="10207" max="10208" width="6.44140625" style="10" customWidth="1"/>
    <col min="10209" max="10209" width="14" style="10" bestFit="1" customWidth="1"/>
    <col min="10210" max="10210" width="40" style="10" customWidth="1"/>
    <col min="10211" max="10211" width="13.33203125" style="10" customWidth="1"/>
    <col min="10212" max="10213" width="8.5546875" style="10" bestFit="1" customWidth="1"/>
    <col min="10214" max="10214" width="8.33203125" style="10" customWidth="1"/>
    <col min="10215" max="10215" width="9.6640625" style="10" customWidth="1"/>
    <col min="10216" max="10216" width="32.33203125" style="10" customWidth="1"/>
    <col min="10217" max="10460" width="9.33203125" style="10"/>
    <col min="10461" max="10462" width="9.33203125" style="10" customWidth="1"/>
    <col min="10463" max="10464" width="6.44140625" style="10" customWidth="1"/>
    <col min="10465" max="10465" width="14" style="10" bestFit="1" customWidth="1"/>
    <col min="10466" max="10466" width="40" style="10" customWidth="1"/>
    <col min="10467" max="10467" width="13.33203125" style="10" customWidth="1"/>
    <col min="10468" max="10469" width="8.5546875" style="10" bestFit="1" customWidth="1"/>
    <col min="10470" max="10470" width="8.33203125" style="10" customWidth="1"/>
    <col min="10471" max="10471" width="9.6640625" style="10" customWidth="1"/>
    <col min="10472" max="10472" width="32.33203125" style="10" customWidth="1"/>
    <col min="10473" max="10716" width="9.33203125" style="10"/>
    <col min="10717" max="10718" width="9.33203125" style="10" customWidth="1"/>
    <col min="10719" max="10720" width="6.44140625" style="10" customWidth="1"/>
    <col min="10721" max="10721" width="14" style="10" bestFit="1" customWidth="1"/>
    <col min="10722" max="10722" width="40" style="10" customWidth="1"/>
    <col min="10723" max="10723" width="13.33203125" style="10" customWidth="1"/>
    <col min="10724" max="10725" width="8.5546875" style="10" bestFit="1" customWidth="1"/>
    <col min="10726" max="10726" width="8.33203125" style="10" customWidth="1"/>
    <col min="10727" max="10727" width="9.6640625" style="10" customWidth="1"/>
    <col min="10728" max="10728" width="32.33203125" style="10" customWidth="1"/>
    <col min="10729" max="10972" width="9.33203125" style="10"/>
    <col min="10973" max="10974" width="9.33203125" style="10" customWidth="1"/>
    <col min="10975" max="10976" width="6.44140625" style="10" customWidth="1"/>
    <col min="10977" max="10977" width="14" style="10" bestFit="1" customWidth="1"/>
    <col min="10978" max="10978" width="40" style="10" customWidth="1"/>
    <col min="10979" max="10979" width="13.33203125" style="10" customWidth="1"/>
    <col min="10980" max="10981" width="8.5546875" style="10" bestFit="1" customWidth="1"/>
    <col min="10982" max="10982" width="8.33203125" style="10" customWidth="1"/>
    <col min="10983" max="10983" width="9.6640625" style="10" customWidth="1"/>
    <col min="10984" max="10984" width="32.33203125" style="10" customWidth="1"/>
    <col min="10985" max="11228" width="9.33203125" style="10"/>
    <col min="11229" max="11230" width="9.33203125" style="10" customWidth="1"/>
    <col min="11231" max="11232" width="6.44140625" style="10" customWidth="1"/>
    <col min="11233" max="11233" width="14" style="10" bestFit="1" customWidth="1"/>
    <col min="11234" max="11234" width="40" style="10" customWidth="1"/>
    <col min="11235" max="11235" width="13.33203125" style="10" customWidth="1"/>
    <col min="11236" max="11237" width="8.5546875" style="10" bestFit="1" customWidth="1"/>
    <col min="11238" max="11238" width="8.33203125" style="10" customWidth="1"/>
    <col min="11239" max="11239" width="9.6640625" style="10" customWidth="1"/>
    <col min="11240" max="11240" width="32.33203125" style="10" customWidth="1"/>
    <col min="11241" max="11484" width="9.33203125" style="10"/>
    <col min="11485" max="11486" width="9.33203125" style="10" customWidth="1"/>
    <col min="11487" max="11488" width="6.44140625" style="10" customWidth="1"/>
    <col min="11489" max="11489" width="14" style="10" bestFit="1" customWidth="1"/>
    <col min="11490" max="11490" width="40" style="10" customWidth="1"/>
    <col min="11491" max="11491" width="13.33203125" style="10" customWidth="1"/>
    <col min="11492" max="11493" width="8.5546875" style="10" bestFit="1" customWidth="1"/>
    <col min="11494" max="11494" width="8.33203125" style="10" customWidth="1"/>
    <col min="11495" max="11495" width="9.6640625" style="10" customWidth="1"/>
    <col min="11496" max="11496" width="32.33203125" style="10" customWidth="1"/>
    <col min="11497" max="11740" width="9.33203125" style="10"/>
    <col min="11741" max="11742" width="9.33203125" style="10" customWidth="1"/>
    <col min="11743" max="11744" width="6.44140625" style="10" customWidth="1"/>
    <col min="11745" max="11745" width="14" style="10" bestFit="1" customWidth="1"/>
    <col min="11746" max="11746" width="40" style="10" customWidth="1"/>
    <col min="11747" max="11747" width="13.33203125" style="10" customWidth="1"/>
    <col min="11748" max="11749" width="8.5546875" style="10" bestFit="1" customWidth="1"/>
    <col min="11750" max="11750" width="8.33203125" style="10" customWidth="1"/>
    <col min="11751" max="11751" width="9.6640625" style="10" customWidth="1"/>
    <col min="11752" max="11752" width="32.33203125" style="10" customWidth="1"/>
    <col min="11753" max="11996" width="9.33203125" style="10"/>
    <col min="11997" max="11998" width="9.33203125" style="10" customWidth="1"/>
    <col min="11999" max="12000" width="6.44140625" style="10" customWidth="1"/>
    <col min="12001" max="12001" width="14" style="10" bestFit="1" customWidth="1"/>
    <col min="12002" max="12002" width="40" style="10" customWidth="1"/>
    <col min="12003" max="12003" width="13.33203125" style="10" customWidth="1"/>
    <col min="12004" max="12005" width="8.5546875" style="10" bestFit="1" customWidth="1"/>
    <col min="12006" max="12006" width="8.33203125" style="10" customWidth="1"/>
    <col min="12007" max="12007" width="9.6640625" style="10" customWidth="1"/>
    <col min="12008" max="12008" width="32.33203125" style="10" customWidth="1"/>
    <col min="12009" max="12252" width="9.33203125" style="10"/>
    <col min="12253" max="12254" width="9.33203125" style="10" customWidth="1"/>
    <col min="12255" max="12256" width="6.44140625" style="10" customWidth="1"/>
    <col min="12257" max="12257" width="14" style="10" bestFit="1" customWidth="1"/>
    <col min="12258" max="12258" width="40" style="10" customWidth="1"/>
    <col min="12259" max="12259" width="13.33203125" style="10" customWidth="1"/>
    <col min="12260" max="12261" width="8.5546875" style="10" bestFit="1" customWidth="1"/>
    <col min="12262" max="12262" width="8.33203125" style="10" customWidth="1"/>
    <col min="12263" max="12263" width="9.6640625" style="10" customWidth="1"/>
    <col min="12264" max="12264" width="32.33203125" style="10" customWidth="1"/>
    <col min="12265" max="12508" width="9.33203125" style="10"/>
    <col min="12509" max="12510" width="9.33203125" style="10" customWidth="1"/>
    <col min="12511" max="12512" width="6.44140625" style="10" customWidth="1"/>
    <col min="12513" max="12513" width="14" style="10" bestFit="1" customWidth="1"/>
    <col min="12514" max="12514" width="40" style="10" customWidth="1"/>
    <col min="12515" max="12515" width="13.33203125" style="10" customWidth="1"/>
    <col min="12516" max="12517" width="8.5546875" style="10" bestFit="1" customWidth="1"/>
    <col min="12518" max="12518" width="8.33203125" style="10" customWidth="1"/>
    <col min="12519" max="12519" width="9.6640625" style="10" customWidth="1"/>
    <col min="12520" max="12520" width="32.33203125" style="10" customWidth="1"/>
    <col min="12521" max="12764" width="9.33203125" style="10"/>
    <col min="12765" max="12766" width="9.33203125" style="10" customWidth="1"/>
    <col min="12767" max="12768" width="6.44140625" style="10" customWidth="1"/>
    <col min="12769" max="12769" width="14" style="10" bestFit="1" customWidth="1"/>
    <col min="12770" max="12770" width="40" style="10" customWidth="1"/>
    <col min="12771" max="12771" width="13.33203125" style="10" customWidth="1"/>
    <col min="12772" max="12773" width="8.5546875" style="10" bestFit="1" customWidth="1"/>
    <col min="12774" max="12774" width="8.33203125" style="10" customWidth="1"/>
    <col min="12775" max="12775" width="9.6640625" style="10" customWidth="1"/>
    <col min="12776" max="12776" width="32.33203125" style="10" customWidth="1"/>
    <col min="12777" max="13020" width="9.33203125" style="10"/>
    <col min="13021" max="13022" width="9.33203125" style="10" customWidth="1"/>
    <col min="13023" max="13024" width="6.44140625" style="10" customWidth="1"/>
    <col min="13025" max="13025" width="14" style="10" bestFit="1" customWidth="1"/>
    <col min="13026" max="13026" width="40" style="10" customWidth="1"/>
    <col min="13027" max="13027" width="13.33203125" style="10" customWidth="1"/>
    <col min="13028" max="13029" width="8.5546875" style="10" bestFit="1" customWidth="1"/>
    <col min="13030" max="13030" width="8.33203125" style="10" customWidth="1"/>
    <col min="13031" max="13031" width="9.6640625" style="10" customWidth="1"/>
    <col min="13032" max="13032" width="32.33203125" style="10" customWidth="1"/>
    <col min="13033" max="13276" width="9.33203125" style="10"/>
    <col min="13277" max="13278" width="9.33203125" style="10" customWidth="1"/>
    <col min="13279" max="13280" width="6.44140625" style="10" customWidth="1"/>
    <col min="13281" max="13281" width="14" style="10" bestFit="1" customWidth="1"/>
    <col min="13282" max="13282" width="40" style="10" customWidth="1"/>
    <col min="13283" max="13283" width="13.33203125" style="10" customWidth="1"/>
    <col min="13284" max="13285" width="8.5546875" style="10" bestFit="1" customWidth="1"/>
    <col min="13286" max="13286" width="8.33203125" style="10" customWidth="1"/>
    <col min="13287" max="13287" width="9.6640625" style="10" customWidth="1"/>
    <col min="13288" max="13288" width="32.33203125" style="10" customWidth="1"/>
    <col min="13289" max="13532" width="9.33203125" style="10"/>
    <col min="13533" max="13534" width="9.33203125" style="10" customWidth="1"/>
    <col min="13535" max="13536" width="6.44140625" style="10" customWidth="1"/>
    <col min="13537" max="13537" width="14" style="10" bestFit="1" customWidth="1"/>
    <col min="13538" max="13538" width="40" style="10" customWidth="1"/>
    <col min="13539" max="13539" width="13.33203125" style="10" customWidth="1"/>
    <col min="13540" max="13541" width="8.5546875" style="10" bestFit="1" customWidth="1"/>
    <col min="13542" max="13542" width="8.33203125" style="10" customWidth="1"/>
    <col min="13543" max="13543" width="9.6640625" style="10" customWidth="1"/>
    <col min="13544" max="13544" width="32.33203125" style="10" customWidth="1"/>
    <col min="13545" max="13788" width="9.33203125" style="10"/>
    <col min="13789" max="13790" width="9.33203125" style="10" customWidth="1"/>
    <col min="13791" max="13792" width="6.44140625" style="10" customWidth="1"/>
    <col min="13793" max="13793" width="14" style="10" bestFit="1" customWidth="1"/>
    <col min="13794" max="13794" width="40" style="10" customWidth="1"/>
    <col min="13795" max="13795" width="13.33203125" style="10" customWidth="1"/>
    <col min="13796" max="13797" width="8.5546875" style="10" bestFit="1" customWidth="1"/>
    <col min="13798" max="13798" width="8.33203125" style="10" customWidth="1"/>
    <col min="13799" max="13799" width="9.6640625" style="10" customWidth="1"/>
    <col min="13800" max="13800" width="32.33203125" style="10" customWidth="1"/>
    <col min="13801" max="14044" width="9.33203125" style="10"/>
    <col min="14045" max="14046" width="9.33203125" style="10" customWidth="1"/>
    <col min="14047" max="14048" width="6.44140625" style="10" customWidth="1"/>
    <col min="14049" max="14049" width="14" style="10" bestFit="1" customWidth="1"/>
    <col min="14050" max="14050" width="40" style="10" customWidth="1"/>
    <col min="14051" max="14051" width="13.33203125" style="10" customWidth="1"/>
    <col min="14052" max="14053" width="8.5546875" style="10" bestFit="1" customWidth="1"/>
    <col min="14054" max="14054" width="8.33203125" style="10" customWidth="1"/>
    <col min="14055" max="14055" width="9.6640625" style="10" customWidth="1"/>
    <col min="14056" max="14056" width="32.33203125" style="10" customWidth="1"/>
    <col min="14057" max="14300" width="9.33203125" style="10"/>
    <col min="14301" max="14302" width="9.33203125" style="10" customWidth="1"/>
    <col min="14303" max="14304" width="6.44140625" style="10" customWidth="1"/>
    <col min="14305" max="14305" width="14" style="10" bestFit="1" customWidth="1"/>
    <col min="14306" max="14306" width="40" style="10" customWidth="1"/>
    <col min="14307" max="14307" width="13.33203125" style="10" customWidth="1"/>
    <col min="14308" max="14309" width="8.5546875" style="10" bestFit="1" customWidth="1"/>
    <col min="14310" max="14310" width="8.33203125" style="10" customWidth="1"/>
    <col min="14311" max="14311" width="9.6640625" style="10" customWidth="1"/>
    <col min="14312" max="14312" width="32.33203125" style="10" customWidth="1"/>
    <col min="14313" max="14556" width="9.33203125" style="10"/>
    <col min="14557" max="14558" width="9.33203125" style="10" customWidth="1"/>
    <col min="14559" max="14560" width="6.44140625" style="10" customWidth="1"/>
    <col min="14561" max="14561" width="14" style="10" bestFit="1" customWidth="1"/>
    <col min="14562" max="14562" width="40" style="10" customWidth="1"/>
    <col min="14563" max="14563" width="13.33203125" style="10" customWidth="1"/>
    <col min="14564" max="14565" width="8.5546875" style="10" bestFit="1" customWidth="1"/>
    <col min="14566" max="14566" width="8.33203125" style="10" customWidth="1"/>
    <col min="14567" max="14567" width="9.6640625" style="10" customWidth="1"/>
    <col min="14568" max="14568" width="32.33203125" style="10" customWidth="1"/>
    <col min="14569" max="14812" width="9.33203125" style="10"/>
    <col min="14813" max="14814" width="9.33203125" style="10" customWidth="1"/>
    <col min="14815" max="14816" width="6.44140625" style="10" customWidth="1"/>
    <col min="14817" max="14817" width="14" style="10" bestFit="1" customWidth="1"/>
    <col min="14818" max="14818" width="40" style="10" customWidth="1"/>
    <col min="14819" max="14819" width="13.33203125" style="10" customWidth="1"/>
    <col min="14820" max="14821" width="8.5546875" style="10" bestFit="1" customWidth="1"/>
    <col min="14822" max="14822" width="8.33203125" style="10" customWidth="1"/>
    <col min="14823" max="14823" width="9.6640625" style="10" customWidth="1"/>
    <col min="14824" max="14824" width="32.33203125" style="10" customWidth="1"/>
    <col min="14825" max="15068" width="9.33203125" style="10"/>
    <col min="15069" max="15070" width="9.33203125" style="10" customWidth="1"/>
    <col min="15071" max="15072" width="6.44140625" style="10" customWidth="1"/>
    <col min="15073" max="15073" width="14" style="10" bestFit="1" customWidth="1"/>
    <col min="15074" max="15074" width="40" style="10" customWidth="1"/>
    <col min="15075" max="15075" width="13.33203125" style="10" customWidth="1"/>
    <col min="15076" max="15077" width="8.5546875" style="10" bestFit="1" customWidth="1"/>
    <col min="15078" max="15078" width="8.33203125" style="10" customWidth="1"/>
    <col min="15079" max="15079" width="9.6640625" style="10" customWidth="1"/>
    <col min="15080" max="15080" width="32.33203125" style="10" customWidth="1"/>
    <col min="15081" max="15324" width="9.33203125" style="10"/>
    <col min="15325" max="15326" width="9.33203125" style="10" customWidth="1"/>
    <col min="15327" max="15328" width="6.44140625" style="10" customWidth="1"/>
    <col min="15329" max="15329" width="14" style="10" bestFit="1" customWidth="1"/>
    <col min="15330" max="15330" width="40" style="10" customWidth="1"/>
    <col min="15331" max="15331" width="13.33203125" style="10" customWidth="1"/>
    <col min="15332" max="15333" width="8.5546875" style="10" bestFit="1" customWidth="1"/>
    <col min="15334" max="15334" width="8.33203125" style="10" customWidth="1"/>
    <col min="15335" max="15335" width="9.6640625" style="10" customWidth="1"/>
    <col min="15336" max="15336" width="32.33203125" style="10" customWidth="1"/>
    <col min="15337" max="15580" width="9.33203125" style="10"/>
    <col min="15581" max="15582" width="9.33203125" style="10" customWidth="1"/>
    <col min="15583" max="15584" width="6.44140625" style="10" customWidth="1"/>
    <col min="15585" max="15585" width="14" style="10" bestFit="1" customWidth="1"/>
    <col min="15586" max="15586" width="40" style="10" customWidth="1"/>
    <col min="15587" max="15587" width="13.33203125" style="10" customWidth="1"/>
    <col min="15588" max="15589" width="8.5546875" style="10" bestFit="1" customWidth="1"/>
    <col min="15590" max="15590" width="8.33203125" style="10" customWidth="1"/>
    <col min="15591" max="15591" width="9.6640625" style="10" customWidth="1"/>
    <col min="15592" max="15592" width="32.33203125" style="10" customWidth="1"/>
    <col min="15593" max="15836" width="9.33203125" style="10"/>
    <col min="15837" max="15838" width="9.33203125" style="10" customWidth="1"/>
    <col min="15839" max="15840" width="6.44140625" style="10" customWidth="1"/>
    <col min="15841" max="15841" width="14" style="10" bestFit="1" customWidth="1"/>
    <col min="15842" max="15842" width="40" style="10" customWidth="1"/>
    <col min="15843" max="15843" width="13.33203125" style="10" customWidth="1"/>
    <col min="15844" max="15845" width="8.5546875" style="10" bestFit="1" customWidth="1"/>
    <col min="15846" max="15846" width="8.33203125" style="10" customWidth="1"/>
    <col min="15847" max="15847" width="9.6640625" style="10" customWidth="1"/>
    <col min="15848" max="15848" width="32.33203125" style="10" customWidth="1"/>
    <col min="15849" max="16092" width="9.33203125" style="10"/>
    <col min="16093" max="16094" width="9.33203125" style="10" customWidth="1"/>
    <col min="16095" max="16096" width="6.44140625" style="10" customWidth="1"/>
    <col min="16097" max="16097" width="14" style="10" bestFit="1" customWidth="1"/>
    <col min="16098" max="16098" width="40" style="10" customWidth="1"/>
    <col min="16099" max="16099" width="13.33203125" style="10" customWidth="1"/>
    <col min="16100" max="16101" width="8.5546875" style="10" bestFit="1" customWidth="1"/>
    <col min="16102" max="16102" width="8.33203125" style="10" customWidth="1"/>
    <col min="16103" max="16103" width="9.6640625" style="10" customWidth="1"/>
    <col min="16104" max="16104" width="32.33203125" style="10" customWidth="1"/>
    <col min="16105" max="16351" width="9.33203125" style="10"/>
    <col min="16352" max="16353" width="11.44140625" style="10" customWidth="1"/>
    <col min="16354" max="16362" width="9.33203125" style="10"/>
    <col min="16363" max="16383" width="9.33203125" style="10" customWidth="1"/>
    <col min="16384" max="16384" width="9.33203125" style="10"/>
  </cols>
  <sheetData>
    <row r="1" spans="2:14" ht="8.25" customHeight="1" thickBot="1" x14ac:dyDescent="0.35"/>
    <row r="2" spans="2:14" s="2" customFormat="1" ht="33" customHeight="1" x14ac:dyDescent="0.3">
      <c r="B2" s="591" t="s">
        <v>41</v>
      </c>
      <c r="C2" s="592"/>
      <c r="D2" s="592"/>
      <c r="E2" s="592"/>
      <c r="F2" s="592"/>
      <c r="G2" s="592"/>
      <c r="H2" s="592"/>
      <c r="I2" s="593"/>
      <c r="J2" s="47"/>
      <c r="K2" s="37"/>
      <c r="N2" s="37"/>
    </row>
    <row r="3" spans="2:14" s="312" customFormat="1" ht="24" customHeight="1" x14ac:dyDescent="0.3">
      <c r="B3" s="478" t="str">
        <f>'^^Cover Page^^'!B9</f>
        <v>Recipient Name:</v>
      </c>
      <c r="C3" s="603" t="str">
        <f>IF('^^Cover Page^^'!D9&amp;'^^Cover Page^^'!E9="", "", '^^Cover Page^^'!D9&amp;'^^Cover Page^^'!E9)</f>
        <v>MBARI</v>
      </c>
      <c r="D3" s="603"/>
      <c r="E3" s="412"/>
      <c r="F3" s="604" t="str">
        <f>'^^Cover Page^^'!$B$10</f>
        <v>Agreement # (CID):</v>
      </c>
      <c r="G3" s="604"/>
      <c r="H3" s="605" t="str">
        <f>IF('^^Cover Page^^'!D10&amp;'^^Cover Page^^'!E10="", "", '^^Cover Page^^'!D10&amp;'^^Cover Page^^'!E10)</f>
        <v>EE0009444</v>
      </c>
      <c r="I3" s="606"/>
      <c r="J3" s="311"/>
      <c r="K3" s="311"/>
      <c r="N3" s="313"/>
    </row>
    <row r="4" spans="2:14" s="162" customFormat="1" ht="24" customHeight="1" thickBot="1" x14ac:dyDescent="0.35">
      <c r="B4" s="479" t="s">
        <v>42</v>
      </c>
      <c r="C4" s="607" t="str">
        <f>'^^Cover Page^^'!D7</f>
        <v>07/01/2024 to 09/30/2024</v>
      </c>
      <c r="D4" s="607"/>
      <c r="E4" s="413"/>
      <c r="F4" s="413"/>
      <c r="G4" s="413"/>
      <c r="H4" s="413"/>
      <c r="I4" s="375"/>
      <c r="N4" s="314"/>
    </row>
    <row r="5" spans="2:14" s="7" customFormat="1" ht="25.95" customHeight="1" x14ac:dyDescent="0.3">
      <c r="B5" s="594" t="s">
        <v>1</v>
      </c>
      <c r="C5" s="595"/>
      <c r="D5" s="595"/>
      <c r="E5" s="595"/>
      <c r="F5" s="595"/>
      <c r="G5" s="595"/>
      <c r="H5" s="595"/>
      <c r="I5" s="596"/>
      <c r="K5" s="37"/>
      <c r="N5" s="315"/>
    </row>
    <row r="6" spans="2:14" s="2" customFormat="1" ht="97.5" customHeight="1" x14ac:dyDescent="0.3">
      <c r="B6" s="597" t="s">
        <v>43</v>
      </c>
      <c r="C6" s="598"/>
      <c r="D6" s="598"/>
      <c r="E6" s="598"/>
      <c r="F6" s="598"/>
      <c r="G6" s="598"/>
      <c r="H6" s="598"/>
      <c r="I6" s="599"/>
      <c r="J6" s="47"/>
      <c r="K6" s="37"/>
      <c r="N6" s="37"/>
    </row>
    <row r="7" spans="2:14" s="2" customFormat="1" ht="21" customHeight="1" x14ac:dyDescent="0.3">
      <c r="B7" s="600" t="s">
        <v>44</v>
      </c>
      <c r="C7" s="601"/>
      <c r="D7" s="601"/>
      <c r="E7" s="601"/>
      <c r="F7" s="601"/>
      <c r="G7" s="601"/>
      <c r="H7" s="601"/>
      <c r="I7" s="602"/>
      <c r="J7" s="47"/>
      <c r="K7" s="37"/>
      <c r="N7" s="37"/>
    </row>
    <row r="8" spans="2:14" s="2" customFormat="1" ht="32.700000000000003" customHeight="1" x14ac:dyDescent="0.3">
      <c r="B8" s="600" t="s">
        <v>45</v>
      </c>
      <c r="C8" s="601"/>
      <c r="D8" s="601"/>
      <c r="E8" s="601"/>
      <c r="F8" s="601"/>
      <c r="G8" s="601"/>
      <c r="H8" s="601"/>
      <c r="I8" s="602"/>
      <c r="J8" s="316"/>
      <c r="K8" s="37"/>
      <c r="N8" s="37"/>
    </row>
    <row r="9" spans="2:14" s="2" customFormat="1" ht="30" customHeight="1" x14ac:dyDescent="0.3">
      <c r="B9" s="608" t="s">
        <v>46</v>
      </c>
      <c r="C9" s="601"/>
      <c r="D9" s="601"/>
      <c r="E9" s="601"/>
      <c r="F9" s="601"/>
      <c r="G9" s="601"/>
      <c r="H9" s="601"/>
      <c r="I9" s="602"/>
      <c r="J9" s="47"/>
      <c r="K9" s="37"/>
      <c r="N9" s="37"/>
    </row>
    <row r="10" spans="2:14" s="2" customFormat="1" ht="29.25" customHeight="1" x14ac:dyDescent="0.3">
      <c r="B10" s="608" t="s">
        <v>47</v>
      </c>
      <c r="C10" s="601"/>
      <c r="D10" s="601"/>
      <c r="E10" s="601"/>
      <c r="F10" s="601"/>
      <c r="G10" s="601"/>
      <c r="H10" s="601"/>
      <c r="I10" s="602"/>
      <c r="J10" s="317"/>
      <c r="K10" s="37"/>
      <c r="N10" s="37"/>
    </row>
    <row r="11" spans="2:14" s="2" customFormat="1" ht="35.25" customHeight="1" x14ac:dyDescent="0.3">
      <c r="B11" s="608" t="s">
        <v>48</v>
      </c>
      <c r="C11" s="601"/>
      <c r="D11" s="601"/>
      <c r="E11" s="601"/>
      <c r="F11" s="601"/>
      <c r="G11" s="601"/>
      <c r="H11" s="601"/>
      <c r="I11" s="602"/>
      <c r="J11" s="47"/>
      <c r="K11" s="37"/>
      <c r="N11" s="37"/>
    </row>
    <row r="12" spans="2:14" s="2" customFormat="1" ht="50.25" customHeight="1" x14ac:dyDescent="0.3">
      <c r="B12" s="600" t="s">
        <v>49</v>
      </c>
      <c r="C12" s="601"/>
      <c r="D12" s="601"/>
      <c r="E12" s="601"/>
      <c r="F12" s="601"/>
      <c r="G12" s="601"/>
      <c r="H12" s="601"/>
      <c r="I12" s="602"/>
      <c r="J12" s="47"/>
      <c r="K12" s="37"/>
      <c r="N12" s="37"/>
    </row>
    <row r="13" spans="2:14" s="2" customFormat="1" ht="36.75" customHeight="1" x14ac:dyDescent="0.3">
      <c r="B13" s="600" t="s">
        <v>50</v>
      </c>
      <c r="C13" s="601"/>
      <c r="D13" s="601"/>
      <c r="E13" s="601"/>
      <c r="F13" s="601"/>
      <c r="G13" s="601"/>
      <c r="H13" s="601"/>
      <c r="I13" s="602"/>
      <c r="J13" s="47"/>
      <c r="K13" s="37"/>
      <c r="N13" s="37"/>
    </row>
    <row r="14" spans="2:14" s="2" customFormat="1" ht="28.5" customHeight="1" x14ac:dyDescent="0.3">
      <c r="B14" s="600" t="s">
        <v>51</v>
      </c>
      <c r="C14" s="601"/>
      <c r="D14" s="601"/>
      <c r="E14" s="601"/>
      <c r="F14" s="601"/>
      <c r="G14" s="601"/>
      <c r="H14" s="601"/>
      <c r="I14" s="602"/>
      <c r="J14" s="47"/>
      <c r="K14" s="37"/>
      <c r="N14" s="37"/>
    </row>
    <row r="15" spans="2:14" s="2" customFormat="1" ht="45" customHeight="1" x14ac:dyDescent="0.3">
      <c r="B15" s="608" t="s">
        <v>52</v>
      </c>
      <c r="C15" s="601"/>
      <c r="D15" s="601"/>
      <c r="E15" s="601"/>
      <c r="F15" s="601"/>
      <c r="G15" s="601"/>
      <c r="H15" s="601"/>
      <c r="I15" s="602"/>
      <c r="J15" s="47"/>
      <c r="K15" s="37"/>
      <c r="N15" s="37"/>
    </row>
    <row r="16" spans="2:14" s="2" customFormat="1" ht="28.5" customHeight="1" thickBot="1" x14ac:dyDescent="0.35">
      <c r="B16" s="609" t="s">
        <v>53</v>
      </c>
      <c r="C16" s="610"/>
      <c r="D16" s="610"/>
      <c r="E16" s="610"/>
      <c r="F16" s="610"/>
      <c r="G16" s="610"/>
      <c r="H16" s="610"/>
      <c r="I16" s="611"/>
      <c r="J16" s="47"/>
      <c r="K16" s="37"/>
      <c r="N16" s="37"/>
    </row>
    <row r="17" spans="2:18" ht="9.75" customHeight="1" thickBot="1" x14ac:dyDescent="0.35">
      <c r="B17" s="8"/>
      <c r="C17" s="9"/>
      <c r="D17" s="9"/>
      <c r="E17" s="9"/>
      <c r="F17" s="318"/>
      <c r="G17" s="319"/>
      <c r="H17" s="319"/>
      <c r="I17" s="319"/>
    </row>
    <row r="18" spans="2:18" ht="33" customHeight="1" thickBot="1" x14ac:dyDescent="0.35">
      <c r="B18" s="615" t="s">
        <v>41</v>
      </c>
      <c r="C18" s="616"/>
      <c r="D18" s="616"/>
      <c r="E18" s="616"/>
      <c r="F18" s="616"/>
      <c r="G18" s="616"/>
      <c r="H18" s="616"/>
      <c r="I18" s="616"/>
      <c r="J18" s="616"/>
      <c r="K18" s="616"/>
      <c r="L18" s="616"/>
      <c r="M18" s="616"/>
      <c r="N18" s="585" t="s">
        <v>54</v>
      </c>
      <c r="O18" s="586"/>
      <c r="P18" s="586"/>
      <c r="Q18" s="586"/>
      <c r="R18" s="587"/>
    </row>
    <row r="19" spans="2:18" ht="18" customHeight="1" thickBot="1" x14ac:dyDescent="0.35">
      <c r="B19" s="612"/>
      <c r="C19" s="613"/>
      <c r="D19" s="477" t="s">
        <v>55</v>
      </c>
      <c r="E19" s="614" t="s">
        <v>56</v>
      </c>
      <c r="F19" s="614"/>
      <c r="G19" s="614" t="s">
        <v>57</v>
      </c>
      <c r="H19" s="614"/>
      <c r="I19" s="613"/>
      <c r="J19" s="613"/>
      <c r="K19" s="613"/>
      <c r="L19" s="613"/>
      <c r="M19" s="613"/>
      <c r="N19" s="588" t="s">
        <v>58</v>
      </c>
      <c r="O19" s="589"/>
      <c r="P19" s="589"/>
      <c r="Q19" s="589"/>
      <c r="R19" s="590"/>
    </row>
    <row r="20" spans="2:18" ht="66" customHeight="1" thickBot="1" x14ac:dyDescent="0.35">
      <c r="B20" s="320" t="s">
        <v>59</v>
      </c>
      <c r="C20" s="321" t="s">
        <v>60</v>
      </c>
      <c r="D20" s="322" t="s">
        <v>61</v>
      </c>
      <c r="E20" s="321" t="s">
        <v>62</v>
      </c>
      <c r="F20" s="321" t="s">
        <v>63</v>
      </c>
      <c r="G20" s="321" t="s">
        <v>64</v>
      </c>
      <c r="H20" s="321" t="s">
        <v>65</v>
      </c>
      <c r="I20" s="321" t="s">
        <v>66</v>
      </c>
      <c r="J20" s="322" t="s">
        <v>67</v>
      </c>
      <c r="K20" s="322" t="s">
        <v>68</v>
      </c>
      <c r="L20" s="322" t="s">
        <v>69</v>
      </c>
      <c r="M20" s="323" t="s">
        <v>70</v>
      </c>
      <c r="N20" s="324" t="s">
        <v>71</v>
      </c>
      <c r="O20" s="325" t="s">
        <v>72</v>
      </c>
      <c r="P20" s="325" t="s">
        <v>73</v>
      </c>
      <c r="Q20" s="325" t="s">
        <v>74</v>
      </c>
      <c r="R20" s="325" t="s">
        <v>75</v>
      </c>
    </row>
    <row r="21" spans="2:18" s="271" customFormat="1" ht="15" customHeight="1" x14ac:dyDescent="0.3">
      <c r="B21" s="262" t="s">
        <v>607</v>
      </c>
      <c r="C21" s="263"/>
      <c r="D21" s="264"/>
      <c r="E21" s="264"/>
      <c r="F21" s="264"/>
      <c r="G21" s="263"/>
      <c r="H21" s="263"/>
      <c r="I21" s="265"/>
      <c r="J21" s="265"/>
      <c r="K21" s="265"/>
      <c r="L21" s="266"/>
      <c r="M21" s="267"/>
      <c r="N21" s="268"/>
      <c r="O21" s="448" t="s">
        <v>415</v>
      </c>
      <c r="P21" s="269"/>
      <c r="Q21" s="448"/>
      <c r="R21" s="270"/>
    </row>
    <row r="22" spans="2:18" s="271" customFormat="1" ht="15" customHeight="1" x14ac:dyDescent="0.3">
      <c r="B22" s="269" t="s">
        <v>604</v>
      </c>
      <c r="C22" s="272"/>
      <c r="D22" s="264"/>
      <c r="E22" s="264"/>
      <c r="F22" s="264"/>
      <c r="G22" s="263"/>
      <c r="H22" s="263"/>
      <c r="I22" s="265"/>
      <c r="J22" s="273"/>
      <c r="K22" s="273"/>
      <c r="L22" s="274"/>
      <c r="M22" s="275"/>
      <c r="N22" s="268"/>
      <c r="O22" s="271" t="s">
        <v>415</v>
      </c>
      <c r="P22" s="269"/>
      <c r="Q22" s="448"/>
      <c r="R22" s="270"/>
    </row>
    <row r="23" spans="2:18" s="271" customFormat="1" ht="15" customHeight="1" x14ac:dyDescent="0.3">
      <c r="B23" s="269" t="s">
        <v>605</v>
      </c>
      <c r="C23" s="272"/>
      <c r="D23" s="264"/>
      <c r="E23" s="264"/>
      <c r="F23" s="264"/>
      <c r="G23" s="263"/>
      <c r="H23" s="263"/>
      <c r="I23" s="265"/>
      <c r="J23" s="273"/>
      <c r="K23" s="273"/>
      <c r="L23" s="274"/>
      <c r="M23" s="275"/>
      <c r="N23" s="268"/>
      <c r="O23" s="448" t="s">
        <v>424</v>
      </c>
      <c r="P23" s="269"/>
      <c r="Q23" s="448"/>
      <c r="R23" s="270"/>
    </row>
    <row r="24" spans="2:18" s="271" customFormat="1" ht="15" customHeight="1" x14ac:dyDescent="0.3">
      <c r="B24" s="269"/>
      <c r="C24" s="272"/>
      <c r="D24" s="264"/>
      <c r="E24" s="264"/>
      <c r="F24" s="264"/>
      <c r="G24" s="263"/>
      <c r="H24" s="263"/>
      <c r="I24" s="265"/>
      <c r="J24" s="273"/>
      <c r="K24" s="273"/>
      <c r="L24" s="274"/>
      <c r="M24" s="275"/>
      <c r="N24" s="268"/>
      <c r="O24" s="448"/>
      <c r="P24" s="269"/>
      <c r="Q24" s="448"/>
      <c r="R24" s="270"/>
    </row>
    <row r="25" spans="2:18" s="271" customFormat="1" ht="15" customHeight="1" x14ac:dyDescent="0.3">
      <c r="B25" s="269"/>
      <c r="C25" s="272"/>
      <c r="D25" s="264"/>
      <c r="E25" s="264"/>
      <c r="F25" s="264"/>
      <c r="G25" s="263"/>
      <c r="H25" s="263"/>
      <c r="I25" s="265"/>
      <c r="J25" s="273"/>
      <c r="K25" s="273"/>
      <c r="L25" s="274"/>
      <c r="M25" s="275"/>
      <c r="N25" s="268"/>
      <c r="O25" s="448"/>
      <c r="P25" s="269"/>
      <c r="Q25" s="448"/>
      <c r="R25" s="270"/>
    </row>
    <row r="26" spans="2:18" s="271" customFormat="1" ht="15" customHeight="1" x14ac:dyDescent="0.3">
      <c r="B26" s="269"/>
      <c r="C26" s="272"/>
      <c r="D26" s="264"/>
      <c r="E26" s="264"/>
      <c r="F26" s="264"/>
      <c r="G26" s="263"/>
      <c r="H26" s="263"/>
      <c r="I26" s="265"/>
      <c r="J26" s="273"/>
      <c r="K26" s="273"/>
      <c r="L26" s="274"/>
      <c r="M26" s="275"/>
      <c r="N26" s="268"/>
      <c r="O26" s="448"/>
      <c r="P26" s="269"/>
      <c r="Q26" s="448"/>
      <c r="R26" s="270"/>
    </row>
    <row r="27" spans="2:18" s="271" customFormat="1" ht="15" customHeight="1" x14ac:dyDescent="0.3">
      <c r="B27" s="269"/>
      <c r="C27" s="272"/>
      <c r="D27" s="264"/>
      <c r="E27" s="264"/>
      <c r="F27" s="264"/>
      <c r="G27" s="263"/>
      <c r="H27" s="263"/>
      <c r="I27" s="265"/>
      <c r="J27" s="273"/>
      <c r="K27" s="273"/>
      <c r="L27" s="274"/>
      <c r="M27" s="275"/>
      <c r="N27" s="268"/>
      <c r="O27" s="448"/>
      <c r="P27" s="269"/>
      <c r="Q27" s="448"/>
      <c r="R27" s="270"/>
    </row>
    <row r="28" spans="2:18" s="271" customFormat="1" ht="15" customHeight="1" x14ac:dyDescent="0.3">
      <c r="B28" s="269"/>
      <c r="C28" s="272"/>
      <c r="D28" s="264"/>
      <c r="E28" s="264"/>
      <c r="F28" s="264"/>
      <c r="G28" s="263"/>
      <c r="H28" s="263"/>
      <c r="I28" s="265"/>
      <c r="J28" s="273"/>
      <c r="K28" s="273"/>
      <c r="L28" s="274"/>
      <c r="M28" s="275"/>
      <c r="N28" s="268"/>
      <c r="O28" s="448"/>
      <c r="P28" s="269"/>
      <c r="Q28" s="448"/>
      <c r="R28" s="270"/>
    </row>
    <row r="29" spans="2:18" s="271" customFormat="1" ht="15" customHeight="1" x14ac:dyDescent="0.3">
      <c r="B29" s="269"/>
      <c r="C29" s="272"/>
      <c r="D29" s="264"/>
      <c r="E29" s="264"/>
      <c r="F29" s="264"/>
      <c r="G29" s="263"/>
      <c r="H29" s="263"/>
      <c r="I29" s="265"/>
      <c r="J29" s="273"/>
      <c r="K29" s="273"/>
      <c r="L29" s="274"/>
      <c r="M29" s="275"/>
      <c r="N29" s="268"/>
      <c r="O29" s="448"/>
      <c r="P29" s="269"/>
      <c r="Q29" s="448"/>
      <c r="R29" s="270"/>
    </row>
    <row r="30" spans="2:18" s="271" customFormat="1" ht="15" customHeight="1" x14ac:dyDescent="0.3">
      <c r="B30" s="269"/>
      <c r="C30" s="272"/>
      <c r="D30" s="264"/>
      <c r="E30" s="264"/>
      <c r="F30" s="264"/>
      <c r="G30" s="263"/>
      <c r="H30" s="263"/>
      <c r="I30" s="265"/>
      <c r="J30" s="273"/>
      <c r="K30" s="273"/>
      <c r="L30" s="274"/>
      <c r="M30" s="275"/>
      <c r="N30" s="268"/>
      <c r="O30" s="448"/>
      <c r="P30" s="269"/>
      <c r="Q30" s="448"/>
      <c r="R30" s="270"/>
    </row>
    <row r="31" spans="2:18" s="271" customFormat="1" ht="15" customHeight="1" x14ac:dyDescent="0.3">
      <c r="B31" s="269"/>
      <c r="C31" s="272"/>
      <c r="D31" s="264"/>
      <c r="E31" s="264"/>
      <c r="F31" s="264"/>
      <c r="G31" s="263"/>
      <c r="H31" s="263"/>
      <c r="I31" s="265"/>
      <c r="J31" s="273"/>
      <c r="K31" s="273"/>
      <c r="L31" s="274"/>
      <c r="M31" s="275"/>
      <c r="N31" s="268"/>
      <c r="O31" s="448"/>
      <c r="P31" s="269"/>
      <c r="Q31" s="448"/>
      <c r="R31" s="270"/>
    </row>
    <row r="32" spans="2:18" s="271" customFormat="1" ht="15" customHeight="1" x14ac:dyDescent="0.3">
      <c r="B32" s="269"/>
      <c r="C32" s="272"/>
      <c r="D32" s="264"/>
      <c r="E32" s="264"/>
      <c r="F32" s="264"/>
      <c r="G32" s="263"/>
      <c r="H32" s="263"/>
      <c r="I32" s="265"/>
      <c r="J32" s="273"/>
      <c r="K32" s="273"/>
      <c r="L32" s="274"/>
      <c r="M32" s="275"/>
      <c r="N32" s="268"/>
      <c r="O32" s="448"/>
      <c r="P32" s="269"/>
      <c r="Q32" s="448"/>
      <c r="R32" s="270"/>
    </row>
    <row r="33" spans="2:18" s="271" customFormat="1" ht="15" customHeight="1" x14ac:dyDescent="0.3">
      <c r="B33" s="269"/>
      <c r="C33" s="272"/>
      <c r="D33" s="264"/>
      <c r="E33" s="264"/>
      <c r="F33" s="264"/>
      <c r="G33" s="263"/>
      <c r="H33" s="263"/>
      <c r="I33" s="265"/>
      <c r="J33" s="273"/>
      <c r="K33" s="273"/>
      <c r="L33" s="274"/>
      <c r="M33" s="275"/>
      <c r="N33" s="268"/>
      <c r="O33" s="448"/>
      <c r="P33" s="269"/>
      <c r="Q33" s="448"/>
      <c r="R33" s="270"/>
    </row>
    <row r="34" spans="2:18" s="271" customFormat="1" ht="15" customHeight="1" x14ac:dyDescent="0.3">
      <c r="B34" s="269"/>
      <c r="C34" s="272"/>
      <c r="D34" s="264"/>
      <c r="E34" s="264"/>
      <c r="F34" s="264"/>
      <c r="G34" s="263"/>
      <c r="H34" s="263"/>
      <c r="I34" s="265"/>
      <c r="J34" s="273"/>
      <c r="K34" s="273"/>
      <c r="L34" s="274"/>
      <c r="M34" s="275"/>
      <c r="N34" s="268"/>
      <c r="O34" s="448"/>
      <c r="P34" s="269"/>
      <c r="Q34" s="448"/>
      <c r="R34" s="270"/>
    </row>
    <row r="35" spans="2:18" s="271" customFormat="1" ht="15" customHeight="1" x14ac:dyDescent="0.3">
      <c r="B35" s="269"/>
      <c r="C35" s="272"/>
      <c r="D35" s="264"/>
      <c r="E35" s="264"/>
      <c r="F35" s="264"/>
      <c r="G35" s="263"/>
      <c r="H35" s="263"/>
      <c r="I35" s="265"/>
      <c r="J35" s="273"/>
      <c r="K35" s="273"/>
      <c r="L35" s="274"/>
      <c r="M35" s="275"/>
      <c r="N35" s="268"/>
      <c r="O35" s="448"/>
      <c r="P35" s="269"/>
      <c r="Q35" s="448"/>
      <c r="R35" s="270"/>
    </row>
    <row r="36" spans="2:18" s="271" customFormat="1" ht="15" customHeight="1" x14ac:dyDescent="0.3">
      <c r="B36" s="269"/>
      <c r="C36" s="272"/>
      <c r="D36" s="264"/>
      <c r="E36" s="264"/>
      <c r="F36" s="264"/>
      <c r="G36" s="263"/>
      <c r="H36" s="263"/>
      <c r="I36" s="265"/>
      <c r="J36" s="273"/>
      <c r="K36" s="273"/>
      <c r="L36" s="274"/>
      <c r="M36" s="275"/>
      <c r="N36" s="268"/>
      <c r="O36" s="448"/>
      <c r="P36" s="269"/>
      <c r="Q36" s="448"/>
      <c r="R36" s="270"/>
    </row>
    <row r="37" spans="2:18" s="271" customFormat="1" ht="15" customHeight="1" x14ac:dyDescent="0.3">
      <c r="B37" s="269"/>
      <c r="C37" s="272"/>
      <c r="D37" s="264"/>
      <c r="E37" s="264"/>
      <c r="F37" s="264"/>
      <c r="G37" s="263"/>
      <c r="H37" s="263"/>
      <c r="I37" s="265"/>
      <c r="J37" s="273"/>
      <c r="K37" s="273"/>
      <c r="L37" s="274"/>
      <c r="M37" s="275"/>
      <c r="N37" s="268"/>
      <c r="O37" s="448"/>
      <c r="P37" s="269"/>
      <c r="Q37" s="448"/>
      <c r="R37" s="270"/>
    </row>
    <row r="38" spans="2:18" s="271" customFormat="1" ht="15" customHeight="1" x14ac:dyDescent="0.3">
      <c r="B38" s="269"/>
      <c r="C38" s="272"/>
      <c r="D38" s="264"/>
      <c r="E38" s="264"/>
      <c r="F38" s="264"/>
      <c r="G38" s="263"/>
      <c r="H38" s="263"/>
      <c r="I38" s="265"/>
      <c r="J38" s="273"/>
      <c r="K38" s="273"/>
      <c r="L38" s="274"/>
      <c r="M38" s="275"/>
      <c r="N38" s="268"/>
      <c r="O38" s="448"/>
      <c r="P38" s="269"/>
      <c r="Q38" s="448"/>
      <c r="R38" s="270"/>
    </row>
    <row r="39" spans="2:18" s="271" customFormat="1" ht="15" customHeight="1" x14ac:dyDescent="0.3">
      <c r="B39" s="269"/>
      <c r="C39" s="272"/>
      <c r="D39" s="264"/>
      <c r="E39" s="264"/>
      <c r="F39" s="264"/>
      <c r="G39" s="263"/>
      <c r="H39" s="263"/>
      <c r="I39" s="265"/>
      <c r="J39" s="273"/>
      <c r="K39" s="273"/>
      <c r="L39" s="274"/>
      <c r="M39" s="275"/>
      <c r="N39" s="268"/>
      <c r="O39" s="448"/>
      <c r="P39" s="269"/>
      <c r="Q39" s="448"/>
      <c r="R39" s="270"/>
    </row>
    <row r="40" spans="2:18" s="271" customFormat="1" ht="15" customHeight="1" x14ac:dyDescent="0.3">
      <c r="B40" s="269"/>
      <c r="C40" s="272"/>
      <c r="D40" s="264"/>
      <c r="E40" s="264"/>
      <c r="F40" s="264"/>
      <c r="G40" s="263"/>
      <c r="H40" s="263"/>
      <c r="I40" s="265"/>
      <c r="J40" s="273"/>
      <c r="K40" s="273"/>
      <c r="L40" s="274"/>
      <c r="M40" s="275"/>
      <c r="N40" s="268"/>
      <c r="O40" s="448"/>
      <c r="P40" s="269"/>
      <c r="Q40" s="448"/>
      <c r="R40" s="270"/>
    </row>
    <row r="41" spans="2:18" s="271" customFormat="1" ht="15" customHeight="1" x14ac:dyDescent="0.3">
      <c r="B41" s="269"/>
      <c r="C41" s="272"/>
      <c r="D41" s="264"/>
      <c r="E41" s="264"/>
      <c r="F41" s="264"/>
      <c r="G41" s="263"/>
      <c r="H41" s="263"/>
      <c r="I41" s="265"/>
      <c r="J41" s="273"/>
      <c r="K41" s="273"/>
      <c r="L41" s="274"/>
      <c r="M41" s="275"/>
      <c r="N41" s="268"/>
      <c r="O41" s="448"/>
      <c r="P41" s="269"/>
      <c r="Q41" s="448"/>
      <c r="R41" s="270"/>
    </row>
    <row r="42" spans="2:18" s="276" customFormat="1" ht="15" customHeight="1" x14ac:dyDescent="0.3">
      <c r="B42" s="269"/>
      <c r="C42" s="272"/>
      <c r="D42" s="264"/>
      <c r="E42" s="264"/>
      <c r="F42" s="264"/>
      <c r="G42" s="263"/>
      <c r="H42" s="263"/>
      <c r="I42" s="265"/>
      <c r="J42" s="273"/>
      <c r="K42" s="273"/>
      <c r="L42" s="274"/>
      <c r="M42" s="275"/>
      <c r="N42" s="268"/>
      <c r="O42" s="448"/>
      <c r="P42" s="269"/>
      <c r="Q42" s="448"/>
      <c r="R42" s="270"/>
    </row>
    <row r="43" spans="2:18" s="276" customFormat="1" ht="15" customHeight="1" x14ac:dyDescent="0.3">
      <c r="B43" s="269"/>
      <c r="C43" s="272"/>
      <c r="D43" s="264"/>
      <c r="E43" s="264"/>
      <c r="F43" s="264"/>
      <c r="G43" s="263"/>
      <c r="H43" s="263"/>
      <c r="I43" s="265"/>
      <c r="J43" s="273"/>
      <c r="K43" s="273"/>
      <c r="L43" s="274"/>
      <c r="M43" s="275"/>
      <c r="N43" s="268"/>
      <c r="O43" s="448"/>
      <c r="P43" s="269"/>
      <c r="Q43" s="448"/>
      <c r="R43" s="270"/>
    </row>
    <row r="44" spans="2:18" s="276" customFormat="1" ht="15" customHeight="1" x14ac:dyDescent="0.3">
      <c r="B44" s="269"/>
      <c r="C44" s="272"/>
      <c r="D44" s="264"/>
      <c r="E44" s="264"/>
      <c r="F44" s="264"/>
      <c r="G44" s="263"/>
      <c r="H44" s="263"/>
      <c r="I44" s="265"/>
      <c r="J44" s="273"/>
      <c r="K44" s="273"/>
      <c r="L44" s="274"/>
      <c r="M44" s="275"/>
      <c r="N44" s="268"/>
      <c r="O44" s="448"/>
      <c r="P44" s="269"/>
      <c r="Q44" s="448"/>
      <c r="R44" s="270"/>
    </row>
    <row r="45" spans="2:18" s="276" customFormat="1" ht="15" customHeight="1" x14ac:dyDescent="0.3">
      <c r="B45" s="269"/>
      <c r="C45" s="272"/>
      <c r="D45" s="264"/>
      <c r="E45" s="264"/>
      <c r="F45" s="264"/>
      <c r="G45" s="263"/>
      <c r="H45" s="263"/>
      <c r="I45" s="265"/>
      <c r="J45" s="273"/>
      <c r="K45" s="273"/>
      <c r="L45" s="274"/>
      <c r="M45" s="275"/>
      <c r="N45" s="268"/>
      <c r="O45" s="448"/>
      <c r="P45" s="269"/>
      <c r="Q45" s="448"/>
      <c r="R45" s="270"/>
    </row>
    <row r="46" spans="2:18" s="276" customFormat="1" ht="15" customHeight="1" x14ac:dyDescent="0.3">
      <c r="B46" s="269"/>
      <c r="C46" s="272"/>
      <c r="D46" s="264"/>
      <c r="E46" s="264"/>
      <c r="F46" s="264"/>
      <c r="G46" s="263"/>
      <c r="H46" s="263"/>
      <c r="I46" s="265"/>
      <c r="J46" s="273"/>
      <c r="K46" s="273"/>
      <c r="L46" s="274"/>
      <c r="M46" s="275"/>
      <c r="N46" s="268"/>
      <c r="O46" s="448"/>
      <c r="P46" s="269"/>
      <c r="Q46" s="448"/>
      <c r="R46" s="270"/>
    </row>
    <row r="47" spans="2:18" s="276" customFormat="1" ht="15" customHeight="1" x14ac:dyDescent="0.3">
      <c r="B47" s="269"/>
      <c r="C47" s="272"/>
      <c r="D47" s="264"/>
      <c r="E47" s="264"/>
      <c r="F47" s="264"/>
      <c r="G47" s="263"/>
      <c r="H47" s="263"/>
      <c r="I47" s="265"/>
      <c r="J47" s="273"/>
      <c r="K47" s="273"/>
      <c r="L47" s="274"/>
      <c r="M47" s="275"/>
      <c r="N47" s="268"/>
      <c r="O47" s="448"/>
      <c r="P47" s="269"/>
      <c r="Q47" s="448"/>
      <c r="R47" s="270"/>
    </row>
    <row r="48" spans="2:18" s="276" customFormat="1" ht="15.6" x14ac:dyDescent="0.3">
      <c r="B48" s="269"/>
      <c r="C48" s="272"/>
      <c r="D48" s="264"/>
      <c r="E48" s="264"/>
      <c r="F48" s="264"/>
      <c r="G48" s="263"/>
      <c r="H48" s="263"/>
      <c r="I48" s="265"/>
      <c r="J48" s="273"/>
      <c r="K48" s="273"/>
      <c r="L48" s="274"/>
      <c r="M48" s="275"/>
      <c r="N48" s="268"/>
      <c r="O48" s="448"/>
      <c r="P48" s="269"/>
      <c r="Q48" s="448"/>
      <c r="R48" s="270"/>
    </row>
    <row r="49" spans="2:18" s="276" customFormat="1" ht="15.6" x14ac:dyDescent="0.3">
      <c r="B49" s="269"/>
      <c r="C49" s="272"/>
      <c r="D49" s="264"/>
      <c r="E49" s="264"/>
      <c r="F49" s="264"/>
      <c r="G49" s="263"/>
      <c r="H49" s="263"/>
      <c r="I49" s="265"/>
      <c r="J49" s="273"/>
      <c r="K49" s="273"/>
      <c r="L49" s="274"/>
      <c r="M49" s="275"/>
      <c r="N49" s="268"/>
      <c r="O49" s="448"/>
      <c r="P49" s="269"/>
      <c r="Q49" s="448"/>
      <c r="R49" s="270"/>
    </row>
    <row r="50" spans="2:18" s="276" customFormat="1" ht="15.6" x14ac:dyDescent="0.3">
      <c r="B50" s="269"/>
      <c r="C50" s="272"/>
      <c r="D50" s="264"/>
      <c r="E50" s="264"/>
      <c r="F50" s="264"/>
      <c r="G50" s="263"/>
      <c r="H50" s="263"/>
      <c r="I50" s="265"/>
      <c r="J50" s="273"/>
      <c r="K50" s="273"/>
      <c r="L50" s="274"/>
      <c r="M50" s="275"/>
      <c r="N50" s="268"/>
      <c r="O50" s="448"/>
      <c r="P50" s="269"/>
      <c r="Q50" s="448"/>
      <c r="R50" s="270"/>
    </row>
    <row r="51" spans="2:18" s="276" customFormat="1" ht="15.6" x14ac:dyDescent="0.3">
      <c r="B51" s="269"/>
      <c r="C51" s="272"/>
      <c r="D51" s="264"/>
      <c r="E51" s="264"/>
      <c r="F51" s="264"/>
      <c r="G51" s="263"/>
      <c r="H51" s="263"/>
      <c r="I51" s="265"/>
      <c r="J51" s="273"/>
      <c r="K51" s="273"/>
      <c r="L51" s="274"/>
      <c r="M51" s="275"/>
      <c r="N51" s="268"/>
      <c r="O51" s="448"/>
      <c r="P51" s="269"/>
      <c r="Q51" s="448"/>
      <c r="R51" s="270"/>
    </row>
    <row r="52" spans="2:18" s="276" customFormat="1" ht="15.6" x14ac:dyDescent="0.3">
      <c r="B52" s="269"/>
      <c r="C52" s="272"/>
      <c r="D52" s="264"/>
      <c r="E52" s="264"/>
      <c r="F52" s="264"/>
      <c r="G52" s="263"/>
      <c r="H52" s="263"/>
      <c r="I52" s="265"/>
      <c r="J52" s="273"/>
      <c r="K52" s="273"/>
      <c r="L52" s="274"/>
      <c r="M52" s="275"/>
      <c r="N52" s="268"/>
      <c r="O52" s="448"/>
      <c r="P52" s="269"/>
      <c r="Q52" s="448"/>
      <c r="R52" s="270"/>
    </row>
    <row r="53" spans="2:18" s="276" customFormat="1" ht="15.6" x14ac:dyDescent="0.3">
      <c r="B53" s="269"/>
      <c r="C53" s="272"/>
      <c r="D53" s="264"/>
      <c r="E53" s="264"/>
      <c r="F53" s="264"/>
      <c r="G53" s="263"/>
      <c r="H53" s="263"/>
      <c r="I53" s="265"/>
      <c r="J53" s="273"/>
      <c r="K53" s="273"/>
      <c r="L53" s="274"/>
      <c r="M53" s="275"/>
      <c r="N53" s="268"/>
      <c r="O53" s="448"/>
      <c r="P53" s="269"/>
      <c r="Q53" s="448"/>
      <c r="R53" s="270"/>
    </row>
    <row r="54" spans="2:18" s="276" customFormat="1" ht="15.6" x14ac:dyDescent="0.3">
      <c r="B54" s="269"/>
      <c r="C54" s="272"/>
      <c r="D54" s="264"/>
      <c r="E54" s="264"/>
      <c r="F54" s="264"/>
      <c r="G54" s="263"/>
      <c r="H54" s="263"/>
      <c r="I54" s="265"/>
      <c r="J54" s="273"/>
      <c r="K54" s="273"/>
      <c r="L54" s="274"/>
      <c r="M54" s="275"/>
      <c r="N54" s="268"/>
      <c r="O54" s="448"/>
      <c r="P54" s="269"/>
      <c r="Q54" s="448"/>
      <c r="R54" s="270"/>
    </row>
    <row r="55" spans="2:18" s="276" customFormat="1" ht="15.6" x14ac:dyDescent="0.3">
      <c r="B55" s="269"/>
      <c r="C55" s="272"/>
      <c r="D55" s="264"/>
      <c r="E55" s="264"/>
      <c r="F55" s="264"/>
      <c r="G55" s="263"/>
      <c r="H55" s="263"/>
      <c r="I55" s="265"/>
      <c r="J55" s="273"/>
      <c r="K55" s="273"/>
      <c r="L55" s="274"/>
      <c r="M55" s="275"/>
      <c r="N55" s="268"/>
      <c r="O55" s="448"/>
      <c r="P55" s="269"/>
      <c r="Q55" s="448"/>
      <c r="R55" s="270"/>
    </row>
    <row r="56" spans="2:18" s="276" customFormat="1" ht="15.6" x14ac:dyDescent="0.3">
      <c r="B56" s="269"/>
      <c r="C56" s="272"/>
      <c r="D56" s="264"/>
      <c r="E56" s="264"/>
      <c r="F56" s="264"/>
      <c r="G56" s="263"/>
      <c r="H56" s="263"/>
      <c r="I56" s="265"/>
      <c r="J56" s="273"/>
      <c r="K56" s="273"/>
      <c r="L56" s="274"/>
      <c r="M56" s="275"/>
      <c r="N56" s="268"/>
      <c r="O56" s="448"/>
      <c r="P56" s="269"/>
      <c r="Q56" s="448"/>
      <c r="R56" s="270"/>
    </row>
    <row r="57" spans="2:18" s="276" customFormat="1" ht="15.6" x14ac:dyDescent="0.3">
      <c r="B57" s="269"/>
      <c r="C57" s="272"/>
      <c r="D57" s="264"/>
      <c r="E57" s="264"/>
      <c r="F57" s="264"/>
      <c r="G57" s="263"/>
      <c r="H57" s="263"/>
      <c r="I57" s="265"/>
      <c r="J57" s="273"/>
      <c r="K57" s="273"/>
      <c r="L57" s="274"/>
      <c r="M57" s="275"/>
      <c r="N57" s="268"/>
      <c r="O57" s="448"/>
      <c r="P57" s="269"/>
      <c r="Q57" s="448"/>
      <c r="R57" s="270"/>
    </row>
    <row r="58" spans="2:18" s="276" customFormat="1" ht="15.6" x14ac:dyDescent="0.3">
      <c r="B58" s="269"/>
      <c r="C58" s="272"/>
      <c r="D58" s="264"/>
      <c r="E58" s="264"/>
      <c r="F58" s="264"/>
      <c r="G58" s="263"/>
      <c r="H58" s="263"/>
      <c r="I58" s="265"/>
      <c r="J58" s="273"/>
      <c r="K58" s="273"/>
      <c r="L58" s="274"/>
      <c r="M58" s="275"/>
      <c r="N58" s="268"/>
      <c r="O58" s="448"/>
      <c r="P58" s="269"/>
      <c r="Q58" s="448"/>
      <c r="R58" s="270"/>
    </row>
    <row r="59" spans="2:18" s="276" customFormat="1" ht="15.6" x14ac:dyDescent="0.3">
      <c r="B59" s="269"/>
      <c r="C59" s="272"/>
      <c r="D59" s="264"/>
      <c r="E59" s="264"/>
      <c r="F59" s="264"/>
      <c r="G59" s="263"/>
      <c r="H59" s="263"/>
      <c r="I59" s="265"/>
      <c r="J59" s="273"/>
      <c r="K59" s="273"/>
      <c r="L59" s="274"/>
      <c r="M59" s="275"/>
      <c r="N59" s="268"/>
      <c r="O59" s="448"/>
      <c r="P59" s="269"/>
      <c r="Q59" s="448"/>
      <c r="R59" s="270"/>
    </row>
    <row r="60" spans="2:18" s="276" customFormat="1" ht="15.6" x14ac:dyDescent="0.3">
      <c r="B60" s="269"/>
      <c r="C60" s="272"/>
      <c r="D60" s="264"/>
      <c r="E60" s="264"/>
      <c r="F60" s="264"/>
      <c r="G60" s="263"/>
      <c r="H60" s="263"/>
      <c r="I60" s="265"/>
      <c r="J60" s="273"/>
      <c r="K60" s="273"/>
      <c r="L60" s="274"/>
      <c r="M60" s="275"/>
      <c r="N60" s="268"/>
      <c r="O60" s="448"/>
      <c r="P60" s="269"/>
      <c r="Q60" s="448"/>
      <c r="R60" s="270"/>
    </row>
    <row r="61" spans="2:18" s="276" customFormat="1" ht="15.6" x14ac:dyDescent="0.3">
      <c r="B61" s="269"/>
      <c r="C61" s="272"/>
      <c r="D61" s="264"/>
      <c r="E61" s="264"/>
      <c r="F61" s="264"/>
      <c r="G61" s="263"/>
      <c r="H61" s="263"/>
      <c r="I61" s="265"/>
      <c r="J61" s="273"/>
      <c r="K61" s="273"/>
      <c r="L61" s="274"/>
      <c r="M61" s="275"/>
      <c r="N61" s="268"/>
      <c r="O61" s="448"/>
      <c r="P61" s="269"/>
      <c r="Q61" s="448"/>
      <c r="R61" s="270"/>
    </row>
    <row r="62" spans="2:18" s="276" customFormat="1" ht="15.6" x14ac:dyDescent="0.3">
      <c r="B62" s="269"/>
      <c r="C62" s="272"/>
      <c r="D62" s="264"/>
      <c r="E62" s="264"/>
      <c r="F62" s="264"/>
      <c r="G62" s="263"/>
      <c r="H62" s="263"/>
      <c r="I62" s="265"/>
      <c r="J62" s="273"/>
      <c r="K62" s="273"/>
      <c r="L62" s="274"/>
      <c r="M62" s="275"/>
      <c r="N62" s="268"/>
      <c r="O62" s="448"/>
      <c r="P62" s="269"/>
      <c r="Q62" s="448"/>
      <c r="R62" s="270"/>
    </row>
    <row r="63" spans="2:18" s="276" customFormat="1" ht="15.6" x14ac:dyDescent="0.3">
      <c r="B63" s="269"/>
      <c r="C63" s="272"/>
      <c r="D63" s="264"/>
      <c r="E63" s="264"/>
      <c r="F63" s="264"/>
      <c r="G63" s="263"/>
      <c r="H63" s="263"/>
      <c r="I63" s="265"/>
      <c r="J63" s="273"/>
      <c r="K63" s="273"/>
      <c r="L63" s="274"/>
      <c r="M63" s="275"/>
      <c r="N63" s="268"/>
      <c r="O63" s="448"/>
      <c r="P63" s="269"/>
      <c r="Q63" s="448"/>
      <c r="R63" s="270"/>
    </row>
    <row r="64" spans="2:18" s="276" customFormat="1" ht="15.6" x14ac:dyDescent="0.3">
      <c r="B64" s="269"/>
      <c r="C64" s="272"/>
      <c r="D64" s="264"/>
      <c r="E64" s="264"/>
      <c r="F64" s="264"/>
      <c r="G64" s="263"/>
      <c r="H64" s="263"/>
      <c r="I64" s="265"/>
      <c r="J64" s="273"/>
      <c r="K64" s="273"/>
      <c r="L64" s="274"/>
      <c r="M64" s="275"/>
      <c r="N64" s="268"/>
      <c r="O64" s="448"/>
      <c r="P64" s="269"/>
      <c r="Q64" s="448"/>
      <c r="R64" s="270"/>
    </row>
    <row r="65" spans="2:18" s="276" customFormat="1" ht="15.6" x14ac:dyDescent="0.3">
      <c r="B65" s="269"/>
      <c r="C65" s="272"/>
      <c r="D65" s="264"/>
      <c r="E65" s="264"/>
      <c r="F65" s="264"/>
      <c r="G65" s="263"/>
      <c r="H65" s="263"/>
      <c r="I65" s="265"/>
      <c r="J65" s="273"/>
      <c r="K65" s="273"/>
      <c r="L65" s="274"/>
      <c r="M65" s="275"/>
      <c r="N65" s="268"/>
      <c r="O65" s="448"/>
      <c r="P65" s="269"/>
      <c r="Q65" s="448"/>
      <c r="R65" s="270"/>
    </row>
    <row r="66" spans="2:18" s="276" customFormat="1" ht="15.6" x14ac:dyDescent="0.3">
      <c r="B66" s="269"/>
      <c r="C66" s="272"/>
      <c r="D66" s="264"/>
      <c r="E66" s="264"/>
      <c r="F66" s="264"/>
      <c r="G66" s="263"/>
      <c r="H66" s="263"/>
      <c r="I66" s="265"/>
      <c r="J66" s="273"/>
      <c r="K66" s="273"/>
      <c r="L66" s="274"/>
      <c r="M66" s="275"/>
      <c r="N66" s="268"/>
      <c r="O66" s="448"/>
      <c r="P66" s="269"/>
      <c r="Q66" s="448"/>
      <c r="R66" s="270"/>
    </row>
    <row r="67" spans="2:18" s="276" customFormat="1" ht="15.6" x14ac:dyDescent="0.3">
      <c r="B67" s="269"/>
      <c r="C67" s="272"/>
      <c r="D67" s="264"/>
      <c r="E67" s="264"/>
      <c r="F67" s="264"/>
      <c r="G67" s="263"/>
      <c r="H67" s="263"/>
      <c r="I67" s="265"/>
      <c r="J67" s="273"/>
      <c r="K67" s="273"/>
      <c r="L67" s="274"/>
      <c r="M67" s="275"/>
      <c r="N67" s="277"/>
      <c r="O67" s="448"/>
      <c r="P67" s="269"/>
      <c r="Q67" s="474"/>
      <c r="R67" s="278"/>
    </row>
    <row r="68" spans="2:18" ht="15.6" x14ac:dyDescent="0.3">
      <c r="B68" s="326" t="s">
        <v>39</v>
      </c>
      <c r="H68" s="327"/>
      <c r="I68" s="327"/>
      <c r="J68" s="327"/>
      <c r="K68" s="328"/>
      <c r="L68" s="309"/>
      <c r="M68" s="309"/>
      <c r="N68" s="329"/>
      <c r="Q68" s="330"/>
      <c r="R68" s="330"/>
    </row>
    <row r="69" spans="2:18" ht="13.8" x14ac:dyDescent="0.3">
      <c r="H69" s="327"/>
      <c r="I69" s="327"/>
      <c r="J69" s="327"/>
      <c r="K69" s="328"/>
      <c r="L69" s="309"/>
      <c r="M69" s="309"/>
    </row>
    <row r="70" spans="2:18" ht="13.8" x14ac:dyDescent="0.3">
      <c r="H70" s="327"/>
      <c r="I70" s="327"/>
      <c r="J70" s="327"/>
      <c r="K70" s="328"/>
      <c r="L70" s="309"/>
      <c r="M70" s="309"/>
    </row>
    <row r="71" spans="2:18" ht="13.8" x14ac:dyDescent="0.3">
      <c r="H71" s="327"/>
      <c r="I71" s="327"/>
      <c r="J71" s="327"/>
      <c r="K71" s="328"/>
      <c r="L71" s="309"/>
      <c r="M71" s="309"/>
    </row>
    <row r="72" spans="2:18" ht="13.8" x14ac:dyDescent="0.3">
      <c r="H72" s="327"/>
      <c r="I72" s="327"/>
      <c r="J72" s="327"/>
      <c r="K72" s="328"/>
      <c r="L72" s="309"/>
      <c r="M72" s="309"/>
    </row>
    <row r="73" spans="2:18" ht="13.8" x14ac:dyDescent="0.3">
      <c r="H73" s="327"/>
      <c r="I73" s="327"/>
      <c r="J73" s="327"/>
      <c r="K73" s="328"/>
      <c r="L73" s="309"/>
      <c r="M73" s="309"/>
    </row>
    <row r="74" spans="2:18" ht="13.8" x14ac:dyDescent="0.3">
      <c r="H74" s="327"/>
      <c r="I74" s="327"/>
      <c r="J74" s="327"/>
      <c r="K74" s="328"/>
      <c r="L74" s="309"/>
      <c r="M74" s="309"/>
    </row>
    <row r="75" spans="2:18" ht="13.8" x14ac:dyDescent="0.3">
      <c r="H75" s="327"/>
      <c r="I75" s="327"/>
      <c r="J75" s="327"/>
      <c r="K75" s="328"/>
      <c r="L75" s="309"/>
      <c r="M75" s="309"/>
    </row>
    <row r="76" spans="2:18" ht="13.8" x14ac:dyDescent="0.3">
      <c r="H76" s="327"/>
      <c r="I76" s="327"/>
      <c r="J76" s="327"/>
      <c r="K76" s="328"/>
      <c r="L76" s="309"/>
      <c r="M76" s="309"/>
    </row>
    <row r="77" spans="2:18" ht="13.8" x14ac:dyDescent="0.3">
      <c r="H77" s="327"/>
      <c r="I77" s="327"/>
      <c r="J77" s="327"/>
      <c r="K77" s="328"/>
      <c r="L77" s="309"/>
      <c r="M77" s="309"/>
    </row>
    <row r="78" spans="2:18" ht="13.8" x14ac:dyDescent="0.3">
      <c r="H78" s="327"/>
      <c r="I78" s="327"/>
      <c r="J78" s="327"/>
      <c r="K78" s="328"/>
      <c r="L78" s="309"/>
      <c r="M78" s="309"/>
    </row>
    <row r="79" spans="2:18" ht="13.8" x14ac:dyDescent="0.3">
      <c r="H79" s="327"/>
      <c r="I79" s="327"/>
      <c r="J79" s="327"/>
      <c r="K79" s="328"/>
      <c r="L79" s="309"/>
      <c r="M79" s="309"/>
    </row>
    <row r="80" spans="2:18" ht="13.8" x14ac:dyDescent="0.3">
      <c r="H80" s="327"/>
      <c r="I80" s="327"/>
      <c r="J80" s="327"/>
      <c r="K80" s="328"/>
      <c r="L80" s="309"/>
      <c r="M80" s="309"/>
    </row>
    <row r="81" spans="8:13" ht="13.8" x14ac:dyDescent="0.3">
      <c r="H81" s="327"/>
      <c r="I81" s="327"/>
      <c r="J81" s="327"/>
      <c r="K81" s="328"/>
      <c r="L81" s="309"/>
      <c r="M81" s="309"/>
    </row>
    <row r="82" spans="8:13" ht="13.8" x14ac:dyDescent="0.3">
      <c r="H82" s="327"/>
      <c r="I82" s="327"/>
      <c r="J82" s="327"/>
      <c r="K82" s="328"/>
      <c r="L82" s="309"/>
      <c r="M82" s="309"/>
    </row>
    <row r="83" spans="8:13" ht="13.8" x14ac:dyDescent="0.3">
      <c r="H83" s="327"/>
      <c r="I83" s="327"/>
      <c r="J83" s="327"/>
      <c r="K83" s="328"/>
      <c r="L83" s="309"/>
      <c r="M83" s="309"/>
    </row>
    <row r="84" spans="8:13" ht="13.8" x14ac:dyDescent="0.3">
      <c r="H84" s="327"/>
      <c r="I84" s="327"/>
      <c r="J84" s="327"/>
      <c r="K84" s="328"/>
      <c r="L84" s="309"/>
      <c r="M84" s="309"/>
    </row>
    <row r="85" spans="8:13" ht="13.8" x14ac:dyDescent="0.3">
      <c r="H85" s="327"/>
      <c r="I85" s="327"/>
      <c r="J85" s="327"/>
      <c r="K85" s="328"/>
      <c r="L85" s="309"/>
      <c r="M85" s="309"/>
    </row>
    <row r="86" spans="8:13" ht="13.8" x14ac:dyDescent="0.3">
      <c r="H86" s="327"/>
      <c r="I86" s="327"/>
      <c r="J86" s="327"/>
      <c r="K86" s="328"/>
      <c r="L86" s="309"/>
      <c r="M86" s="309"/>
    </row>
    <row r="87" spans="8:13" ht="13.8" x14ac:dyDescent="0.3">
      <c r="H87" s="327"/>
      <c r="I87" s="327"/>
      <c r="J87" s="327"/>
      <c r="K87" s="328"/>
      <c r="L87" s="309"/>
      <c r="M87" s="309"/>
    </row>
    <row r="88" spans="8:13" ht="13.8" x14ac:dyDescent="0.3">
      <c r="H88" s="327"/>
      <c r="I88" s="327"/>
      <c r="J88" s="327"/>
      <c r="K88" s="328"/>
      <c r="L88" s="309"/>
      <c r="M88" s="309"/>
    </row>
    <row r="89" spans="8:13" ht="13.8" x14ac:dyDescent="0.3">
      <c r="H89" s="327"/>
      <c r="I89" s="327"/>
      <c r="J89" s="327"/>
      <c r="K89" s="328"/>
      <c r="L89" s="309"/>
      <c r="M89" s="309"/>
    </row>
    <row r="90" spans="8:13" ht="13.8" x14ac:dyDescent="0.3">
      <c r="H90" s="327"/>
      <c r="I90" s="327"/>
      <c r="J90" s="327"/>
      <c r="K90" s="328"/>
      <c r="L90" s="309"/>
      <c r="M90" s="309"/>
    </row>
    <row r="91" spans="8:13" ht="13.8" x14ac:dyDescent="0.3">
      <c r="H91" s="327"/>
      <c r="I91" s="327"/>
      <c r="J91" s="327"/>
      <c r="K91" s="328"/>
      <c r="L91" s="309"/>
      <c r="M91" s="309"/>
    </row>
    <row r="92" spans="8:13" ht="13.8" x14ac:dyDescent="0.3">
      <c r="H92" s="327"/>
      <c r="I92" s="327"/>
      <c r="J92" s="327"/>
      <c r="K92" s="328"/>
      <c r="L92" s="309"/>
      <c r="M92" s="309"/>
    </row>
    <row r="93" spans="8:13" ht="13.8" x14ac:dyDescent="0.3">
      <c r="H93" s="327"/>
      <c r="I93" s="327"/>
      <c r="J93" s="327"/>
      <c r="K93" s="328"/>
      <c r="L93" s="309"/>
      <c r="M93" s="309"/>
    </row>
    <row r="94" spans="8:13" ht="13.8" x14ac:dyDescent="0.3">
      <c r="H94" s="327"/>
      <c r="I94" s="327"/>
      <c r="J94" s="327"/>
      <c r="K94" s="328"/>
      <c r="L94" s="309"/>
      <c r="M94" s="309"/>
    </row>
    <row r="95" spans="8:13" ht="13.8" x14ac:dyDescent="0.3">
      <c r="H95" s="327"/>
      <c r="I95" s="327"/>
      <c r="J95" s="327"/>
      <c r="K95" s="328"/>
      <c r="L95" s="309"/>
      <c r="M95" s="309"/>
    </row>
    <row r="96" spans="8:13" ht="13.8" x14ac:dyDescent="0.3">
      <c r="H96" s="327"/>
      <c r="I96" s="327"/>
      <c r="J96" s="327"/>
      <c r="K96" s="328"/>
      <c r="L96" s="309"/>
      <c r="M96" s="309"/>
    </row>
    <row r="97" spans="6:13" ht="13.8" x14ac:dyDescent="0.3">
      <c r="H97" s="327"/>
      <c r="I97" s="327"/>
      <c r="J97" s="327"/>
      <c r="K97" s="328"/>
      <c r="L97" s="309"/>
      <c r="M97" s="309"/>
    </row>
    <row r="98" spans="6:13" ht="13.8" x14ac:dyDescent="0.3">
      <c r="H98" s="327"/>
      <c r="I98" s="327"/>
      <c r="J98" s="327"/>
      <c r="K98" s="328"/>
      <c r="L98" s="309"/>
      <c r="M98" s="309"/>
    </row>
    <row r="99" spans="6:13" ht="13.8" x14ac:dyDescent="0.3">
      <c r="H99" s="327"/>
      <c r="I99" s="327"/>
      <c r="J99" s="327"/>
      <c r="K99" s="328"/>
      <c r="L99" s="309"/>
      <c r="M99" s="309"/>
    </row>
    <row r="100" spans="6:13" ht="13.8" x14ac:dyDescent="0.3">
      <c r="H100" s="327"/>
      <c r="I100" s="327"/>
      <c r="J100" s="327"/>
      <c r="K100" s="328"/>
      <c r="L100" s="309"/>
      <c r="M100" s="309"/>
    </row>
    <row r="101" spans="6:13" ht="13.8" x14ac:dyDescent="0.3">
      <c r="H101" s="327"/>
      <c r="I101" s="327"/>
      <c r="J101" s="327"/>
      <c r="K101" s="328"/>
      <c r="L101" s="309"/>
      <c r="M101" s="309"/>
    </row>
    <row r="102" spans="6:13" ht="13.8" x14ac:dyDescent="0.3">
      <c r="H102" s="327"/>
      <c r="I102" s="327"/>
      <c r="J102" s="327"/>
      <c r="K102" s="328"/>
      <c r="L102" s="309"/>
      <c r="M102" s="309"/>
    </row>
    <row r="103" spans="6:13" ht="13.8" x14ac:dyDescent="0.3">
      <c r="H103" s="327"/>
      <c r="I103" s="327"/>
      <c r="J103" s="327"/>
      <c r="K103" s="328"/>
      <c r="L103" s="309"/>
      <c r="M103" s="309"/>
    </row>
    <row r="104" spans="6:13" ht="13.8" x14ac:dyDescent="0.3">
      <c r="F104" s="327"/>
      <c r="G104" s="327"/>
      <c r="H104" s="327"/>
      <c r="I104" s="328"/>
    </row>
    <row r="105" spans="6:13" ht="13.8" x14ac:dyDescent="0.3">
      <c r="F105" s="327"/>
      <c r="G105" s="327"/>
      <c r="H105" s="327"/>
      <c r="I105" s="328"/>
    </row>
    <row r="106" spans="6:13" ht="13.8" x14ac:dyDescent="0.3">
      <c r="F106" s="327"/>
      <c r="G106" s="327"/>
      <c r="H106" s="327"/>
      <c r="I106" s="328"/>
    </row>
    <row r="107" spans="6:13" ht="13.8" x14ac:dyDescent="0.3">
      <c r="F107" s="327"/>
      <c r="G107" s="327"/>
      <c r="H107" s="327"/>
      <c r="I107" s="328"/>
    </row>
    <row r="108" spans="6:13" ht="13.8" x14ac:dyDescent="0.3">
      <c r="F108" s="327"/>
      <c r="G108" s="327"/>
      <c r="H108" s="327"/>
      <c r="I108" s="328"/>
    </row>
    <row r="109" spans="6:13" ht="13.8" x14ac:dyDescent="0.3">
      <c r="F109" s="327"/>
      <c r="G109" s="327"/>
      <c r="H109" s="327"/>
      <c r="I109" s="328"/>
    </row>
    <row r="110" spans="6:13" ht="13.8" x14ac:dyDescent="0.3">
      <c r="F110" s="327"/>
      <c r="G110" s="327"/>
      <c r="H110" s="327"/>
      <c r="I110" s="328"/>
    </row>
    <row r="111" spans="6:13" ht="13.8" x14ac:dyDescent="0.3">
      <c r="F111" s="327"/>
      <c r="G111" s="327"/>
      <c r="H111" s="327"/>
      <c r="I111" s="328"/>
    </row>
    <row r="112" spans="6:13" ht="13.8" x14ac:dyDescent="0.3">
      <c r="F112" s="327"/>
      <c r="G112" s="327"/>
      <c r="H112" s="327"/>
      <c r="I112" s="328"/>
    </row>
    <row r="113" spans="6:9" ht="13.8" x14ac:dyDescent="0.3">
      <c r="F113" s="327"/>
      <c r="G113" s="327"/>
      <c r="H113" s="327"/>
      <c r="I113" s="328"/>
    </row>
    <row r="114" spans="6:9" ht="13.8" x14ac:dyDescent="0.3">
      <c r="F114" s="327"/>
      <c r="G114" s="327"/>
      <c r="H114" s="327"/>
      <c r="I114" s="328"/>
    </row>
  </sheetData>
  <sheetProtection algorithmName="SHA-512" hashValue="ZC5zjMknD/YWIXxAhbXKqajdI3zlZ3IAonYB4DeEXLS1oOnuzRq69hj+wZEYibck9vN8OSsWW+zVqWMl/FZD4A==" saltValue="xZm/Z0Lk1NDBwOT7QUOQsQ==" spinCount="100000" sheet="1" insertRows="0" deleteRows="0" selectLockedCells="1" sort="0" autoFilter="0"/>
  <mergeCells count="24">
    <mergeCell ref="B10:I10"/>
    <mergeCell ref="B15:I15"/>
    <mergeCell ref="B13:I13"/>
    <mergeCell ref="G19:H19"/>
    <mergeCell ref="B11:I11"/>
    <mergeCell ref="I19:M19"/>
    <mergeCell ref="B18:M18"/>
    <mergeCell ref="B14:I14"/>
    <mergeCell ref="N18:R18"/>
    <mergeCell ref="N19:R19"/>
    <mergeCell ref="B2:I2"/>
    <mergeCell ref="B5:I5"/>
    <mergeCell ref="B6:I6"/>
    <mergeCell ref="B7:I7"/>
    <mergeCell ref="B8:I8"/>
    <mergeCell ref="C3:D3"/>
    <mergeCell ref="F3:G3"/>
    <mergeCell ref="H3:I3"/>
    <mergeCell ref="C4:D4"/>
    <mergeCell ref="B9:I9"/>
    <mergeCell ref="B12:I12"/>
    <mergeCell ref="B16:I16"/>
    <mergeCell ref="B19:C19"/>
    <mergeCell ref="E19:F19"/>
  </mergeCells>
  <phoneticPr fontId="70" type="noConversion"/>
  <conditionalFormatting sqref="P21:P67">
    <cfRule type="expression" dxfId="54" priority="51">
      <formula>#REF!="Other J40 Relevant Organizations"</formula>
    </cfRule>
  </conditionalFormatting>
  <conditionalFormatting sqref="R21:R67">
    <cfRule type="expression" dxfId="53" priority="1">
      <formula>Q21="OTHER"</formula>
    </cfRule>
  </conditionalFormatting>
  <dataValidations xWindow="493" yWindow="275" count="7">
    <dataValidation type="list" allowBlank="1" showInputMessage="1" showErrorMessage="1" sqref="WUC983081:WUC983154 HQ65577:HQ65650 RM65577:RM65650 ABI65577:ABI65650 ALE65577:ALE65650 AVA65577:AVA65650 BEW65577:BEW65650 BOS65577:BOS65650 BYO65577:BYO65650 CIK65577:CIK65650 CSG65577:CSG65650 DCC65577:DCC65650 DLY65577:DLY65650 DVU65577:DVU65650 EFQ65577:EFQ65650 EPM65577:EPM65650 EZI65577:EZI65650 FJE65577:FJE65650 FTA65577:FTA65650 GCW65577:GCW65650 GMS65577:GMS65650 GWO65577:GWO65650 HGK65577:HGK65650 HQG65577:HQG65650 IAC65577:IAC65650 IJY65577:IJY65650 ITU65577:ITU65650 JDQ65577:JDQ65650 JNM65577:JNM65650 JXI65577:JXI65650 KHE65577:KHE65650 KRA65577:KRA65650 LAW65577:LAW65650 LKS65577:LKS65650 LUO65577:LUO65650 MEK65577:MEK65650 MOG65577:MOG65650 MYC65577:MYC65650 NHY65577:NHY65650 NRU65577:NRU65650 OBQ65577:OBQ65650 OLM65577:OLM65650 OVI65577:OVI65650 PFE65577:PFE65650 PPA65577:PPA65650 PYW65577:PYW65650 QIS65577:QIS65650 QSO65577:QSO65650 RCK65577:RCK65650 RMG65577:RMG65650 RWC65577:RWC65650 SFY65577:SFY65650 SPU65577:SPU65650 SZQ65577:SZQ65650 TJM65577:TJM65650 TTI65577:TTI65650 UDE65577:UDE65650 UNA65577:UNA65650 UWW65577:UWW65650 VGS65577:VGS65650 VQO65577:VQO65650 WAK65577:WAK65650 WKG65577:WKG65650 WUC65577:WUC65650 HQ131113:HQ131186 RM131113:RM131186 ABI131113:ABI131186 ALE131113:ALE131186 AVA131113:AVA131186 BEW131113:BEW131186 BOS131113:BOS131186 BYO131113:BYO131186 CIK131113:CIK131186 CSG131113:CSG131186 DCC131113:DCC131186 DLY131113:DLY131186 DVU131113:DVU131186 EFQ131113:EFQ131186 EPM131113:EPM131186 EZI131113:EZI131186 FJE131113:FJE131186 FTA131113:FTA131186 GCW131113:GCW131186 GMS131113:GMS131186 GWO131113:GWO131186 HGK131113:HGK131186 HQG131113:HQG131186 IAC131113:IAC131186 IJY131113:IJY131186 ITU131113:ITU131186 JDQ131113:JDQ131186 JNM131113:JNM131186 JXI131113:JXI131186 KHE131113:KHE131186 KRA131113:KRA131186 LAW131113:LAW131186 LKS131113:LKS131186 LUO131113:LUO131186 MEK131113:MEK131186 MOG131113:MOG131186 MYC131113:MYC131186 NHY131113:NHY131186 NRU131113:NRU131186 OBQ131113:OBQ131186 OLM131113:OLM131186 OVI131113:OVI131186 PFE131113:PFE131186 PPA131113:PPA131186 PYW131113:PYW131186 QIS131113:QIS131186 QSO131113:QSO131186 RCK131113:RCK131186 RMG131113:RMG131186 RWC131113:RWC131186 SFY131113:SFY131186 SPU131113:SPU131186 SZQ131113:SZQ131186 TJM131113:TJM131186 TTI131113:TTI131186 UDE131113:UDE131186 UNA131113:UNA131186 UWW131113:UWW131186 VGS131113:VGS131186 VQO131113:VQO131186 WAK131113:WAK131186 WKG131113:WKG131186 WUC131113:WUC131186 HQ196649:HQ196722 RM196649:RM196722 ABI196649:ABI196722 ALE196649:ALE196722 AVA196649:AVA196722 BEW196649:BEW196722 BOS196649:BOS196722 BYO196649:BYO196722 CIK196649:CIK196722 CSG196649:CSG196722 DCC196649:DCC196722 DLY196649:DLY196722 DVU196649:DVU196722 EFQ196649:EFQ196722 EPM196649:EPM196722 EZI196649:EZI196722 FJE196649:FJE196722 FTA196649:FTA196722 GCW196649:GCW196722 GMS196649:GMS196722 GWO196649:GWO196722 HGK196649:HGK196722 HQG196649:HQG196722 IAC196649:IAC196722 IJY196649:IJY196722 ITU196649:ITU196722 JDQ196649:JDQ196722 JNM196649:JNM196722 JXI196649:JXI196722 KHE196649:KHE196722 KRA196649:KRA196722 LAW196649:LAW196722 LKS196649:LKS196722 LUO196649:LUO196722 MEK196649:MEK196722 MOG196649:MOG196722 MYC196649:MYC196722 NHY196649:NHY196722 NRU196649:NRU196722 OBQ196649:OBQ196722 OLM196649:OLM196722 OVI196649:OVI196722 PFE196649:PFE196722 PPA196649:PPA196722 PYW196649:PYW196722 QIS196649:QIS196722 QSO196649:QSO196722 RCK196649:RCK196722 RMG196649:RMG196722 RWC196649:RWC196722 SFY196649:SFY196722 SPU196649:SPU196722 SZQ196649:SZQ196722 TJM196649:TJM196722 TTI196649:TTI196722 UDE196649:UDE196722 UNA196649:UNA196722 UWW196649:UWW196722 VGS196649:VGS196722 VQO196649:VQO196722 WAK196649:WAK196722 WKG196649:WKG196722 WUC196649:WUC196722 HQ262185:HQ262258 RM262185:RM262258 ABI262185:ABI262258 ALE262185:ALE262258 AVA262185:AVA262258 BEW262185:BEW262258 BOS262185:BOS262258 BYO262185:BYO262258 CIK262185:CIK262258 CSG262185:CSG262258 DCC262185:DCC262258 DLY262185:DLY262258 DVU262185:DVU262258 EFQ262185:EFQ262258 EPM262185:EPM262258 EZI262185:EZI262258 FJE262185:FJE262258 FTA262185:FTA262258 GCW262185:GCW262258 GMS262185:GMS262258 GWO262185:GWO262258 HGK262185:HGK262258 HQG262185:HQG262258 IAC262185:IAC262258 IJY262185:IJY262258 ITU262185:ITU262258 JDQ262185:JDQ262258 JNM262185:JNM262258 JXI262185:JXI262258 KHE262185:KHE262258 KRA262185:KRA262258 LAW262185:LAW262258 LKS262185:LKS262258 LUO262185:LUO262258 MEK262185:MEK262258 MOG262185:MOG262258 MYC262185:MYC262258 NHY262185:NHY262258 NRU262185:NRU262258 OBQ262185:OBQ262258 OLM262185:OLM262258 OVI262185:OVI262258 PFE262185:PFE262258 PPA262185:PPA262258 PYW262185:PYW262258 QIS262185:QIS262258 QSO262185:QSO262258 RCK262185:RCK262258 RMG262185:RMG262258 RWC262185:RWC262258 SFY262185:SFY262258 SPU262185:SPU262258 SZQ262185:SZQ262258 TJM262185:TJM262258 TTI262185:TTI262258 UDE262185:UDE262258 UNA262185:UNA262258 UWW262185:UWW262258 VGS262185:VGS262258 VQO262185:VQO262258 WAK262185:WAK262258 WKG262185:WKG262258 WUC262185:WUC262258 HQ327721:HQ327794 RM327721:RM327794 ABI327721:ABI327794 ALE327721:ALE327794 AVA327721:AVA327794 BEW327721:BEW327794 BOS327721:BOS327794 BYO327721:BYO327794 CIK327721:CIK327794 CSG327721:CSG327794 DCC327721:DCC327794 DLY327721:DLY327794 DVU327721:DVU327794 EFQ327721:EFQ327794 EPM327721:EPM327794 EZI327721:EZI327794 FJE327721:FJE327794 FTA327721:FTA327794 GCW327721:GCW327794 GMS327721:GMS327794 GWO327721:GWO327794 HGK327721:HGK327794 HQG327721:HQG327794 IAC327721:IAC327794 IJY327721:IJY327794 ITU327721:ITU327794 JDQ327721:JDQ327794 JNM327721:JNM327794 JXI327721:JXI327794 KHE327721:KHE327794 KRA327721:KRA327794 LAW327721:LAW327794 LKS327721:LKS327794 LUO327721:LUO327794 MEK327721:MEK327794 MOG327721:MOG327794 MYC327721:MYC327794 NHY327721:NHY327794 NRU327721:NRU327794 OBQ327721:OBQ327794 OLM327721:OLM327794 OVI327721:OVI327794 PFE327721:PFE327794 PPA327721:PPA327794 PYW327721:PYW327794 QIS327721:QIS327794 QSO327721:QSO327794 RCK327721:RCK327794 RMG327721:RMG327794 RWC327721:RWC327794 SFY327721:SFY327794 SPU327721:SPU327794 SZQ327721:SZQ327794 TJM327721:TJM327794 TTI327721:TTI327794 UDE327721:UDE327794 UNA327721:UNA327794 UWW327721:UWW327794 VGS327721:VGS327794 VQO327721:VQO327794 WAK327721:WAK327794 WKG327721:WKG327794 WUC327721:WUC327794 HQ393257:HQ393330 RM393257:RM393330 ABI393257:ABI393330 ALE393257:ALE393330 AVA393257:AVA393330 BEW393257:BEW393330 BOS393257:BOS393330 BYO393257:BYO393330 CIK393257:CIK393330 CSG393257:CSG393330 DCC393257:DCC393330 DLY393257:DLY393330 DVU393257:DVU393330 EFQ393257:EFQ393330 EPM393257:EPM393330 EZI393257:EZI393330 FJE393257:FJE393330 FTA393257:FTA393330 GCW393257:GCW393330 GMS393257:GMS393330 GWO393257:GWO393330 HGK393257:HGK393330 HQG393257:HQG393330 IAC393257:IAC393330 IJY393257:IJY393330 ITU393257:ITU393330 JDQ393257:JDQ393330 JNM393257:JNM393330 JXI393257:JXI393330 KHE393257:KHE393330 KRA393257:KRA393330 LAW393257:LAW393330 LKS393257:LKS393330 LUO393257:LUO393330 MEK393257:MEK393330 MOG393257:MOG393330 MYC393257:MYC393330 NHY393257:NHY393330 NRU393257:NRU393330 OBQ393257:OBQ393330 OLM393257:OLM393330 OVI393257:OVI393330 PFE393257:PFE393330 PPA393257:PPA393330 PYW393257:PYW393330 QIS393257:QIS393330 QSO393257:QSO393330 RCK393257:RCK393330 RMG393257:RMG393330 RWC393257:RWC393330 SFY393257:SFY393330 SPU393257:SPU393330 SZQ393257:SZQ393330 TJM393257:TJM393330 TTI393257:TTI393330 UDE393257:UDE393330 UNA393257:UNA393330 UWW393257:UWW393330 VGS393257:VGS393330 VQO393257:VQO393330 WAK393257:WAK393330 WKG393257:WKG393330 WUC393257:WUC393330 HQ458793:HQ458866 RM458793:RM458866 ABI458793:ABI458866 ALE458793:ALE458866 AVA458793:AVA458866 BEW458793:BEW458866 BOS458793:BOS458866 BYO458793:BYO458866 CIK458793:CIK458866 CSG458793:CSG458866 DCC458793:DCC458866 DLY458793:DLY458866 DVU458793:DVU458866 EFQ458793:EFQ458866 EPM458793:EPM458866 EZI458793:EZI458866 FJE458793:FJE458866 FTA458793:FTA458866 GCW458793:GCW458866 GMS458793:GMS458866 GWO458793:GWO458866 HGK458793:HGK458866 HQG458793:HQG458866 IAC458793:IAC458866 IJY458793:IJY458866 ITU458793:ITU458866 JDQ458793:JDQ458866 JNM458793:JNM458866 JXI458793:JXI458866 KHE458793:KHE458866 KRA458793:KRA458866 LAW458793:LAW458866 LKS458793:LKS458866 LUO458793:LUO458866 MEK458793:MEK458866 MOG458793:MOG458866 MYC458793:MYC458866 NHY458793:NHY458866 NRU458793:NRU458866 OBQ458793:OBQ458866 OLM458793:OLM458866 OVI458793:OVI458866 PFE458793:PFE458866 PPA458793:PPA458866 PYW458793:PYW458866 QIS458793:QIS458866 QSO458793:QSO458866 RCK458793:RCK458866 RMG458793:RMG458866 RWC458793:RWC458866 SFY458793:SFY458866 SPU458793:SPU458866 SZQ458793:SZQ458866 TJM458793:TJM458866 TTI458793:TTI458866 UDE458793:UDE458866 UNA458793:UNA458866 UWW458793:UWW458866 VGS458793:VGS458866 VQO458793:VQO458866 WAK458793:WAK458866 WKG458793:WKG458866 WUC458793:WUC458866 HQ524329:HQ524402 RM524329:RM524402 ABI524329:ABI524402 ALE524329:ALE524402 AVA524329:AVA524402 BEW524329:BEW524402 BOS524329:BOS524402 BYO524329:BYO524402 CIK524329:CIK524402 CSG524329:CSG524402 DCC524329:DCC524402 DLY524329:DLY524402 DVU524329:DVU524402 EFQ524329:EFQ524402 EPM524329:EPM524402 EZI524329:EZI524402 FJE524329:FJE524402 FTA524329:FTA524402 GCW524329:GCW524402 GMS524329:GMS524402 GWO524329:GWO524402 HGK524329:HGK524402 HQG524329:HQG524402 IAC524329:IAC524402 IJY524329:IJY524402 ITU524329:ITU524402 JDQ524329:JDQ524402 JNM524329:JNM524402 JXI524329:JXI524402 KHE524329:KHE524402 KRA524329:KRA524402 LAW524329:LAW524402 LKS524329:LKS524402 LUO524329:LUO524402 MEK524329:MEK524402 MOG524329:MOG524402 MYC524329:MYC524402 NHY524329:NHY524402 NRU524329:NRU524402 OBQ524329:OBQ524402 OLM524329:OLM524402 OVI524329:OVI524402 PFE524329:PFE524402 PPA524329:PPA524402 PYW524329:PYW524402 QIS524329:QIS524402 QSO524329:QSO524402 RCK524329:RCK524402 RMG524329:RMG524402 RWC524329:RWC524402 SFY524329:SFY524402 SPU524329:SPU524402 SZQ524329:SZQ524402 TJM524329:TJM524402 TTI524329:TTI524402 UDE524329:UDE524402 UNA524329:UNA524402 UWW524329:UWW524402 VGS524329:VGS524402 VQO524329:VQO524402 WAK524329:WAK524402 WKG524329:WKG524402 WUC524329:WUC524402 HQ589865:HQ589938 RM589865:RM589938 ABI589865:ABI589938 ALE589865:ALE589938 AVA589865:AVA589938 BEW589865:BEW589938 BOS589865:BOS589938 BYO589865:BYO589938 CIK589865:CIK589938 CSG589865:CSG589938 DCC589865:DCC589938 DLY589865:DLY589938 DVU589865:DVU589938 EFQ589865:EFQ589938 EPM589865:EPM589938 EZI589865:EZI589938 FJE589865:FJE589938 FTA589865:FTA589938 GCW589865:GCW589938 GMS589865:GMS589938 GWO589865:GWO589938 HGK589865:HGK589938 HQG589865:HQG589938 IAC589865:IAC589938 IJY589865:IJY589938 ITU589865:ITU589938 JDQ589865:JDQ589938 JNM589865:JNM589938 JXI589865:JXI589938 KHE589865:KHE589938 KRA589865:KRA589938 LAW589865:LAW589938 LKS589865:LKS589938 LUO589865:LUO589938 MEK589865:MEK589938 MOG589865:MOG589938 MYC589865:MYC589938 NHY589865:NHY589938 NRU589865:NRU589938 OBQ589865:OBQ589938 OLM589865:OLM589938 OVI589865:OVI589938 PFE589865:PFE589938 PPA589865:PPA589938 PYW589865:PYW589938 QIS589865:QIS589938 QSO589865:QSO589938 RCK589865:RCK589938 RMG589865:RMG589938 RWC589865:RWC589938 SFY589865:SFY589938 SPU589865:SPU589938 SZQ589865:SZQ589938 TJM589865:TJM589938 TTI589865:TTI589938 UDE589865:UDE589938 UNA589865:UNA589938 UWW589865:UWW589938 VGS589865:VGS589938 VQO589865:VQO589938 WAK589865:WAK589938 WKG589865:WKG589938 WUC589865:WUC589938 HQ655401:HQ655474 RM655401:RM655474 ABI655401:ABI655474 ALE655401:ALE655474 AVA655401:AVA655474 BEW655401:BEW655474 BOS655401:BOS655474 BYO655401:BYO655474 CIK655401:CIK655474 CSG655401:CSG655474 DCC655401:DCC655474 DLY655401:DLY655474 DVU655401:DVU655474 EFQ655401:EFQ655474 EPM655401:EPM655474 EZI655401:EZI655474 FJE655401:FJE655474 FTA655401:FTA655474 GCW655401:GCW655474 GMS655401:GMS655474 GWO655401:GWO655474 HGK655401:HGK655474 HQG655401:HQG655474 IAC655401:IAC655474 IJY655401:IJY655474 ITU655401:ITU655474 JDQ655401:JDQ655474 JNM655401:JNM655474 JXI655401:JXI655474 KHE655401:KHE655474 KRA655401:KRA655474 LAW655401:LAW655474 LKS655401:LKS655474 LUO655401:LUO655474 MEK655401:MEK655474 MOG655401:MOG655474 MYC655401:MYC655474 NHY655401:NHY655474 NRU655401:NRU655474 OBQ655401:OBQ655474 OLM655401:OLM655474 OVI655401:OVI655474 PFE655401:PFE655474 PPA655401:PPA655474 PYW655401:PYW655474 QIS655401:QIS655474 QSO655401:QSO655474 RCK655401:RCK655474 RMG655401:RMG655474 RWC655401:RWC655474 SFY655401:SFY655474 SPU655401:SPU655474 SZQ655401:SZQ655474 TJM655401:TJM655474 TTI655401:TTI655474 UDE655401:UDE655474 UNA655401:UNA655474 UWW655401:UWW655474 VGS655401:VGS655474 VQO655401:VQO655474 WAK655401:WAK655474 WKG655401:WKG655474 WUC655401:WUC655474 HQ720937:HQ721010 RM720937:RM721010 ABI720937:ABI721010 ALE720937:ALE721010 AVA720937:AVA721010 BEW720937:BEW721010 BOS720937:BOS721010 BYO720937:BYO721010 CIK720937:CIK721010 CSG720937:CSG721010 DCC720937:DCC721010 DLY720937:DLY721010 DVU720937:DVU721010 EFQ720937:EFQ721010 EPM720937:EPM721010 EZI720937:EZI721010 FJE720937:FJE721010 FTA720937:FTA721010 GCW720937:GCW721010 GMS720937:GMS721010 GWO720937:GWO721010 HGK720937:HGK721010 HQG720937:HQG721010 IAC720937:IAC721010 IJY720937:IJY721010 ITU720937:ITU721010 JDQ720937:JDQ721010 JNM720937:JNM721010 JXI720937:JXI721010 KHE720937:KHE721010 KRA720937:KRA721010 LAW720937:LAW721010 LKS720937:LKS721010 LUO720937:LUO721010 MEK720937:MEK721010 MOG720937:MOG721010 MYC720937:MYC721010 NHY720937:NHY721010 NRU720937:NRU721010 OBQ720937:OBQ721010 OLM720937:OLM721010 OVI720937:OVI721010 PFE720937:PFE721010 PPA720937:PPA721010 PYW720937:PYW721010 QIS720937:QIS721010 QSO720937:QSO721010 RCK720937:RCK721010 RMG720937:RMG721010 RWC720937:RWC721010 SFY720937:SFY721010 SPU720937:SPU721010 SZQ720937:SZQ721010 TJM720937:TJM721010 TTI720937:TTI721010 UDE720937:UDE721010 UNA720937:UNA721010 UWW720937:UWW721010 VGS720937:VGS721010 VQO720937:VQO721010 WAK720937:WAK721010 WKG720937:WKG721010 WUC720937:WUC721010 HQ786473:HQ786546 RM786473:RM786546 ABI786473:ABI786546 ALE786473:ALE786546 AVA786473:AVA786546 BEW786473:BEW786546 BOS786473:BOS786546 BYO786473:BYO786546 CIK786473:CIK786546 CSG786473:CSG786546 DCC786473:DCC786546 DLY786473:DLY786546 DVU786473:DVU786546 EFQ786473:EFQ786546 EPM786473:EPM786546 EZI786473:EZI786546 FJE786473:FJE786546 FTA786473:FTA786546 GCW786473:GCW786546 GMS786473:GMS786546 GWO786473:GWO786546 HGK786473:HGK786546 HQG786473:HQG786546 IAC786473:IAC786546 IJY786473:IJY786546 ITU786473:ITU786546 JDQ786473:JDQ786546 JNM786473:JNM786546 JXI786473:JXI786546 KHE786473:KHE786546 KRA786473:KRA786546 LAW786473:LAW786546 LKS786473:LKS786546 LUO786473:LUO786546 MEK786473:MEK786546 MOG786473:MOG786546 MYC786473:MYC786546 NHY786473:NHY786546 NRU786473:NRU786546 OBQ786473:OBQ786546 OLM786473:OLM786546 OVI786473:OVI786546 PFE786473:PFE786546 PPA786473:PPA786546 PYW786473:PYW786546 QIS786473:QIS786546 QSO786473:QSO786546 RCK786473:RCK786546 RMG786473:RMG786546 RWC786473:RWC786546 SFY786473:SFY786546 SPU786473:SPU786546 SZQ786473:SZQ786546 TJM786473:TJM786546 TTI786473:TTI786546 UDE786473:UDE786546 UNA786473:UNA786546 UWW786473:UWW786546 VGS786473:VGS786546 VQO786473:VQO786546 WAK786473:WAK786546 WKG786473:WKG786546 WUC786473:WUC786546 HQ852009:HQ852082 RM852009:RM852082 ABI852009:ABI852082 ALE852009:ALE852082 AVA852009:AVA852082 BEW852009:BEW852082 BOS852009:BOS852082 BYO852009:BYO852082 CIK852009:CIK852082 CSG852009:CSG852082 DCC852009:DCC852082 DLY852009:DLY852082 DVU852009:DVU852082 EFQ852009:EFQ852082 EPM852009:EPM852082 EZI852009:EZI852082 FJE852009:FJE852082 FTA852009:FTA852082 GCW852009:GCW852082 GMS852009:GMS852082 GWO852009:GWO852082 HGK852009:HGK852082 HQG852009:HQG852082 IAC852009:IAC852082 IJY852009:IJY852082 ITU852009:ITU852082 JDQ852009:JDQ852082 JNM852009:JNM852082 JXI852009:JXI852082 KHE852009:KHE852082 KRA852009:KRA852082 LAW852009:LAW852082 LKS852009:LKS852082 LUO852009:LUO852082 MEK852009:MEK852082 MOG852009:MOG852082 MYC852009:MYC852082 NHY852009:NHY852082 NRU852009:NRU852082 OBQ852009:OBQ852082 OLM852009:OLM852082 OVI852009:OVI852082 PFE852009:PFE852082 PPA852009:PPA852082 PYW852009:PYW852082 QIS852009:QIS852082 QSO852009:QSO852082 RCK852009:RCK852082 RMG852009:RMG852082 RWC852009:RWC852082 SFY852009:SFY852082 SPU852009:SPU852082 SZQ852009:SZQ852082 TJM852009:TJM852082 TTI852009:TTI852082 UDE852009:UDE852082 UNA852009:UNA852082 UWW852009:UWW852082 VGS852009:VGS852082 VQO852009:VQO852082 WAK852009:WAK852082 WKG852009:WKG852082 WUC852009:WUC852082 HQ917545:HQ917618 RM917545:RM917618 ABI917545:ABI917618 ALE917545:ALE917618 AVA917545:AVA917618 BEW917545:BEW917618 BOS917545:BOS917618 BYO917545:BYO917618 CIK917545:CIK917618 CSG917545:CSG917618 DCC917545:DCC917618 DLY917545:DLY917618 DVU917545:DVU917618 EFQ917545:EFQ917618 EPM917545:EPM917618 EZI917545:EZI917618 FJE917545:FJE917618 FTA917545:FTA917618 GCW917545:GCW917618 GMS917545:GMS917618 GWO917545:GWO917618 HGK917545:HGK917618 HQG917545:HQG917618 IAC917545:IAC917618 IJY917545:IJY917618 ITU917545:ITU917618 JDQ917545:JDQ917618 JNM917545:JNM917618 JXI917545:JXI917618 KHE917545:KHE917618 KRA917545:KRA917618 LAW917545:LAW917618 LKS917545:LKS917618 LUO917545:LUO917618 MEK917545:MEK917618 MOG917545:MOG917618 MYC917545:MYC917618 NHY917545:NHY917618 NRU917545:NRU917618 OBQ917545:OBQ917618 OLM917545:OLM917618 OVI917545:OVI917618 PFE917545:PFE917618 PPA917545:PPA917618 PYW917545:PYW917618 QIS917545:QIS917618 QSO917545:QSO917618 RCK917545:RCK917618 RMG917545:RMG917618 RWC917545:RWC917618 SFY917545:SFY917618 SPU917545:SPU917618 SZQ917545:SZQ917618 TJM917545:TJM917618 TTI917545:TTI917618 UDE917545:UDE917618 UNA917545:UNA917618 UWW917545:UWW917618 VGS917545:VGS917618 VQO917545:VQO917618 WAK917545:WAK917618 WKG917545:WKG917618 WUC917545:WUC917618 HQ983081:HQ983154 RM983081:RM983154 ABI983081:ABI983154 ALE983081:ALE983154 AVA983081:AVA983154 BEW983081:BEW983154 BOS983081:BOS983154 BYO983081:BYO983154 CIK983081:CIK983154 CSG983081:CSG983154 DCC983081:DCC983154 DLY983081:DLY983154 DVU983081:DVU983154 EFQ983081:EFQ983154 EPM983081:EPM983154 EZI983081:EZI983154 FJE983081:FJE983154 FTA983081:FTA983154 GCW983081:GCW983154 GMS983081:GMS983154 GWO983081:GWO983154 HGK983081:HGK983154 HQG983081:HQG983154 IAC983081:IAC983154 IJY983081:IJY983154 ITU983081:ITU983154 JDQ983081:JDQ983154 JNM983081:JNM983154 JXI983081:JXI983154 KHE983081:KHE983154 KRA983081:KRA983154 LAW983081:LAW983154 LKS983081:LKS983154 LUO983081:LUO983154 MEK983081:MEK983154 MOG983081:MOG983154 MYC983081:MYC983154 NHY983081:NHY983154 NRU983081:NRU983154 OBQ983081:OBQ983154 OLM983081:OLM983154 OVI983081:OVI983154 PFE983081:PFE983154 PPA983081:PPA983154 PYW983081:PYW983154 QIS983081:QIS983154 QSO983081:QSO983154 RCK983081:RCK983154 RMG983081:RMG983154 RWC983081:RWC983154 SFY983081:SFY983154 SPU983081:SPU983154 SZQ983081:SZQ983154 TJM983081:TJM983154 TTI983081:TTI983154 UDE983081:UDE983154 UNA983081:UNA983154 UWW983081:UWW983154 VGS983081:VGS983154 VQO983081:VQO983154 WAK983081:WAK983154 WKG983081:WKG983154 HR42:HR47 RN42:RN47 ABJ42:ABJ47 ALF42:ALF47 AVB42:AVB47 BEX42:BEX47 BOT42:BOT47 BYP42:BYP47 CIL42:CIL47 CSH42:CSH47 DCD42:DCD47 DLZ42:DLZ47 DVV42:DVV47 EFR42:EFR47 EPN42:EPN47 EZJ42:EZJ47 FJF42:FJF47 FTB42:FTB47 GCX42:GCX47 GMT42:GMT47 GWP42:GWP47 HGL42:HGL47 HQH42:HQH47 IAD42:IAD47 IJZ42:IJZ47 ITV42:ITV47 JDR42:JDR47 JNN42:JNN47 JXJ42:JXJ47 KHF42:KHF47 KRB42:KRB47 LAX42:LAX47 LKT42:LKT47 LUP42:LUP47 MEL42:MEL47 MOH42:MOH47 MYD42:MYD47 NHZ42:NHZ47 NRV42:NRV47 OBR42:OBR47 OLN42:OLN47 OVJ42:OVJ47 PFF42:PFF47 PPB42:PPB47 PYX42:PYX47 QIT42:QIT47 QSP42:QSP47 RCL42:RCL47 RMH42:RMH47 RWD42:RWD47 SFZ42:SFZ47 SPV42:SPV47 SZR42:SZR47 TJN42:TJN47 TTJ42:TTJ47 UDF42:UDF47 UNB42:UNB47 UWX42:UWX47 VGT42:VGT47 VQP42:VQP47 WAL42:WAL47 WKH42:WKH47 WUD42:WUD47 HS68:HS103 HQ104:HQ114 RO68:RO103 RM104:RM114 ABK68:ABK103 ABI104:ABI114 ALG68:ALG103 ALE104:ALE114 AVC68:AVC103 AVA104:AVA114 BEY68:BEY103 BEW104:BEW114 BOU68:BOU103 BOS104:BOS114 BYQ68:BYQ103 BYO104:BYO114 CIM68:CIM103 CIK104:CIK114 CSI68:CSI103 CSG104:CSG114 DCE68:DCE103 DCC104:DCC114 DMA68:DMA103 DLY104:DLY114 DVW68:DVW103 DVU104:DVU114 EFS68:EFS103 EFQ104:EFQ114 EPO68:EPO103 EPM104:EPM114 EZK68:EZK103 EZI104:EZI114 FJG68:FJG103 FJE104:FJE114 FTC68:FTC103 FTA104:FTA114 GCY68:GCY103 GCW104:GCW114 GMU68:GMU103 GMS104:GMS114 GWQ68:GWQ103 GWO104:GWO114 HGM68:HGM103 HGK104:HGK114 HQI68:HQI103 HQG104:HQG114 IAE68:IAE103 IAC104:IAC114 IKA68:IKA103 IJY104:IJY114 ITW68:ITW103 ITU104:ITU114 JDS68:JDS103 JDQ104:JDQ114 JNO68:JNO103 JNM104:JNM114 JXK68:JXK103 JXI104:JXI114 KHG68:KHG103 KHE104:KHE114 KRC68:KRC103 KRA104:KRA114 LAY68:LAY103 LAW104:LAW114 LKU68:LKU103 LKS104:LKS114 LUQ68:LUQ103 LUO104:LUO114 MEM68:MEM103 MEK104:MEK114 MOI68:MOI103 MOG104:MOG114 MYE68:MYE103 MYC104:MYC114 NIA68:NIA103 NHY104:NHY114 NRW68:NRW103 NRU104:NRU114 OBS68:OBS103 OBQ104:OBQ114 OLO68:OLO103 OLM104:OLM114 OVK68:OVK103 OVI104:OVI114 PFG68:PFG103 PFE104:PFE114 PPC68:PPC103 PPA104:PPA114 PYY68:PYY103 PYW104:PYW114 QIU68:QIU103 QIS104:QIS114 QSQ68:QSQ103 QSO104:QSO114 RCM68:RCM103 RCK104:RCK114 RMI68:RMI103 RMG104:RMG114 RWE68:RWE103 RWC104:RWC114 SGA68:SGA103 SFY104:SFY114 SPW68:SPW103 SPU104:SPU114 SZS68:SZS103 SZQ104:SZQ114 TJO68:TJO103 TJM104:TJM114 TTK68:TTK103 TTI104:TTI114 UDG68:UDG103 UDE104:UDE114 UNC68:UNC103 UNA104:UNA114 UWY68:UWY103 UWW104:UWW114 VGU68:VGU103 VGS104:VGS114 VQQ68:VQQ103 VQO104:VQO114 WAM68:WAM103 WAK104:WAK114 WKI68:WKI103 WKG104:WKG114 WUE68:WUE103 WUC104:WUC114 HQ48:HQ67 RM48:RM67 ABI48:ABI67 ALE48:ALE67 AVA48:AVA67 BEW48:BEW67 BOS48:BOS67 BYO48:BYO67 CIK48:CIK67 CSG48:CSG67 DCC48:DCC67 DLY48:DLY67 DVU48:DVU67 EFQ48:EFQ67 EPM48:EPM67 EZI48:EZI67 FJE48:FJE67 FTA48:FTA67 GCW48:GCW67 GMS48:GMS67 GWO48:GWO67 HGK48:HGK67 HQG48:HQG67 IAC48:IAC67 IJY48:IJY67 ITU48:ITU67 JDQ48:JDQ67 JNM48:JNM67 JXI48:JXI67 KHE48:KHE67 KRA48:KRA67 LAW48:LAW67 LKS48:LKS67 LUO48:LUO67 MEK48:MEK67 MOG48:MOG67 MYC48:MYC67 NHY48:NHY67 NRU48:NRU67 OBQ48:OBQ67 OLM48:OLM67 OVI48:OVI67 PFE48:PFE67 PPA48:PPA67 PYW48:PYW67 QIS48:QIS67 QSO48:QSO67 RCK48:RCK67 RMG48:RMG67 RWC48:RWC67 SFY48:SFY67 SPU48:SPU67 SZQ48:SZQ67 TJM48:TJM67 TTI48:TTI67 UDE48:UDE67 UNA48:UNA67 UWW48:UWW67 VGS48:VGS67 VQO48:VQO67 WAK48:WAK67 WKG48:WKG67 WUC48:WUC67" xr:uid="{C0AEA4DF-B614-4256-BCFB-C88052C52AEA}">
      <formula1>"T,M,D"</formula1>
    </dataValidation>
    <dataValidation type="custom" allowBlank="1" showInputMessage="1" showErrorMessage="1" sqref="K17" xr:uid="{C20C0AC9-84BA-4E40-9FBA-72F9ED9DE400}">
      <formula1>E22=OR(E22&gt;=0,AND(ISNUMBER(E22),LEN(E22)=5,E22&gt;=1,E22&lt;=99999))</formula1>
    </dataValidation>
    <dataValidation type="list" allowBlank="1" showInputMessage="1" showErrorMessage="1" sqref="D21:D67 N21:N67" xr:uid="{4F097E89-2030-451F-827F-10F7FB02FF5E}">
      <formula1>"Yes, No"</formula1>
    </dataValidation>
    <dataValidation type="textLength" operator="lessThan" allowBlank="1" showInputMessage="1" showErrorMessage="1" sqref="K21:K67" xr:uid="{E0C488BD-4FBB-459C-B3DE-B6CEA3EC207F}">
      <formula1>256</formula1>
    </dataValidation>
    <dataValidation type="date" allowBlank="1" showInputMessage="1" showErrorMessage="1" promptTitle="Data Format" prompt="Partnership dates must be after 01/01/2020 and in mm.dd.yy format." sqref="L21:M67" xr:uid="{0E7D5146-2C6D-4E95-92E4-CA3427983FFC}">
      <formula1>43831</formula1>
      <formula2>71225</formula2>
    </dataValidation>
    <dataValidation type="textLength" operator="equal" allowBlank="1" showInputMessage="1" showErrorMessage="1" promptTitle="Data Format" prompt="+4 of Zip Code must be four numerical digits only" sqref="F21:F67" xr:uid="{DD2A867F-C663-49BA-B008-B46763386D61}">
      <formula1>4</formula1>
    </dataValidation>
    <dataValidation type="textLength" operator="equal" allowBlank="1" showInputMessage="1" showErrorMessage="1" promptTitle="Data Format" prompt="5-Digit Zip Code must be five numerical digits only" sqref="E21:E67" xr:uid="{DDA28682-D76C-4898-870E-EE1AD50A98B4}">
      <formula1>5</formula1>
    </dataValidation>
  </dataValidations>
  <hyperlinks>
    <hyperlink ref="G19" r:id="rId1" xr:uid="{318BA2A6-A334-4F7D-84A2-78D527EDE772}"/>
    <hyperlink ref="D19" r:id="rId2" xr:uid="{0B432C64-7EBE-4E92-8378-83F9F62BF7A8}"/>
    <hyperlink ref="E19" r:id="rId3" xr:uid="{EC1E69E5-94DA-4016-99A8-38CB5E622F7A}"/>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xWindow="493" yWindow="275" count="4">
        <x14:dataValidation type="list" allowBlank="1" showInputMessage="1" showErrorMessage="1" xr:uid="{3CEF59F7-9BA8-4AF5-BF68-E5D1E4772CF7}">
          <x14:formula1>
            <xm:f>Sources!$M$20:$M$26</xm:f>
          </x14:formula1>
          <xm:sqref>I21:I67</xm:sqref>
        </x14:dataValidation>
        <x14:dataValidation type="list" allowBlank="1" showInputMessage="1" showErrorMessage="1" xr:uid="{A0ED7F1B-20BC-4A40-9DE7-217D1E37735D}">
          <x14:formula1>
            <xm:f>Sources!$O$24:$O$51</xm:f>
          </x14:formula1>
          <xm:sqref>Q21:Q67</xm:sqref>
        </x14:dataValidation>
        <x14:dataValidation type="list" allowBlank="1" showInputMessage="1" showErrorMessage="1" xr:uid="{1179BF8E-1748-4761-B90E-716685F60C5D}">
          <x14:formula1>
            <xm:f>Sources!$J$22:$J$28</xm:f>
          </x14:formula1>
          <xm:sqref>J21:J67</xm:sqref>
        </x14:dataValidation>
        <x14:dataValidation type="list" allowBlank="1" showInputMessage="1" showErrorMessage="1" xr:uid="{56296D1D-158C-444E-A372-3FE124C37299}">
          <x14:formula1>
            <xm:f>Sources!$M$29:$M$36</xm:f>
          </x14:formula1>
          <xm:sqref>O23:O67 O21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919D9-B599-4142-AD8B-284F0B34D5B2}">
  <sheetPr>
    <tabColor theme="4"/>
  </sheetPr>
  <dimension ref="B1:P298"/>
  <sheetViews>
    <sheetView topLeftCell="A81" zoomScaleNormal="100" workbookViewId="0">
      <selection activeCell="N105" sqref="N105"/>
    </sheetView>
  </sheetViews>
  <sheetFormatPr defaultRowHeight="13.8" x14ac:dyDescent="0.25"/>
  <cols>
    <col min="1" max="1" width="1.5546875" style="10" customWidth="1"/>
    <col min="2" max="2" width="4.44140625" style="10" customWidth="1"/>
    <col min="3" max="3" width="9.33203125" style="10" customWidth="1"/>
    <col min="4" max="4" width="5.6640625" style="10" customWidth="1"/>
    <col min="5" max="5" width="4.33203125" style="10" customWidth="1"/>
    <col min="6" max="6" width="5.5546875" style="10" customWidth="1"/>
    <col min="7" max="7" width="6" style="10" customWidth="1"/>
    <col min="8" max="8" width="11.88671875" style="42" customWidth="1"/>
    <col min="9" max="9" width="55.6640625" style="42" customWidth="1"/>
    <col min="10" max="10" width="24.6640625" style="10" customWidth="1"/>
    <col min="11" max="11" width="11.109375" style="10" customWidth="1"/>
    <col min="12" max="13" width="10.88671875" style="10" customWidth="1"/>
    <col min="14" max="14" width="39.33203125" style="10" customWidth="1"/>
    <col min="15" max="17" width="10.33203125" style="10" customWidth="1"/>
    <col min="18" max="240" width="8.6640625" style="10"/>
    <col min="241" max="242" width="9.33203125" style="10" customWidth="1"/>
    <col min="243" max="244" width="6.44140625" style="10" customWidth="1"/>
    <col min="245" max="245" width="14" style="10" bestFit="1" customWidth="1"/>
    <col min="246" max="246" width="40" style="10" customWidth="1"/>
    <col min="247" max="247" width="13.33203125" style="10" customWidth="1"/>
    <col min="248" max="249" width="8.5546875" style="10" bestFit="1" customWidth="1"/>
    <col min="250" max="250" width="8.33203125" style="10" customWidth="1"/>
    <col min="251" max="251" width="9.6640625" style="10" customWidth="1"/>
    <col min="252" max="252" width="32.33203125" style="10" customWidth="1"/>
    <col min="253" max="496" width="8.6640625" style="10"/>
    <col min="497" max="498" width="9.33203125" style="10" customWidth="1"/>
    <col min="499" max="500" width="6.44140625" style="10" customWidth="1"/>
    <col min="501" max="501" width="14" style="10" bestFit="1" customWidth="1"/>
    <col min="502" max="502" width="40" style="10" customWidth="1"/>
    <col min="503" max="503" width="13.33203125" style="10" customWidth="1"/>
    <col min="504" max="505" width="8.5546875" style="10" bestFit="1" customWidth="1"/>
    <col min="506" max="506" width="8.33203125" style="10" customWidth="1"/>
    <col min="507" max="507" width="9.6640625" style="10" customWidth="1"/>
    <col min="508" max="508" width="32.33203125" style="10" customWidth="1"/>
    <col min="509" max="752" width="8.6640625" style="10"/>
    <col min="753" max="754" width="9.33203125" style="10" customWidth="1"/>
    <col min="755" max="756" width="6.44140625" style="10" customWidth="1"/>
    <col min="757" max="757" width="14" style="10" bestFit="1" customWidth="1"/>
    <col min="758" max="758" width="40" style="10" customWidth="1"/>
    <col min="759" max="759" width="13.33203125" style="10" customWidth="1"/>
    <col min="760" max="761" width="8.5546875" style="10" bestFit="1" customWidth="1"/>
    <col min="762" max="762" width="8.33203125" style="10" customWidth="1"/>
    <col min="763" max="763" width="9.6640625" style="10" customWidth="1"/>
    <col min="764" max="764" width="32.33203125" style="10" customWidth="1"/>
    <col min="765" max="1008" width="8.6640625" style="10"/>
    <col min="1009" max="1010" width="9.33203125" style="10" customWidth="1"/>
    <col min="1011" max="1012" width="6.44140625" style="10" customWidth="1"/>
    <col min="1013" max="1013" width="14" style="10" bestFit="1" customWidth="1"/>
    <col min="1014" max="1014" width="40" style="10" customWidth="1"/>
    <col min="1015" max="1015" width="13.33203125" style="10" customWidth="1"/>
    <col min="1016" max="1017" width="8.5546875" style="10" bestFit="1" customWidth="1"/>
    <col min="1018" max="1018" width="8.33203125" style="10" customWidth="1"/>
    <col min="1019" max="1019" width="9.6640625" style="10" customWidth="1"/>
    <col min="1020" max="1020" width="32.33203125" style="10" customWidth="1"/>
    <col min="1021" max="1264" width="8.6640625" style="10"/>
    <col min="1265" max="1266" width="9.33203125" style="10" customWidth="1"/>
    <col min="1267" max="1268" width="6.44140625" style="10" customWidth="1"/>
    <col min="1269" max="1269" width="14" style="10" bestFit="1" customWidth="1"/>
    <col min="1270" max="1270" width="40" style="10" customWidth="1"/>
    <col min="1271" max="1271" width="13.33203125" style="10" customWidth="1"/>
    <col min="1272" max="1273" width="8.5546875" style="10" bestFit="1" customWidth="1"/>
    <col min="1274" max="1274" width="8.33203125" style="10" customWidth="1"/>
    <col min="1275" max="1275" width="9.6640625" style="10" customWidth="1"/>
    <col min="1276" max="1276" width="32.33203125" style="10" customWidth="1"/>
    <col min="1277" max="1520" width="8.6640625" style="10"/>
    <col min="1521" max="1522" width="9.33203125" style="10" customWidth="1"/>
    <col min="1523" max="1524" width="6.44140625" style="10" customWidth="1"/>
    <col min="1525" max="1525" width="14" style="10" bestFit="1" customWidth="1"/>
    <col min="1526" max="1526" width="40" style="10" customWidth="1"/>
    <col min="1527" max="1527" width="13.33203125" style="10" customWidth="1"/>
    <col min="1528" max="1529" width="8.5546875" style="10" bestFit="1" customWidth="1"/>
    <col min="1530" max="1530" width="8.33203125" style="10" customWidth="1"/>
    <col min="1531" max="1531" width="9.6640625" style="10" customWidth="1"/>
    <col min="1532" max="1532" width="32.33203125" style="10" customWidth="1"/>
    <col min="1533" max="1776" width="8.6640625" style="10"/>
    <col min="1777" max="1778" width="9.33203125" style="10" customWidth="1"/>
    <col min="1779" max="1780" width="6.44140625" style="10" customWidth="1"/>
    <col min="1781" max="1781" width="14" style="10" bestFit="1" customWidth="1"/>
    <col min="1782" max="1782" width="40" style="10" customWidth="1"/>
    <col min="1783" max="1783" width="13.33203125" style="10" customWidth="1"/>
    <col min="1784" max="1785" width="8.5546875" style="10" bestFit="1" customWidth="1"/>
    <col min="1786" max="1786" width="8.33203125" style="10" customWidth="1"/>
    <col min="1787" max="1787" width="9.6640625" style="10" customWidth="1"/>
    <col min="1788" max="1788" width="32.33203125" style="10" customWidth="1"/>
    <col min="1789" max="2032" width="8.6640625" style="10"/>
    <col min="2033" max="2034" width="9.33203125" style="10" customWidth="1"/>
    <col min="2035" max="2036" width="6.44140625" style="10" customWidth="1"/>
    <col min="2037" max="2037" width="14" style="10" bestFit="1" customWidth="1"/>
    <col min="2038" max="2038" width="40" style="10" customWidth="1"/>
    <col min="2039" max="2039" width="13.33203125" style="10" customWidth="1"/>
    <col min="2040" max="2041" width="8.5546875" style="10" bestFit="1" customWidth="1"/>
    <col min="2042" max="2042" width="8.33203125" style="10" customWidth="1"/>
    <col min="2043" max="2043" width="9.6640625" style="10" customWidth="1"/>
    <col min="2044" max="2044" width="32.33203125" style="10" customWidth="1"/>
    <col min="2045" max="2288" width="8.6640625" style="10"/>
    <col min="2289" max="2290" width="9.33203125" style="10" customWidth="1"/>
    <col min="2291" max="2292" width="6.44140625" style="10" customWidth="1"/>
    <col min="2293" max="2293" width="14" style="10" bestFit="1" customWidth="1"/>
    <col min="2294" max="2294" width="40" style="10" customWidth="1"/>
    <col min="2295" max="2295" width="13.33203125" style="10" customWidth="1"/>
    <col min="2296" max="2297" width="8.5546875" style="10" bestFit="1" customWidth="1"/>
    <col min="2298" max="2298" width="8.33203125" style="10" customWidth="1"/>
    <col min="2299" max="2299" width="9.6640625" style="10" customWidth="1"/>
    <col min="2300" max="2300" width="32.33203125" style="10" customWidth="1"/>
    <col min="2301" max="2544" width="8.6640625" style="10"/>
    <col min="2545" max="2546" width="9.33203125" style="10" customWidth="1"/>
    <col min="2547" max="2548" width="6.44140625" style="10" customWidth="1"/>
    <col min="2549" max="2549" width="14" style="10" bestFit="1" customWidth="1"/>
    <col min="2550" max="2550" width="40" style="10" customWidth="1"/>
    <col min="2551" max="2551" width="13.33203125" style="10" customWidth="1"/>
    <col min="2552" max="2553" width="8.5546875" style="10" bestFit="1" customWidth="1"/>
    <col min="2554" max="2554" width="8.33203125" style="10" customWidth="1"/>
    <col min="2555" max="2555" width="9.6640625" style="10" customWidth="1"/>
    <col min="2556" max="2556" width="32.33203125" style="10" customWidth="1"/>
    <col min="2557" max="2800" width="8.6640625" style="10"/>
    <col min="2801" max="2802" width="9.33203125" style="10" customWidth="1"/>
    <col min="2803" max="2804" width="6.44140625" style="10" customWidth="1"/>
    <col min="2805" max="2805" width="14" style="10" bestFit="1" customWidth="1"/>
    <col min="2806" max="2806" width="40" style="10" customWidth="1"/>
    <col min="2807" max="2807" width="13.33203125" style="10" customWidth="1"/>
    <col min="2808" max="2809" width="8.5546875" style="10" bestFit="1" customWidth="1"/>
    <col min="2810" max="2810" width="8.33203125" style="10" customWidth="1"/>
    <col min="2811" max="2811" width="9.6640625" style="10" customWidth="1"/>
    <col min="2812" max="2812" width="32.33203125" style="10" customWidth="1"/>
    <col min="2813" max="3056" width="8.6640625" style="10"/>
    <col min="3057" max="3058" width="9.33203125" style="10" customWidth="1"/>
    <col min="3059" max="3060" width="6.44140625" style="10" customWidth="1"/>
    <col min="3061" max="3061" width="14" style="10" bestFit="1" customWidth="1"/>
    <col min="3062" max="3062" width="40" style="10" customWidth="1"/>
    <col min="3063" max="3063" width="13.33203125" style="10" customWidth="1"/>
    <col min="3064" max="3065" width="8.5546875" style="10" bestFit="1" customWidth="1"/>
    <col min="3066" max="3066" width="8.33203125" style="10" customWidth="1"/>
    <col min="3067" max="3067" width="9.6640625" style="10" customWidth="1"/>
    <col min="3068" max="3068" width="32.33203125" style="10" customWidth="1"/>
    <col min="3069" max="3312" width="8.6640625" style="10"/>
    <col min="3313" max="3314" width="9.33203125" style="10" customWidth="1"/>
    <col min="3315" max="3316" width="6.44140625" style="10" customWidth="1"/>
    <col min="3317" max="3317" width="14" style="10" bestFit="1" customWidth="1"/>
    <col min="3318" max="3318" width="40" style="10" customWidth="1"/>
    <col min="3319" max="3319" width="13.33203125" style="10" customWidth="1"/>
    <col min="3320" max="3321" width="8.5546875" style="10" bestFit="1" customWidth="1"/>
    <col min="3322" max="3322" width="8.33203125" style="10" customWidth="1"/>
    <col min="3323" max="3323" width="9.6640625" style="10" customWidth="1"/>
    <col min="3324" max="3324" width="32.33203125" style="10" customWidth="1"/>
    <col min="3325" max="3568" width="8.6640625" style="10"/>
    <col min="3569" max="3570" width="9.33203125" style="10" customWidth="1"/>
    <col min="3571" max="3572" width="6.44140625" style="10" customWidth="1"/>
    <col min="3573" max="3573" width="14" style="10" bestFit="1" customWidth="1"/>
    <col min="3574" max="3574" width="40" style="10" customWidth="1"/>
    <col min="3575" max="3575" width="13.33203125" style="10" customWidth="1"/>
    <col min="3576" max="3577" width="8.5546875" style="10" bestFit="1" customWidth="1"/>
    <col min="3578" max="3578" width="8.33203125" style="10" customWidth="1"/>
    <col min="3579" max="3579" width="9.6640625" style="10" customWidth="1"/>
    <col min="3580" max="3580" width="32.33203125" style="10" customWidth="1"/>
    <col min="3581" max="3824" width="8.6640625" style="10"/>
    <col min="3825" max="3826" width="9.33203125" style="10" customWidth="1"/>
    <col min="3827" max="3828" width="6.44140625" style="10" customWidth="1"/>
    <col min="3829" max="3829" width="14" style="10" bestFit="1" customWidth="1"/>
    <col min="3830" max="3830" width="40" style="10" customWidth="1"/>
    <col min="3831" max="3831" width="13.33203125" style="10" customWidth="1"/>
    <col min="3832" max="3833" width="8.5546875" style="10" bestFit="1" customWidth="1"/>
    <col min="3834" max="3834" width="8.33203125" style="10" customWidth="1"/>
    <col min="3835" max="3835" width="9.6640625" style="10" customWidth="1"/>
    <col min="3836" max="3836" width="32.33203125" style="10" customWidth="1"/>
    <col min="3837" max="4080" width="8.6640625" style="10"/>
    <col min="4081" max="4082" width="9.33203125" style="10" customWidth="1"/>
    <col min="4083" max="4084" width="6.44140625" style="10" customWidth="1"/>
    <col min="4085" max="4085" width="14" style="10" bestFit="1" customWidth="1"/>
    <col min="4086" max="4086" width="40" style="10" customWidth="1"/>
    <col min="4087" max="4087" width="13.33203125" style="10" customWidth="1"/>
    <col min="4088" max="4089" width="8.5546875" style="10" bestFit="1" customWidth="1"/>
    <col min="4090" max="4090" width="8.33203125" style="10" customWidth="1"/>
    <col min="4091" max="4091" width="9.6640625" style="10" customWidth="1"/>
    <col min="4092" max="4092" width="32.33203125" style="10" customWidth="1"/>
    <col min="4093" max="4336" width="8.6640625" style="10"/>
    <col min="4337" max="4338" width="9.33203125" style="10" customWidth="1"/>
    <col min="4339" max="4340" width="6.44140625" style="10" customWidth="1"/>
    <col min="4341" max="4341" width="14" style="10" bestFit="1" customWidth="1"/>
    <col min="4342" max="4342" width="40" style="10" customWidth="1"/>
    <col min="4343" max="4343" width="13.33203125" style="10" customWidth="1"/>
    <col min="4344" max="4345" width="8.5546875" style="10" bestFit="1" customWidth="1"/>
    <col min="4346" max="4346" width="8.33203125" style="10" customWidth="1"/>
    <col min="4347" max="4347" width="9.6640625" style="10" customWidth="1"/>
    <col min="4348" max="4348" width="32.33203125" style="10" customWidth="1"/>
    <col min="4349" max="4592" width="8.6640625" style="10"/>
    <col min="4593" max="4594" width="9.33203125" style="10" customWidth="1"/>
    <col min="4595" max="4596" width="6.44140625" style="10" customWidth="1"/>
    <col min="4597" max="4597" width="14" style="10" bestFit="1" customWidth="1"/>
    <col min="4598" max="4598" width="40" style="10" customWidth="1"/>
    <col min="4599" max="4599" width="13.33203125" style="10" customWidth="1"/>
    <col min="4600" max="4601" width="8.5546875" style="10" bestFit="1" customWidth="1"/>
    <col min="4602" max="4602" width="8.33203125" style="10" customWidth="1"/>
    <col min="4603" max="4603" width="9.6640625" style="10" customWidth="1"/>
    <col min="4604" max="4604" width="32.33203125" style="10" customWidth="1"/>
    <col min="4605" max="4848" width="8.6640625" style="10"/>
    <col min="4849" max="4850" width="9.33203125" style="10" customWidth="1"/>
    <col min="4851" max="4852" width="6.44140625" style="10" customWidth="1"/>
    <col min="4853" max="4853" width="14" style="10" bestFit="1" customWidth="1"/>
    <col min="4854" max="4854" width="40" style="10" customWidth="1"/>
    <col min="4855" max="4855" width="13.33203125" style="10" customWidth="1"/>
    <col min="4856" max="4857" width="8.5546875" style="10" bestFit="1" customWidth="1"/>
    <col min="4858" max="4858" width="8.33203125" style="10" customWidth="1"/>
    <col min="4859" max="4859" width="9.6640625" style="10" customWidth="1"/>
    <col min="4860" max="4860" width="32.33203125" style="10" customWidth="1"/>
    <col min="4861" max="5104" width="8.6640625" style="10"/>
    <col min="5105" max="5106" width="9.33203125" style="10" customWidth="1"/>
    <col min="5107" max="5108" width="6.44140625" style="10" customWidth="1"/>
    <col min="5109" max="5109" width="14" style="10" bestFit="1" customWidth="1"/>
    <col min="5110" max="5110" width="40" style="10" customWidth="1"/>
    <col min="5111" max="5111" width="13.33203125" style="10" customWidth="1"/>
    <col min="5112" max="5113" width="8.5546875" style="10" bestFit="1" customWidth="1"/>
    <col min="5114" max="5114" width="8.33203125" style="10" customWidth="1"/>
    <col min="5115" max="5115" width="9.6640625" style="10" customWidth="1"/>
    <col min="5116" max="5116" width="32.33203125" style="10" customWidth="1"/>
    <col min="5117" max="5360" width="8.6640625" style="10"/>
    <col min="5361" max="5362" width="9.33203125" style="10" customWidth="1"/>
    <col min="5363" max="5364" width="6.44140625" style="10" customWidth="1"/>
    <col min="5365" max="5365" width="14" style="10" bestFit="1" customWidth="1"/>
    <col min="5366" max="5366" width="40" style="10" customWidth="1"/>
    <col min="5367" max="5367" width="13.33203125" style="10" customWidth="1"/>
    <col min="5368" max="5369" width="8.5546875" style="10" bestFit="1" customWidth="1"/>
    <col min="5370" max="5370" width="8.33203125" style="10" customWidth="1"/>
    <col min="5371" max="5371" width="9.6640625" style="10" customWidth="1"/>
    <col min="5372" max="5372" width="32.33203125" style="10" customWidth="1"/>
    <col min="5373" max="5616" width="8.6640625" style="10"/>
    <col min="5617" max="5618" width="9.33203125" style="10" customWidth="1"/>
    <col min="5619" max="5620" width="6.44140625" style="10" customWidth="1"/>
    <col min="5621" max="5621" width="14" style="10" bestFit="1" customWidth="1"/>
    <col min="5622" max="5622" width="40" style="10" customWidth="1"/>
    <col min="5623" max="5623" width="13.33203125" style="10" customWidth="1"/>
    <col min="5624" max="5625" width="8.5546875" style="10" bestFit="1" customWidth="1"/>
    <col min="5626" max="5626" width="8.33203125" style="10" customWidth="1"/>
    <col min="5627" max="5627" width="9.6640625" style="10" customWidth="1"/>
    <col min="5628" max="5628" width="32.33203125" style="10" customWidth="1"/>
    <col min="5629" max="5872" width="8.6640625" style="10"/>
    <col min="5873" max="5874" width="9.33203125" style="10" customWidth="1"/>
    <col min="5875" max="5876" width="6.44140625" style="10" customWidth="1"/>
    <col min="5877" max="5877" width="14" style="10" bestFit="1" customWidth="1"/>
    <col min="5878" max="5878" width="40" style="10" customWidth="1"/>
    <col min="5879" max="5879" width="13.33203125" style="10" customWidth="1"/>
    <col min="5880" max="5881" width="8.5546875" style="10" bestFit="1" customWidth="1"/>
    <col min="5882" max="5882" width="8.33203125" style="10" customWidth="1"/>
    <col min="5883" max="5883" width="9.6640625" style="10" customWidth="1"/>
    <col min="5884" max="5884" width="32.33203125" style="10" customWidth="1"/>
    <col min="5885" max="6128" width="8.6640625" style="10"/>
    <col min="6129" max="6130" width="9.33203125" style="10" customWidth="1"/>
    <col min="6131" max="6132" width="6.44140625" style="10" customWidth="1"/>
    <col min="6133" max="6133" width="14" style="10" bestFit="1" customWidth="1"/>
    <col min="6134" max="6134" width="40" style="10" customWidth="1"/>
    <col min="6135" max="6135" width="13.33203125" style="10" customWidth="1"/>
    <col min="6136" max="6137" width="8.5546875" style="10" bestFit="1" customWidth="1"/>
    <col min="6138" max="6138" width="8.33203125" style="10" customWidth="1"/>
    <col min="6139" max="6139" width="9.6640625" style="10" customWidth="1"/>
    <col min="6140" max="6140" width="32.33203125" style="10" customWidth="1"/>
    <col min="6141" max="6384" width="8.6640625" style="10"/>
    <col min="6385" max="6386" width="9.33203125" style="10" customWidth="1"/>
    <col min="6387" max="6388" width="6.44140625" style="10" customWidth="1"/>
    <col min="6389" max="6389" width="14" style="10" bestFit="1" customWidth="1"/>
    <col min="6390" max="6390" width="40" style="10" customWidth="1"/>
    <col min="6391" max="6391" width="13.33203125" style="10" customWidth="1"/>
    <col min="6392" max="6393" width="8.5546875" style="10" bestFit="1" customWidth="1"/>
    <col min="6394" max="6394" width="8.33203125" style="10" customWidth="1"/>
    <col min="6395" max="6395" width="9.6640625" style="10" customWidth="1"/>
    <col min="6396" max="6396" width="32.33203125" style="10" customWidth="1"/>
    <col min="6397" max="6640" width="8.6640625" style="10"/>
    <col min="6641" max="6642" width="9.33203125" style="10" customWidth="1"/>
    <col min="6643" max="6644" width="6.44140625" style="10" customWidth="1"/>
    <col min="6645" max="6645" width="14" style="10" bestFit="1" customWidth="1"/>
    <col min="6646" max="6646" width="40" style="10" customWidth="1"/>
    <col min="6647" max="6647" width="13.33203125" style="10" customWidth="1"/>
    <col min="6648" max="6649" width="8.5546875" style="10" bestFit="1" customWidth="1"/>
    <col min="6650" max="6650" width="8.33203125" style="10" customWidth="1"/>
    <col min="6651" max="6651" width="9.6640625" style="10" customWidth="1"/>
    <col min="6652" max="6652" width="32.33203125" style="10" customWidth="1"/>
    <col min="6653" max="6896" width="8.6640625" style="10"/>
    <col min="6897" max="6898" width="9.33203125" style="10" customWidth="1"/>
    <col min="6899" max="6900" width="6.44140625" style="10" customWidth="1"/>
    <col min="6901" max="6901" width="14" style="10" bestFit="1" customWidth="1"/>
    <col min="6902" max="6902" width="40" style="10" customWidth="1"/>
    <col min="6903" max="6903" width="13.33203125" style="10" customWidth="1"/>
    <col min="6904" max="6905" width="8.5546875" style="10" bestFit="1" customWidth="1"/>
    <col min="6906" max="6906" width="8.33203125" style="10" customWidth="1"/>
    <col min="6907" max="6907" width="9.6640625" style="10" customWidth="1"/>
    <col min="6908" max="6908" width="32.33203125" style="10" customWidth="1"/>
    <col min="6909" max="7152" width="8.6640625" style="10"/>
    <col min="7153" max="7154" width="9.33203125" style="10" customWidth="1"/>
    <col min="7155" max="7156" width="6.44140625" style="10" customWidth="1"/>
    <col min="7157" max="7157" width="14" style="10" bestFit="1" customWidth="1"/>
    <col min="7158" max="7158" width="40" style="10" customWidth="1"/>
    <col min="7159" max="7159" width="13.33203125" style="10" customWidth="1"/>
    <col min="7160" max="7161" width="8.5546875" style="10" bestFit="1" customWidth="1"/>
    <col min="7162" max="7162" width="8.33203125" style="10" customWidth="1"/>
    <col min="7163" max="7163" width="9.6640625" style="10" customWidth="1"/>
    <col min="7164" max="7164" width="32.33203125" style="10" customWidth="1"/>
    <col min="7165" max="7408" width="8.6640625" style="10"/>
    <col min="7409" max="7410" width="9.33203125" style="10" customWidth="1"/>
    <col min="7411" max="7412" width="6.44140625" style="10" customWidth="1"/>
    <col min="7413" max="7413" width="14" style="10" bestFit="1" customWidth="1"/>
    <col min="7414" max="7414" width="40" style="10" customWidth="1"/>
    <col min="7415" max="7415" width="13.33203125" style="10" customWidth="1"/>
    <col min="7416" max="7417" width="8.5546875" style="10" bestFit="1" customWidth="1"/>
    <col min="7418" max="7418" width="8.33203125" style="10" customWidth="1"/>
    <col min="7419" max="7419" width="9.6640625" style="10" customWidth="1"/>
    <col min="7420" max="7420" width="32.33203125" style="10" customWidth="1"/>
    <col min="7421" max="7664" width="8.6640625" style="10"/>
    <col min="7665" max="7666" width="9.33203125" style="10" customWidth="1"/>
    <col min="7667" max="7668" width="6.44140625" style="10" customWidth="1"/>
    <col min="7669" max="7669" width="14" style="10" bestFit="1" customWidth="1"/>
    <col min="7670" max="7670" width="40" style="10" customWidth="1"/>
    <col min="7671" max="7671" width="13.33203125" style="10" customWidth="1"/>
    <col min="7672" max="7673" width="8.5546875" style="10" bestFit="1" customWidth="1"/>
    <col min="7674" max="7674" width="8.33203125" style="10" customWidth="1"/>
    <col min="7675" max="7675" width="9.6640625" style="10" customWidth="1"/>
    <col min="7676" max="7676" width="32.33203125" style="10" customWidth="1"/>
    <col min="7677" max="7920" width="8.6640625" style="10"/>
    <col min="7921" max="7922" width="9.33203125" style="10" customWidth="1"/>
    <col min="7923" max="7924" width="6.44140625" style="10" customWidth="1"/>
    <col min="7925" max="7925" width="14" style="10" bestFit="1" customWidth="1"/>
    <col min="7926" max="7926" width="40" style="10" customWidth="1"/>
    <col min="7927" max="7927" width="13.33203125" style="10" customWidth="1"/>
    <col min="7928" max="7929" width="8.5546875" style="10" bestFit="1" customWidth="1"/>
    <col min="7930" max="7930" width="8.33203125" style="10" customWidth="1"/>
    <col min="7931" max="7931" width="9.6640625" style="10" customWidth="1"/>
    <col min="7932" max="7932" width="32.33203125" style="10" customWidth="1"/>
    <col min="7933" max="8176" width="8.6640625" style="10"/>
    <col min="8177" max="8178" width="9.33203125" style="10" customWidth="1"/>
    <col min="8179" max="8180" width="6.44140625" style="10" customWidth="1"/>
    <col min="8181" max="8181" width="14" style="10" bestFit="1" customWidth="1"/>
    <col min="8182" max="8182" width="40" style="10" customWidth="1"/>
    <col min="8183" max="8183" width="13.33203125" style="10" customWidth="1"/>
    <col min="8184" max="8185" width="8.5546875" style="10" bestFit="1" customWidth="1"/>
    <col min="8186" max="8186" width="8.33203125" style="10" customWidth="1"/>
    <col min="8187" max="8187" width="9.6640625" style="10" customWidth="1"/>
    <col min="8188" max="8188" width="32.33203125" style="10" customWidth="1"/>
    <col min="8189" max="8432" width="8.6640625" style="10"/>
    <col min="8433" max="8434" width="9.33203125" style="10" customWidth="1"/>
    <col min="8435" max="8436" width="6.44140625" style="10" customWidth="1"/>
    <col min="8437" max="8437" width="14" style="10" bestFit="1" customWidth="1"/>
    <col min="8438" max="8438" width="40" style="10" customWidth="1"/>
    <col min="8439" max="8439" width="13.33203125" style="10" customWidth="1"/>
    <col min="8440" max="8441" width="8.5546875" style="10" bestFit="1" customWidth="1"/>
    <col min="8442" max="8442" width="8.33203125" style="10" customWidth="1"/>
    <col min="8443" max="8443" width="9.6640625" style="10" customWidth="1"/>
    <col min="8444" max="8444" width="32.33203125" style="10" customWidth="1"/>
    <col min="8445" max="8688" width="8.6640625" style="10"/>
    <col min="8689" max="8690" width="9.33203125" style="10" customWidth="1"/>
    <col min="8691" max="8692" width="6.44140625" style="10" customWidth="1"/>
    <col min="8693" max="8693" width="14" style="10" bestFit="1" customWidth="1"/>
    <col min="8694" max="8694" width="40" style="10" customWidth="1"/>
    <col min="8695" max="8695" width="13.33203125" style="10" customWidth="1"/>
    <col min="8696" max="8697" width="8.5546875" style="10" bestFit="1" customWidth="1"/>
    <col min="8698" max="8698" width="8.33203125" style="10" customWidth="1"/>
    <col min="8699" max="8699" width="9.6640625" style="10" customWidth="1"/>
    <col min="8700" max="8700" width="32.33203125" style="10" customWidth="1"/>
    <col min="8701" max="8944" width="8.6640625" style="10"/>
    <col min="8945" max="8946" width="9.33203125" style="10" customWidth="1"/>
    <col min="8947" max="8948" width="6.44140625" style="10" customWidth="1"/>
    <col min="8949" max="8949" width="14" style="10" bestFit="1" customWidth="1"/>
    <col min="8950" max="8950" width="40" style="10" customWidth="1"/>
    <col min="8951" max="8951" width="13.33203125" style="10" customWidth="1"/>
    <col min="8952" max="8953" width="8.5546875" style="10" bestFit="1" customWidth="1"/>
    <col min="8954" max="8954" width="8.33203125" style="10" customWidth="1"/>
    <col min="8955" max="8955" width="9.6640625" style="10" customWidth="1"/>
    <col min="8956" max="8956" width="32.33203125" style="10" customWidth="1"/>
    <col min="8957" max="9200" width="8.6640625" style="10"/>
    <col min="9201" max="9202" width="9.33203125" style="10" customWidth="1"/>
    <col min="9203" max="9204" width="6.44140625" style="10" customWidth="1"/>
    <col min="9205" max="9205" width="14" style="10" bestFit="1" customWidth="1"/>
    <col min="9206" max="9206" width="40" style="10" customWidth="1"/>
    <col min="9207" max="9207" width="13.33203125" style="10" customWidth="1"/>
    <col min="9208" max="9209" width="8.5546875" style="10" bestFit="1" customWidth="1"/>
    <col min="9210" max="9210" width="8.33203125" style="10" customWidth="1"/>
    <col min="9211" max="9211" width="9.6640625" style="10" customWidth="1"/>
    <col min="9212" max="9212" width="32.33203125" style="10" customWidth="1"/>
    <col min="9213" max="9456" width="8.6640625" style="10"/>
    <col min="9457" max="9458" width="9.33203125" style="10" customWidth="1"/>
    <col min="9459" max="9460" width="6.44140625" style="10" customWidth="1"/>
    <col min="9461" max="9461" width="14" style="10" bestFit="1" customWidth="1"/>
    <col min="9462" max="9462" width="40" style="10" customWidth="1"/>
    <col min="9463" max="9463" width="13.33203125" style="10" customWidth="1"/>
    <col min="9464" max="9465" width="8.5546875" style="10" bestFit="1" customWidth="1"/>
    <col min="9466" max="9466" width="8.33203125" style="10" customWidth="1"/>
    <col min="9467" max="9467" width="9.6640625" style="10" customWidth="1"/>
    <col min="9468" max="9468" width="32.33203125" style="10" customWidth="1"/>
    <col min="9469" max="9712" width="8.6640625" style="10"/>
    <col min="9713" max="9714" width="9.33203125" style="10" customWidth="1"/>
    <col min="9715" max="9716" width="6.44140625" style="10" customWidth="1"/>
    <col min="9717" max="9717" width="14" style="10" bestFit="1" customWidth="1"/>
    <col min="9718" max="9718" width="40" style="10" customWidth="1"/>
    <col min="9719" max="9719" width="13.33203125" style="10" customWidth="1"/>
    <col min="9720" max="9721" width="8.5546875" style="10" bestFit="1" customWidth="1"/>
    <col min="9722" max="9722" width="8.33203125" style="10" customWidth="1"/>
    <col min="9723" max="9723" width="9.6640625" style="10" customWidth="1"/>
    <col min="9724" max="9724" width="32.33203125" style="10" customWidth="1"/>
    <col min="9725" max="9968" width="8.6640625" style="10"/>
    <col min="9969" max="9970" width="9.33203125" style="10" customWidth="1"/>
    <col min="9971" max="9972" width="6.44140625" style="10" customWidth="1"/>
    <col min="9973" max="9973" width="14" style="10" bestFit="1" customWidth="1"/>
    <col min="9974" max="9974" width="40" style="10" customWidth="1"/>
    <col min="9975" max="9975" width="13.33203125" style="10" customWidth="1"/>
    <col min="9976" max="9977" width="8.5546875" style="10" bestFit="1" customWidth="1"/>
    <col min="9978" max="9978" width="8.33203125" style="10" customWidth="1"/>
    <col min="9979" max="9979" width="9.6640625" style="10" customWidth="1"/>
    <col min="9980" max="9980" width="32.33203125" style="10" customWidth="1"/>
    <col min="9981" max="10224" width="8.6640625" style="10"/>
    <col min="10225" max="10226" width="9.33203125" style="10" customWidth="1"/>
    <col min="10227" max="10228" width="6.44140625" style="10" customWidth="1"/>
    <col min="10229" max="10229" width="14" style="10" bestFit="1" customWidth="1"/>
    <col min="10230" max="10230" width="40" style="10" customWidth="1"/>
    <col min="10231" max="10231" width="13.33203125" style="10" customWidth="1"/>
    <col min="10232" max="10233" width="8.5546875" style="10" bestFit="1" customWidth="1"/>
    <col min="10234" max="10234" width="8.33203125" style="10" customWidth="1"/>
    <col min="10235" max="10235" width="9.6640625" style="10" customWidth="1"/>
    <col min="10236" max="10236" width="32.33203125" style="10" customWidth="1"/>
    <col min="10237" max="10480" width="8.6640625" style="10"/>
    <col min="10481" max="10482" width="9.33203125" style="10" customWidth="1"/>
    <col min="10483" max="10484" width="6.44140625" style="10" customWidth="1"/>
    <col min="10485" max="10485" width="14" style="10" bestFit="1" customWidth="1"/>
    <col min="10486" max="10486" width="40" style="10" customWidth="1"/>
    <col min="10487" max="10487" width="13.33203125" style="10" customWidth="1"/>
    <col min="10488" max="10489" width="8.5546875" style="10" bestFit="1" customWidth="1"/>
    <col min="10490" max="10490" width="8.33203125" style="10" customWidth="1"/>
    <col min="10491" max="10491" width="9.6640625" style="10" customWidth="1"/>
    <col min="10492" max="10492" width="32.33203125" style="10" customWidth="1"/>
    <col min="10493" max="10736" width="8.6640625" style="10"/>
    <col min="10737" max="10738" width="9.33203125" style="10" customWidth="1"/>
    <col min="10739" max="10740" width="6.44140625" style="10" customWidth="1"/>
    <col min="10741" max="10741" width="14" style="10" bestFit="1" customWidth="1"/>
    <col min="10742" max="10742" width="40" style="10" customWidth="1"/>
    <col min="10743" max="10743" width="13.33203125" style="10" customWidth="1"/>
    <col min="10744" max="10745" width="8.5546875" style="10" bestFit="1" customWidth="1"/>
    <col min="10746" max="10746" width="8.33203125" style="10" customWidth="1"/>
    <col min="10747" max="10747" width="9.6640625" style="10" customWidth="1"/>
    <col min="10748" max="10748" width="32.33203125" style="10" customWidth="1"/>
    <col min="10749" max="10992" width="8.6640625" style="10"/>
    <col min="10993" max="10994" width="9.33203125" style="10" customWidth="1"/>
    <col min="10995" max="10996" width="6.44140625" style="10" customWidth="1"/>
    <col min="10997" max="10997" width="14" style="10" bestFit="1" customWidth="1"/>
    <col min="10998" max="10998" width="40" style="10" customWidth="1"/>
    <col min="10999" max="10999" width="13.33203125" style="10" customWidth="1"/>
    <col min="11000" max="11001" width="8.5546875" style="10" bestFit="1" customWidth="1"/>
    <col min="11002" max="11002" width="8.33203125" style="10" customWidth="1"/>
    <col min="11003" max="11003" width="9.6640625" style="10" customWidth="1"/>
    <col min="11004" max="11004" width="32.33203125" style="10" customWidth="1"/>
    <col min="11005" max="11248" width="8.6640625" style="10"/>
    <col min="11249" max="11250" width="9.33203125" style="10" customWidth="1"/>
    <col min="11251" max="11252" width="6.44140625" style="10" customWidth="1"/>
    <col min="11253" max="11253" width="14" style="10" bestFit="1" customWidth="1"/>
    <col min="11254" max="11254" width="40" style="10" customWidth="1"/>
    <col min="11255" max="11255" width="13.33203125" style="10" customWidth="1"/>
    <col min="11256" max="11257" width="8.5546875" style="10" bestFit="1" customWidth="1"/>
    <col min="11258" max="11258" width="8.33203125" style="10" customWidth="1"/>
    <col min="11259" max="11259" width="9.6640625" style="10" customWidth="1"/>
    <col min="11260" max="11260" width="32.33203125" style="10" customWidth="1"/>
    <col min="11261" max="11504" width="8.6640625" style="10"/>
    <col min="11505" max="11506" width="9.33203125" style="10" customWidth="1"/>
    <col min="11507" max="11508" width="6.44140625" style="10" customWidth="1"/>
    <col min="11509" max="11509" width="14" style="10" bestFit="1" customWidth="1"/>
    <col min="11510" max="11510" width="40" style="10" customWidth="1"/>
    <col min="11511" max="11511" width="13.33203125" style="10" customWidth="1"/>
    <col min="11512" max="11513" width="8.5546875" style="10" bestFit="1" customWidth="1"/>
    <col min="11514" max="11514" width="8.33203125" style="10" customWidth="1"/>
    <col min="11515" max="11515" width="9.6640625" style="10" customWidth="1"/>
    <col min="11516" max="11516" width="32.33203125" style="10" customWidth="1"/>
    <col min="11517" max="11760" width="8.6640625" style="10"/>
    <col min="11761" max="11762" width="9.33203125" style="10" customWidth="1"/>
    <col min="11763" max="11764" width="6.44140625" style="10" customWidth="1"/>
    <col min="11765" max="11765" width="14" style="10" bestFit="1" customWidth="1"/>
    <col min="11766" max="11766" width="40" style="10" customWidth="1"/>
    <col min="11767" max="11767" width="13.33203125" style="10" customWidth="1"/>
    <col min="11768" max="11769" width="8.5546875" style="10" bestFit="1" customWidth="1"/>
    <col min="11770" max="11770" width="8.33203125" style="10" customWidth="1"/>
    <col min="11771" max="11771" width="9.6640625" style="10" customWidth="1"/>
    <col min="11772" max="11772" width="32.33203125" style="10" customWidth="1"/>
    <col min="11773" max="12016" width="8.6640625" style="10"/>
    <col min="12017" max="12018" width="9.33203125" style="10" customWidth="1"/>
    <col min="12019" max="12020" width="6.44140625" style="10" customWidth="1"/>
    <col min="12021" max="12021" width="14" style="10" bestFit="1" customWidth="1"/>
    <col min="12022" max="12022" width="40" style="10" customWidth="1"/>
    <col min="12023" max="12023" width="13.33203125" style="10" customWidth="1"/>
    <col min="12024" max="12025" width="8.5546875" style="10" bestFit="1" customWidth="1"/>
    <col min="12026" max="12026" width="8.33203125" style="10" customWidth="1"/>
    <col min="12027" max="12027" width="9.6640625" style="10" customWidth="1"/>
    <col min="12028" max="12028" width="32.33203125" style="10" customWidth="1"/>
    <col min="12029" max="12272" width="8.6640625" style="10"/>
    <col min="12273" max="12274" width="9.33203125" style="10" customWidth="1"/>
    <col min="12275" max="12276" width="6.44140625" style="10" customWidth="1"/>
    <col min="12277" max="12277" width="14" style="10" bestFit="1" customWidth="1"/>
    <col min="12278" max="12278" width="40" style="10" customWidth="1"/>
    <col min="12279" max="12279" width="13.33203125" style="10" customWidth="1"/>
    <col min="12280" max="12281" width="8.5546875" style="10" bestFit="1" customWidth="1"/>
    <col min="12282" max="12282" width="8.33203125" style="10" customWidth="1"/>
    <col min="12283" max="12283" width="9.6640625" style="10" customWidth="1"/>
    <col min="12284" max="12284" width="32.33203125" style="10" customWidth="1"/>
    <col min="12285" max="12528" width="8.6640625" style="10"/>
    <col min="12529" max="12530" width="9.33203125" style="10" customWidth="1"/>
    <col min="12531" max="12532" width="6.44140625" style="10" customWidth="1"/>
    <col min="12533" max="12533" width="14" style="10" bestFit="1" customWidth="1"/>
    <col min="12534" max="12534" width="40" style="10" customWidth="1"/>
    <col min="12535" max="12535" width="13.33203125" style="10" customWidth="1"/>
    <col min="12536" max="12537" width="8.5546875" style="10" bestFit="1" customWidth="1"/>
    <col min="12538" max="12538" width="8.33203125" style="10" customWidth="1"/>
    <col min="12539" max="12539" width="9.6640625" style="10" customWidth="1"/>
    <col min="12540" max="12540" width="32.33203125" style="10" customWidth="1"/>
    <col min="12541" max="12784" width="8.6640625" style="10"/>
    <col min="12785" max="12786" width="9.33203125" style="10" customWidth="1"/>
    <col min="12787" max="12788" width="6.44140625" style="10" customWidth="1"/>
    <col min="12789" max="12789" width="14" style="10" bestFit="1" customWidth="1"/>
    <col min="12790" max="12790" width="40" style="10" customWidth="1"/>
    <col min="12791" max="12791" width="13.33203125" style="10" customWidth="1"/>
    <col min="12792" max="12793" width="8.5546875" style="10" bestFit="1" customWidth="1"/>
    <col min="12794" max="12794" width="8.33203125" style="10" customWidth="1"/>
    <col min="12795" max="12795" width="9.6640625" style="10" customWidth="1"/>
    <col min="12796" max="12796" width="32.33203125" style="10" customWidth="1"/>
    <col min="12797" max="13040" width="8.6640625" style="10"/>
    <col min="13041" max="13042" width="9.33203125" style="10" customWidth="1"/>
    <col min="13043" max="13044" width="6.44140625" style="10" customWidth="1"/>
    <col min="13045" max="13045" width="14" style="10" bestFit="1" customWidth="1"/>
    <col min="13046" max="13046" width="40" style="10" customWidth="1"/>
    <col min="13047" max="13047" width="13.33203125" style="10" customWidth="1"/>
    <col min="13048" max="13049" width="8.5546875" style="10" bestFit="1" customWidth="1"/>
    <col min="13050" max="13050" width="8.33203125" style="10" customWidth="1"/>
    <col min="13051" max="13051" width="9.6640625" style="10" customWidth="1"/>
    <col min="13052" max="13052" width="32.33203125" style="10" customWidth="1"/>
    <col min="13053" max="13296" width="8.6640625" style="10"/>
    <col min="13297" max="13298" width="9.33203125" style="10" customWidth="1"/>
    <col min="13299" max="13300" width="6.44140625" style="10" customWidth="1"/>
    <col min="13301" max="13301" width="14" style="10" bestFit="1" customWidth="1"/>
    <col min="13302" max="13302" width="40" style="10" customWidth="1"/>
    <col min="13303" max="13303" width="13.33203125" style="10" customWidth="1"/>
    <col min="13304" max="13305" width="8.5546875" style="10" bestFit="1" customWidth="1"/>
    <col min="13306" max="13306" width="8.33203125" style="10" customWidth="1"/>
    <col min="13307" max="13307" width="9.6640625" style="10" customWidth="1"/>
    <col min="13308" max="13308" width="32.33203125" style="10" customWidth="1"/>
    <col min="13309" max="13552" width="8.6640625" style="10"/>
    <col min="13553" max="13554" width="9.33203125" style="10" customWidth="1"/>
    <col min="13555" max="13556" width="6.44140625" style="10" customWidth="1"/>
    <col min="13557" max="13557" width="14" style="10" bestFit="1" customWidth="1"/>
    <col min="13558" max="13558" width="40" style="10" customWidth="1"/>
    <col min="13559" max="13559" width="13.33203125" style="10" customWidth="1"/>
    <col min="13560" max="13561" width="8.5546875" style="10" bestFit="1" customWidth="1"/>
    <col min="13562" max="13562" width="8.33203125" style="10" customWidth="1"/>
    <col min="13563" max="13563" width="9.6640625" style="10" customWidth="1"/>
    <col min="13564" max="13564" width="32.33203125" style="10" customWidth="1"/>
    <col min="13565" max="13808" width="8.6640625" style="10"/>
    <col min="13809" max="13810" width="9.33203125" style="10" customWidth="1"/>
    <col min="13811" max="13812" width="6.44140625" style="10" customWidth="1"/>
    <col min="13813" max="13813" width="14" style="10" bestFit="1" customWidth="1"/>
    <col min="13814" max="13814" width="40" style="10" customWidth="1"/>
    <col min="13815" max="13815" width="13.33203125" style="10" customWidth="1"/>
    <col min="13816" max="13817" width="8.5546875" style="10" bestFit="1" customWidth="1"/>
    <col min="13818" max="13818" width="8.33203125" style="10" customWidth="1"/>
    <col min="13819" max="13819" width="9.6640625" style="10" customWidth="1"/>
    <col min="13820" max="13820" width="32.33203125" style="10" customWidth="1"/>
    <col min="13821" max="14064" width="8.6640625" style="10"/>
    <col min="14065" max="14066" width="9.33203125" style="10" customWidth="1"/>
    <col min="14067" max="14068" width="6.44140625" style="10" customWidth="1"/>
    <col min="14069" max="14069" width="14" style="10" bestFit="1" customWidth="1"/>
    <col min="14070" max="14070" width="40" style="10" customWidth="1"/>
    <col min="14071" max="14071" width="13.33203125" style="10" customWidth="1"/>
    <col min="14072" max="14073" width="8.5546875" style="10" bestFit="1" customWidth="1"/>
    <col min="14074" max="14074" width="8.33203125" style="10" customWidth="1"/>
    <col min="14075" max="14075" width="9.6640625" style="10" customWidth="1"/>
    <col min="14076" max="14076" width="32.33203125" style="10" customWidth="1"/>
    <col min="14077" max="14320" width="8.6640625" style="10"/>
    <col min="14321" max="14322" width="9.33203125" style="10" customWidth="1"/>
    <col min="14323" max="14324" width="6.44140625" style="10" customWidth="1"/>
    <col min="14325" max="14325" width="14" style="10" bestFit="1" customWidth="1"/>
    <col min="14326" max="14326" width="40" style="10" customWidth="1"/>
    <col min="14327" max="14327" width="13.33203125" style="10" customWidth="1"/>
    <col min="14328" max="14329" width="8.5546875" style="10" bestFit="1" customWidth="1"/>
    <col min="14330" max="14330" width="8.33203125" style="10" customWidth="1"/>
    <col min="14331" max="14331" width="9.6640625" style="10" customWidth="1"/>
    <col min="14332" max="14332" width="32.33203125" style="10" customWidth="1"/>
    <col min="14333" max="14576" width="8.6640625" style="10"/>
    <col min="14577" max="14578" width="9.33203125" style="10" customWidth="1"/>
    <col min="14579" max="14580" width="6.44140625" style="10" customWidth="1"/>
    <col min="14581" max="14581" width="14" style="10" bestFit="1" customWidth="1"/>
    <col min="14582" max="14582" width="40" style="10" customWidth="1"/>
    <col min="14583" max="14583" width="13.33203125" style="10" customWidth="1"/>
    <col min="14584" max="14585" width="8.5546875" style="10" bestFit="1" customWidth="1"/>
    <col min="14586" max="14586" width="8.33203125" style="10" customWidth="1"/>
    <col min="14587" max="14587" width="9.6640625" style="10" customWidth="1"/>
    <col min="14588" max="14588" width="32.33203125" style="10" customWidth="1"/>
    <col min="14589" max="14832" width="8.6640625" style="10"/>
    <col min="14833" max="14834" width="9.33203125" style="10" customWidth="1"/>
    <col min="14835" max="14836" width="6.44140625" style="10" customWidth="1"/>
    <col min="14837" max="14837" width="14" style="10" bestFit="1" customWidth="1"/>
    <col min="14838" max="14838" width="40" style="10" customWidth="1"/>
    <col min="14839" max="14839" width="13.33203125" style="10" customWidth="1"/>
    <col min="14840" max="14841" width="8.5546875" style="10" bestFit="1" customWidth="1"/>
    <col min="14842" max="14842" width="8.33203125" style="10" customWidth="1"/>
    <col min="14843" max="14843" width="9.6640625" style="10" customWidth="1"/>
    <col min="14844" max="14844" width="32.33203125" style="10" customWidth="1"/>
    <col min="14845" max="15088" width="8.6640625" style="10"/>
    <col min="15089" max="15090" width="9.33203125" style="10" customWidth="1"/>
    <col min="15091" max="15092" width="6.44140625" style="10" customWidth="1"/>
    <col min="15093" max="15093" width="14" style="10" bestFit="1" customWidth="1"/>
    <col min="15094" max="15094" width="40" style="10" customWidth="1"/>
    <col min="15095" max="15095" width="13.33203125" style="10" customWidth="1"/>
    <col min="15096" max="15097" width="8.5546875" style="10" bestFit="1" customWidth="1"/>
    <col min="15098" max="15098" width="8.33203125" style="10" customWidth="1"/>
    <col min="15099" max="15099" width="9.6640625" style="10" customWidth="1"/>
    <col min="15100" max="15100" width="32.33203125" style="10" customWidth="1"/>
    <col min="15101" max="15344" width="8.6640625" style="10"/>
    <col min="15345" max="15346" width="9.33203125" style="10" customWidth="1"/>
    <col min="15347" max="15348" width="6.44140625" style="10" customWidth="1"/>
    <col min="15349" max="15349" width="14" style="10" bestFit="1" customWidth="1"/>
    <col min="15350" max="15350" width="40" style="10" customWidth="1"/>
    <col min="15351" max="15351" width="13.33203125" style="10" customWidth="1"/>
    <col min="15352" max="15353" width="8.5546875" style="10" bestFit="1" customWidth="1"/>
    <col min="15354" max="15354" width="8.33203125" style="10" customWidth="1"/>
    <col min="15355" max="15355" width="9.6640625" style="10" customWidth="1"/>
    <col min="15356" max="15356" width="32.33203125" style="10" customWidth="1"/>
    <col min="15357" max="15600" width="8.6640625" style="10"/>
    <col min="15601" max="15602" width="9.33203125" style="10" customWidth="1"/>
    <col min="15603" max="15604" width="6.44140625" style="10" customWidth="1"/>
    <col min="15605" max="15605" width="14" style="10" bestFit="1" customWidth="1"/>
    <col min="15606" max="15606" width="40" style="10" customWidth="1"/>
    <col min="15607" max="15607" width="13.33203125" style="10" customWidth="1"/>
    <col min="15608" max="15609" width="8.5546875" style="10" bestFit="1" customWidth="1"/>
    <col min="15610" max="15610" width="8.33203125" style="10" customWidth="1"/>
    <col min="15611" max="15611" width="9.6640625" style="10" customWidth="1"/>
    <col min="15612" max="15612" width="32.33203125" style="10" customWidth="1"/>
    <col min="15613" max="15856" width="8.6640625" style="10"/>
    <col min="15857" max="15858" width="9.33203125" style="10" customWidth="1"/>
    <col min="15859" max="15860" width="6.44140625" style="10" customWidth="1"/>
    <col min="15861" max="15861" width="14" style="10" bestFit="1" customWidth="1"/>
    <col min="15862" max="15862" width="40" style="10" customWidth="1"/>
    <col min="15863" max="15863" width="13.33203125" style="10" customWidth="1"/>
    <col min="15864" max="15865" width="8.5546875" style="10" bestFit="1" customWidth="1"/>
    <col min="15866" max="15866" width="8.33203125" style="10" customWidth="1"/>
    <col min="15867" max="15867" width="9.6640625" style="10" customWidth="1"/>
    <col min="15868" max="15868" width="32.33203125" style="10" customWidth="1"/>
    <col min="15869" max="16112" width="8.6640625" style="10"/>
    <col min="16113" max="16114" width="9.33203125" style="10" customWidth="1"/>
    <col min="16115" max="16116" width="6.44140625" style="10" customWidth="1"/>
    <col min="16117" max="16117" width="14" style="10" bestFit="1" customWidth="1"/>
    <col min="16118" max="16118" width="40" style="10" customWidth="1"/>
    <col min="16119" max="16119" width="13.33203125" style="10" customWidth="1"/>
    <col min="16120" max="16121" width="8.5546875" style="10" bestFit="1" customWidth="1"/>
    <col min="16122" max="16122" width="8.33203125" style="10" customWidth="1"/>
    <col min="16123" max="16123" width="9.6640625" style="10" customWidth="1"/>
    <col min="16124" max="16124" width="32.33203125" style="10" customWidth="1"/>
    <col min="16125" max="16371" width="8.6640625" style="10"/>
    <col min="16372" max="16384" width="11.44140625" style="10" customWidth="1"/>
  </cols>
  <sheetData>
    <row r="1" spans="2:15" ht="8.25" customHeight="1" thickBot="1" x14ac:dyDescent="0.3"/>
    <row r="2" spans="2:15" s="2" customFormat="1" ht="33" customHeight="1" x14ac:dyDescent="0.3">
      <c r="B2" s="591" t="s">
        <v>76</v>
      </c>
      <c r="C2" s="592"/>
      <c r="D2" s="592"/>
      <c r="E2" s="592"/>
      <c r="F2" s="592"/>
      <c r="G2" s="592"/>
      <c r="H2" s="592"/>
      <c r="I2" s="592"/>
      <c r="J2" s="593"/>
    </row>
    <row r="3" spans="2:15" s="312" customFormat="1" ht="24" customHeight="1" x14ac:dyDescent="0.3">
      <c r="B3" s="632" t="str">
        <f>'^^Cover Page^^'!B9</f>
        <v>Recipient Name:</v>
      </c>
      <c r="C3" s="604"/>
      <c r="D3" s="604"/>
      <c r="E3" s="604"/>
      <c r="F3" s="604"/>
      <c r="G3" s="475" t="str">
        <f>IF('^^Cover Page^^'!D9&amp;'^^Cover Page^^'!E9="", "", '^^Cover Page^^'!D9&amp;'^^Cover Page^^'!E9)</f>
        <v>MBARI</v>
      </c>
      <c r="H3" s="604" t="str">
        <f>'^^Cover Page^^'!$B$10</f>
        <v>Agreement # (CID):</v>
      </c>
      <c r="I3" s="604"/>
      <c r="J3" s="414" t="str">
        <f>IF('^^Cover Page^^'!D10&amp;'^^Cover Page^^'!E10="", "", '^^Cover Page^^'!D10&amp;'^^Cover Page^^'!E10)</f>
        <v>EE0009444</v>
      </c>
      <c r="K3" s="311"/>
      <c r="L3" s="311"/>
      <c r="M3" s="311"/>
      <c r="N3" s="311"/>
    </row>
    <row r="4" spans="2:15" s="312" customFormat="1" ht="24" customHeight="1" thickBot="1" x14ac:dyDescent="0.35">
      <c r="B4" s="633" t="s">
        <v>42</v>
      </c>
      <c r="C4" s="634"/>
      <c r="D4" s="634"/>
      <c r="E4" s="634"/>
      <c r="F4" s="634"/>
      <c r="G4" s="331" t="str">
        <f>'^^Cover Page^^'!D7</f>
        <v>07/01/2024 to 09/30/2024</v>
      </c>
      <c r="H4" s="332"/>
      <c r="I4" s="332"/>
      <c r="J4" s="333"/>
    </row>
    <row r="5" spans="2:15" s="7" customFormat="1" ht="25.95" customHeight="1" x14ac:dyDescent="0.3">
      <c r="B5" s="635" t="s">
        <v>1</v>
      </c>
      <c r="C5" s="636"/>
      <c r="D5" s="636"/>
      <c r="E5" s="636"/>
      <c r="F5" s="636"/>
      <c r="G5" s="636"/>
      <c r="H5" s="636"/>
      <c r="I5" s="636"/>
      <c r="J5" s="637"/>
    </row>
    <row r="6" spans="2:15" s="2" customFormat="1" ht="44.7" customHeight="1" x14ac:dyDescent="0.3">
      <c r="B6" s="638" t="s">
        <v>77</v>
      </c>
      <c r="C6" s="639"/>
      <c r="D6" s="639"/>
      <c r="E6" s="639"/>
      <c r="F6" s="639"/>
      <c r="G6" s="639"/>
      <c r="H6" s="639"/>
      <c r="I6" s="639"/>
      <c r="J6" s="640"/>
      <c r="L6" s="334"/>
      <c r="M6" s="334"/>
      <c r="N6" s="334"/>
      <c r="O6" s="334"/>
    </row>
    <row r="7" spans="2:15" s="2" customFormat="1" ht="41.1" customHeight="1" x14ac:dyDescent="0.3">
      <c r="B7" s="624" t="s">
        <v>78</v>
      </c>
      <c r="C7" s="641"/>
      <c r="D7" s="641"/>
      <c r="E7" s="641"/>
      <c r="F7" s="641"/>
      <c r="G7" s="641"/>
      <c r="H7" s="641"/>
      <c r="I7" s="641"/>
      <c r="J7" s="642"/>
      <c r="L7" s="334"/>
      <c r="M7" s="334"/>
      <c r="N7" s="334"/>
      <c r="O7" s="334"/>
    </row>
    <row r="8" spans="2:15" s="2" customFormat="1" ht="33.6" customHeight="1" x14ac:dyDescent="0.3">
      <c r="B8" s="624" t="s">
        <v>79</v>
      </c>
      <c r="C8" s="625"/>
      <c r="D8" s="625"/>
      <c r="E8" s="625"/>
      <c r="F8" s="625"/>
      <c r="G8" s="625"/>
      <c r="H8" s="625"/>
      <c r="I8" s="625"/>
      <c r="J8" s="626"/>
      <c r="L8" s="334"/>
      <c r="M8" s="334"/>
      <c r="N8" s="334"/>
      <c r="O8" s="334"/>
    </row>
    <row r="9" spans="2:15" s="2" customFormat="1" ht="22.5" customHeight="1" x14ac:dyDescent="0.3">
      <c r="B9" s="627" t="s">
        <v>80</v>
      </c>
      <c r="C9" s="625"/>
      <c r="D9" s="625"/>
      <c r="E9" s="625"/>
      <c r="F9" s="625"/>
      <c r="G9" s="625"/>
      <c r="H9" s="625"/>
      <c r="I9" s="625"/>
      <c r="J9" s="626"/>
      <c r="L9" s="334"/>
      <c r="M9" s="334"/>
      <c r="N9" s="334"/>
      <c r="O9" s="334"/>
    </row>
    <row r="10" spans="2:15" s="2" customFormat="1" ht="29.1" customHeight="1" x14ac:dyDescent="0.3">
      <c r="B10" s="627" t="s">
        <v>81</v>
      </c>
      <c r="C10" s="625"/>
      <c r="D10" s="625"/>
      <c r="E10" s="625"/>
      <c r="F10" s="625"/>
      <c r="G10" s="625"/>
      <c r="H10" s="625"/>
      <c r="I10" s="625"/>
      <c r="J10" s="626"/>
      <c r="L10" s="334"/>
      <c r="M10" s="334"/>
      <c r="N10" s="334"/>
      <c r="O10" s="334"/>
    </row>
    <row r="11" spans="2:15" s="2" customFormat="1" ht="30" customHeight="1" x14ac:dyDescent="0.3">
      <c r="B11" s="624" t="s">
        <v>82</v>
      </c>
      <c r="C11" s="625"/>
      <c r="D11" s="625"/>
      <c r="E11" s="625"/>
      <c r="F11" s="625"/>
      <c r="G11" s="625"/>
      <c r="H11" s="625"/>
      <c r="I11" s="625"/>
      <c r="J11" s="626"/>
      <c r="L11" s="334"/>
      <c r="M11" s="334"/>
      <c r="N11" s="334"/>
      <c r="O11" s="334"/>
    </row>
    <row r="12" spans="2:15" s="2" customFormat="1" ht="22.5" customHeight="1" x14ac:dyDescent="0.3">
      <c r="B12" s="624" t="s">
        <v>83</v>
      </c>
      <c r="C12" s="625"/>
      <c r="D12" s="625"/>
      <c r="E12" s="625"/>
      <c r="F12" s="625"/>
      <c r="G12" s="625"/>
      <c r="H12" s="625"/>
      <c r="I12" s="625"/>
      <c r="J12" s="626"/>
      <c r="K12" s="335"/>
      <c r="L12" s="334"/>
      <c r="M12" s="334"/>
      <c r="N12" s="334"/>
      <c r="O12" s="334"/>
    </row>
    <row r="13" spans="2:15" s="2" customFormat="1" ht="22.5" customHeight="1" x14ac:dyDescent="0.3">
      <c r="B13" s="624" t="s">
        <v>84</v>
      </c>
      <c r="C13" s="625"/>
      <c r="D13" s="625"/>
      <c r="E13" s="625"/>
      <c r="F13" s="625"/>
      <c r="G13" s="625"/>
      <c r="H13" s="625"/>
      <c r="I13" s="625"/>
      <c r="J13" s="626"/>
      <c r="L13" s="334"/>
      <c r="M13" s="335"/>
      <c r="N13" s="334"/>
      <c r="O13" s="334"/>
    </row>
    <row r="14" spans="2:15" s="2" customFormat="1" ht="37.5" customHeight="1" x14ac:dyDescent="0.3">
      <c r="B14" s="627" t="s">
        <v>85</v>
      </c>
      <c r="C14" s="625"/>
      <c r="D14" s="625"/>
      <c r="E14" s="625"/>
      <c r="F14" s="625"/>
      <c r="G14" s="625"/>
      <c r="H14" s="625"/>
      <c r="I14" s="625"/>
      <c r="J14" s="626"/>
      <c r="K14" s="335"/>
      <c r="N14" s="335"/>
    </row>
    <row r="15" spans="2:15" s="2" customFormat="1" ht="37.5" customHeight="1" x14ac:dyDescent="0.3">
      <c r="B15" s="628" t="s">
        <v>86</v>
      </c>
      <c r="C15" s="625"/>
      <c r="D15" s="625"/>
      <c r="E15" s="625"/>
      <c r="F15" s="625"/>
      <c r="G15" s="625"/>
      <c r="H15" s="625"/>
      <c r="I15" s="625"/>
      <c r="J15" s="626"/>
      <c r="L15" s="318"/>
    </row>
    <row r="16" spans="2:15" s="2" customFormat="1" ht="17.100000000000001" customHeight="1" x14ac:dyDescent="0.3">
      <c r="B16" s="624" t="s">
        <v>87</v>
      </c>
      <c r="C16" s="625"/>
      <c r="D16" s="625"/>
      <c r="E16" s="625"/>
      <c r="F16" s="625"/>
      <c r="G16" s="625"/>
      <c r="H16" s="625"/>
      <c r="I16" s="625"/>
      <c r="J16" s="626"/>
      <c r="K16" s="335"/>
      <c r="L16" s="318"/>
      <c r="M16" s="335"/>
      <c r="N16" s="335"/>
    </row>
    <row r="17" spans="2:16" s="300" customFormat="1" ht="20.100000000000001" customHeight="1" thickBot="1" x14ac:dyDescent="0.35">
      <c r="B17" s="629" t="s">
        <v>88</v>
      </c>
      <c r="C17" s="630"/>
      <c r="D17" s="630"/>
      <c r="E17" s="630"/>
      <c r="F17" s="630"/>
      <c r="G17" s="630"/>
      <c r="H17" s="630"/>
      <c r="I17" s="630"/>
      <c r="J17" s="631"/>
      <c r="K17" s="318"/>
      <c r="L17" s="336"/>
      <c r="M17" s="318"/>
      <c r="N17" s="318"/>
    </row>
    <row r="18" spans="2:16" s="339" customFormat="1" ht="11.25" customHeight="1" x14ac:dyDescent="0.3">
      <c r="B18" s="337"/>
      <c r="C18" s="338"/>
      <c r="D18" s="338"/>
      <c r="E18" s="338"/>
      <c r="F18" s="338"/>
      <c r="H18" s="4"/>
      <c r="I18" s="4"/>
      <c r="J18" s="4"/>
    </row>
    <row r="19" spans="2:16" ht="11.25" customHeight="1" thickBot="1" x14ac:dyDescent="0.3">
      <c r="B19" s="8"/>
      <c r="C19" s="340"/>
      <c r="D19" s="319"/>
      <c r="E19" s="319"/>
      <c r="J19" s="1"/>
    </row>
    <row r="20" spans="2:16" s="341" customFormat="1" ht="33" customHeight="1" thickBot="1" x14ac:dyDescent="0.35">
      <c r="B20" s="615" t="s">
        <v>89</v>
      </c>
      <c r="C20" s="616"/>
      <c r="D20" s="616"/>
      <c r="E20" s="616"/>
      <c r="F20" s="616"/>
      <c r="G20" s="616"/>
      <c r="H20" s="616"/>
      <c r="I20" s="616"/>
      <c r="J20" s="616"/>
      <c r="K20" s="616"/>
      <c r="L20" s="616"/>
      <c r="M20" s="616"/>
      <c r="N20" s="616"/>
      <c r="O20" s="616"/>
      <c r="P20" s="617"/>
    </row>
    <row r="21" spans="2:16" s="342" customFormat="1" ht="27" customHeight="1" thickBot="1" x14ac:dyDescent="0.35">
      <c r="B21" s="621" t="s">
        <v>90</v>
      </c>
      <c r="C21" s="622"/>
      <c r="D21" s="622"/>
      <c r="E21" s="622"/>
      <c r="F21" s="622"/>
      <c r="G21" s="622"/>
      <c r="H21" s="623"/>
      <c r="I21" s="618" t="s">
        <v>91</v>
      </c>
      <c r="J21" s="619"/>
      <c r="K21" s="619"/>
      <c r="L21" s="619"/>
      <c r="M21" s="619"/>
      <c r="N21" s="619"/>
      <c r="O21" s="619"/>
      <c r="P21" s="620"/>
    </row>
    <row r="22" spans="2:16" s="466" customFormat="1" ht="84" customHeight="1" thickBot="1" x14ac:dyDescent="0.35">
      <c r="B22" s="471" t="s">
        <v>92</v>
      </c>
      <c r="C22" s="472" t="s">
        <v>93</v>
      </c>
      <c r="D22" s="472" t="s">
        <v>94</v>
      </c>
      <c r="E22" s="472" t="s">
        <v>95</v>
      </c>
      <c r="F22" s="472" t="s">
        <v>96</v>
      </c>
      <c r="G22" s="472" t="s">
        <v>97</v>
      </c>
      <c r="H22" s="469" t="s">
        <v>98</v>
      </c>
      <c r="I22" s="322" t="s">
        <v>99</v>
      </c>
      <c r="J22" s="323" t="s">
        <v>100</v>
      </c>
      <c r="K22" s="464" t="s">
        <v>101</v>
      </c>
      <c r="L22" s="464" t="s">
        <v>102</v>
      </c>
      <c r="M22" s="464" t="s">
        <v>103</v>
      </c>
      <c r="N22" s="465" t="s">
        <v>104</v>
      </c>
      <c r="O22" s="322" t="s">
        <v>105</v>
      </c>
      <c r="P22" s="470" t="s">
        <v>106</v>
      </c>
    </row>
    <row r="23" spans="2:16" s="454" customFormat="1" x14ac:dyDescent="0.25">
      <c r="B23" s="450">
        <v>1</v>
      </c>
      <c r="C23" s="450" t="s">
        <v>298</v>
      </c>
      <c r="D23" s="450"/>
      <c r="E23" s="450">
        <v>1</v>
      </c>
      <c r="F23" s="450">
        <v>0</v>
      </c>
      <c r="G23" s="450">
        <v>0</v>
      </c>
      <c r="H23" s="463"/>
      <c r="I23" s="453" t="s">
        <v>519</v>
      </c>
      <c r="J23" s="452"/>
      <c r="K23" s="468">
        <v>44470</v>
      </c>
      <c r="L23" s="468">
        <v>44651</v>
      </c>
      <c r="M23" s="468"/>
      <c r="N23" s="453"/>
      <c r="O23" s="467"/>
      <c r="P23" s="468"/>
    </row>
    <row r="24" spans="2:16" s="454" customFormat="1" x14ac:dyDescent="0.25">
      <c r="B24" s="450">
        <v>1</v>
      </c>
      <c r="C24" s="450" t="s">
        <v>310</v>
      </c>
      <c r="D24" s="450"/>
      <c r="E24" s="450">
        <v>1</v>
      </c>
      <c r="F24" s="450">
        <v>1</v>
      </c>
      <c r="G24" s="450">
        <v>0</v>
      </c>
      <c r="H24" s="463"/>
      <c r="I24" s="451" t="s">
        <v>520</v>
      </c>
      <c r="J24" s="452"/>
      <c r="K24" s="468">
        <v>44470</v>
      </c>
      <c r="L24" s="468">
        <v>44530</v>
      </c>
      <c r="M24" s="468"/>
      <c r="N24" s="453"/>
      <c r="O24" s="467"/>
      <c r="P24" s="468"/>
    </row>
    <row r="25" spans="2:16" s="454" customFormat="1" x14ac:dyDescent="0.25">
      <c r="B25" s="450">
        <v>1</v>
      </c>
      <c r="C25" s="450" t="s">
        <v>310</v>
      </c>
      <c r="D25" s="450"/>
      <c r="E25" s="450">
        <v>1</v>
      </c>
      <c r="F25" s="450">
        <v>2</v>
      </c>
      <c r="G25" s="450">
        <v>0</v>
      </c>
      <c r="H25" s="463"/>
      <c r="I25" s="451" t="s">
        <v>521</v>
      </c>
      <c r="J25" s="452"/>
      <c r="K25" s="468">
        <v>44531</v>
      </c>
      <c r="L25" s="468">
        <v>44620</v>
      </c>
      <c r="M25" s="468"/>
      <c r="N25" s="453"/>
      <c r="O25" s="467"/>
      <c r="P25" s="468"/>
    </row>
    <row r="26" spans="2:16" s="454" customFormat="1" x14ac:dyDescent="0.25">
      <c r="B26" s="450">
        <v>1</v>
      </c>
      <c r="C26" s="450" t="s">
        <v>310</v>
      </c>
      <c r="D26" s="450"/>
      <c r="E26" s="450">
        <v>1</v>
      </c>
      <c r="F26" s="450">
        <v>3</v>
      </c>
      <c r="G26" s="450">
        <v>0</v>
      </c>
      <c r="H26" s="463"/>
      <c r="I26" s="451" t="s">
        <v>522</v>
      </c>
      <c r="J26" s="452"/>
      <c r="K26" s="468">
        <v>44531</v>
      </c>
      <c r="L26" s="468">
        <v>44620</v>
      </c>
      <c r="M26" s="468"/>
      <c r="N26" s="453"/>
      <c r="O26" s="467"/>
      <c r="P26" s="468"/>
    </row>
    <row r="27" spans="2:16" s="454" customFormat="1" x14ac:dyDescent="0.25">
      <c r="B27" s="450">
        <v>1</v>
      </c>
      <c r="C27" s="450" t="s">
        <v>310</v>
      </c>
      <c r="D27" s="450"/>
      <c r="E27" s="450">
        <v>1</v>
      </c>
      <c r="F27" s="450">
        <v>4</v>
      </c>
      <c r="G27" s="450">
        <v>0</v>
      </c>
      <c r="H27" s="463"/>
      <c r="I27" s="451" t="s">
        <v>523</v>
      </c>
      <c r="J27" s="452"/>
      <c r="K27" s="468">
        <v>44531</v>
      </c>
      <c r="L27" s="468">
        <v>44620</v>
      </c>
      <c r="M27" s="468"/>
      <c r="N27" s="453"/>
      <c r="O27" s="467"/>
      <c r="P27" s="468"/>
    </row>
    <row r="28" spans="2:16" s="454" customFormat="1" x14ac:dyDescent="0.25">
      <c r="B28" s="450">
        <v>1</v>
      </c>
      <c r="C28" s="450" t="s">
        <v>310</v>
      </c>
      <c r="D28" s="450"/>
      <c r="E28" s="450">
        <v>1</v>
      </c>
      <c r="F28" s="450">
        <v>5</v>
      </c>
      <c r="G28" s="450">
        <v>0</v>
      </c>
      <c r="H28" s="463"/>
      <c r="I28" s="451" t="s">
        <v>524</v>
      </c>
      <c r="J28" s="452"/>
      <c r="K28" s="468">
        <v>44531</v>
      </c>
      <c r="L28" s="468">
        <v>44620</v>
      </c>
      <c r="M28" s="468"/>
      <c r="N28" s="453"/>
      <c r="O28" s="467"/>
      <c r="P28" s="468"/>
    </row>
    <row r="29" spans="2:16" s="454" customFormat="1" x14ac:dyDescent="0.25">
      <c r="B29" s="450">
        <v>1</v>
      </c>
      <c r="C29" s="450" t="s">
        <v>310</v>
      </c>
      <c r="D29" s="450"/>
      <c r="E29" s="450">
        <v>1</v>
      </c>
      <c r="F29" s="450">
        <v>6</v>
      </c>
      <c r="G29" s="450">
        <v>0</v>
      </c>
      <c r="H29" s="463"/>
      <c r="I29" s="451" t="s">
        <v>525</v>
      </c>
      <c r="J29" s="452"/>
      <c r="K29" s="468">
        <v>44531</v>
      </c>
      <c r="L29" s="468">
        <v>44620</v>
      </c>
      <c r="M29" s="468"/>
      <c r="N29" s="453"/>
      <c r="O29" s="467"/>
      <c r="P29" s="468"/>
    </row>
    <row r="30" spans="2:16" s="454" customFormat="1" x14ac:dyDescent="0.25">
      <c r="B30" s="450">
        <v>1</v>
      </c>
      <c r="C30" s="450" t="s">
        <v>310</v>
      </c>
      <c r="D30" s="450"/>
      <c r="E30" s="450">
        <v>1</v>
      </c>
      <c r="F30" s="450">
        <v>7</v>
      </c>
      <c r="G30" s="450">
        <v>0</v>
      </c>
      <c r="H30" s="463"/>
      <c r="I30" s="451" t="s">
        <v>526</v>
      </c>
      <c r="J30" s="452"/>
      <c r="K30" s="468">
        <v>44621</v>
      </c>
      <c r="L30" s="468">
        <v>44651</v>
      </c>
      <c r="M30" s="468"/>
      <c r="N30" s="453"/>
      <c r="O30" s="467"/>
      <c r="P30" s="468"/>
    </row>
    <row r="31" spans="2:16" s="454" customFormat="1" x14ac:dyDescent="0.25">
      <c r="B31" s="450">
        <v>1</v>
      </c>
      <c r="C31" s="450" t="s">
        <v>322</v>
      </c>
      <c r="D31" s="450"/>
      <c r="E31" s="450">
        <v>1</v>
      </c>
      <c r="F31" s="450">
        <v>7</v>
      </c>
      <c r="G31" s="450">
        <v>1</v>
      </c>
      <c r="H31" s="463"/>
      <c r="I31" s="451" t="s">
        <v>527</v>
      </c>
      <c r="J31" s="452"/>
      <c r="K31" s="468">
        <v>44621</v>
      </c>
      <c r="L31" s="468">
        <v>44651</v>
      </c>
      <c r="M31" s="468"/>
      <c r="N31" s="453"/>
      <c r="O31" s="467"/>
      <c r="P31" s="468"/>
    </row>
    <row r="32" spans="2:16" s="454" customFormat="1" x14ac:dyDescent="0.25">
      <c r="B32" s="450">
        <v>1</v>
      </c>
      <c r="C32" s="450" t="s">
        <v>298</v>
      </c>
      <c r="D32" s="450"/>
      <c r="E32" s="450">
        <v>2</v>
      </c>
      <c r="F32" s="450">
        <v>0</v>
      </c>
      <c r="G32" s="450">
        <v>0</v>
      </c>
      <c r="H32" s="463"/>
      <c r="I32" s="451" t="s">
        <v>528</v>
      </c>
      <c r="J32" s="452"/>
      <c r="K32" s="468">
        <v>44531</v>
      </c>
      <c r="L32" s="468">
        <v>44712</v>
      </c>
      <c r="M32" s="468"/>
      <c r="N32" s="453"/>
      <c r="O32" s="467"/>
      <c r="P32" s="468"/>
    </row>
    <row r="33" spans="2:16" s="454" customFormat="1" x14ac:dyDescent="0.25">
      <c r="B33" s="450">
        <v>1</v>
      </c>
      <c r="C33" s="450" t="s">
        <v>310</v>
      </c>
      <c r="D33" s="450"/>
      <c r="E33" s="450">
        <v>2</v>
      </c>
      <c r="F33" s="450">
        <v>1</v>
      </c>
      <c r="G33" s="450">
        <v>0</v>
      </c>
      <c r="H33" s="463"/>
      <c r="I33" s="451" t="s">
        <v>529</v>
      </c>
      <c r="J33" s="452"/>
      <c r="K33" s="468">
        <v>44531</v>
      </c>
      <c r="L33" s="468">
        <v>44592</v>
      </c>
      <c r="M33" s="468"/>
      <c r="N33" s="453"/>
      <c r="O33" s="467"/>
      <c r="P33" s="468"/>
    </row>
    <row r="34" spans="2:16" s="454" customFormat="1" x14ac:dyDescent="0.25">
      <c r="B34" s="450">
        <v>1</v>
      </c>
      <c r="C34" s="450" t="s">
        <v>310</v>
      </c>
      <c r="D34" s="450"/>
      <c r="E34" s="450">
        <v>2</v>
      </c>
      <c r="F34" s="450">
        <v>2</v>
      </c>
      <c r="G34" s="450">
        <v>0</v>
      </c>
      <c r="H34" s="463"/>
      <c r="I34" s="451" t="s">
        <v>530</v>
      </c>
      <c r="J34" s="452"/>
      <c r="K34" s="468">
        <v>44562</v>
      </c>
      <c r="L34" s="468">
        <v>44592</v>
      </c>
      <c r="M34" s="468"/>
      <c r="N34" s="453"/>
      <c r="O34" s="467"/>
      <c r="P34" s="468"/>
    </row>
    <row r="35" spans="2:16" s="454" customFormat="1" x14ac:dyDescent="0.25">
      <c r="B35" s="450">
        <v>1</v>
      </c>
      <c r="C35" s="450" t="s">
        <v>322</v>
      </c>
      <c r="D35" s="450"/>
      <c r="E35" s="450">
        <v>2</v>
      </c>
      <c r="F35" s="450">
        <v>2</v>
      </c>
      <c r="G35" s="450">
        <v>1</v>
      </c>
      <c r="H35" s="463"/>
      <c r="I35" s="451" t="s">
        <v>531</v>
      </c>
      <c r="J35" s="452"/>
      <c r="K35" s="468">
        <v>44593</v>
      </c>
      <c r="L35" s="468">
        <v>44620</v>
      </c>
      <c r="M35" s="468"/>
      <c r="N35" s="453"/>
      <c r="O35" s="467"/>
      <c r="P35" s="468"/>
    </row>
    <row r="36" spans="2:16" s="454" customFormat="1" x14ac:dyDescent="0.25">
      <c r="B36" s="450">
        <v>1</v>
      </c>
      <c r="C36" s="450" t="s">
        <v>310</v>
      </c>
      <c r="D36" s="450"/>
      <c r="E36" s="450">
        <v>2</v>
      </c>
      <c r="F36" s="450">
        <v>3</v>
      </c>
      <c r="G36" s="450">
        <v>0</v>
      </c>
      <c r="H36" s="463"/>
      <c r="I36" s="451" t="s">
        <v>532</v>
      </c>
      <c r="J36" s="452"/>
      <c r="K36" s="468">
        <v>44562</v>
      </c>
      <c r="L36" s="468">
        <v>44620</v>
      </c>
      <c r="M36" s="468"/>
      <c r="N36" s="455"/>
      <c r="O36" s="467"/>
      <c r="P36" s="468"/>
    </row>
    <row r="37" spans="2:16" s="454" customFormat="1" x14ac:dyDescent="0.25">
      <c r="B37" s="450">
        <v>1</v>
      </c>
      <c r="C37" s="450" t="s">
        <v>310</v>
      </c>
      <c r="D37" s="450"/>
      <c r="E37" s="450">
        <v>2</v>
      </c>
      <c r="F37" s="450">
        <v>4</v>
      </c>
      <c r="G37" s="450">
        <v>0</v>
      </c>
      <c r="H37" s="463"/>
      <c r="I37" s="451" t="s">
        <v>533</v>
      </c>
      <c r="J37" s="452"/>
      <c r="K37" s="468">
        <v>44562</v>
      </c>
      <c r="L37" s="468">
        <v>44620</v>
      </c>
      <c r="M37" s="468"/>
      <c r="N37" s="455"/>
      <c r="O37" s="467"/>
      <c r="P37" s="468"/>
    </row>
    <row r="38" spans="2:16" s="454" customFormat="1" x14ac:dyDescent="0.25">
      <c r="B38" s="450">
        <v>1</v>
      </c>
      <c r="C38" s="450" t="s">
        <v>310</v>
      </c>
      <c r="D38" s="450"/>
      <c r="E38" s="450">
        <v>2</v>
      </c>
      <c r="F38" s="450">
        <v>5</v>
      </c>
      <c r="G38" s="450">
        <v>0</v>
      </c>
      <c r="H38" s="463"/>
      <c r="I38" s="451" t="s">
        <v>534</v>
      </c>
      <c r="J38" s="452"/>
      <c r="K38" s="468">
        <v>44562</v>
      </c>
      <c r="L38" s="468">
        <v>44592</v>
      </c>
      <c r="M38" s="468"/>
      <c r="N38" s="455"/>
      <c r="O38" s="467"/>
      <c r="P38" s="468"/>
    </row>
    <row r="39" spans="2:16" s="454" customFormat="1" x14ac:dyDescent="0.25">
      <c r="B39" s="450">
        <v>1</v>
      </c>
      <c r="C39" s="450" t="s">
        <v>310</v>
      </c>
      <c r="D39" s="450"/>
      <c r="E39" s="450">
        <v>2</v>
      </c>
      <c r="F39" s="450">
        <v>6</v>
      </c>
      <c r="G39" s="450">
        <v>0</v>
      </c>
      <c r="H39" s="463"/>
      <c r="I39" s="451" t="s">
        <v>535</v>
      </c>
      <c r="J39" s="452"/>
      <c r="K39" s="468">
        <v>44593</v>
      </c>
      <c r="L39" s="468">
        <v>44681</v>
      </c>
      <c r="M39" s="468"/>
      <c r="N39" s="455"/>
      <c r="O39" s="467"/>
      <c r="P39" s="468"/>
    </row>
    <row r="40" spans="2:16" s="454" customFormat="1" x14ac:dyDescent="0.25">
      <c r="B40" s="450">
        <v>1</v>
      </c>
      <c r="C40" s="450" t="s">
        <v>310</v>
      </c>
      <c r="D40" s="450"/>
      <c r="E40" s="450">
        <v>2</v>
      </c>
      <c r="F40" s="450">
        <v>7</v>
      </c>
      <c r="G40" s="450">
        <v>0</v>
      </c>
      <c r="H40" s="463"/>
      <c r="I40" s="451" t="s">
        <v>536</v>
      </c>
      <c r="J40" s="452"/>
      <c r="K40" s="468">
        <v>44562</v>
      </c>
      <c r="L40" s="468">
        <v>44681</v>
      </c>
      <c r="M40" s="468"/>
      <c r="N40" s="455"/>
      <c r="O40" s="467"/>
      <c r="P40" s="468"/>
    </row>
    <row r="41" spans="2:16" s="454" customFormat="1" x14ac:dyDescent="0.25">
      <c r="B41" s="450">
        <v>1</v>
      </c>
      <c r="C41" s="450" t="s">
        <v>310</v>
      </c>
      <c r="D41" s="450"/>
      <c r="E41" s="450">
        <v>2</v>
      </c>
      <c r="F41" s="450">
        <v>8</v>
      </c>
      <c r="G41" s="450">
        <v>0</v>
      </c>
      <c r="H41" s="463"/>
      <c r="I41" s="451" t="s">
        <v>537</v>
      </c>
      <c r="J41" s="452"/>
      <c r="K41" s="468">
        <v>44652</v>
      </c>
      <c r="L41" s="468">
        <v>44712</v>
      </c>
      <c r="M41" s="468"/>
      <c r="N41" s="455"/>
      <c r="O41" s="467"/>
      <c r="P41" s="468"/>
    </row>
    <row r="42" spans="2:16" s="454" customFormat="1" x14ac:dyDescent="0.25">
      <c r="B42" s="450">
        <v>1</v>
      </c>
      <c r="C42" s="450" t="s">
        <v>322</v>
      </c>
      <c r="D42" s="450"/>
      <c r="E42" s="450">
        <v>2</v>
      </c>
      <c r="F42" s="450">
        <v>8</v>
      </c>
      <c r="G42" s="450">
        <v>1</v>
      </c>
      <c r="H42" s="463"/>
      <c r="I42" s="451" t="s">
        <v>538</v>
      </c>
      <c r="J42" s="452"/>
      <c r="K42" s="468">
        <v>44682</v>
      </c>
      <c r="L42" s="468">
        <v>44712</v>
      </c>
      <c r="M42" s="468"/>
      <c r="N42" s="455"/>
      <c r="O42" s="467"/>
      <c r="P42" s="468"/>
    </row>
    <row r="43" spans="2:16" s="454" customFormat="1" x14ac:dyDescent="0.25">
      <c r="B43" s="450">
        <v>1</v>
      </c>
      <c r="C43" s="450" t="s">
        <v>298</v>
      </c>
      <c r="D43" s="450"/>
      <c r="E43" s="450">
        <v>3</v>
      </c>
      <c r="F43" s="450">
        <v>0</v>
      </c>
      <c r="G43" s="450">
        <v>0</v>
      </c>
      <c r="H43" s="463"/>
      <c r="I43" s="451" t="s">
        <v>539</v>
      </c>
      <c r="J43" s="452"/>
      <c r="K43" s="468">
        <v>44682</v>
      </c>
      <c r="L43" s="468">
        <v>44742</v>
      </c>
      <c r="M43" s="468"/>
      <c r="N43" s="455"/>
      <c r="O43" s="467"/>
      <c r="P43" s="468"/>
    </row>
    <row r="44" spans="2:16" s="454" customFormat="1" x14ac:dyDescent="0.25">
      <c r="B44" s="450">
        <v>1</v>
      </c>
      <c r="C44" s="450" t="s">
        <v>310</v>
      </c>
      <c r="D44" s="450"/>
      <c r="E44" s="450">
        <v>3</v>
      </c>
      <c r="F44" s="450">
        <v>1</v>
      </c>
      <c r="G44" s="450">
        <v>0</v>
      </c>
      <c r="H44" s="463"/>
      <c r="I44" s="451" t="s">
        <v>540</v>
      </c>
      <c r="J44" s="452"/>
      <c r="K44" s="468">
        <v>44682</v>
      </c>
      <c r="L44" s="468">
        <v>44742</v>
      </c>
      <c r="M44" s="468"/>
      <c r="N44" s="455"/>
      <c r="O44" s="467"/>
      <c r="P44" s="468"/>
    </row>
    <row r="45" spans="2:16" s="454" customFormat="1" x14ac:dyDescent="0.25">
      <c r="B45" s="450">
        <v>1</v>
      </c>
      <c r="C45" s="450" t="s">
        <v>310</v>
      </c>
      <c r="D45" s="450"/>
      <c r="E45" s="450">
        <v>3</v>
      </c>
      <c r="F45" s="450">
        <v>2</v>
      </c>
      <c r="G45" s="450">
        <v>0</v>
      </c>
      <c r="H45" s="463"/>
      <c r="I45" s="451" t="s">
        <v>541</v>
      </c>
      <c r="J45" s="452"/>
      <c r="K45" s="468">
        <v>44682</v>
      </c>
      <c r="L45" s="468">
        <v>44742</v>
      </c>
      <c r="M45" s="468"/>
      <c r="N45" s="455"/>
      <c r="O45" s="467"/>
      <c r="P45" s="468"/>
    </row>
    <row r="46" spans="2:16" s="454" customFormat="1" x14ac:dyDescent="0.25">
      <c r="B46" s="450">
        <v>1</v>
      </c>
      <c r="C46" s="450" t="s">
        <v>310</v>
      </c>
      <c r="D46" s="450"/>
      <c r="E46" s="450">
        <v>3</v>
      </c>
      <c r="F46" s="450">
        <v>3</v>
      </c>
      <c r="G46" s="450">
        <v>0</v>
      </c>
      <c r="H46" s="463"/>
      <c r="I46" s="451" t="s">
        <v>542</v>
      </c>
      <c r="J46" s="452"/>
      <c r="K46" s="468">
        <v>44682</v>
      </c>
      <c r="L46" s="468">
        <v>44742</v>
      </c>
      <c r="M46" s="468"/>
      <c r="N46" s="455"/>
      <c r="O46" s="467"/>
      <c r="P46" s="468"/>
    </row>
    <row r="47" spans="2:16" s="454" customFormat="1" x14ac:dyDescent="0.25">
      <c r="B47" s="450">
        <v>1</v>
      </c>
      <c r="C47" s="450" t="s">
        <v>310</v>
      </c>
      <c r="D47" s="450"/>
      <c r="E47" s="450">
        <v>3</v>
      </c>
      <c r="F47" s="450">
        <v>4</v>
      </c>
      <c r="G47" s="450">
        <v>0</v>
      </c>
      <c r="H47" s="463"/>
      <c r="I47" s="451" t="s">
        <v>543</v>
      </c>
      <c r="J47" s="452"/>
      <c r="K47" s="468">
        <v>44682</v>
      </c>
      <c r="L47" s="468">
        <v>44742</v>
      </c>
      <c r="M47" s="468"/>
      <c r="N47" s="455"/>
      <c r="O47" s="467"/>
      <c r="P47" s="468"/>
    </row>
    <row r="48" spans="2:16" s="454" customFormat="1" x14ac:dyDescent="0.25">
      <c r="B48" s="450">
        <v>1</v>
      </c>
      <c r="C48" s="450" t="s">
        <v>322</v>
      </c>
      <c r="D48" s="450"/>
      <c r="E48" s="450">
        <v>3</v>
      </c>
      <c r="F48" s="450">
        <v>4</v>
      </c>
      <c r="G48" s="450">
        <v>1</v>
      </c>
      <c r="H48" s="463"/>
      <c r="I48" s="451" t="s">
        <v>544</v>
      </c>
      <c r="J48" s="452"/>
      <c r="K48" s="468">
        <v>44713</v>
      </c>
      <c r="L48" s="468">
        <v>44742</v>
      </c>
      <c r="M48" s="468"/>
      <c r="N48" s="455"/>
      <c r="O48" s="467"/>
      <c r="P48" s="468"/>
    </row>
    <row r="49" spans="2:16" s="454" customFormat="1" x14ac:dyDescent="0.25">
      <c r="B49" s="450">
        <v>1</v>
      </c>
      <c r="C49" s="450" t="s">
        <v>298</v>
      </c>
      <c r="D49" s="450"/>
      <c r="E49" s="450">
        <v>4</v>
      </c>
      <c r="F49" s="450">
        <v>0</v>
      </c>
      <c r="G49" s="450">
        <v>0</v>
      </c>
      <c r="H49" s="463"/>
      <c r="I49" s="451" t="s">
        <v>545</v>
      </c>
      <c r="J49" s="452"/>
      <c r="K49" s="468">
        <v>44621</v>
      </c>
      <c r="L49" s="468">
        <v>44742</v>
      </c>
      <c r="M49" s="468"/>
      <c r="N49" s="455"/>
      <c r="O49" s="467"/>
      <c r="P49" s="468"/>
    </row>
    <row r="50" spans="2:16" s="454" customFormat="1" x14ac:dyDescent="0.25">
      <c r="B50" s="450">
        <v>1</v>
      </c>
      <c r="C50" s="450" t="s">
        <v>310</v>
      </c>
      <c r="D50" s="450"/>
      <c r="E50" s="450">
        <v>4</v>
      </c>
      <c r="F50" s="450">
        <v>1</v>
      </c>
      <c r="G50" s="450">
        <v>0</v>
      </c>
      <c r="H50" s="463"/>
      <c r="I50" s="451" t="s">
        <v>546</v>
      </c>
      <c r="J50" s="452"/>
      <c r="K50" s="468">
        <v>44621</v>
      </c>
      <c r="L50" s="468">
        <v>44712</v>
      </c>
      <c r="M50" s="468"/>
      <c r="N50" s="455"/>
      <c r="O50" s="467"/>
      <c r="P50" s="468"/>
    </row>
    <row r="51" spans="2:16" s="454" customFormat="1" x14ac:dyDescent="0.25">
      <c r="B51" s="450">
        <v>1</v>
      </c>
      <c r="C51" s="450" t="s">
        <v>310</v>
      </c>
      <c r="D51" s="450"/>
      <c r="E51" s="450">
        <v>4</v>
      </c>
      <c r="F51" s="450">
        <v>2</v>
      </c>
      <c r="G51" s="450">
        <v>0</v>
      </c>
      <c r="H51" s="463"/>
      <c r="I51" s="451" t="s">
        <v>547</v>
      </c>
      <c r="J51" s="452"/>
      <c r="K51" s="468">
        <v>44621</v>
      </c>
      <c r="L51" s="468">
        <v>44712</v>
      </c>
      <c r="M51" s="468"/>
      <c r="N51" s="455"/>
      <c r="O51" s="467"/>
      <c r="P51" s="468"/>
    </row>
    <row r="52" spans="2:16" s="454" customFormat="1" x14ac:dyDescent="0.25">
      <c r="B52" s="450">
        <v>1</v>
      </c>
      <c r="C52" s="450" t="s">
        <v>310</v>
      </c>
      <c r="D52" s="450"/>
      <c r="E52" s="450">
        <v>4</v>
      </c>
      <c r="F52" s="450">
        <v>3</v>
      </c>
      <c r="G52" s="450">
        <v>0</v>
      </c>
      <c r="H52" s="463"/>
      <c r="I52" s="451" t="s">
        <v>548</v>
      </c>
      <c r="J52" s="452"/>
      <c r="K52" s="468">
        <v>44682</v>
      </c>
      <c r="L52" s="468">
        <v>44742</v>
      </c>
      <c r="M52" s="468"/>
      <c r="N52" s="455"/>
      <c r="O52" s="467"/>
      <c r="P52" s="468"/>
    </row>
    <row r="53" spans="2:16" s="454" customFormat="1" x14ac:dyDescent="0.25">
      <c r="B53" s="450">
        <v>1</v>
      </c>
      <c r="C53" s="450" t="s">
        <v>322</v>
      </c>
      <c r="D53" s="450"/>
      <c r="E53" s="450">
        <v>4</v>
      </c>
      <c r="F53" s="450">
        <v>3</v>
      </c>
      <c r="G53" s="450">
        <v>1</v>
      </c>
      <c r="H53" s="463"/>
      <c r="I53" s="451" t="s">
        <v>549</v>
      </c>
      <c r="J53" s="452"/>
      <c r="K53" s="468">
        <v>44713</v>
      </c>
      <c r="L53" s="468">
        <v>44742</v>
      </c>
      <c r="M53" s="468"/>
      <c r="N53" s="455"/>
      <c r="O53" s="467"/>
      <c r="P53" s="468"/>
    </row>
    <row r="54" spans="2:16" s="454" customFormat="1" x14ac:dyDescent="0.25">
      <c r="B54" s="450">
        <v>1</v>
      </c>
      <c r="C54" s="450" t="s">
        <v>298</v>
      </c>
      <c r="D54" s="450"/>
      <c r="E54" s="450">
        <v>5</v>
      </c>
      <c r="F54" s="450">
        <v>0</v>
      </c>
      <c r="G54" s="450">
        <v>0</v>
      </c>
      <c r="H54" s="463"/>
      <c r="I54" s="451" t="s">
        <v>550</v>
      </c>
      <c r="J54" s="452"/>
      <c r="K54" s="468">
        <v>44652</v>
      </c>
      <c r="L54" s="468">
        <v>44742</v>
      </c>
      <c r="M54" s="468"/>
      <c r="N54" s="455"/>
      <c r="O54" s="467"/>
      <c r="P54" s="468"/>
    </row>
    <row r="55" spans="2:16" s="454" customFormat="1" x14ac:dyDescent="0.25">
      <c r="B55" s="450">
        <v>1</v>
      </c>
      <c r="C55" s="450" t="s">
        <v>310</v>
      </c>
      <c r="D55" s="450"/>
      <c r="E55" s="450">
        <v>5</v>
      </c>
      <c r="F55" s="450">
        <v>1</v>
      </c>
      <c r="G55" s="450">
        <v>0</v>
      </c>
      <c r="H55" s="463"/>
      <c r="I55" s="451" t="s">
        <v>551</v>
      </c>
      <c r="J55" s="452"/>
      <c r="K55" s="468">
        <v>44652</v>
      </c>
      <c r="L55" s="468">
        <v>44681</v>
      </c>
      <c r="M55" s="468"/>
      <c r="N55" s="455"/>
      <c r="O55" s="467"/>
      <c r="P55" s="468"/>
    </row>
    <row r="56" spans="2:16" s="454" customFormat="1" x14ac:dyDescent="0.25">
      <c r="B56" s="450">
        <v>1</v>
      </c>
      <c r="C56" s="450" t="s">
        <v>310</v>
      </c>
      <c r="D56" s="450"/>
      <c r="E56" s="450">
        <v>5</v>
      </c>
      <c r="F56" s="450">
        <v>2</v>
      </c>
      <c r="G56" s="450">
        <v>0</v>
      </c>
      <c r="H56" s="463"/>
      <c r="I56" s="451" t="s">
        <v>552</v>
      </c>
      <c r="J56" s="452"/>
      <c r="K56" s="468">
        <v>44652</v>
      </c>
      <c r="L56" s="468">
        <v>44712</v>
      </c>
      <c r="M56" s="468"/>
      <c r="N56" s="455"/>
      <c r="O56" s="467"/>
      <c r="P56" s="468"/>
    </row>
    <row r="57" spans="2:16" s="454" customFormat="1" x14ac:dyDescent="0.25">
      <c r="B57" s="450">
        <v>1</v>
      </c>
      <c r="C57" s="450" t="s">
        <v>310</v>
      </c>
      <c r="D57" s="450"/>
      <c r="E57" s="450">
        <v>5</v>
      </c>
      <c r="F57" s="450">
        <v>3</v>
      </c>
      <c r="G57" s="450">
        <v>0</v>
      </c>
      <c r="H57" s="463"/>
      <c r="I57" s="451" t="s">
        <v>553</v>
      </c>
      <c r="J57" s="452"/>
      <c r="K57" s="468">
        <v>44682</v>
      </c>
      <c r="L57" s="468">
        <v>44742</v>
      </c>
      <c r="M57" s="468"/>
      <c r="N57" s="456"/>
      <c r="O57" s="467"/>
      <c r="P57" s="468"/>
    </row>
    <row r="58" spans="2:16" s="454" customFormat="1" x14ac:dyDescent="0.25">
      <c r="B58" s="450">
        <v>1</v>
      </c>
      <c r="C58" s="450" t="s">
        <v>322</v>
      </c>
      <c r="D58" s="450"/>
      <c r="E58" s="450">
        <v>5</v>
      </c>
      <c r="F58" s="450">
        <v>3</v>
      </c>
      <c r="G58" s="450">
        <v>1</v>
      </c>
      <c r="H58" s="463"/>
      <c r="I58" s="451" t="s">
        <v>554</v>
      </c>
      <c r="J58" s="452"/>
      <c r="K58" s="468">
        <v>44713</v>
      </c>
      <c r="L58" s="468">
        <v>44742</v>
      </c>
      <c r="M58" s="468"/>
      <c r="N58" s="456"/>
      <c r="O58" s="467"/>
      <c r="P58" s="468"/>
    </row>
    <row r="59" spans="2:16" s="454" customFormat="1" x14ac:dyDescent="0.25">
      <c r="B59" s="450">
        <v>1</v>
      </c>
      <c r="C59" s="450" t="s">
        <v>298</v>
      </c>
      <c r="D59" s="450"/>
      <c r="E59" s="450">
        <v>6</v>
      </c>
      <c r="F59" s="450">
        <v>0</v>
      </c>
      <c r="G59" s="450">
        <v>0</v>
      </c>
      <c r="H59" s="463"/>
      <c r="I59" s="451" t="s">
        <v>555</v>
      </c>
      <c r="J59" s="452"/>
      <c r="K59" s="468">
        <v>44713</v>
      </c>
      <c r="L59" s="468">
        <v>44926</v>
      </c>
      <c r="M59" s="468"/>
      <c r="N59" s="456"/>
      <c r="O59" s="467"/>
      <c r="P59" s="468"/>
    </row>
    <row r="60" spans="2:16" s="454" customFormat="1" x14ac:dyDescent="0.25">
      <c r="B60" s="450">
        <v>1</v>
      </c>
      <c r="C60" s="450" t="s">
        <v>310</v>
      </c>
      <c r="D60" s="450"/>
      <c r="E60" s="450">
        <v>6</v>
      </c>
      <c r="F60" s="450">
        <v>1</v>
      </c>
      <c r="G60" s="450">
        <v>0</v>
      </c>
      <c r="H60" s="463"/>
      <c r="I60" s="451" t="s">
        <v>556</v>
      </c>
      <c r="J60" s="452"/>
      <c r="K60" s="468">
        <v>44713</v>
      </c>
      <c r="L60" s="468">
        <v>44742</v>
      </c>
      <c r="M60" s="468"/>
      <c r="N60" s="456"/>
      <c r="O60" s="467"/>
      <c r="P60" s="468"/>
    </row>
    <row r="61" spans="2:16" s="454" customFormat="1" x14ac:dyDescent="0.25">
      <c r="B61" s="450">
        <v>1</v>
      </c>
      <c r="C61" s="450" t="s">
        <v>310</v>
      </c>
      <c r="D61" s="450"/>
      <c r="E61" s="450">
        <v>6</v>
      </c>
      <c r="F61" s="450">
        <v>2</v>
      </c>
      <c r="G61" s="450">
        <v>0</v>
      </c>
      <c r="H61" s="463"/>
      <c r="I61" s="451" t="s">
        <v>557</v>
      </c>
      <c r="J61" s="452"/>
      <c r="K61" s="468">
        <v>44713</v>
      </c>
      <c r="L61" s="468">
        <v>44773</v>
      </c>
      <c r="M61" s="468"/>
      <c r="N61" s="456"/>
      <c r="O61" s="467"/>
      <c r="P61" s="468"/>
    </row>
    <row r="62" spans="2:16" s="454" customFormat="1" x14ac:dyDescent="0.25">
      <c r="B62" s="450">
        <v>1</v>
      </c>
      <c r="C62" s="450" t="s">
        <v>322</v>
      </c>
      <c r="D62" s="450"/>
      <c r="E62" s="450">
        <v>6</v>
      </c>
      <c r="F62" s="450">
        <v>2</v>
      </c>
      <c r="G62" s="450">
        <v>1</v>
      </c>
      <c r="H62" s="463"/>
      <c r="I62" s="451" t="s">
        <v>558</v>
      </c>
      <c r="J62" s="452"/>
      <c r="K62" s="468">
        <v>44774</v>
      </c>
      <c r="L62" s="468">
        <v>44804</v>
      </c>
      <c r="M62" s="468"/>
      <c r="N62" s="456"/>
      <c r="O62" s="467"/>
      <c r="P62" s="468"/>
    </row>
    <row r="63" spans="2:16" s="454" customFormat="1" x14ac:dyDescent="0.25">
      <c r="B63" s="450">
        <v>1</v>
      </c>
      <c r="C63" s="450" t="s">
        <v>310</v>
      </c>
      <c r="D63" s="450"/>
      <c r="E63" s="450">
        <v>6</v>
      </c>
      <c r="F63" s="450">
        <v>3</v>
      </c>
      <c r="G63" s="450">
        <v>0</v>
      </c>
      <c r="H63" s="463"/>
      <c r="I63" s="451" t="s">
        <v>559</v>
      </c>
      <c r="J63" s="452"/>
      <c r="K63" s="468">
        <v>44743</v>
      </c>
      <c r="L63" s="468">
        <v>44926</v>
      </c>
      <c r="M63" s="468"/>
      <c r="N63" s="456"/>
      <c r="O63" s="467"/>
      <c r="P63" s="468"/>
    </row>
    <row r="64" spans="2:16" s="454" customFormat="1" x14ac:dyDescent="0.25">
      <c r="B64" s="450">
        <v>1</v>
      </c>
      <c r="C64" s="450" t="s">
        <v>310</v>
      </c>
      <c r="D64" s="450"/>
      <c r="E64" s="450">
        <v>6</v>
      </c>
      <c r="F64" s="450">
        <v>4</v>
      </c>
      <c r="G64" s="450">
        <v>0</v>
      </c>
      <c r="H64" s="463"/>
      <c r="I64" s="451" t="s">
        <v>560</v>
      </c>
      <c r="J64" s="452"/>
      <c r="K64" s="468">
        <v>44743</v>
      </c>
      <c r="L64" s="468">
        <v>44926</v>
      </c>
      <c r="M64" s="468"/>
      <c r="N64" s="456"/>
      <c r="O64" s="467"/>
      <c r="P64" s="468"/>
    </row>
    <row r="65" spans="2:16" s="454" customFormat="1" x14ac:dyDescent="0.25">
      <c r="B65" s="450">
        <v>1</v>
      </c>
      <c r="C65" s="450" t="s">
        <v>310</v>
      </c>
      <c r="D65" s="450"/>
      <c r="E65" s="450">
        <v>6</v>
      </c>
      <c r="F65" s="450">
        <v>5</v>
      </c>
      <c r="G65" s="450">
        <v>0</v>
      </c>
      <c r="H65" s="463"/>
      <c r="I65" s="451" t="s">
        <v>561</v>
      </c>
      <c r="J65" s="452"/>
      <c r="K65" s="468">
        <v>44805</v>
      </c>
      <c r="L65" s="468">
        <v>44926</v>
      </c>
      <c r="M65" s="468"/>
      <c r="N65" s="456"/>
      <c r="O65" s="467"/>
      <c r="P65" s="468"/>
    </row>
    <row r="66" spans="2:16" s="454" customFormat="1" x14ac:dyDescent="0.25">
      <c r="B66" s="450">
        <v>1</v>
      </c>
      <c r="C66" s="450" t="s">
        <v>298</v>
      </c>
      <c r="D66" s="450"/>
      <c r="E66" s="450">
        <v>7</v>
      </c>
      <c r="F66" s="450">
        <v>0</v>
      </c>
      <c r="G66" s="450">
        <v>0</v>
      </c>
      <c r="H66" s="463"/>
      <c r="I66" s="451" t="s">
        <v>562</v>
      </c>
      <c r="J66" s="452"/>
      <c r="K66" s="468">
        <v>44896</v>
      </c>
      <c r="L66" s="468">
        <v>45107</v>
      </c>
      <c r="M66" s="468"/>
      <c r="N66" s="456"/>
      <c r="O66" s="467"/>
      <c r="P66" s="468"/>
    </row>
    <row r="67" spans="2:16" s="454" customFormat="1" x14ac:dyDescent="0.25">
      <c r="B67" s="450">
        <v>1</v>
      </c>
      <c r="C67" s="450" t="s">
        <v>310</v>
      </c>
      <c r="D67" s="450"/>
      <c r="E67" s="450">
        <v>7</v>
      </c>
      <c r="F67" s="450">
        <v>1</v>
      </c>
      <c r="G67" s="450">
        <v>0</v>
      </c>
      <c r="H67" s="463"/>
      <c r="I67" s="451" t="s">
        <v>563</v>
      </c>
      <c r="J67" s="452"/>
      <c r="K67" s="468">
        <v>44896</v>
      </c>
      <c r="L67" s="468">
        <v>44957</v>
      </c>
      <c r="M67" s="468"/>
      <c r="N67" s="456"/>
      <c r="O67" s="467"/>
      <c r="P67" s="468"/>
    </row>
    <row r="68" spans="2:16" s="454" customFormat="1" x14ac:dyDescent="0.25">
      <c r="B68" s="450">
        <v>1</v>
      </c>
      <c r="C68" s="450" t="s">
        <v>310</v>
      </c>
      <c r="D68" s="450"/>
      <c r="E68" s="450">
        <v>7</v>
      </c>
      <c r="F68" s="450">
        <v>2</v>
      </c>
      <c r="G68" s="450">
        <v>0</v>
      </c>
      <c r="H68" s="463"/>
      <c r="I68" s="451" t="s">
        <v>564</v>
      </c>
      <c r="J68" s="452"/>
      <c r="K68" s="468">
        <v>44896</v>
      </c>
      <c r="L68" s="468">
        <v>44957</v>
      </c>
      <c r="M68" s="468"/>
      <c r="N68" s="456"/>
      <c r="O68" s="467"/>
      <c r="P68" s="468"/>
    </row>
    <row r="69" spans="2:16" s="454" customFormat="1" x14ac:dyDescent="0.25">
      <c r="B69" s="450">
        <v>1</v>
      </c>
      <c r="C69" s="450" t="s">
        <v>322</v>
      </c>
      <c r="D69" s="450"/>
      <c r="E69" s="450">
        <v>7</v>
      </c>
      <c r="F69" s="450">
        <v>2</v>
      </c>
      <c r="G69" s="450">
        <v>1</v>
      </c>
      <c r="H69" s="463"/>
      <c r="I69" s="451" t="s">
        <v>565</v>
      </c>
      <c r="J69" s="452"/>
      <c r="K69" s="468">
        <v>44927</v>
      </c>
      <c r="L69" s="468">
        <v>44957</v>
      </c>
      <c r="M69" s="468"/>
      <c r="N69" s="456"/>
      <c r="O69" s="467"/>
      <c r="P69" s="468"/>
    </row>
    <row r="70" spans="2:16" s="454" customFormat="1" x14ac:dyDescent="0.25">
      <c r="B70" s="450">
        <v>1</v>
      </c>
      <c r="C70" s="450" t="s">
        <v>310</v>
      </c>
      <c r="D70" s="450"/>
      <c r="E70" s="450">
        <v>7</v>
      </c>
      <c r="F70" s="450">
        <v>3</v>
      </c>
      <c r="G70" s="450">
        <v>0</v>
      </c>
      <c r="H70" s="463"/>
      <c r="I70" s="451" t="s">
        <v>566</v>
      </c>
      <c r="J70" s="452"/>
      <c r="K70" s="468">
        <v>44927</v>
      </c>
      <c r="L70" s="468">
        <v>45107</v>
      </c>
      <c r="M70" s="468"/>
      <c r="N70" s="456"/>
      <c r="O70" s="467"/>
      <c r="P70" s="468"/>
    </row>
    <row r="71" spans="2:16" s="454" customFormat="1" x14ac:dyDescent="0.25">
      <c r="B71" s="450">
        <v>1</v>
      </c>
      <c r="C71" s="450" t="s">
        <v>310</v>
      </c>
      <c r="D71" s="450"/>
      <c r="E71" s="450">
        <v>7</v>
      </c>
      <c r="F71" s="450">
        <v>4</v>
      </c>
      <c r="G71" s="450">
        <v>0</v>
      </c>
      <c r="H71" s="463"/>
      <c r="I71" s="451" t="s">
        <v>567</v>
      </c>
      <c r="J71" s="452"/>
      <c r="K71" s="468">
        <v>45078</v>
      </c>
      <c r="L71" s="468">
        <v>45107</v>
      </c>
      <c r="M71" s="468"/>
      <c r="N71" s="456"/>
      <c r="O71" s="467"/>
      <c r="P71" s="468"/>
    </row>
    <row r="72" spans="2:16" s="454" customFormat="1" x14ac:dyDescent="0.25">
      <c r="B72" s="450">
        <v>1</v>
      </c>
      <c r="C72" s="450" t="s">
        <v>298</v>
      </c>
      <c r="D72" s="450"/>
      <c r="E72" s="450">
        <v>8</v>
      </c>
      <c r="F72" s="450">
        <v>0</v>
      </c>
      <c r="G72" s="450">
        <v>0</v>
      </c>
      <c r="H72" s="463"/>
      <c r="I72" s="451" t="s">
        <v>568</v>
      </c>
      <c r="J72" s="452"/>
      <c r="K72" s="468">
        <v>44958</v>
      </c>
      <c r="L72" s="468">
        <v>45107</v>
      </c>
      <c r="M72" s="468"/>
      <c r="N72" s="456"/>
      <c r="O72" s="467"/>
      <c r="P72" s="468"/>
    </row>
    <row r="73" spans="2:16" s="454" customFormat="1" x14ac:dyDescent="0.25">
      <c r="B73" s="450">
        <v>1</v>
      </c>
      <c r="C73" s="450" t="s">
        <v>310</v>
      </c>
      <c r="D73" s="450"/>
      <c r="E73" s="450">
        <v>8</v>
      </c>
      <c r="F73" s="450">
        <v>1</v>
      </c>
      <c r="G73" s="450">
        <v>0</v>
      </c>
      <c r="H73" s="463"/>
      <c r="I73" s="451" t="s">
        <v>569</v>
      </c>
      <c r="J73" s="452"/>
      <c r="K73" s="468">
        <v>44958</v>
      </c>
      <c r="L73" s="468">
        <v>44985</v>
      </c>
      <c r="M73" s="468"/>
      <c r="N73" s="456"/>
      <c r="O73" s="467"/>
      <c r="P73" s="468"/>
    </row>
    <row r="74" spans="2:16" s="454" customFormat="1" x14ac:dyDescent="0.25">
      <c r="B74" s="450">
        <v>1</v>
      </c>
      <c r="C74" s="450" t="s">
        <v>310</v>
      </c>
      <c r="D74" s="450"/>
      <c r="E74" s="450">
        <v>8</v>
      </c>
      <c r="F74" s="450">
        <v>2</v>
      </c>
      <c r="G74" s="450">
        <v>0</v>
      </c>
      <c r="H74" s="463"/>
      <c r="I74" s="451" t="s">
        <v>570</v>
      </c>
      <c r="J74" s="452"/>
      <c r="K74" s="468">
        <v>44958</v>
      </c>
      <c r="L74" s="468">
        <v>45107</v>
      </c>
      <c r="M74" s="468"/>
      <c r="N74" s="456"/>
      <c r="O74" s="467"/>
      <c r="P74" s="468"/>
    </row>
    <row r="75" spans="2:16" s="454" customFormat="1" x14ac:dyDescent="0.25">
      <c r="B75" s="450">
        <v>1</v>
      </c>
      <c r="C75" s="450" t="s">
        <v>322</v>
      </c>
      <c r="D75" s="450"/>
      <c r="E75" s="450">
        <v>8</v>
      </c>
      <c r="F75" s="450">
        <v>2</v>
      </c>
      <c r="G75" s="450">
        <v>1</v>
      </c>
      <c r="H75" s="463"/>
      <c r="I75" s="451" t="s">
        <v>571</v>
      </c>
      <c r="J75" s="452"/>
      <c r="K75" s="468">
        <v>45078</v>
      </c>
      <c r="L75" s="468">
        <v>45107</v>
      </c>
      <c r="M75" s="468"/>
      <c r="N75" s="456"/>
      <c r="O75" s="467"/>
      <c r="P75" s="468"/>
    </row>
    <row r="76" spans="2:16" s="454" customFormat="1" x14ac:dyDescent="0.25">
      <c r="B76" s="450">
        <v>1</v>
      </c>
      <c r="C76" s="450" t="s">
        <v>310</v>
      </c>
      <c r="D76" s="450"/>
      <c r="E76" s="450">
        <v>8</v>
      </c>
      <c r="F76" s="450">
        <v>3</v>
      </c>
      <c r="G76" s="450">
        <v>0</v>
      </c>
      <c r="H76" s="463"/>
      <c r="I76" s="451" t="s">
        <v>572</v>
      </c>
      <c r="J76" s="452"/>
      <c r="K76" s="468">
        <v>44958</v>
      </c>
      <c r="L76" s="468">
        <v>45107</v>
      </c>
      <c r="M76" s="468"/>
      <c r="N76" s="456"/>
      <c r="O76" s="467"/>
      <c r="P76" s="468"/>
    </row>
    <row r="77" spans="2:16" s="454" customFormat="1" x14ac:dyDescent="0.25">
      <c r="B77" s="450">
        <v>1</v>
      </c>
      <c r="C77" s="450" t="s">
        <v>310</v>
      </c>
      <c r="D77" s="450"/>
      <c r="E77" s="450">
        <v>8</v>
      </c>
      <c r="F77" s="450">
        <v>4</v>
      </c>
      <c r="G77" s="450">
        <v>0</v>
      </c>
      <c r="H77" s="463"/>
      <c r="I77" s="451" t="s">
        <v>573</v>
      </c>
      <c r="J77" s="452"/>
      <c r="K77" s="468">
        <v>45047</v>
      </c>
      <c r="L77" s="468">
        <v>45107</v>
      </c>
      <c r="M77" s="468"/>
      <c r="N77" s="456"/>
      <c r="O77" s="467"/>
      <c r="P77" s="468"/>
    </row>
    <row r="78" spans="2:16" s="454" customFormat="1" x14ac:dyDescent="0.25">
      <c r="B78" s="450">
        <v>1</v>
      </c>
      <c r="C78" s="450" t="s">
        <v>298</v>
      </c>
      <c r="D78" s="450"/>
      <c r="E78" s="450">
        <v>9</v>
      </c>
      <c r="F78" s="450">
        <v>0</v>
      </c>
      <c r="G78" s="450">
        <v>0</v>
      </c>
      <c r="H78" s="463"/>
      <c r="I78" s="451" t="s">
        <v>574</v>
      </c>
      <c r="J78" s="452"/>
      <c r="K78" s="468">
        <v>44835</v>
      </c>
      <c r="L78" s="468">
        <v>45199</v>
      </c>
      <c r="M78" s="468"/>
      <c r="N78" s="456"/>
      <c r="O78" s="467"/>
      <c r="P78" s="468"/>
    </row>
    <row r="79" spans="2:16" s="454" customFormat="1" x14ac:dyDescent="0.25">
      <c r="B79" s="450">
        <v>1</v>
      </c>
      <c r="C79" s="450" t="s">
        <v>310</v>
      </c>
      <c r="D79" s="450"/>
      <c r="E79" s="450">
        <v>9</v>
      </c>
      <c r="F79" s="450">
        <v>1</v>
      </c>
      <c r="G79" s="450">
        <v>0</v>
      </c>
      <c r="H79" s="463"/>
      <c r="I79" s="451" t="s">
        <v>575</v>
      </c>
      <c r="J79" s="452"/>
      <c r="K79" s="468">
        <v>44835</v>
      </c>
      <c r="L79" s="468">
        <v>44926</v>
      </c>
      <c r="M79" s="468"/>
      <c r="N79" s="456"/>
      <c r="O79" s="467"/>
      <c r="P79" s="468"/>
    </row>
    <row r="80" spans="2:16" s="454" customFormat="1" x14ac:dyDescent="0.25">
      <c r="B80" s="450">
        <v>1</v>
      </c>
      <c r="C80" s="450" t="s">
        <v>322</v>
      </c>
      <c r="D80" s="450"/>
      <c r="E80" s="450">
        <v>9</v>
      </c>
      <c r="F80" s="450">
        <v>1</v>
      </c>
      <c r="G80" s="450">
        <v>1</v>
      </c>
      <c r="H80" s="463"/>
      <c r="I80" s="451" t="s">
        <v>576</v>
      </c>
      <c r="J80" s="452"/>
      <c r="K80" s="468">
        <v>44927</v>
      </c>
      <c r="L80" s="468">
        <v>44957</v>
      </c>
      <c r="M80" s="468"/>
      <c r="N80" s="456"/>
      <c r="O80" s="467"/>
      <c r="P80" s="468"/>
    </row>
    <row r="81" spans="2:16" s="454" customFormat="1" x14ac:dyDescent="0.25">
      <c r="B81" s="450">
        <v>1</v>
      </c>
      <c r="C81" s="450" t="s">
        <v>310</v>
      </c>
      <c r="D81" s="450"/>
      <c r="E81" s="450">
        <v>9</v>
      </c>
      <c r="F81" s="450">
        <v>2</v>
      </c>
      <c r="G81" s="450">
        <v>0</v>
      </c>
      <c r="H81" s="463"/>
      <c r="I81" s="451" t="s">
        <v>577</v>
      </c>
      <c r="J81" s="452"/>
      <c r="K81" s="468">
        <v>44835</v>
      </c>
      <c r="L81" s="468">
        <v>45199</v>
      </c>
      <c r="M81" s="468"/>
      <c r="N81" s="456"/>
      <c r="O81" s="467"/>
      <c r="P81" s="468"/>
    </row>
    <row r="82" spans="2:16" s="454" customFormat="1" x14ac:dyDescent="0.25">
      <c r="B82" s="450">
        <v>1</v>
      </c>
      <c r="C82" s="450" t="s">
        <v>310</v>
      </c>
      <c r="D82" s="450"/>
      <c r="E82" s="450">
        <v>9</v>
      </c>
      <c r="F82" s="450">
        <v>3</v>
      </c>
      <c r="G82" s="450">
        <v>0</v>
      </c>
      <c r="H82" s="463"/>
      <c r="I82" s="451" t="s">
        <v>578</v>
      </c>
      <c r="J82" s="452"/>
      <c r="K82" s="468">
        <v>44835</v>
      </c>
      <c r="L82" s="468">
        <v>45199</v>
      </c>
      <c r="M82" s="468"/>
      <c r="N82" s="456"/>
      <c r="O82" s="467"/>
      <c r="P82" s="468"/>
    </row>
    <row r="83" spans="2:16" s="454" customFormat="1" x14ac:dyDescent="0.25">
      <c r="B83" s="450">
        <v>1</v>
      </c>
      <c r="C83" s="450" t="s">
        <v>310</v>
      </c>
      <c r="D83" s="450"/>
      <c r="E83" s="450">
        <v>9</v>
      </c>
      <c r="F83" s="450">
        <v>4</v>
      </c>
      <c r="G83" s="450">
        <v>0</v>
      </c>
      <c r="H83" s="463"/>
      <c r="I83" s="451" t="s">
        <v>579</v>
      </c>
      <c r="J83" s="452"/>
      <c r="K83" s="468">
        <v>44986</v>
      </c>
      <c r="L83" s="468">
        <v>45016</v>
      </c>
      <c r="M83" s="468"/>
      <c r="N83" s="456"/>
      <c r="O83" s="467"/>
      <c r="P83" s="468"/>
    </row>
    <row r="84" spans="2:16" s="454" customFormat="1" x14ac:dyDescent="0.25">
      <c r="B84" s="450">
        <v>1</v>
      </c>
      <c r="C84" s="450" t="s">
        <v>310</v>
      </c>
      <c r="D84" s="450"/>
      <c r="E84" s="450">
        <v>9</v>
      </c>
      <c r="F84" s="450">
        <v>5</v>
      </c>
      <c r="G84" s="450">
        <v>0</v>
      </c>
      <c r="H84" s="463"/>
      <c r="I84" s="451" t="s">
        <v>580</v>
      </c>
      <c r="J84" s="452"/>
      <c r="K84" s="468">
        <v>44835</v>
      </c>
      <c r="L84" s="468">
        <v>45199</v>
      </c>
      <c r="M84" s="468"/>
      <c r="N84" s="456"/>
      <c r="O84" s="467"/>
      <c r="P84" s="468"/>
    </row>
    <row r="85" spans="2:16" s="454" customFormat="1" x14ac:dyDescent="0.25">
      <c r="B85" s="450">
        <v>1</v>
      </c>
      <c r="C85" s="450" t="s">
        <v>310</v>
      </c>
      <c r="D85" s="450"/>
      <c r="E85" s="450">
        <v>9</v>
      </c>
      <c r="F85" s="450">
        <v>6</v>
      </c>
      <c r="G85" s="450">
        <v>0</v>
      </c>
      <c r="H85" s="463"/>
      <c r="I85" s="451" t="s">
        <v>581</v>
      </c>
      <c r="J85" s="452"/>
      <c r="K85" s="468">
        <v>44835</v>
      </c>
      <c r="L85" s="468">
        <v>45199</v>
      </c>
      <c r="M85" s="468"/>
      <c r="N85" s="456"/>
      <c r="O85" s="467"/>
      <c r="P85" s="468"/>
    </row>
    <row r="86" spans="2:16" s="454" customFormat="1" ht="15" customHeight="1" x14ac:dyDescent="0.25">
      <c r="B86" s="450">
        <v>1</v>
      </c>
      <c r="C86" s="450" t="s">
        <v>298</v>
      </c>
      <c r="D86" s="450"/>
      <c r="E86" s="450">
        <v>10</v>
      </c>
      <c r="F86" s="450">
        <v>0</v>
      </c>
      <c r="G86" s="450">
        <v>0</v>
      </c>
      <c r="H86" s="463"/>
      <c r="I86" s="451" t="s">
        <v>582</v>
      </c>
      <c r="J86" s="452"/>
      <c r="K86" s="468">
        <v>44896</v>
      </c>
      <c r="L86" s="468">
        <v>45199</v>
      </c>
      <c r="M86" s="468"/>
      <c r="N86" s="456"/>
      <c r="O86" s="467"/>
      <c r="P86" s="468"/>
    </row>
    <row r="87" spans="2:16" s="454" customFormat="1" x14ac:dyDescent="0.25">
      <c r="B87" s="450">
        <v>1</v>
      </c>
      <c r="C87" s="450" t="s">
        <v>310</v>
      </c>
      <c r="D87" s="450"/>
      <c r="E87" s="450">
        <v>10</v>
      </c>
      <c r="F87" s="450">
        <v>1</v>
      </c>
      <c r="G87" s="450">
        <v>0</v>
      </c>
      <c r="H87" s="463"/>
      <c r="I87" s="451" t="s">
        <v>583</v>
      </c>
      <c r="J87" s="452"/>
      <c r="K87" s="468">
        <v>44896</v>
      </c>
      <c r="L87" s="468">
        <v>45199</v>
      </c>
      <c r="M87" s="468"/>
      <c r="N87" s="456"/>
      <c r="O87" s="467"/>
      <c r="P87" s="468"/>
    </row>
    <row r="88" spans="2:16" s="454" customFormat="1" x14ac:dyDescent="0.25">
      <c r="B88" s="450">
        <v>1</v>
      </c>
      <c r="C88" s="450" t="s">
        <v>310</v>
      </c>
      <c r="D88" s="450"/>
      <c r="E88" s="450">
        <v>10</v>
      </c>
      <c r="F88" s="450">
        <v>2</v>
      </c>
      <c r="G88" s="450">
        <v>0</v>
      </c>
      <c r="H88" s="463"/>
      <c r="I88" s="451" t="s">
        <v>584</v>
      </c>
      <c r="J88" s="452"/>
      <c r="K88" s="468">
        <v>44896</v>
      </c>
      <c r="L88" s="468">
        <v>45199</v>
      </c>
      <c r="M88" s="468"/>
      <c r="N88" s="456"/>
      <c r="O88" s="467"/>
      <c r="P88" s="468"/>
    </row>
    <row r="89" spans="2:16" s="454" customFormat="1" x14ac:dyDescent="0.25">
      <c r="B89" s="450">
        <v>1</v>
      </c>
      <c r="C89" s="450" t="s">
        <v>310</v>
      </c>
      <c r="D89" s="450"/>
      <c r="E89" s="450">
        <v>10</v>
      </c>
      <c r="F89" s="450">
        <v>3</v>
      </c>
      <c r="G89" s="450">
        <v>0</v>
      </c>
      <c r="H89" s="463"/>
      <c r="I89" s="451" t="s">
        <v>561</v>
      </c>
      <c r="J89" s="452"/>
      <c r="K89" s="468">
        <v>44896</v>
      </c>
      <c r="L89" s="468">
        <v>45199</v>
      </c>
      <c r="M89" s="468"/>
      <c r="N89" s="456"/>
      <c r="O89" s="467"/>
      <c r="P89" s="468"/>
    </row>
    <row r="90" spans="2:16" s="454" customFormat="1" x14ac:dyDescent="0.25">
      <c r="B90" s="450">
        <v>1</v>
      </c>
      <c r="C90" s="450" t="s">
        <v>298</v>
      </c>
      <c r="D90" s="450"/>
      <c r="E90" s="450">
        <v>11</v>
      </c>
      <c r="F90" s="450">
        <v>0</v>
      </c>
      <c r="G90" s="450">
        <v>0</v>
      </c>
      <c r="H90" s="463"/>
      <c r="I90" s="451" t="s">
        <v>585</v>
      </c>
      <c r="J90" s="452"/>
      <c r="K90" s="468">
        <v>45047</v>
      </c>
      <c r="L90" s="468">
        <v>45199</v>
      </c>
      <c r="M90" s="468"/>
      <c r="N90" s="456"/>
      <c r="O90" s="467"/>
      <c r="P90" s="468"/>
    </row>
    <row r="91" spans="2:16" s="454" customFormat="1" x14ac:dyDescent="0.25">
      <c r="B91" s="450">
        <v>1</v>
      </c>
      <c r="C91" s="450" t="s">
        <v>310</v>
      </c>
      <c r="D91" s="450"/>
      <c r="E91" s="450">
        <v>11</v>
      </c>
      <c r="F91" s="450">
        <v>1</v>
      </c>
      <c r="G91" s="450">
        <v>0</v>
      </c>
      <c r="H91" s="463"/>
      <c r="I91" s="451" t="s">
        <v>586</v>
      </c>
      <c r="J91" s="452"/>
      <c r="K91" s="468">
        <v>45047</v>
      </c>
      <c r="L91" s="468">
        <v>45138</v>
      </c>
      <c r="M91" s="468"/>
      <c r="N91" s="456"/>
      <c r="O91" s="467"/>
      <c r="P91" s="468"/>
    </row>
    <row r="92" spans="2:16" s="454" customFormat="1" x14ac:dyDescent="0.25">
      <c r="B92" s="450">
        <v>1</v>
      </c>
      <c r="C92" s="450" t="s">
        <v>337</v>
      </c>
      <c r="D92" s="450"/>
      <c r="E92" s="450">
        <v>11</v>
      </c>
      <c r="F92" s="450">
        <v>1</v>
      </c>
      <c r="G92" s="450">
        <v>1</v>
      </c>
      <c r="H92" s="463"/>
      <c r="I92" s="451" t="s">
        <v>587</v>
      </c>
      <c r="J92" s="452"/>
      <c r="K92" s="468">
        <v>45108</v>
      </c>
      <c r="L92" s="468">
        <v>45138</v>
      </c>
      <c r="M92" s="468"/>
      <c r="N92" s="456"/>
      <c r="O92" s="467"/>
      <c r="P92" s="468"/>
    </row>
    <row r="93" spans="2:16" s="454" customFormat="1" x14ac:dyDescent="0.25">
      <c r="B93" s="450">
        <v>1</v>
      </c>
      <c r="C93" s="450" t="s">
        <v>322</v>
      </c>
      <c r="D93" s="450"/>
      <c r="E93" s="450">
        <v>11</v>
      </c>
      <c r="F93" s="450">
        <v>1</v>
      </c>
      <c r="G93" s="450">
        <v>2</v>
      </c>
      <c r="H93" s="463"/>
      <c r="I93" s="451" t="s">
        <v>588</v>
      </c>
      <c r="J93" s="452"/>
      <c r="K93" s="468">
        <v>45139</v>
      </c>
      <c r="L93" s="468">
        <v>45169</v>
      </c>
      <c r="M93" s="468"/>
      <c r="N93" s="456"/>
      <c r="O93" s="467"/>
      <c r="P93" s="468"/>
    </row>
    <row r="94" spans="2:16" s="454" customFormat="1" x14ac:dyDescent="0.25">
      <c r="B94" s="450">
        <v>1</v>
      </c>
      <c r="C94" s="450" t="s">
        <v>310</v>
      </c>
      <c r="D94" s="450"/>
      <c r="E94" s="450">
        <v>11</v>
      </c>
      <c r="F94" s="450">
        <v>2</v>
      </c>
      <c r="G94" s="450">
        <v>0</v>
      </c>
      <c r="H94" s="463"/>
      <c r="I94" s="451" t="s">
        <v>589</v>
      </c>
      <c r="J94" s="452"/>
      <c r="K94" s="468">
        <v>45139</v>
      </c>
      <c r="L94" s="468">
        <v>45199</v>
      </c>
      <c r="M94" s="468"/>
      <c r="N94" s="456"/>
      <c r="O94" s="467"/>
      <c r="P94" s="468"/>
    </row>
    <row r="95" spans="2:16" s="454" customFormat="1" ht="15" customHeight="1" x14ac:dyDescent="0.25">
      <c r="B95" s="450">
        <v>2</v>
      </c>
      <c r="C95" s="450" t="s">
        <v>298</v>
      </c>
      <c r="D95" s="450"/>
      <c r="E95" s="450">
        <v>12</v>
      </c>
      <c r="F95" s="450">
        <v>0</v>
      </c>
      <c r="G95" s="450">
        <v>0</v>
      </c>
      <c r="H95" s="463"/>
      <c r="I95" s="451" t="s">
        <v>574</v>
      </c>
      <c r="J95" s="452"/>
      <c r="K95" s="468">
        <v>45200</v>
      </c>
      <c r="L95" s="468">
        <v>45869</v>
      </c>
      <c r="M95" s="468">
        <v>46112</v>
      </c>
      <c r="N95" s="456"/>
      <c r="O95" s="467"/>
      <c r="P95" s="468"/>
    </row>
    <row r="96" spans="2:16" s="454" customFormat="1" x14ac:dyDescent="0.25">
      <c r="B96" s="450">
        <v>2</v>
      </c>
      <c r="C96" s="450" t="s">
        <v>310</v>
      </c>
      <c r="D96" s="450"/>
      <c r="E96" s="450">
        <v>12</v>
      </c>
      <c r="F96" s="450">
        <v>1</v>
      </c>
      <c r="G96" s="450">
        <v>0</v>
      </c>
      <c r="H96" s="463"/>
      <c r="I96" s="451" t="s">
        <v>575</v>
      </c>
      <c r="J96" s="452"/>
      <c r="K96" s="468">
        <v>45200</v>
      </c>
      <c r="L96" s="468">
        <v>45322</v>
      </c>
      <c r="M96" s="468"/>
      <c r="N96" s="456"/>
      <c r="O96" s="467"/>
      <c r="P96" s="468"/>
    </row>
    <row r="97" spans="2:16" s="454" customFormat="1" x14ac:dyDescent="0.25">
      <c r="B97" s="450">
        <v>2</v>
      </c>
      <c r="C97" s="450" t="s">
        <v>310</v>
      </c>
      <c r="D97" s="450"/>
      <c r="E97" s="450">
        <v>12</v>
      </c>
      <c r="F97" s="450">
        <v>2</v>
      </c>
      <c r="G97" s="450">
        <v>0</v>
      </c>
      <c r="H97" s="463"/>
      <c r="I97" s="451" t="s">
        <v>577</v>
      </c>
      <c r="J97" s="452"/>
      <c r="K97" s="468">
        <v>45200</v>
      </c>
      <c r="L97" s="468">
        <v>45869</v>
      </c>
      <c r="M97" s="468"/>
      <c r="N97" s="456"/>
      <c r="O97" s="467"/>
      <c r="P97" s="468"/>
    </row>
    <row r="98" spans="2:16" s="454" customFormat="1" x14ac:dyDescent="0.25">
      <c r="B98" s="450">
        <v>2</v>
      </c>
      <c r="C98" s="450" t="s">
        <v>310</v>
      </c>
      <c r="D98" s="450"/>
      <c r="E98" s="450">
        <v>12</v>
      </c>
      <c r="F98" s="450">
        <v>3</v>
      </c>
      <c r="G98" s="450">
        <v>0</v>
      </c>
      <c r="H98" s="463"/>
      <c r="I98" s="451" t="s">
        <v>578</v>
      </c>
      <c r="J98" s="452"/>
      <c r="K98" s="468">
        <v>45200</v>
      </c>
      <c r="L98" s="468">
        <v>45869</v>
      </c>
      <c r="M98" s="468"/>
      <c r="N98" s="456"/>
      <c r="O98" s="467"/>
      <c r="P98" s="468"/>
    </row>
    <row r="99" spans="2:16" s="454" customFormat="1" x14ac:dyDescent="0.25">
      <c r="B99" s="450">
        <v>2</v>
      </c>
      <c r="C99" s="450" t="s">
        <v>310</v>
      </c>
      <c r="D99" s="450"/>
      <c r="E99" s="450">
        <v>12</v>
      </c>
      <c r="F99" s="450">
        <v>4</v>
      </c>
      <c r="G99" s="450">
        <v>0</v>
      </c>
      <c r="H99" s="463"/>
      <c r="I99" s="451" t="s">
        <v>579</v>
      </c>
      <c r="J99" s="452"/>
      <c r="K99" s="468">
        <v>45292</v>
      </c>
      <c r="L99" s="468">
        <v>45382</v>
      </c>
      <c r="M99" s="468"/>
      <c r="N99" s="456"/>
      <c r="O99" s="467"/>
      <c r="P99" s="468"/>
    </row>
    <row r="100" spans="2:16" s="454" customFormat="1" x14ac:dyDescent="0.25">
      <c r="B100" s="450">
        <v>2</v>
      </c>
      <c r="C100" s="450" t="s">
        <v>310</v>
      </c>
      <c r="D100" s="450"/>
      <c r="E100" s="450">
        <v>12</v>
      </c>
      <c r="F100" s="450">
        <v>5</v>
      </c>
      <c r="G100" s="450">
        <v>0</v>
      </c>
      <c r="H100" s="463"/>
      <c r="I100" s="451" t="s">
        <v>580</v>
      </c>
      <c r="J100" s="452"/>
      <c r="K100" s="468">
        <v>45200</v>
      </c>
      <c r="L100" s="468">
        <v>45565</v>
      </c>
      <c r="M100" s="468"/>
      <c r="N100" s="456"/>
      <c r="O100" s="467"/>
      <c r="P100" s="468"/>
    </row>
    <row r="101" spans="2:16" s="454" customFormat="1" x14ac:dyDescent="0.25">
      <c r="B101" s="450">
        <v>2</v>
      </c>
      <c r="C101" s="450" t="s">
        <v>322</v>
      </c>
      <c r="D101" s="450"/>
      <c r="E101" s="450">
        <v>12</v>
      </c>
      <c r="F101" s="450">
        <v>5</v>
      </c>
      <c r="G101" s="450">
        <v>1</v>
      </c>
      <c r="H101" s="463"/>
      <c r="I101" s="451" t="s">
        <v>590</v>
      </c>
      <c r="J101" s="452"/>
      <c r="K101" s="468">
        <v>45536</v>
      </c>
      <c r="L101" s="468">
        <v>45565</v>
      </c>
      <c r="M101" s="468"/>
      <c r="N101" s="456"/>
      <c r="O101" s="467"/>
      <c r="P101" s="468"/>
    </row>
    <row r="102" spans="2:16" s="454" customFormat="1" x14ac:dyDescent="0.25">
      <c r="B102" s="450">
        <v>2</v>
      </c>
      <c r="C102" s="450" t="s">
        <v>310</v>
      </c>
      <c r="D102" s="450"/>
      <c r="E102" s="450">
        <v>12</v>
      </c>
      <c r="F102" s="450">
        <v>6</v>
      </c>
      <c r="G102" s="450">
        <v>0</v>
      </c>
      <c r="H102" s="463"/>
      <c r="I102" s="451" t="s">
        <v>581</v>
      </c>
      <c r="J102" s="452"/>
      <c r="K102" s="468">
        <v>45200</v>
      </c>
      <c r="L102" s="468">
        <v>45869</v>
      </c>
      <c r="M102" s="468"/>
      <c r="N102" s="456"/>
      <c r="O102" s="467"/>
      <c r="P102" s="468"/>
    </row>
    <row r="103" spans="2:16" s="454" customFormat="1" x14ac:dyDescent="0.25">
      <c r="B103" s="450">
        <v>2</v>
      </c>
      <c r="C103" s="450" t="s">
        <v>298</v>
      </c>
      <c r="D103" s="450"/>
      <c r="E103" s="450">
        <v>13</v>
      </c>
      <c r="F103" s="450">
        <v>0</v>
      </c>
      <c r="G103" s="450">
        <v>0</v>
      </c>
      <c r="H103" s="463"/>
      <c r="I103" s="451" t="s">
        <v>591</v>
      </c>
      <c r="J103" s="452"/>
      <c r="K103" s="468">
        <v>45200</v>
      </c>
      <c r="L103" s="468">
        <v>45930</v>
      </c>
      <c r="M103" s="468"/>
      <c r="N103" s="456"/>
      <c r="O103" s="467"/>
      <c r="P103" s="468"/>
    </row>
    <row r="104" spans="2:16" s="454" customFormat="1" x14ac:dyDescent="0.25">
      <c r="B104" s="450">
        <v>2</v>
      </c>
      <c r="C104" s="450" t="s">
        <v>310</v>
      </c>
      <c r="D104" s="450"/>
      <c r="E104" s="450">
        <v>13</v>
      </c>
      <c r="F104" s="450">
        <v>1</v>
      </c>
      <c r="G104" s="450">
        <v>0</v>
      </c>
      <c r="H104" s="463"/>
      <c r="I104" s="451" t="s">
        <v>583</v>
      </c>
      <c r="J104" s="452"/>
      <c r="K104" s="468">
        <v>45200</v>
      </c>
      <c r="L104" s="468">
        <v>45930</v>
      </c>
      <c r="M104" s="468"/>
      <c r="N104" s="456"/>
      <c r="O104" s="467"/>
      <c r="P104" s="468"/>
    </row>
    <row r="105" spans="2:16" s="454" customFormat="1" x14ac:dyDescent="0.25">
      <c r="B105" s="450">
        <v>2</v>
      </c>
      <c r="C105" s="450" t="s">
        <v>310</v>
      </c>
      <c r="D105" s="450"/>
      <c r="E105" s="450">
        <v>13</v>
      </c>
      <c r="F105" s="450">
        <v>2</v>
      </c>
      <c r="G105" s="450">
        <v>0</v>
      </c>
      <c r="H105" s="463"/>
      <c r="I105" s="451" t="s">
        <v>584</v>
      </c>
      <c r="J105" s="452"/>
      <c r="K105" s="468">
        <v>45200</v>
      </c>
      <c r="L105" s="468">
        <v>45930</v>
      </c>
      <c r="M105" s="468"/>
      <c r="N105" s="456"/>
      <c r="O105" s="467"/>
      <c r="P105" s="468"/>
    </row>
    <row r="106" spans="2:16" s="454" customFormat="1" x14ac:dyDescent="0.25">
      <c r="B106" s="450">
        <v>2</v>
      </c>
      <c r="C106" s="450" t="s">
        <v>310</v>
      </c>
      <c r="D106" s="450"/>
      <c r="E106" s="450">
        <v>13</v>
      </c>
      <c r="F106" s="450">
        <v>3</v>
      </c>
      <c r="G106" s="450">
        <v>0</v>
      </c>
      <c r="H106" s="463"/>
      <c r="I106" s="451" t="s">
        <v>561</v>
      </c>
      <c r="J106" s="452"/>
      <c r="K106" s="468">
        <v>45200</v>
      </c>
      <c r="L106" s="468">
        <v>45930</v>
      </c>
      <c r="M106" s="468"/>
      <c r="N106" s="456"/>
      <c r="O106" s="467"/>
      <c r="P106" s="468"/>
    </row>
    <row r="107" spans="2:16" s="454" customFormat="1" x14ac:dyDescent="0.25">
      <c r="B107" s="450">
        <v>2</v>
      </c>
      <c r="C107" s="450" t="s">
        <v>298</v>
      </c>
      <c r="D107" s="450"/>
      <c r="E107" s="450">
        <v>14</v>
      </c>
      <c r="F107" s="450">
        <v>0</v>
      </c>
      <c r="G107" s="450">
        <v>0</v>
      </c>
      <c r="H107" s="463"/>
      <c r="I107" s="451" t="s">
        <v>592</v>
      </c>
      <c r="J107" s="452"/>
      <c r="K107" s="468">
        <v>45261</v>
      </c>
      <c r="L107" s="468">
        <v>45473</v>
      </c>
      <c r="M107" s="468"/>
      <c r="N107" s="456"/>
      <c r="O107" s="467"/>
      <c r="P107" s="468"/>
    </row>
    <row r="108" spans="2:16" s="454" customFormat="1" x14ac:dyDescent="0.25">
      <c r="B108" s="450">
        <v>2</v>
      </c>
      <c r="C108" s="450" t="s">
        <v>310</v>
      </c>
      <c r="D108" s="450"/>
      <c r="E108" s="450">
        <v>14</v>
      </c>
      <c r="F108" s="450">
        <v>1</v>
      </c>
      <c r="G108" s="450">
        <v>0</v>
      </c>
      <c r="H108" s="463"/>
      <c r="I108" s="451" t="s">
        <v>563</v>
      </c>
      <c r="J108" s="452"/>
      <c r="K108" s="468">
        <v>45261</v>
      </c>
      <c r="L108" s="468">
        <v>45322</v>
      </c>
      <c r="M108" s="468"/>
      <c r="N108" s="456"/>
      <c r="O108" s="467"/>
      <c r="P108" s="468"/>
    </row>
    <row r="109" spans="2:16" s="454" customFormat="1" x14ac:dyDescent="0.25">
      <c r="B109" s="450">
        <v>2</v>
      </c>
      <c r="C109" s="450" t="s">
        <v>310</v>
      </c>
      <c r="D109" s="450"/>
      <c r="E109" s="450">
        <v>14</v>
      </c>
      <c r="F109" s="450">
        <v>2</v>
      </c>
      <c r="G109" s="450">
        <v>0</v>
      </c>
      <c r="H109" s="463"/>
      <c r="I109" s="451" t="s">
        <v>564</v>
      </c>
      <c r="J109" s="452"/>
      <c r="K109" s="468">
        <v>45261</v>
      </c>
      <c r="L109" s="468">
        <v>45322</v>
      </c>
      <c r="M109" s="468"/>
      <c r="N109" s="456"/>
      <c r="O109" s="467"/>
      <c r="P109" s="468"/>
    </row>
    <row r="110" spans="2:16" s="454" customFormat="1" x14ac:dyDescent="0.25">
      <c r="B110" s="450">
        <v>2</v>
      </c>
      <c r="C110" s="450" t="s">
        <v>322</v>
      </c>
      <c r="D110" s="450"/>
      <c r="E110" s="450">
        <v>14</v>
      </c>
      <c r="F110" s="450">
        <v>2</v>
      </c>
      <c r="G110" s="450">
        <v>1</v>
      </c>
      <c r="H110" s="463"/>
      <c r="I110" s="451" t="s">
        <v>593</v>
      </c>
      <c r="J110" s="452"/>
      <c r="K110" s="468">
        <v>45292</v>
      </c>
      <c r="L110" s="468">
        <v>45322</v>
      </c>
      <c r="M110" s="468"/>
      <c r="N110" s="456"/>
      <c r="O110" s="467"/>
      <c r="P110" s="468"/>
    </row>
    <row r="111" spans="2:16" s="454" customFormat="1" x14ac:dyDescent="0.25">
      <c r="B111" s="450">
        <v>2</v>
      </c>
      <c r="C111" s="450" t="s">
        <v>310</v>
      </c>
      <c r="D111" s="450"/>
      <c r="E111" s="450">
        <v>14</v>
      </c>
      <c r="F111" s="450">
        <v>3</v>
      </c>
      <c r="G111" s="450">
        <v>0</v>
      </c>
      <c r="H111" s="463"/>
      <c r="I111" s="451" t="s">
        <v>566</v>
      </c>
      <c r="J111" s="452"/>
      <c r="K111" s="468">
        <v>45292</v>
      </c>
      <c r="L111" s="468">
        <v>45473</v>
      </c>
      <c r="M111" s="468"/>
      <c r="N111" s="456"/>
      <c r="O111" s="467"/>
      <c r="P111" s="468"/>
    </row>
    <row r="112" spans="2:16" s="454" customFormat="1" x14ac:dyDescent="0.25">
      <c r="B112" s="450">
        <v>2</v>
      </c>
      <c r="C112" s="450" t="s">
        <v>310</v>
      </c>
      <c r="D112" s="450"/>
      <c r="E112" s="450">
        <v>14</v>
      </c>
      <c r="F112" s="450">
        <v>4</v>
      </c>
      <c r="G112" s="450">
        <v>0</v>
      </c>
      <c r="H112" s="463"/>
      <c r="I112" s="451" t="s">
        <v>567</v>
      </c>
      <c r="J112" s="452"/>
      <c r="K112" s="468">
        <v>45444</v>
      </c>
      <c r="L112" s="468">
        <v>45473</v>
      </c>
      <c r="M112" s="468"/>
      <c r="N112" s="456"/>
      <c r="O112" s="467"/>
      <c r="P112" s="468"/>
    </row>
    <row r="113" spans="2:16" s="454" customFormat="1" x14ac:dyDescent="0.25">
      <c r="B113" s="450">
        <v>2</v>
      </c>
      <c r="C113" s="450" t="s">
        <v>298</v>
      </c>
      <c r="D113" s="450"/>
      <c r="E113" s="450">
        <v>15</v>
      </c>
      <c r="F113" s="450">
        <v>0</v>
      </c>
      <c r="G113" s="450">
        <v>0</v>
      </c>
      <c r="H113" s="463"/>
      <c r="I113" s="451" t="s">
        <v>594</v>
      </c>
      <c r="J113" s="452"/>
      <c r="K113" s="468">
        <v>45323</v>
      </c>
      <c r="L113" s="468">
        <v>45473</v>
      </c>
      <c r="M113" s="468"/>
      <c r="N113" s="456"/>
      <c r="O113" s="467"/>
      <c r="P113" s="468"/>
    </row>
    <row r="114" spans="2:16" s="454" customFormat="1" x14ac:dyDescent="0.25">
      <c r="B114" s="450">
        <v>2</v>
      </c>
      <c r="C114" s="450" t="s">
        <v>310</v>
      </c>
      <c r="D114" s="450"/>
      <c r="E114" s="450">
        <v>15</v>
      </c>
      <c r="F114" s="450">
        <v>1</v>
      </c>
      <c r="G114" s="450">
        <v>0</v>
      </c>
      <c r="H114" s="463"/>
      <c r="I114" s="451" t="s">
        <v>569</v>
      </c>
      <c r="J114" s="452"/>
      <c r="K114" s="468">
        <v>45323</v>
      </c>
      <c r="L114" s="468">
        <v>45351</v>
      </c>
      <c r="M114" s="468"/>
      <c r="N114" s="456"/>
      <c r="O114" s="467"/>
      <c r="P114" s="468"/>
    </row>
    <row r="115" spans="2:16" s="454" customFormat="1" x14ac:dyDescent="0.25">
      <c r="B115" s="450">
        <v>2</v>
      </c>
      <c r="C115" s="450" t="s">
        <v>310</v>
      </c>
      <c r="D115" s="450"/>
      <c r="E115" s="450">
        <v>15</v>
      </c>
      <c r="F115" s="450">
        <v>2</v>
      </c>
      <c r="G115" s="450">
        <v>0</v>
      </c>
      <c r="H115" s="463"/>
      <c r="I115" s="451" t="s">
        <v>570</v>
      </c>
      <c r="J115" s="452"/>
      <c r="K115" s="468">
        <v>45323</v>
      </c>
      <c r="L115" s="468">
        <v>45473</v>
      </c>
      <c r="M115" s="468"/>
      <c r="N115" s="456"/>
      <c r="O115" s="467"/>
      <c r="P115" s="468"/>
    </row>
    <row r="116" spans="2:16" s="454" customFormat="1" x14ac:dyDescent="0.25">
      <c r="B116" s="450">
        <v>2</v>
      </c>
      <c r="C116" s="450" t="s">
        <v>322</v>
      </c>
      <c r="D116" s="450"/>
      <c r="E116" s="450">
        <v>15</v>
      </c>
      <c r="F116" s="450">
        <v>2</v>
      </c>
      <c r="G116" s="450">
        <v>1</v>
      </c>
      <c r="H116" s="463"/>
      <c r="I116" s="451" t="s">
        <v>571</v>
      </c>
      <c r="J116" s="452"/>
      <c r="K116" s="468">
        <v>45444</v>
      </c>
      <c r="L116" s="468">
        <v>45473</v>
      </c>
      <c r="M116" s="468"/>
      <c r="N116" s="456"/>
      <c r="O116" s="467"/>
      <c r="P116" s="468"/>
    </row>
    <row r="117" spans="2:16" s="454" customFormat="1" x14ac:dyDescent="0.25">
      <c r="B117" s="450">
        <v>2</v>
      </c>
      <c r="C117" s="450" t="s">
        <v>310</v>
      </c>
      <c r="D117" s="450"/>
      <c r="E117" s="450">
        <v>15</v>
      </c>
      <c r="F117" s="450">
        <v>3</v>
      </c>
      <c r="G117" s="450">
        <v>0</v>
      </c>
      <c r="H117" s="463"/>
      <c r="I117" s="451" t="s">
        <v>572</v>
      </c>
      <c r="J117" s="452"/>
      <c r="K117" s="468">
        <v>45323</v>
      </c>
      <c r="L117" s="468">
        <v>45473</v>
      </c>
      <c r="M117" s="468"/>
      <c r="N117" s="456"/>
      <c r="O117" s="467"/>
      <c r="P117" s="468"/>
    </row>
    <row r="118" spans="2:16" s="454" customFormat="1" x14ac:dyDescent="0.25">
      <c r="B118" s="450">
        <v>2</v>
      </c>
      <c r="C118" s="450" t="s">
        <v>310</v>
      </c>
      <c r="D118" s="450"/>
      <c r="E118" s="450">
        <v>15</v>
      </c>
      <c r="F118" s="450">
        <v>4</v>
      </c>
      <c r="G118" s="450">
        <v>0</v>
      </c>
      <c r="H118" s="463"/>
      <c r="I118" s="451" t="s">
        <v>573</v>
      </c>
      <c r="J118" s="452"/>
      <c r="K118" s="468">
        <v>45413</v>
      </c>
      <c r="L118" s="468">
        <v>45473</v>
      </c>
      <c r="M118" s="468"/>
      <c r="N118" s="456"/>
      <c r="O118" s="467"/>
      <c r="P118" s="468"/>
    </row>
    <row r="119" spans="2:16" s="454" customFormat="1" x14ac:dyDescent="0.25">
      <c r="B119" s="450">
        <v>2</v>
      </c>
      <c r="C119" s="450" t="s">
        <v>298</v>
      </c>
      <c r="D119" s="450"/>
      <c r="E119" s="450">
        <v>16</v>
      </c>
      <c r="F119" s="450">
        <v>0</v>
      </c>
      <c r="G119" s="450">
        <v>0</v>
      </c>
      <c r="H119" s="463"/>
      <c r="I119" s="451" t="s">
        <v>595</v>
      </c>
      <c r="J119" s="452"/>
      <c r="K119" s="468">
        <v>45474</v>
      </c>
      <c r="L119" s="468">
        <v>45626</v>
      </c>
      <c r="M119" s="468"/>
      <c r="N119" s="456"/>
      <c r="O119" s="467"/>
      <c r="P119" s="468"/>
    </row>
    <row r="120" spans="2:16" s="454" customFormat="1" x14ac:dyDescent="0.25">
      <c r="B120" s="450">
        <v>2</v>
      </c>
      <c r="C120" s="450" t="s">
        <v>310</v>
      </c>
      <c r="D120" s="450"/>
      <c r="E120" s="450">
        <v>16</v>
      </c>
      <c r="F120" s="450">
        <v>1</v>
      </c>
      <c r="G120" s="450">
        <v>0</v>
      </c>
      <c r="H120" s="463"/>
      <c r="I120" s="451" t="s">
        <v>596</v>
      </c>
      <c r="J120" s="452"/>
      <c r="K120" s="468">
        <v>45474</v>
      </c>
      <c r="L120" s="468">
        <v>45504</v>
      </c>
      <c r="M120" s="468"/>
      <c r="N120" s="456"/>
      <c r="O120" s="467"/>
      <c r="P120" s="468"/>
    </row>
    <row r="121" spans="2:16" s="454" customFormat="1" x14ac:dyDescent="0.25">
      <c r="B121" s="450">
        <v>2</v>
      </c>
      <c r="C121" s="450" t="s">
        <v>310</v>
      </c>
      <c r="D121" s="450"/>
      <c r="E121" s="450">
        <v>16</v>
      </c>
      <c r="F121" s="450">
        <v>2</v>
      </c>
      <c r="G121" s="450">
        <v>0</v>
      </c>
      <c r="H121" s="463"/>
      <c r="I121" s="451" t="s">
        <v>597</v>
      </c>
      <c r="J121" s="452"/>
      <c r="K121" s="468">
        <v>45505</v>
      </c>
      <c r="L121" s="468">
        <v>45535</v>
      </c>
      <c r="M121" s="468"/>
      <c r="N121" s="456"/>
      <c r="O121" s="467"/>
      <c r="P121" s="468"/>
    </row>
    <row r="122" spans="2:16" s="454" customFormat="1" x14ac:dyDescent="0.25">
      <c r="B122" s="450">
        <v>2</v>
      </c>
      <c r="C122" s="450" t="s">
        <v>310</v>
      </c>
      <c r="D122" s="450"/>
      <c r="E122" s="450">
        <v>16</v>
      </c>
      <c r="F122" s="450">
        <v>3</v>
      </c>
      <c r="G122" s="450">
        <v>0</v>
      </c>
      <c r="H122" s="463"/>
      <c r="I122" s="451" t="s">
        <v>598</v>
      </c>
      <c r="J122" s="452"/>
      <c r="K122" s="468">
        <v>45505</v>
      </c>
      <c r="L122" s="468">
        <v>45626</v>
      </c>
      <c r="M122" s="468"/>
      <c r="N122" s="456"/>
      <c r="O122" s="467"/>
      <c r="P122" s="468"/>
    </row>
    <row r="123" spans="2:16" s="454" customFormat="1" x14ac:dyDescent="0.25">
      <c r="B123" s="450">
        <v>2</v>
      </c>
      <c r="C123" s="450" t="s">
        <v>310</v>
      </c>
      <c r="D123" s="450"/>
      <c r="E123" s="450">
        <v>16</v>
      </c>
      <c r="F123" s="450">
        <v>4</v>
      </c>
      <c r="G123" s="450">
        <v>0</v>
      </c>
      <c r="H123" s="463"/>
      <c r="I123" s="451" t="s">
        <v>599</v>
      </c>
      <c r="J123" s="452"/>
      <c r="K123" s="468">
        <v>45505</v>
      </c>
      <c r="L123" s="468">
        <v>45626</v>
      </c>
      <c r="M123" s="468"/>
      <c r="N123" s="456"/>
      <c r="O123" s="467"/>
      <c r="P123" s="468"/>
    </row>
    <row r="124" spans="2:16" s="454" customFormat="1" x14ac:dyDescent="0.25">
      <c r="B124" s="450">
        <v>2</v>
      </c>
      <c r="C124" s="450" t="s">
        <v>298</v>
      </c>
      <c r="D124" s="450"/>
      <c r="E124" s="450">
        <v>17</v>
      </c>
      <c r="F124" s="450">
        <v>0</v>
      </c>
      <c r="G124" s="450">
        <v>0</v>
      </c>
      <c r="H124" s="463"/>
      <c r="I124" s="451" t="s">
        <v>600</v>
      </c>
      <c r="J124" s="452"/>
      <c r="K124" s="468">
        <v>45627</v>
      </c>
      <c r="L124" s="468">
        <v>45838</v>
      </c>
      <c r="M124" s="468"/>
      <c r="N124" s="456"/>
      <c r="O124" s="467"/>
      <c r="P124" s="468"/>
    </row>
    <row r="125" spans="2:16" s="454" customFormat="1" x14ac:dyDescent="0.25">
      <c r="B125" s="450">
        <v>2</v>
      </c>
      <c r="C125" s="450" t="s">
        <v>310</v>
      </c>
      <c r="D125" s="450"/>
      <c r="E125" s="450">
        <v>17</v>
      </c>
      <c r="F125" s="450">
        <v>1</v>
      </c>
      <c r="G125" s="450">
        <v>0</v>
      </c>
      <c r="H125" s="463"/>
      <c r="I125" s="451" t="s">
        <v>563</v>
      </c>
      <c r="J125" s="452"/>
      <c r="K125" s="468">
        <v>45627</v>
      </c>
      <c r="L125" s="468">
        <v>45688</v>
      </c>
      <c r="M125" s="468"/>
      <c r="N125" s="456"/>
      <c r="O125" s="467"/>
      <c r="P125" s="468"/>
    </row>
    <row r="126" spans="2:16" s="454" customFormat="1" x14ac:dyDescent="0.25">
      <c r="B126" s="450">
        <v>2</v>
      </c>
      <c r="C126" s="450" t="s">
        <v>310</v>
      </c>
      <c r="D126" s="450"/>
      <c r="E126" s="450">
        <v>17</v>
      </c>
      <c r="F126" s="450">
        <v>2</v>
      </c>
      <c r="G126" s="450">
        <v>0</v>
      </c>
      <c r="H126" s="463"/>
      <c r="I126" s="451" t="s">
        <v>564</v>
      </c>
      <c r="J126" s="452"/>
      <c r="K126" s="468">
        <v>45627</v>
      </c>
      <c r="L126" s="468">
        <v>45688</v>
      </c>
      <c r="M126" s="468"/>
      <c r="N126" s="456"/>
      <c r="O126" s="467"/>
      <c r="P126" s="468"/>
    </row>
    <row r="127" spans="2:16" s="454" customFormat="1" x14ac:dyDescent="0.25">
      <c r="B127" s="450">
        <v>2</v>
      </c>
      <c r="C127" s="450" t="s">
        <v>322</v>
      </c>
      <c r="D127" s="450"/>
      <c r="E127" s="450">
        <v>17</v>
      </c>
      <c r="F127" s="450">
        <v>2</v>
      </c>
      <c r="G127" s="450">
        <v>1</v>
      </c>
      <c r="H127" s="463"/>
      <c r="I127" s="451" t="s">
        <v>593</v>
      </c>
      <c r="J127" s="452"/>
      <c r="K127" s="468">
        <v>45658</v>
      </c>
      <c r="L127" s="468">
        <v>45688</v>
      </c>
      <c r="M127" s="468"/>
      <c r="N127" s="456"/>
      <c r="O127" s="467"/>
      <c r="P127" s="468"/>
    </row>
    <row r="128" spans="2:16" s="454" customFormat="1" x14ac:dyDescent="0.25">
      <c r="B128" s="450">
        <v>2</v>
      </c>
      <c r="C128" s="450" t="s">
        <v>310</v>
      </c>
      <c r="D128" s="450"/>
      <c r="E128" s="450">
        <v>17</v>
      </c>
      <c r="F128" s="450">
        <v>3</v>
      </c>
      <c r="G128" s="450">
        <v>0</v>
      </c>
      <c r="H128" s="463"/>
      <c r="I128" s="451" t="s">
        <v>566</v>
      </c>
      <c r="J128" s="452"/>
      <c r="K128" s="468">
        <v>45658</v>
      </c>
      <c r="L128" s="468">
        <v>45838</v>
      </c>
      <c r="M128" s="468"/>
      <c r="N128" s="456"/>
      <c r="O128" s="467"/>
      <c r="P128" s="468"/>
    </row>
    <row r="129" spans="2:16" s="454" customFormat="1" x14ac:dyDescent="0.25">
      <c r="B129" s="450">
        <v>2</v>
      </c>
      <c r="C129" s="450" t="s">
        <v>310</v>
      </c>
      <c r="D129" s="450"/>
      <c r="E129" s="450">
        <v>17</v>
      </c>
      <c r="F129" s="450">
        <v>4</v>
      </c>
      <c r="G129" s="450">
        <v>0</v>
      </c>
      <c r="H129" s="463"/>
      <c r="I129" s="451" t="s">
        <v>567</v>
      </c>
      <c r="J129" s="452"/>
      <c r="K129" s="468">
        <v>45809</v>
      </c>
      <c r="L129" s="468">
        <v>45838</v>
      </c>
      <c r="M129" s="468"/>
      <c r="N129" s="456"/>
      <c r="O129" s="467"/>
      <c r="P129" s="468"/>
    </row>
    <row r="130" spans="2:16" s="454" customFormat="1" x14ac:dyDescent="0.25">
      <c r="B130" s="450">
        <v>2</v>
      </c>
      <c r="C130" s="450" t="s">
        <v>298</v>
      </c>
      <c r="D130" s="450"/>
      <c r="E130" s="450">
        <v>18</v>
      </c>
      <c r="F130" s="450">
        <v>0</v>
      </c>
      <c r="G130" s="450">
        <v>0</v>
      </c>
      <c r="H130" s="463"/>
      <c r="I130" s="451" t="s">
        <v>601</v>
      </c>
      <c r="J130" s="452"/>
      <c r="K130" s="468">
        <v>45689</v>
      </c>
      <c r="L130" s="468">
        <v>45838</v>
      </c>
      <c r="M130" s="468"/>
      <c r="N130" s="456"/>
      <c r="O130" s="467"/>
      <c r="P130" s="468"/>
    </row>
    <row r="131" spans="2:16" s="454" customFormat="1" x14ac:dyDescent="0.25">
      <c r="B131" s="450">
        <v>2</v>
      </c>
      <c r="C131" s="450" t="s">
        <v>310</v>
      </c>
      <c r="D131" s="450"/>
      <c r="E131" s="450">
        <v>18</v>
      </c>
      <c r="F131" s="450">
        <v>1</v>
      </c>
      <c r="G131" s="450">
        <v>0</v>
      </c>
      <c r="H131" s="463"/>
      <c r="I131" s="451" t="s">
        <v>569</v>
      </c>
      <c r="J131" s="452"/>
      <c r="K131" s="468">
        <v>45689</v>
      </c>
      <c r="L131" s="468">
        <v>45716</v>
      </c>
      <c r="M131" s="468"/>
      <c r="N131" s="456"/>
      <c r="O131" s="467"/>
      <c r="P131" s="468"/>
    </row>
    <row r="132" spans="2:16" s="454" customFormat="1" x14ac:dyDescent="0.25">
      <c r="B132" s="450">
        <v>2</v>
      </c>
      <c r="C132" s="450" t="s">
        <v>310</v>
      </c>
      <c r="D132" s="450"/>
      <c r="E132" s="450">
        <v>18</v>
      </c>
      <c r="F132" s="450">
        <v>2</v>
      </c>
      <c r="G132" s="450">
        <v>0</v>
      </c>
      <c r="H132" s="463"/>
      <c r="I132" s="451" t="s">
        <v>570</v>
      </c>
      <c r="J132" s="452"/>
      <c r="K132" s="468">
        <v>45689</v>
      </c>
      <c r="L132" s="468">
        <v>45838</v>
      </c>
      <c r="M132" s="468"/>
      <c r="N132" s="456"/>
      <c r="O132" s="467"/>
      <c r="P132" s="468"/>
    </row>
    <row r="133" spans="2:16" s="454" customFormat="1" x14ac:dyDescent="0.25">
      <c r="B133" s="450">
        <v>2</v>
      </c>
      <c r="C133" s="450" t="s">
        <v>322</v>
      </c>
      <c r="D133" s="450"/>
      <c r="E133" s="450">
        <v>18</v>
      </c>
      <c r="F133" s="450">
        <v>2</v>
      </c>
      <c r="G133" s="450">
        <v>1</v>
      </c>
      <c r="H133" s="463"/>
      <c r="I133" s="451" t="s">
        <v>571</v>
      </c>
      <c r="J133" s="452"/>
      <c r="K133" s="468">
        <v>45809</v>
      </c>
      <c r="L133" s="468">
        <v>45838</v>
      </c>
      <c r="M133" s="468"/>
      <c r="N133" s="456"/>
      <c r="O133" s="467"/>
      <c r="P133" s="468"/>
    </row>
    <row r="134" spans="2:16" s="454" customFormat="1" x14ac:dyDescent="0.25">
      <c r="B134" s="450">
        <v>2</v>
      </c>
      <c r="C134" s="450" t="s">
        <v>310</v>
      </c>
      <c r="D134" s="450"/>
      <c r="E134" s="450">
        <v>18</v>
      </c>
      <c r="F134" s="450">
        <v>3</v>
      </c>
      <c r="G134" s="450">
        <v>0</v>
      </c>
      <c r="H134" s="463"/>
      <c r="I134" s="451" t="s">
        <v>572</v>
      </c>
      <c r="J134" s="452"/>
      <c r="K134" s="468">
        <v>45689</v>
      </c>
      <c r="L134" s="468">
        <v>45838</v>
      </c>
      <c r="M134" s="468"/>
      <c r="N134" s="456"/>
      <c r="O134" s="467"/>
      <c r="P134" s="468"/>
    </row>
    <row r="135" spans="2:16" s="454" customFormat="1" x14ac:dyDescent="0.25">
      <c r="B135" s="450">
        <v>2</v>
      </c>
      <c r="C135" s="450" t="s">
        <v>310</v>
      </c>
      <c r="D135" s="450"/>
      <c r="E135" s="450">
        <v>18</v>
      </c>
      <c r="F135" s="450">
        <v>4</v>
      </c>
      <c r="G135" s="450">
        <v>0</v>
      </c>
      <c r="H135" s="463"/>
      <c r="I135" s="451" t="s">
        <v>573</v>
      </c>
      <c r="J135" s="452"/>
      <c r="K135" s="468">
        <v>45717</v>
      </c>
      <c r="L135" s="468">
        <v>45838</v>
      </c>
      <c r="M135" s="468"/>
      <c r="N135" s="456"/>
      <c r="O135" s="467"/>
      <c r="P135" s="468"/>
    </row>
    <row r="136" spans="2:16" s="454" customFormat="1" x14ac:dyDescent="0.25">
      <c r="B136" s="450">
        <v>2</v>
      </c>
      <c r="C136" s="450" t="s">
        <v>298</v>
      </c>
      <c r="D136" s="450"/>
      <c r="E136" s="450">
        <v>19</v>
      </c>
      <c r="F136" s="450">
        <v>0</v>
      </c>
      <c r="G136" s="450">
        <v>0</v>
      </c>
      <c r="H136" s="463"/>
      <c r="I136" s="451" t="s">
        <v>602</v>
      </c>
      <c r="J136" s="452"/>
      <c r="K136" s="468">
        <v>45839</v>
      </c>
      <c r="L136" s="468">
        <v>45930</v>
      </c>
      <c r="M136" s="468"/>
      <c r="N136" s="456"/>
      <c r="O136" s="467"/>
      <c r="P136" s="468"/>
    </row>
    <row r="137" spans="2:16" s="454" customFormat="1" x14ac:dyDescent="0.25">
      <c r="B137" s="450">
        <v>2</v>
      </c>
      <c r="C137" s="450" t="s">
        <v>310</v>
      </c>
      <c r="D137" s="450"/>
      <c r="E137" s="450">
        <v>19</v>
      </c>
      <c r="F137" s="450">
        <v>1</v>
      </c>
      <c r="G137" s="450">
        <v>0</v>
      </c>
      <c r="H137" s="463"/>
      <c r="I137" s="451" t="s">
        <v>602</v>
      </c>
      <c r="J137" s="452"/>
      <c r="K137" s="468">
        <v>45839</v>
      </c>
      <c r="L137" s="468">
        <v>45930</v>
      </c>
      <c r="M137" s="468"/>
      <c r="N137" s="456"/>
      <c r="O137" s="467"/>
      <c r="P137" s="468"/>
    </row>
    <row r="138" spans="2:16" s="454" customFormat="1" x14ac:dyDescent="0.25">
      <c r="B138" s="450">
        <v>2</v>
      </c>
      <c r="C138" s="450" t="s">
        <v>337</v>
      </c>
      <c r="D138" s="450"/>
      <c r="E138" s="450">
        <v>19</v>
      </c>
      <c r="F138" s="450">
        <v>1</v>
      </c>
      <c r="G138" s="450">
        <v>1</v>
      </c>
      <c r="H138" s="463"/>
      <c r="I138" s="451" t="s">
        <v>603</v>
      </c>
      <c r="J138" s="452"/>
      <c r="K138" s="468">
        <v>45901</v>
      </c>
      <c r="L138" s="468">
        <v>45930</v>
      </c>
      <c r="M138" s="468"/>
      <c r="N138" s="456"/>
      <c r="O138" s="467"/>
      <c r="P138" s="468"/>
    </row>
    <row r="139" spans="2:16" s="454" customFormat="1" x14ac:dyDescent="0.25">
      <c r="B139" s="450"/>
      <c r="C139" s="450"/>
      <c r="D139" s="450"/>
      <c r="E139" s="450"/>
      <c r="F139" s="450"/>
      <c r="G139" s="450"/>
      <c r="H139" s="463"/>
      <c r="I139" s="451"/>
      <c r="J139" s="452"/>
      <c r="K139" s="468"/>
      <c r="L139" s="468"/>
      <c r="M139" s="468"/>
      <c r="N139" s="456"/>
      <c r="O139" s="467"/>
      <c r="P139" s="468"/>
    </row>
    <row r="140" spans="2:16" s="454" customFormat="1" x14ac:dyDescent="0.25">
      <c r="B140" s="450"/>
      <c r="C140" s="450"/>
      <c r="D140" s="450"/>
      <c r="E140" s="450"/>
      <c r="F140" s="450"/>
      <c r="G140" s="450"/>
      <c r="H140" s="463"/>
      <c r="I140" s="451"/>
      <c r="J140" s="452"/>
      <c r="K140" s="468"/>
      <c r="L140" s="468"/>
      <c r="M140" s="468"/>
      <c r="N140" s="456"/>
      <c r="O140" s="467"/>
      <c r="P140" s="468"/>
    </row>
    <row r="141" spans="2:16" s="454" customFormat="1" x14ac:dyDescent="0.25">
      <c r="B141" s="450"/>
      <c r="C141" s="450"/>
      <c r="D141" s="450"/>
      <c r="E141" s="450"/>
      <c r="F141" s="450"/>
      <c r="G141" s="450"/>
      <c r="H141" s="463"/>
      <c r="I141" s="451"/>
      <c r="J141" s="452"/>
      <c r="K141" s="468"/>
      <c r="L141" s="468"/>
      <c r="M141" s="468"/>
      <c r="N141" s="456"/>
      <c r="O141" s="467"/>
      <c r="P141" s="468"/>
    </row>
    <row r="142" spans="2:16" s="454" customFormat="1" x14ac:dyDescent="0.25">
      <c r="B142" s="450"/>
      <c r="C142" s="450"/>
      <c r="D142" s="450"/>
      <c r="E142" s="450"/>
      <c r="F142" s="450"/>
      <c r="G142" s="450"/>
      <c r="H142" s="463"/>
      <c r="I142" s="451"/>
      <c r="J142" s="452"/>
      <c r="K142" s="468"/>
      <c r="L142" s="468"/>
      <c r="M142" s="468"/>
      <c r="N142" s="456"/>
      <c r="O142" s="467"/>
      <c r="P142" s="468"/>
    </row>
    <row r="143" spans="2:16" s="454" customFormat="1" x14ac:dyDescent="0.25">
      <c r="B143" s="450"/>
      <c r="C143" s="450"/>
      <c r="D143" s="450"/>
      <c r="E143" s="450"/>
      <c r="F143" s="450"/>
      <c r="G143" s="450"/>
      <c r="H143" s="463"/>
      <c r="I143" s="451"/>
      <c r="J143" s="452"/>
      <c r="K143" s="468"/>
      <c r="L143" s="468"/>
      <c r="M143" s="468"/>
      <c r="N143" s="456"/>
      <c r="O143" s="467"/>
      <c r="P143" s="468"/>
    </row>
    <row r="144" spans="2:16" s="454" customFormat="1" x14ac:dyDescent="0.25">
      <c r="B144" s="450"/>
      <c r="C144" s="450"/>
      <c r="D144" s="450"/>
      <c r="E144" s="450"/>
      <c r="F144" s="450"/>
      <c r="G144" s="450"/>
      <c r="H144" s="463"/>
      <c r="I144" s="451"/>
      <c r="J144" s="452"/>
      <c r="K144" s="468"/>
      <c r="L144" s="468"/>
      <c r="M144" s="468"/>
      <c r="N144" s="456"/>
      <c r="O144" s="467"/>
      <c r="P144" s="468"/>
    </row>
    <row r="145" spans="2:16" s="454" customFormat="1" x14ac:dyDescent="0.25">
      <c r="B145" s="450"/>
      <c r="C145" s="450"/>
      <c r="D145" s="450"/>
      <c r="E145" s="450"/>
      <c r="F145" s="450"/>
      <c r="G145" s="450"/>
      <c r="H145" s="463"/>
      <c r="I145" s="451"/>
      <c r="J145" s="452"/>
      <c r="K145" s="468"/>
      <c r="L145" s="468"/>
      <c r="M145" s="468"/>
      <c r="N145" s="456"/>
      <c r="O145" s="467"/>
      <c r="P145" s="468"/>
    </row>
    <row r="146" spans="2:16" s="454" customFormat="1" x14ac:dyDescent="0.25">
      <c r="B146" s="450"/>
      <c r="C146" s="450"/>
      <c r="D146" s="450"/>
      <c r="E146" s="450"/>
      <c r="F146" s="450"/>
      <c r="G146" s="450"/>
      <c r="H146" s="463"/>
      <c r="I146" s="451"/>
      <c r="J146" s="452"/>
      <c r="K146" s="468"/>
      <c r="L146" s="468"/>
      <c r="M146" s="468"/>
      <c r="N146" s="456"/>
      <c r="O146" s="467"/>
      <c r="P146" s="468"/>
    </row>
    <row r="147" spans="2:16" s="454" customFormat="1" x14ac:dyDescent="0.25">
      <c r="B147" s="450"/>
      <c r="C147" s="450"/>
      <c r="D147" s="450"/>
      <c r="E147" s="450"/>
      <c r="F147" s="450"/>
      <c r="G147" s="450"/>
      <c r="H147" s="463"/>
      <c r="I147" s="451"/>
      <c r="J147" s="452"/>
      <c r="K147" s="468"/>
      <c r="L147" s="468"/>
      <c r="M147" s="468"/>
      <c r="N147" s="456"/>
      <c r="O147" s="467"/>
      <c r="P147" s="468"/>
    </row>
    <row r="148" spans="2:16" s="454" customFormat="1" x14ac:dyDescent="0.25">
      <c r="B148" s="450"/>
      <c r="C148" s="450"/>
      <c r="D148" s="450"/>
      <c r="E148" s="450"/>
      <c r="F148" s="450"/>
      <c r="G148" s="450"/>
      <c r="H148" s="463"/>
      <c r="I148" s="451"/>
      <c r="J148" s="452"/>
      <c r="K148" s="468"/>
      <c r="L148" s="468"/>
      <c r="M148" s="468"/>
      <c r="N148" s="456"/>
      <c r="O148" s="467"/>
      <c r="P148" s="468"/>
    </row>
    <row r="149" spans="2:16" s="454" customFormat="1" x14ac:dyDescent="0.25">
      <c r="B149" s="450"/>
      <c r="C149" s="450"/>
      <c r="D149" s="450"/>
      <c r="E149" s="450"/>
      <c r="F149" s="450"/>
      <c r="G149" s="450"/>
      <c r="H149" s="463"/>
      <c r="I149" s="451"/>
      <c r="J149" s="452"/>
      <c r="K149" s="468"/>
      <c r="L149" s="468"/>
      <c r="M149" s="468"/>
      <c r="N149" s="456"/>
      <c r="O149" s="467"/>
      <c r="P149" s="468"/>
    </row>
    <row r="150" spans="2:16" s="454" customFormat="1" x14ac:dyDescent="0.25">
      <c r="B150" s="450"/>
      <c r="C150" s="450"/>
      <c r="D150" s="450"/>
      <c r="E150" s="450"/>
      <c r="F150" s="450"/>
      <c r="G150" s="450"/>
      <c r="H150" s="463"/>
      <c r="I150" s="451"/>
      <c r="J150" s="452"/>
      <c r="K150" s="468"/>
      <c r="L150" s="468"/>
      <c r="M150" s="468"/>
      <c r="N150" s="456"/>
      <c r="O150" s="467"/>
      <c r="P150" s="468"/>
    </row>
    <row r="151" spans="2:16" s="454" customFormat="1" x14ac:dyDescent="0.25">
      <c r="B151" s="450"/>
      <c r="C151" s="450"/>
      <c r="D151" s="450"/>
      <c r="E151" s="450"/>
      <c r="F151" s="450"/>
      <c r="G151" s="450"/>
      <c r="H151" s="463"/>
      <c r="I151" s="451"/>
      <c r="J151" s="452"/>
      <c r="K151" s="468"/>
      <c r="L151" s="468"/>
      <c r="M151" s="468"/>
      <c r="N151" s="456"/>
      <c r="O151" s="467"/>
      <c r="P151" s="468"/>
    </row>
    <row r="152" spans="2:16" s="454" customFormat="1" x14ac:dyDescent="0.25">
      <c r="B152" s="450"/>
      <c r="C152" s="450"/>
      <c r="D152" s="450"/>
      <c r="E152" s="450"/>
      <c r="F152" s="450"/>
      <c r="G152" s="450"/>
      <c r="H152" s="463"/>
      <c r="I152" s="451"/>
      <c r="J152" s="452"/>
      <c r="K152" s="468"/>
      <c r="L152" s="468"/>
      <c r="M152" s="468"/>
      <c r="N152" s="456"/>
      <c r="O152" s="467"/>
      <c r="P152" s="468"/>
    </row>
    <row r="153" spans="2:16" s="454" customFormat="1" x14ac:dyDescent="0.25">
      <c r="B153" s="450"/>
      <c r="C153" s="450"/>
      <c r="D153" s="450"/>
      <c r="E153" s="450"/>
      <c r="F153" s="450"/>
      <c r="G153" s="450"/>
      <c r="H153" s="463"/>
      <c r="I153" s="451"/>
      <c r="J153" s="452"/>
      <c r="K153" s="468"/>
      <c r="L153" s="468"/>
      <c r="M153" s="468"/>
      <c r="N153" s="456"/>
      <c r="O153" s="467"/>
      <c r="P153" s="468"/>
    </row>
    <row r="154" spans="2:16" s="454" customFormat="1" x14ac:dyDescent="0.25">
      <c r="B154" s="450"/>
      <c r="C154" s="450"/>
      <c r="D154" s="450"/>
      <c r="E154" s="450"/>
      <c r="F154" s="450"/>
      <c r="G154" s="450"/>
      <c r="H154" s="463"/>
      <c r="I154" s="451"/>
      <c r="J154" s="452"/>
      <c r="K154" s="468"/>
      <c r="L154" s="468"/>
      <c r="M154" s="468"/>
      <c r="N154" s="456"/>
      <c r="O154" s="467"/>
      <c r="P154" s="468"/>
    </row>
    <row r="155" spans="2:16" s="454" customFormat="1" x14ac:dyDescent="0.25">
      <c r="B155" s="450"/>
      <c r="C155" s="450"/>
      <c r="D155" s="450"/>
      <c r="E155" s="450"/>
      <c r="F155" s="450"/>
      <c r="G155" s="450"/>
      <c r="H155" s="463"/>
      <c r="I155" s="451"/>
      <c r="J155" s="452"/>
      <c r="K155" s="468"/>
      <c r="L155" s="468"/>
      <c r="M155" s="468"/>
      <c r="N155" s="456"/>
      <c r="O155" s="467"/>
      <c r="P155" s="468"/>
    </row>
    <row r="156" spans="2:16" s="454" customFormat="1" x14ac:dyDescent="0.25">
      <c r="B156" s="450"/>
      <c r="C156" s="450"/>
      <c r="D156" s="450"/>
      <c r="E156" s="450"/>
      <c r="F156" s="450"/>
      <c r="G156" s="450"/>
      <c r="H156" s="463"/>
      <c r="I156" s="451"/>
      <c r="J156" s="452"/>
      <c r="K156" s="468"/>
      <c r="L156" s="468"/>
      <c r="M156" s="468"/>
      <c r="N156" s="456"/>
      <c r="O156" s="467"/>
      <c r="P156" s="468"/>
    </row>
    <row r="157" spans="2:16" s="454" customFormat="1" x14ac:dyDescent="0.25">
      <c r="B157" s="450"/>
      <c r="C157" s="450"/>
      <c r="D157" s="450"/>
      <c r="E157" s="450"/>
      <c r="F157" s="450"/>
      <c r="G157" s="450"/>
      <c r="H157" s="463"/>
      <c r="I157" s="451"/>
      <c r="J157" s="452"/>
      <c r="K157" s="468"/>
      <c r="L157" s="468"/>
      <c r="M157" s="468"/>
      <c r="N157" s="456"/>
      <c r="O157" s="467"/>
      <c r="P157" s="468"/>
    </row>
    <row r="158" spans="2:16" s="454" customFormat="1" x14ac:dyDescent="0.25">
      <c r="B158" s="450"/>
      <c r="C158" s="450"/>
      <c r="D158" s="450"/>
      <c r="E158" s="450"/>
      <c r="F158" s="450"/>
      <c r="G158" s="450"/>
      <c r="H158" s="463"/>
      <c r="I158" s="451"/>
      <c r="J158" s="452"/>
      <c r="K158" s="468"/>
      <c r="L158" s="468"/>
      <c r="M158" s="468"/>
      <c r="N158" s="456"/>
      <c r="O158" s="467"/>
      <c r="P158" s="468"/>
    </row>
    <row r="159" spans="2:16" s="454" customFormat="1" x14ac:dyDescent="0.25">
      <c r="B159" s="450"/>
      <c r="C159" s="450"/>
      <c r="D159" s="450"/>
      <c r="E159" s="450"/>
      <c r="F159" s="450"/>
      <c r="G159" s="450"/>
      <c r="H159" s="463"/>
      <c r="I159" s="451"/>
      <c r="J159" s="452"/>
      <c r="K159" s="468"/>
      <c r="L159" s="468"/>
      <c r="M159" s="468"/>
      <c r="N159" s="456"/>
      <c r="O159" s="467"/>
      <c r="P159" s="468"/>
    </row>
    <row r="160" spans="2:16" s="454" customFormat="1" x14ac:dyDescent="0.25">
      <c r="B160" s="450"/>
      <c r="C160" s="450"/>
      <c r="D160" s="450"/>
      <c r="E160" s="450"/>
      <c r="F160" s="450"/>
      <c r="G160" s="450"/>
      <c r="H160" s="463"/>
      <c r="I160" s="451"/>
      <c r="J160" s="452"/>
      <c r="K160" s="468"/>
      <c r="L160" s="468"/>
      <c r="M160" s="468"/>
      <c r="N160" s="456"/>
      <c r="O160" s="467"/>
      <c r="P160" s="468"/>
    </row>
    <row r="161" spans="2:16" s="454" customFormat="1" x14ac:dyDescent="0.25">
      <c r="B161" s="450"/>
      <c r="C161" s="450"/>
      <c r="D161" s="450"/>
      <c r="E161" s="450"/>
      <c r="F161" s="450"/>
      <c r="G161" s="450"/>
      <c r="H161" s="463"/>
      <c r="I161" s="451"/>
      <c r="J161" s="452"/>
      <c r="K161" s="468"/>
      <c r="L161" s="468"/>
      <c r="M161" s="468"/>
      <c r="N161" s="456"/>
      <c r="O161" s="467"/>
      <c r="P161" s="468"/>
    </row>
    <row r="162" spans="2:16" s="454" customFormat="1" x14ac:dyDescent="0.25">
      <c r="B162" s="450"/>
      <c r="C162" s="450"/>
      <c r="D162" s="450"/>
      <c r="E162" s="450"/>
      <c r="F162" s="450"/>
      <c r="G162" s="450"/>
      <c r="H162" s="463"/>
      <c r="I162" s="451"/>
      <c r="J162" s="452"/>
      <c r="K162" s="468"/>
      <c r="L162" s="468"/>
      <c r="M162" s="468"/>
      <c r="N162" s="456"/>
      <c r="O162" s="467"/>
      <c r="P162" s="468"/>
    </row>
    <row r="163" spans="2:16" s="454" customFormat="1" x14ac:dyDescent="0.25">
      <c r="B163" s="450"/>
      <c r="C163" s="450"/>
      <c r="D163" s="450"/>
      <c r="E163" s="450"/>
      <c r="F163" s="450"/>
      <c r="G163" s="450"/>
      <c r="H163" s="463"/>
      <c r="I163" s="451"/>
      <c r="J163" s="452"/>
      <c r="K163" s="468"/>
      <c r="L163" s="468"/>
      <c r="M163" s="468"/>
      <c r="N163" s="456"/>
      <c r="O163" s="467"/>
      <c r="P163" s="468"/>
    </row>
    <row r="164" spans="2:16" s="454" customFormat="1" x14ac:dyDescent="0.25">
      <c r="B164" s="450"/>
      <c r="C164" s="450"/>
      <c r="D164" s="450"/>
      <c r="E164" s="450"/>
      <c r="F164" s="450"/>
      <c r="G164" s="450"/>
      <c r="H164" s="463"/>
      <c r="I164" s="451"/>
      <c r="J164" s="452"/>
      <c r="K164" s="468"/>
      <c r="L164" s="468"/>
      <c r="M164" s="468"/>
      <c r="N164" s="456"/>
      <c r="O164" s="467"/>
      <c r="P164" s="468"/>
    </row>
    <row r="165" spans="2:16" s="454" customFormat="1" x14ac:dyDescent="0.25">
      <c r="B165" s="450"/>
      <c r="C165" s="450"/>
      <c r="D165" s="450"/>
      <c r="E165" s="450"/>
      <c r="F165" s="450"/>
      <c r="G165" s="450"/>
      <c r="H165" s="463"/>
      <c r="I165" s="451"/>
      <c r="J165" s="452"/>
      <c r="K165" s="468"/>
      <c r="L165" s="468"/>
      <c r="M165" s="468"/>
      <c r="N165" s="456"/>
      <c r="O165" s="467"/>
      <c r="P165" s="468"/>
    </row>
    <row r="166" spans="2:16" s="454" customFormat="1" x14ac:dyDescent="0.25">
      <c r="B166" s="450"/>
      <c r="C166" s="450"/>
      <c r="D166" s="450"/>
      <c r="E166" s="450"/>
      <c r="F166" s="450"/>
      <c r="G166" s="450"/>
      <c r="H166" s="463"/>
      <c r="I166" s="451"/>
      <c r="J166" s="452"/>
      <c r="K166" s="468"/>
      <c r="L166" s="468"/>
      <c r="M166" s="468"/>
      <c r="N166" s="456"/>
      <c r="O166" s="467"/>
      <c r="P166" s="468"/>
    </row>
    <row r="167" spans="2:16" s="454" customFormat="1" x14ac:dyDescent="0.25">
      <c r="B167" s="450"/>
      <c r="C167" s="450"/>
      <c r="D167" s="450"/>
      <c r="E167" s="450"/>
      <c r="F167" s="450"/>
      <c r="G167" s="450"/>
      <c r="H167" s="463"/>
      <c r="I167" s="451"/>
      <c r="J167" s="452"/>
      <c r="K167" s="468"/>
      <c r="L167" s="468"/>
      <c r="M167" s="468"/>
      <c r="N167" s="456"/>
      <c r="O167" s="467"/>
      <c r="P167" s="468"/>
    </row>
    <row r="168" spans="2:16" s="454" customFormat="1" x14ac:dyDescent="0.25">
      <c r="B168" s="450"/>
      <c r="C168" s="450"/>
      <c r="D168" s="450"/>
      <c r="E168" s="450"/>
      <c r="F168" s="450"/>
      <c r="G168" s="450"/>
      <c r="H168" s="463"/>
      <c r="I168" s="451"/>
      <c r="J168" s="452"/>
      <c r="K168" s="468"/>
      <c r="L168" s="468"/>
      <c r="M168" s="468"/>
      <c r="N168" s="456"/>
      <c r="O168" s="467"/>
      <c r="P168" s="468"/>
    </row>
    <row r="169" spans="2:16" s="454" customFormat="1" x14ac:dyDescent="0.25">
      <c r="B169" s="450"/>
      <c r="C169" s="450"/>
      <c r="D169" s="450"/>
      <c r="E169" s="450"/>
      <c r="F169" s="450"/>
      <c r="G169" s="450"/>
      <c r="H169" s="463"/>
      <c r="I169" s="451"/>
      <c r="J169" s="452"/>
      <c r="K169" s="468"/>
      <c r="L169" s="468"/>
      <c r="M169" s="468"/>
      <c r="N169" s="456"/>
      <c r="O169" s="467"/>
      <c r="P169" s="468"/>
    </row>
    <row r="170" spans="2:16" s="454" customFormat="1" x14ac:dyDescent="0.25">
      <c r="B170" s="450"/>
      <c r="C170" s="450"/>
      <c r="D170" s="450"/>
      <c r="E170" s="450"/>
      <c r="F170" s="450"/>
      <c r="G170" s="450"/>
      <c r="H170" s="463"/>
      <c r="I170" s="451"/>
      <c r="J170" s="452"/>
      <c r="K170" s="468"/>
      <c r="L170" s="468"/>
      <c r="M170" s="468"/>
      <c r="N170" s="456"/>
      <c r="O170" s="467"/>
      <c r="P170" s="468"/>
    </row>
    <row r="171" spans="2:16" s="454" customFormat="1" x14ac:dyDescent="0.25">
      <c r="B171" s="450"/>
      <c r="C171" s="450"/>
      <c r="D171" s="450"/>
      <c r="E171" s="450"/>
      <c r="F171" s="450"/>
      <c r="G171" s="450"/>
      <c r="H171" s="463"/>
      <c r="I171" s="451"/>
      <c r="J171" s="452"/>
      <c r="K171" s="468"/>
      <c r="L171" s="468"/>
      <c r="M171" s="468"/>
      <c r="N171" s="456"/>
      <c r="O171" s="467"/>
      <c r="P171" s="468"/>
    </row>
    <row r="172" spans="2:16" s="454" customFormat="1" x14ac:dyDescent="0.25">
      <c r="B172" s="450"/>
      <c r="C172" s="450"/>
      <c r="D172" s="450"/>
      <c r="E172" s="450"/>
      <c r="F172" s="450"/>
      <c r="G172" s="450"/>
      <c r="H172" s="463"/>
      <c r="I172" s="451"/>
      <c r="J172" s="452"/>
      <c r="K172" s="468"/>
      <c r="L172" s="468"/>
      <c r="M172" s="468"/>
      <c r="N172" s="456"/>
      <c r="O172" s="467"/>
      <c r="P172" s="468"/>
    </row>
    <row r="173" spans="2:16" s="454" customFormat="1" x14ac:dyDescent="0.25">
      <c r="B173" s="450"/>
      <c r="C173" s="450"/>
      <c r="D173" s="450"/>
      <c r="E173" s="450"/>
      <c r="F173" s="450"/>
      <c r="G173" s="450"/>
      <c r="H173" s="463"/>
      <c r="I173" s="451"/>
      <c r="J173" s="452"/>
      <c r="K173" s="468"/>
      <c r="L173" s="468"/>
      <c r="M173" s="468"/>
      <c r="N173" s="456"/>
      <c r="O173" s="467"/>
      <c r="P173" s="468"/>
    </row>
    <row r="174" spans="2:16" s="454" customFormat="1" x14ac:dyDescent="0.25">
      <c r="B174" s="450"/>
      <c r="C174" s="450"/>
      <c r="D174" s="450"/>
      <c r="E174" s="450"/>
      <c r="F174" s="450"/>
      <c r="G174" s="450"/>
      <c r="H174" s="463"/>
      <c r="I174" s="451"/>
      <c r="J174" s="452"/>
      <c r="K174" s="468"/>
      <c r="L174" s="468"/>
      <c r="M174" s="468"/>
      <c r="N174" s="456"/>
      <c r="O174" s="467"/>
      <c r="P174" s="468"/>
    </row>
    <row r="175" spans="2:16" s="454" customFormat="1" x14ac:dyDescent="0.25">
      <c r="B175" s="450"/>
      <c r="C175" s="450"/>
      <c r="D175" s="450"/>
      <c r="E175" s="450"/>
      <c r="F175" s="450"/>
      <c r="G175" s="450"/>
      <c r="H175" s="463"/>
      <c r="I175" s="451"/>
      <c r="J175" s="452"/>
      <c r="K175" s="468"/>
      <c r="L175" s="468"/>
      <c r="M175" s="468"/>
      <c r="N175" s="456"/>
      <c r="O175" s="467"/>
      <c r="P175" s="468"/>
    </row>
    <row r="176" spans="2:16" s="454" customFormat="1" x14ac:dyDescent="0.25">
      <c r="B176" s="450"/>
      <c r="C176" s="450"/>
      <c r="D176" s="450"/>
      <c r="E176" s="450"/>
      <c r="F176" s="450"/>
      <c r="G176" s="450"/>
      <c r="H176" s="463"/>
      <c r="I176" s="451"/>
      <c r="J176" s="452"/>
      <c r="K176" s="468"/>
      <c r="L176" s="468"/>
      <c r="M176" s="468"/>
      <c r="N176" s="456"/>
      <c r="O176" s="467"/>
      <c r="P176" s="468"/>
    </row>
    <row r="177" spans="2:16" s="454" customFormat="1" x14ac:dyDescent="0.25">
      <c r="B177" s="450"/>
      <c r="C177" s="450"/>
      <c r="D177" s="450"/>
      <c r="E177" s="450"/>
      <c r="F177" s="450"/>
      <c r="G177" s="450"/>
      <c r="H177" s="463"/>
      <c r="I177" s="451"/>
      <c r="J177" s="452"/>
      <c r="K177" s="468"/>
      <c r="L177" s="468"/>
      <c r="M177" s="468"/>
      <c r="N177" s="456"/>
      <c r="O177" s="467"/>
      <c r="P177" s="468"/>
    </row>
    <row r="178" spans="2:16" s="454" customFormat="1" x14ac:dyDescent="0.25">
      <c r="B178" s="450"/>
      <c r="C178" s="450"/>
      <c r="D178" s="450"/>
      <c r="E178" s="450"/>
      <c r="F178" s="450"/>
      <c r="G178" s="450"/>
      <c r="H178" s="463"/>
      <c r="I178" s="451"/>
      <c r="J178" s="452"/>
      <c r="K178" s="468"/>
      <c r="L178" s="468"/>
      <c r="M178" s="468"/>
      <c r="N178" s="456"/>
      <c r="O178" s="467"/>
      <c r="P178" s="468"/>
    </row>
    <row r="179" spans="2:16" s="454" customFormat="1" x14ac:dyDescent="0.25">
      <c r="B179" s="450"/>
      <c r="C179" s="450"/>
      <c r="D179" s="450"/>
      <c r="E179" s="450"/>
      <c r="F179" s="450"/>
      <c r="G179" s="450"/>
      <c r="H179" s="463"/>
      <c r="I179" s="451"/>
      <c r="J179" s="452"/>
      <c r="K179" s="468"/>
      <c r="L179" s="468"/>
      <c r="M179" s="468"/>
      <c r="N179" s="456"/>
      <c r="O179" s="467"/>
      <c r="P179" s="468"/>
    </row>
    <row r="180" spans="2:16" s="454" customFormat="1" x14ac:dyDescent="0.25">
      <c r="B180" s="450"/>
      <c r="C180" s="450"/>
      <c r="D180" s="450"/>
      <c r="E180" s="450"/>
      <c r="F180" s="450"/>
      <c r="G180" s="450"/>
      <c r="H180" s="463"/>
      <c r="I180" s="451"/>
      <c r="J180" s="452"/>
      <c r="K180" s="468"/>
      <c r="L180" s="468"/>
      <c r="M180" s="468"/>
      <c r="N180" s="456"/>
      <c r="O180" s="467"/>
      <c r="P180" s="468"/>
    </row>
    <row r="181" spans="2:16" s="454" customFormat="1" x14ac:dyDescent="0.25">
      <c r="B181" s="450"/>
      <c r="C181" s="450"/>
      <c r="D181" s="450"/>
      <c r="E181" s="450"/>
      <c r="F181" s="450"/>
      <c r="G181" s="450"/>
      <c r="H181" s="463"/>
      <c r="I181" s="451"/>
      <c r="J181" s="452"/>
      <c r="K181" s="468"/>
      <c r="L181" s="468"/>
      <c r="M181" s="468"/>
      <c r="N181" s="456"/>
      <c r="O181" s="467"/>
      <c r="P181" s="468"/>
    </row>
    <row r="182" spans="2:16" s="454" customFormat="1" x14ac:dyDescent="0.25">
      <c r="B182" s="450"/>
      <c r="C182" s="450"/>
      <c r="D182" s="450"/>
      <c r="E182" s="450"/>
      <c r="F182" s="450"/>
      <c r="G182" s="450"/>
      <c r="H182" s="463"/>
      <c r="I182" s="451"/>
      <c r="J182" s="452"/>
      <c r="K182" s="468"/>
      <c r="L182" s="468"/>
      <c r="M182" s="468"/>
      <c r="N182" s="456"/>
      <c r="O182" s="467"/>
      <c r="P182" s="468"/>
    </row>
    <row r="183" spans="2:16" s="454" customFormat="1" x14ac:dyDescent="0.25">
      <c r="B183" s="450"/>
      <c r="C183" s="450"/>
      <c r="D183" s="450"/>
      <c r="E183" s="450"/>
      <c r="F183" s="450"/>
      <c r="G183" s="450"/>
      <c r="H183" s="463"/>
      <c r="I183" s="451"/>
      <c r="J183" s="452"/>
      <c r="K183" s="468"/>
      <c r="L183" s="468"/>
      <c r="M183" s="468"/>
      <c r="N183" s="456"/>
      <c r="O183" s="467"/>
      <c r="P183" s="468"/>
    </row>
    <row r="184" spans="2:16" s="454" customFormat="1" x14ac:dyDescent="0.25">
      <c r="B184" s="450"/>
      <c r="C184" s="450"/>
      <c r="D184" s="450"/>
      <c r="E184" s="450"/>
      <c r="F184" s="450"/>
      <c r="G184" s="450"/>
      <c r="H184" s="463"/>
      <c r="I184" s="451"/>
      <c r="J184" s="452"/>
      <c r="K184" s="468"/>
      <c r="L184" s="468"/>
      <c r="M184" s="468"/>
      <c r="N184" s="456"/>
      <c r="O184" s="467"/>
      <c r="P184" s="468"/>
    </row>
    <row r="185" spans="2:16" s="454" customFormat="1" x14ac:dyDescent="0.25">
      <c r="B185" s="450"/>
      <c r="C185" s="450"/>
      <c r="D185" s="450"/>
      <c r="E185" s="450"/>
      <c r="F185" s="450"/>
      <c r="G185" s="450"/>
      <c r="H185" s="463"/>
      <c r="I185" s="451"/>
      <c r="J185" s="452"/>
      <c r="K185" s="468"/>
      <c r="L185" s="468"/>
      <c r="M185" s="468"/>
      <c r="N185" s="456"/>
      <c r="O185" s="467"/>
      <c r="P185" s="468"/>
    </row>
    <row r="186" spans="2:16" s="454" customFormat="1" x14ac:dyDescent="0.25">
      <c r="B186" s="450"/>
      <c r="C186" s="450"/>
      <c r="D186" s="450"/>
      <c r="E186" s="450"/>
      <c r="F186" s="450"/>
      <c r="G186" s="450"/>
      <c r="H186" s="463"/>
      <c r="I186" s="451"/>
      <c r="J186" s="452"/>
      <c r="K186" s="468"/>
      <c r="L186" s="468"/>
      <c r="M186" s="468"/>
      <c r="N186" s="456"/>
      <c r="O186" s="467"/>
      <c r="P186" s="468"/>
    </row>
    <row r="187" spans="2:16" s="454" customFormat="1" x14ac:dyDescent="0.25">
      <c r="B187" s="450"/>
      <c r="C187" s="450"/>
      <c r="D187" s="450"/>
      <c r="E187" s="450"/>
      <c r="F187" s="450"/>
      <c r="G187" s="450"/>
      <c r="H187" s="463"/>
      <c r="I187" s="451"/>
      <c r="J187" s="452"/>
      <c r="K187" s="468"/>
      <c r="L187" s="468"/>
      <c r="M187" s="468"/>
      <c r="N187" s="456"/>
      <c r="O187" s="467"/>
      <c r="P187" s="468"/>
    </row>
    <row r="188" spans="2:16" s="454" customFormat="1" x14ac:dyDescent="0.25">
      <c r="B188" s="450"/>
      <c r="C188" s="450"/>
      <c r="D188" s="450"/>
      <c r="E188" s="450"/>
      <c r="F188" s="450"/>
      <c r="G188" s="450"/>
      <c r="H188" s="463"/>
      <c r="I188" s="451"/>
      <c r="J188" s="452"/>
      <c r="K188" s="468"/>
      <c r="L188" s="468"/>
      <c r="M188" s="468"/>
      <c r="N188" s="456"/>
      <c r="O188" s="467"/>
      <c r="P188" s="468"/>
    </row>
    <row r="189" spans="2:16" s="454" customFormat="1" x14ac:dyDescent="0.25">
      <c r="B189" s="450"/>
      <c r="C189" s="450"/>
      <c r="D189" s="450"/>
      <c r="E189" s="450"/>
      <c r="F189" s="450"/>
      <c r="G189" s="450"/>
      <c r="H189" s="463"/>
      <c r="I189" s="451"/>
      <c r="J189" s="452"/>
      <c r="K189" s="468"/>
      <c r="L189" s="468"/>
      <c r="M189" s="468"/>
      <c r="N189" s="456"/>
      <c r="O189" s="467"/>
      <c r="P189" s="468"/>
    </row>
    <row r="190" spans="2:16" s="454" customFormat="1" x14ac:dyDescent="0.25">
      <c r="B190" s="450"/>
      <c r="C190" s="450"/>
      <c r="D190" s="450"/>
      <c r="E190" s="450"/>
      <c r="F190" s="450"/>
      <c r="G190" s="450"/>
      <c r="H190" s="463"/>
      <c r="I190" s="451"/>
      <c r="J190" s="452"/>
      <c r="K190" s="468"/>
      <c r="L190" s="468"/>
      <c r="M190" s="468"/>
      <c r="N190" s="456"/>
      <c r="O190" s="467"/>
      <c r="P190" s="468"/>
    </row>
    <row r="191" spans="2:16" s="454" customFormat="1" x14ac:dyDescent="0.25">
      <c r="B191" s="450"/>
      <c r="C191" s="450"/>
      <c r="D191" s="450"/>
      <c r="E191" s="450"/>
      <c r="F191" s="450"/>
      <c r="G191" s="450"/>
      <c r="H191" s="463"/>
      <c r="I191" s="451"/>
      <c r="J191" s="452"/>
      <c r="K191" s="468"/>
      <c r="L191" s="468"/>
      <c r="M191" s="468"/>
      <c r="N191" s="456"/>
      <c r="O191" s="467"/>
      <c r="P191" s="468"/>
    </row>
    <row r="192" spans="2:16" s="454" customFormat="1" x14ac:dyDescent="0.25">
      <c r="B192" s="450"/>
      <c r="C192" s="450"/>
      <c r="D192" s="450"/>
      <c r="E192" s="450"/>
      <c r="F192" s="450"/>
      <c r="G192" s="450"/>
      <c r="H192" s="463"/>
      <c r="I192" s="451"/>
      <c r="J192" s="452"/>
      <c r="K192" s="468"/>
      <c r="L192" s="468"/>
      <c r="M192" s="468"/>
      <c r="N192" s="456"/>
      <c r="O192" s="467"/>
      <c r="P192" s="468"/>
    </row>
    <row r="193" spans="2:16" s="454" customFormat="1" x14ac:dyDescent="0.25">
      <c r="B193" s="450"/>
      <c r="C193" s="450"/>
      <c r="D193" s="450"/>
      <c r="E193" s="450"/>
      <c r="F193" s="450"/>
      <c r="G193" s="450"/>
      <c r="H193" s="463"/>
      <c r="I193" s="451"/>
      <c r="J193" s="452"/>
      <c r="K193" s="468"/>
      <c r="L193" s="468"/>
      <c r="M193" s="468"/>
      <c r="N193" s="456"/>
      <c r="O193" s="467"/>
      <c r="P193" s="468"/>
    </row>
    <row r="194" spans="2:16" s="454" customFormat="1" x14ac:dyDescent="0.25">
      <c r="B194" s="450"/>
      <c r="C194" s="450"/>
      <c r="D194" s="450"/>
      <c r="E194" s="450"/>
      <c r="F194" s="450"/>
      <c r="G194" s="450"/>
      <c r="H194" s="463"/>
      <c r="I194" s="451"/>
      <c r="J194" s="452"/>
      <c r="K194" s="468"/>
      <c r="L194" s="468"/>
      <c r="M194" s="468"/>
      <c r="N194" s="456"/>
      <c r="O194" s="467"/>
      <c r="P194" s="468"/>
    </row>
    <row r="195" spans="2:16" s="454" customFormat="1" x14ac:dyDescent="0.25">
      <c r="B195" s="450"/>
      <c r="C195" s="450"/>
      <c r="D195" s="450"/>
      <c r="E195" s="450"/>
      <c r="F195" s="450"/>
      <c r="G195" s="450"/>
      <c r="H195" s="463"/>
      <c r="I195" s="451"/>
      <c r="J195" s="452"/>
      <c r="K195" s="468"/>
      <c r="L195" s="468"/>
      <c r="M195" s="468"/>
      <c r="N195" s="456"/>
      <c r="O195" s="467"/>
      <c r="P195" s="468"/>
    </row>
    <row r="196" spans="2:16" s="454" customFormat="1" x14ac:dyDescent="0.25">
      <c r="B196" s="450"/>
      <c r="C196" s="450"/>
      <c r="D196" s="450"/>
      <c r="E196" s="450"/>
      <c r="F196" s="450"/>
      <c r="G196" s="450"/>
      <c r="H196" s="463"/>
      <c r="I196" s="451"/>
      <c r="J196" s="452"/>
      <c r="K196" s="468"/>
      <c r="L196" s="468"/>
      <c r="M196" s="468"/>
      <c r="N196" s="456"/>
      <c r="O196" s="467"/>
      <c r="P196" s="468"/>
    </row>
    <row r="197" spans="2:16" s="454" customFormat="1" x14ac:dyDescent="0.25">
      <c r="B197" s="450"/>
      <c r="C197" s="450"/>
      <c r="D197" s="450"/>
      <c r="E197" s="450"/>
      <c r="F197" s="450"/>
      <c r="G197" s="450"/>
      <c r="H197" s="463"/>
      <c r="I197" s="451"/>
      <c r="J197" s="452"/>
      <c r="K197" s="468"/>
      <c r="L197" s="468"/>
      <c r="M197" s="468"/>
      <c r="N197" s="456"/>
      <c r="O197" s="467"/>
      <c r="P197" s="468"/>
    </row>
    <row r="198" spans="2:16" s="454" customFormat="1" x14ac:dyDescent="0.25">
      <c r="B198" s="450"/>
      <c r="C198" s="450"/>
      <c r="D198" s="450"/>
      <c r="E198" s="450"/>
      <c r="F198" s="450"/>
      <c r="G198" s="450"/>
      <c r="H198" s="463"/>
      <c r="I198" s="451"/>
      <c r="J198" s="452"/>
      <c r="K198" s="468"/>
      <c r="L198" s="468"/>
      <c r="M198" s="468"/>
      <c r="N198" s="456"/>
      <c r="O198" s="467"/>
      <c r="P198" s="468"/>
    </row>
    <row r="199" spans="2:16" s="454" customFormat="1" x14ac:dyDescent="0.25">
      <c r="B199" s="450"/>
      <c r="C199" s="450"/>
      <c r="D199" s="450"/>
      <c r="E199" s="450"/>
      <c r="F199" s="450"/>
      <c r="G199" s="450"/>
      <c r="H199" s="463"/>
      <c r="I199" s="451"/>
      <c r="J199" s="452"/>
      <c r="K199" s="468"/>
      <c r="L199" s="468"/>
      <c r="M199" s="468"/>
      <c r="N199" s="456"/>
      <c r="O199" s="467"/>
      <c r="P199" s="468"/>
    </row>
    <row r="200" spans="2:16" s="454" customFormat="1" x14ac:dyDescent="0.25">
      <c r="B200" s="450"/>
      <c r="C200" s="450"/>
      <c r="D200" s="450"/>
      <c r="E200" s="450"/>
      <c r="F200" s="450"/>
      <c r="G200" s="450"/>
      <c r="H200" s="463"/>
      <c r="I200" s="451"/>
      <c r="J200" s="452"/>
      <c r="K200" s="468"/>
      <c r="L200" s="468"/>
      <c r="M200" s="468"/>
      <c r="N200" s="456"/>
      <c r="O200" s="467"/>
      <c r="P200" s="468"/>
    </row>
    <row r="201" spans="2:16" s="454" customFormat="1" x14ac:dyDescent="0.25">
      <c r="B201" s="450"/>
      <c r="C201" s="450"/>
      <c r="D201" s="450"/>
      <c r="E201" s="450"/>
      <c r="F201" s="450"/>
      <c r="G201" s="450"/>
      <c r="H201" s="463"/>
      <c r="I201" s="451"/>
      <c r="J201" s="452"/>
      <c r="K201" s="468"/>
      <c r="L201" s="468"/>
      <c r="M201" s="468"/>
      <c r="N201" s="456"/>
      <c r="O201" s="467"/>
      <c r="P201" s="468"/>
    </row>
    <row r="202" spans="2:16" s="454" customFormat="1" x14ac:dyDescent="0.25">
      <c r="B202" s="450"/>
      <c r="C202" s="450"/>
      <c r="D202" s="450"/>
      <c r="E202" s="450"/>
      <c r="F202" s="450"/>
      <c r="G202" s="450"/>
      <c r="H202" s="463"/>
      <c r="I202" s="451"/>
      <c r="J202" s="452"/>
      <c r="K202" s="468"/>
      <c r="L202" s="468"/>
      <c r="M202" s="468"/>
      <c r="N202" s="456"/>
      <c r="O202" s="467"/>
      <c r="P202" s="468"/>
    </row>
    <row r="203" spans="2:16" s="454" customFormat="1" x14ac:dyDescent="0.25">
      <c r="B203" s="450"/>
      <c r="C203" s="450"/>
      <c r="D203" s="450"/>
      <c r="E203" s="450"/>
      <c r="F203" s="450"/>
      <c r="G203" s="450"/>
      <c r="H203" s="463"/>
      <c r="I203" s="451"/>
      <c r="J203" s="452"/>
      <c r="K203" s="468"/>
      <c r="L203" s="468"/>
      <c r="M203" s="468"/>
      <c r="N203" s="456"/>
      <c r="O203" s="467"/>
      <c r="P203" s="468"/>
    </row>
    <row r="204" spans="2:16" s="454" customFormat="1" x14ac:dyDescent="0.25">
      <c r="B204" s="450"/>
      <c r="C204" s="450"/>
      <c r="D204" s="450"/>
      <c r="E204" s="450"/>
      <c r="F204" s="450"/>
      <c r="G204" s="450"/>
      <c r="H204" s="463"/>
      <c r="I204" s="451"/>
      <c r="J204" s="452"/>
      <c r="K204" s="468"/>
      <c r="L204" s="468"/>
      <c r="M204" s="468"/>
      <c r="N204" s="456"/>
      <c r="O204" s="467"/>
      <c r="P204" s="468"/>
    </row>
    <row r="205" spans="2:16" s="454" customFormat="1" x14ac:dyDescent="0.25">
      <c r="B205" s="450"/>
      <c r="C205" s="450"/>
      <c r="D205" s="450"/>
      <c r="E205" s="450"/>
      <c r="F205" s="450"/>
      <c r="G205" s="450"/>
      <c r="H205" s="463"/>
      <c r="I205" s="451"/>
      <c r="J205" s="452"/>
      <c r="K205" s="468"/>
      <c r="L205" s="468"/>
      <c r="M205" s="468"/>
      <c r="N205" s="456"/>
      <c r="O205" s="467"/>
      <c r="P205" s="468"/>
    </row>
    <row r="206" spans="2:16" s="454" customFormat="1" x14ac:dyDescent="0.25">
      <c r="B206" s="450"/>
      <c r="C206" s="450"/>
      <c r="D206" s="450"/>
      <c r="E206" s="450"/>
      <c r="F206" s="450"/>
      <c r="G206" s="450"/>
      <c r="H206" s="463"/>
      <c r="I206" s="451"/>
      <c r="J206" s="452"/>
      <c r="K206" s="468"/>
      <c r="L206" s="468"/>
      <c r="M206" s="468"/>
      <c r="N206" s="456"/>
      <c r="O206" s="467"/>
      <c r="P206" s="468"/>
    </row>
    <row r="207" spans="2:16" s="454" customFormat="1" x14ac:dyDescent="0.25">
      <c r="B207" s="450"/>
      <c r="C207" s="450"/>
      <c r="D207" s="450"/>
      <c r="E207" s="450"/>
      <c r="F207" s="450"/>
      <c r="G207" s="450"/>
      <c r="H207" s="463"/>
      <c r="I207" s="451"/>
      <c r="J207" s="452"/>
      <c r="K207" s="468"/>
      <c r="L207" s="468"/>
      <c r="M207" s="468"/>
      <c r="N207" s="456"/>
      <c r="O207" s="467"/>
      <c r="P207" s="468"/>
    </row>
    <row r="208" spans="2:16" s="454" customFormat="1" x14ac:dyDescent="0.25">
      <c r="B208" s="450"/>
      <c r="C208" s="450"/>
      <c r="D208" s="450"/>
      <c r="E208" s="450"/>
      <c r="F208" s="450"/>
      <c r="G208" s="450"/>
      <c r="H208" s="463"/>
      <c r="I208" s="451"/>
      <c r="J208" s="452"/>
      <c r="K208" s="468"/>
      <c r="L208" s="468"/>
      <c r="M208" s="468"/>
      <c r="N208" s="456"/>
      <c r="O208" s="467"/>
      <c r="P208" s="468"/>
    </row>
    <row r="209" spans="2:16" s="454" customFormat="1" x14ac:dyDescent="0.25">
      <c r="B209" s="450"/>
      <c r="C209" s="450"/>
      <c r="D209" s="450"/>
      <c r="E209" s="450"/>
      <c r="F209" s="450"/>
      <c r="G209" s="450"/>
      <c r="H209" s="463"/>
      <c r="I209" s="451"/>
      <c r="J209" s="452"/>
      <c r="K209" s="468"/>
      <c r="L209" s="468"/>
      <c r="M209" s="468"/>
      <c r="N209" s="456"/>
      <c r="O209" s="467"/>
      <c r="P209" s="468"/>
    </row>
    <row r="210" spans="2:16" s="454" customFormat="1" x14ac:dyDescent="0.25">
      <c r="B210" s="450"/>
      <c r="C210" s="450"/>
      <c r="D210" s="450"/>
      <c r="E210" s="450"/>
      <c r="F210" s="450"/>
      <c r="G210" s="450"/>
      <c r="H210" s="463"/>
      <c r="I210" s="451"/>
      <c r="J210" s="452"/>
      <c r="K210" s="468"/>
      <c r="L210" s="468"/>
      <c r="M210" s="468"/>
      <c r="N210" s="456"/>
      <c r="O210" s="467"/>
      <c r="P210" s="468"/>
    </row>
    <row r="211" spans="2:16" s="454" customFormat="1" x14ac:dyDescent="0.25">
      <c r="B211" s="450"/>
      <c r="C211" s="450"/>
      <c r="D211" s="450"/>
      <c r="E211" s="450"/>
      <c r="F211" s="450"/>
      <c r="G211" s="450"/>
      <c r="H211" s="463"/>
      <c r="I211" s="451"/>
      <c r="J211" s="452"/>
      <c r="K211" s="468"/>
      <c r="L211" s="468"/>
      <c r="M211" s="468"/>
      <c r="N211" s="456"/>
      <c r="O211" s="467"/>
      <c r="P211" s="468"/>
    </row>
    <row r="212" spans="2:16" s="454" customFormat="1" x14ac:dyDescent="0.25">
      <c r="B212" s="450"/>
      <c r="C212" s="450"/>
      <c r="D212" s="450"/>
      <c r="E212" s="450"/>
      <c r="F212" s="450"/>
      <c r="G212" s="450"/>
      <c r="H212" s="463"/>
      <c r="I212" s="451"/>
      <c r="J212" s="452"/>
      <c r="K212" s="468"/>
      <c r="L212" s="468"/>
      <c r="M212" s="468"/>
      <c r="N212" s="456"/>
      <c r="O212" s="467"/>
      <c r="P212" s="468"/>
    </row>
    <row r="213" spans="2:16" s="454" customFormat="1" x14ac:dyDescent="0.25">
      <c r="B213" s="450"/>
      <c r="C213" s="450"/>
      <c r="D213" s="450"/>
      <c r="E213" s="450"/>
      <c r="F213" s="450"/>
      <c r="G213" s="450"/>
      <c r="H213" s="463"/>
      <c r="I213" s="451"/>
      <c r="J213" s="452"/>
      <c r="K213" s="468"/>
      <c r="L213" s="468"/>
      <c r="M213" s="468"/>
      <c r="N213" s="456"/>
      <c r="O213" s="467"/>
      <c r="P213" s="468"/>
    </row>
    <row r="214" spans="2:16" s="454" customFormat="1" x14ac:dyDescent="0.25">
      <c r="B214" s="450"/>
      <c r="C214" s="450"/>
      <c r="D214" s="450"/>
      <c r="E214" s="450"/>
      <c r="F214" s="450"/>
      <c r="G214" s="450"/>
      <c r="H214" s="463"/>
      <c r="I214" s="451"/>
      <c r="J214" s="452"/>
      <c r="K214" s="468"/>
      <c r="L214" s="468"/>
      <c r="M214" s="468"/>
      <c r="N214" s="456"/>
      <c r="O214" s="467"/>
      <c r="P214" s="468"/>
    </row>
    <row r="215" spans="2:16" s="454" customFormat="1" x14ac:dyDescent="0.25">
      <c r="B215" s="450"/>
      <c r="C215" s="450"/>
      <c r="D215" s="450"/>
      <c r="E215" s="450"/>
      <c r="F215" s="450"/>
      <c r="G215" s="450"/>
      <c r="H215" s="463"/>
      <c r="I215" s="451"/>
      <c r="J215" s="452"/>
      <c r="K215" s="468"/>
      <c r="L215" s="468"/>
      <c r="M215" s="468"/>
      <c r="N215" s="456"/>
      <c r="O215" s="467"/>
      <c r="P215" s="468"/>
    </row>
    <row r="216" spans="2:16" s="454" customFormat="1" x14ac:dyDescent="0.25">
      <c r="B216" s="450"/>
      <c r="C216" s="450"/>
      <c r="D216" s="450"/>
      <c r="E216" s="450"/>
      <c r="F216" s="450"/>
      <c r="G216" s="450"/>
      <c r="H216" s="463"/>
      <c r="I216" s="451"/>
      <c r="J216" s="452"/>
      <c r="K216" s="468"/>
      <c r="L216" s="468"/>
      <c r="M216" s="468"/>
      <c r="N216" s="456"/>
      <c r="O216" s="467"/>
      <c r="P216" s="468"/>
    </row>
    <row r="217" spans="2:16" s="454" customFormat="1" x14ac:dyDescent="0.25">
      <c r="B217" s="450"/>
      <c r="C217" s="450"/>
      <c r="D217" s="450"/>
      <c r="E217" s="450"/>
      <c r="F217" s="450"/>
      <c r="G217" s="450"/>
      <c r="H217" s="463"/>
      <c r="I217" s="451"/>
      <c r="J217" s="452"/>
      <c r="K217" s="468"/>
      <c r="L217" s="468"/>
      <c r="M217" s="468"/>
      <c r="N217" s="456"/>
      <c r="O217" s="467"/>
      <c r="P217" s="468"/>
    </row>
    <row r="218" spans="2:16" s="454" customFormat="1" x14ac:dyDescent="0.25">
      <c r="B218" s="450"/>
      <c r="C218" s="450"/>
      <c r="D218" s="450"/>
      <c r="E218" s="450"/>
      <c r="F218" s="450"/>
      <c r="G218" s="450"/>
      <c r="H218" s="463"/>
      <c r="I218" s="451"/>
      <c r="J218" s="452"/>
      <c r="K218" s="468"/>
      <c r="L218" s="468"/>
      <c r="M218" s="468"/>
      <c r="N218" s="456"/>
      <c r="O218" s="467"/>
      <c r="P218" s="468"/>
    </row>
    <row r="219" spans="2:16" s="454" customFormat="1" x14ac:dyDescent="0.25">
      <c r="B219" s="450"/>
      <c r="C219" s="450"/>
      <c r="D219" s="450"/>
      <c r="E219" s="450"/>
      <c r="F219" s="450"/>
      <c r="G219" s="450"/>
      <c r="H219" s="463"/>
      <c r="I219" s="451"/>
      <c r="J219" s="452"/>
      <c r="K219" s="468"/>
      <c r="L219" s="468"/>
      <c r="M219" s="468"/>
      <c r="N219" s="456"/>
      <c r="O219" s="467"/>
      <c r="P219" s="468"/>
    </row>
    <row r="220" spans="2:16" s="454" customFormat="1" x14ac:dyDescent="0.25">
      <c r="B220" s="450"/>
      <c r="C220" s="450"/>
      <c r="D220" s="450"/>
      <c r="E220" s="450"/>
      <c r="F220" s="450"/>
      <c r="G220" s="450"/>
      <c r="H220" s="463"/>
      <c r="I220" s="451"/>
      <c r="J220" s="452"/>
      <c r="K220" s="468"/>
      <c r="L220" s="468"/>
      <c r="M220" s="468"/>
      <c r="N220" s="456"/>
      <c r="O220" s="467"/>
      <c r="P220" s="468"/>
    </row>
    <row r="221" spans="2:16" s="454" customFormat="1" x14ac:dyDescent="0.25">
      <c r="B221" s="450"/>
      <c r="C221" s="450"/>
      <c r="D221" s="450"/>
      <c r="E221" s="450"/>
      <c r="F221" s="450"/>
      <c r="G221" s="450"/>
      <c r="H221" s="463"/>
      <c r="I221" s="451"/>
      <c r="J221" s="452"/>
      <c r="K221" s="468"/>
      <c r="L221" s="468"/>
      <c r="M221" s="468"/>
      <c r="N221" s="456"/>
      <c r="O221" s="467"/>
      <c r="P221" s="468"/>
    </row>
    <row r="222" spans="2:16" s="454" customFormat="1" x14ac:dyDescent="0.25">
      <c r="B222" s="450"/>
      <c r="C222" s="450"/>
      <c r="D222" s="450"/>
      <c r="E222" s="450"/>
      <c r="F222" s="450"/>
      <c r="G222" s="450"/>
      <c r="H222" s="463"/>
      <c r="I222" s="451"/>
      <c r="J222" s="452"/>
      <c r="K222" s="468"/>
      <c r="L222" s="468"/>
      <c r="M222" s="468"/>
      <c r="N222" s="456"/>
      <c r="O222" s="467"/>
      <c r="P222" s="468"/>
    </row>
    <row r="223" spans="2:16" s="454" customFormat="1" x14ac:dyDescent="0.25">
      <c r="B223" s="450"/>
      <c r="C223" s="450"/>
      <c r="D223" s="450"/>
      <c r="E223" s="450"/>
      <c r="F223" s="450"/>
      <c r="G223" s="450"/>
      <c r="H223" s="463"/>
      <c r="I223" s="451"/>
      <c r="J223" s="452"/>
      <c r="K223" s="468"/>
      <c r="L223" s="468"/>
      <c r="M223" s="468"/>
      <c r="N223" s="456"/>
      <c r="O223" s="467"/>
      <c r="P223" s="468"/>
    </row>
    <row r="224" spans="2:16" s="454" customFormat="1" x14ac:dyDescent="0.25">
      <c r="B224" s="450"/>
      <c r="C224" s="450"/>
      <c r="D224" s="450"/>
      <c r="E224" s="450"/>
      <c r="F224" s="450"/>
      <c r="G224" s="450"/>
      <c r="H224" s="463"/>
      <c r="I224" s="451"/>
      <c r="J224" s="452"/>
      <c r="K224" s="468"/>
      <c r="L224" s="468"/>
      <c r="M224" s="468"/>
      <c r="N224" s="456"/>
      <c r="O224" s="467"/>
      <c r="P224" s="468"/>
    </row>
    <row r="225" spans="2:16" s="454" customFormat="1" x14ac:dyDescent="0.25">
      <c r="B225" s="450"/>
      <c r="C225" s="450"/>
      <c r="D225" s="450"/>
      <c r="E225" s="450"/>
      <c r="F225" s="450"/>
      <c r="G225" s="450"/>
      <c r="H225" s="463"/>
      <c r="I225" s="451"/>
      <c r="J225" s="452"/>
      <c r="K225" s="468"/>
      <c r="L225" s="468"/>
      <c r="M225" s="468"/>
      <c r="N225" s="456"/>
      <c r="O225" s="467"/>
      <c r="P225" s="468"/>
    </row>
    <row r="226" spans="2:16" s="454" customFormat="1" x14ac:dyDescent="0.25">
      <c r="B226" s="450"/>
      <c r="C226" s="450"/>
      <c r="D226" s="450"/>
      <c r="E226" s="450"/>
      <c r="F226" s="450"/>
      <c r="G226" s="450"/>
      <c r="H226" s="463"/>
      <c r="I226" s="451"/>
      <c r="J226" s="452"/>
      <c r="K226" s="468"/>
      <c r="L226" s="468"/>
      <c r="M226" s="468"/>
      <c r="N226" s="456"/>
      <c r="O226" s="467"/>
      <c r="P226" s="468"/>
    </row>
    <row r="227" spans="2:16" s="454" customFormat="1" x14ac:dyDescent="0.25">
      <c r="B227" s="450"/>
      <c r="C227" s="450"/>
      <c r="D227" s="450"/>
      <c r="E227" s="450"/>
      <c r="F227" s="450"/>
      <c r="G227" s="450"/>
      <c r="H227" s="463"/>
      <c r="I227" s="451"/>
      <c r="J227" s="452"/>
      <c r="K227" s="468"/>
      <c r="L227" s="468"/>
      <c r="M227" s="468"/>
      <c r="N227" s="456"/>
      <c r="O227" s="467"/>
      <c r="P227" s="468"/>
    </row>
    <row r="228" spans="2:16" s="454" customFormat="1" x14ac:dyDescent="0.25">
      <c r="B228" s="450"/>
      <c r="C228" s="450"/>
      <c r="D228" s="450"/>
      <c r="E228" s="450"/>
      <c r="F228" s="450"/>
      <c r="G228" s="450"/>
      <c r="H228" s="463" t="str">
        <f t="shared" ref="H88:H251" si="0">IF(COUNTA(C228:G228)&gt;=1, C228 &amp; "" &amp; E228 &amp; "." &amp; F228 &amp; "." &amp; G228, "")</f>
        <v/>
      </c>
      <c r="I228" s="451"/>
      <c r="J228" s="452"/>
      <c r="K228" s="468"/>
      <c r="L228" s="468"/>
      <c r="M228" s="468"/>
      <c r="N228" s="456"/>
      <c r="O228" s="467"/>
      <c r="P228" s="468"/>
    </row>
    <row r="229" spans="2:16" s="454" customFormat="1" x14ac:dyDescent="0.25">
      <c r="B229" s="450"/>
      <c r="C229" s="450"/>
      <c r="D229" s="450"/>
      <c r="E229" s="450"/>
      <c r="F229" s="450"/>
      <c r="G229" s="450"/>
      <c r="H229" s="463" t="str">
        <f t="shared" si="0"/>
        <v/>
      </c>
      <c r="I229" s="451"/>
      <c r="J229" s="452"/>
      <c r="K229" s="468"/>
      <c r="L229" s="468"/>
      <c r="M229" s="468"/>
      <c r="N229" s="456"/>
      <c r="O229" s="467"/>
      <c r="P229" s="468"/>
    </row>
    <row r="230" spans="2:16" s="454" customFormat="1" x14ac:dyDescent="0.25">
      <c r="B230" s="450"/>
      <c r="C230" s="450"/>
      <c r="D230" s="450"/>
      <c r="E230" s="450"/>
      <c r="F230" s="450"/>
      <c r="G230" s="450"/>
      <c r="H230" s="463" t="str">
        <f t="shared" si="0"/>
        <v/>
      </c>
      <c r="I230" s="451"/>
      <c r="J230" s="452"/>
      <c r="K230" s="468"/>
      <c r="L230" s="468"/>
      <c r="M230" s="468"/>
      <c r="N230" s="456"/>
      <c r="O230" s="467"/>
      <c r="P230" s="468"/>
    </row>
    <row r="231" spans="2:16" s="454" customFormat="1" x14ac:dyDescent="0.25">
      <c r="B231" s="450"/>
      <c r="C231" s="450"/>
      <c r="D231" s="450"/>
      <c r="E231" s="450"/>
      <c r="F231" s="450"/>
      <c r="G231" s="450"/>
      <c r="H231" s="463" t="str">
        <f t="shared" si="0"/>
        <v/>
      </c>
      <c r="I231" s="451"/>
      <c r="J231" s="452"/>
      <c r="K231" s="468"/>
      <c r="L231" s="468"/>
      <c r="M231" s="468"/>
      <c r="N231" s="456"/>
      <c r="O231" s="467"/>
      <c r="P231" s="468"/>
    </row>
    <row r="232" spans="2:16" s="454" customFormat="1" x14ac:dyDescent="0.25">
      <c r="B232" s="450"/>
      <c r="C232" s="450"/>
      <c r="D232" s="450"/>
      <c r="E232" s="450"/>
      <c r="F232" s="450"/>
      <c r="G232" s="450"/>
      <c r="H232" s="463"/>
      <c r="I232" s="451"/>
      <c r="J232" s="452"/>
      <c r="K232" s="468"/>
      <c r="L232" s="468"/>
      <c r="M232" s="468"/>
      <c r="N232" s="456"/>
      <c r="O232" s="467"/>
      <c r="P232" s="468"/>
    </row>
    <row r="233" spans="2:16" s="454" customFormat="1" x14ac:dyDescent="0.25">
      <c r="B233" s="450"/>
      <c r="C233" s="450"/>
      <c r="D233" s="450"/>
      <c r="E233" s="450"/>
      <c r="F233" s="450"/>
      <c r="G233" s="450"/>
      <c r="H233" s="463"/>
      <c r="I233" s="451"/>
      <c r="J233" s="452"/>
      <c r="K233" s="468"/>
      <c r="L233" s="468"/>
      <c r="M233" s="468"/>
      <c r="N233" s="456"/>
      <c r="O233" s="467"/>
      <c r="P233" s="468"/>
    </row>
    <row r="234" spans="2:16" s="454" customFormat="1" x14ac:dyDescent="0.25">
      <c r="B234" s="450"/>
      <c r="C234" s="450"/>
      <c r="D234" s="450"/>
      <c r="E234" s="450"/>
      <c r="F234" s="450"/>
      <c r="G234" s="450"/>
      <c r="H234" s="463"/>
      <c r="I234" s="451"/>
      <c r="J234" s="452"/>
      <c r="K234" s="468"/>
      <c r="L234" s="468"/>
      <c r="M234" s="468"/>
      <c r="N234" s="456"/>
      <c r="O234" s="467"/>
      <c r="P234" s="468"/>
    </row>
    <row r="235" spans="2:16" s="454" customFormat="1" x14ac:dyDescent="0.25">
      <c r="B235" s="450"/>
      <c r="C235" s="450"/>
      <c r="D235" s="450"/>
      <c r="E235" s="450"/>
      <c r="F235" s="450"/>
      <c r="G235" s="450"/>
      <c r="H235" s="463"/>
      <c r="I235" s="451"/>
      <c r="J235" s="452"/>
      <c r="K235" s="468"/>
      <c r="L235" s="468"/>
      <c r="M235" s="468"/>
      <c r="N235" s="456"/>
      <c r="O235" s="467"/>
      <c r="P235" s="468"/>
    </row>
    <row r="236" spans="2:16" s="454" customFormat="1" x14ac:dyDescent="0.25">
      <c r="B236" s="450"/>
      <c r="C236" s="450"/>
      <c r="D236" s="450"/>
      <c r="E236" s="450"/>
      <c r="F236" s="450"/>
      <c r="G236" s="450"/>
      <c r="H236" s="463"/>
      <c r="I236" s="451"/>
      <c r="J236" s="452"/>
      <c r="K236" s="468"/>
      <c r="L236" s="468"/>
      <c r="M236" s="468"/>
      <c r="N236" s="456"/>
      <c r="O236" s="467"/>
      <c r="P236" s="468"/>
    </row>
    <row r="237" spans="2:16" s="454" customFormat="1" x14ac:dyDescent="0.25">
      <c r="B237" s="450"/>
      <c r="C237" s="450"/>
      <c r="D237" s="450"/>
      <c r="E237" s="450"/>
      <c r="F237" s="450"/>
      <c r="G237" s="450"/>
      <c r="H237" s="463"/>
      <c r="I237" s="451"/>
      <c r="J237" s="452"/>
      <c r="K237" s="468"/>
      <c r="L237" s="468"/>
      <c r="M237" s="468"/>
      <c r="N237" s="456"/>
      <c r="O237" s="467"/>
      <c r="P237" s="468"/>
    </row>
    <row r="238" spans="2:16" s="454" customFormat="1" x14ac:dyDescent="0.25">
      <c r="B238" s="450"/>
      <c r="C238" s="450"/>
      <c r="D238" s="450"/>
      <c r="E238" s="450"/>
      <c r="F238" s="450"/>
      <c r="G238" s="450"/>
      <c r="H238" s="463"/>
      <c r="I238" s="451"/>
      <c r="J238" s="452"/>
      <c r="K238" s="468"/>
      <c r="L238" s="468"/>
      <c r="M238" s="468"/>
      <c r="N238" s="456"/>
      <c r="O238" s="467"/>
      <c r="P238" s="468"/>
    </row>
    <row r="239" spans="2:16" s="454" customFormat="1" x14ac:dyDescent="0.25">
      <c r="B239" s="450"/>
      <c r="C239" s="450"/>
      <c r="D239" s="450"/>
      <c r="E239" s="450"/>
      <c r="F239" s="450"/>
      <c r="G239" s="450"/>
      <c r="H239" s="463"/>
      <c r="I239" s="451"/>
      <c r="J239" s="452"/>
      <c r="K239" s="468"/>
      <c r="L239" s="468"/>
      <c r="M239" s="468"/>
      <c r="N239" s="456"/>
      <c r="O239" s="467"/>
      <c r="P239" s="468"/>
    </row>
    <row r="240" spans="2:16" s="454" customFormat="1" x14ac:dyDescent="0.25">
      <c r="B240" s="450"/>
      <c r="C240" s="450"/>
      <c r="D240" s="450"/>
      <c r="E240" s="450"/>
      <c r="F240" s="450"/>
      <c r="G240" s="450"/>
      <c r="H240" s="463"/>
      <c r="I240" s="451"/>
      <c r="J240" s="452"/>
      <c r="K240" s="468"/>
      <c r="L240" s="468"/>
      <c r="M240" s="468"/>
      <c r="N240" s="456"/>
      <c r="O240" s="467"/>
      <c r="P240" s="468"/>
    </row>
    <row r="241" spans="2:16" s="454" customFormat="1" x14ac:dyDescent="0.25">
      <c r="B241" s="450"/>
      <c r="C241" s="450"/>
      <c r="D241" s="450"/>
      <c r="E241" s="450"/>
      <c r="F241" s="450"/>
      <c r="G241" s="450"/>
      <c r="H241" s="463"/>
      <c r="I241" s="451"/>
      <c r="J241" s="452"/>
      <c r="K241" s="468"/>
      <c r="L241" s="468"/>
      <c r="M241" s="468"/>
      <c r="N241" s="456"/>
      <c r="O241" s="467"/>
      <c r="P241" s="468"/>
    </row>
    <row r="242" spans="2:16" s="454" customFormat="1" x14ac:dyDescent="0.25">
      <c r="B242" s="450"/>
      <c r="C242" s="450"/>
      <c r="D242" s="450"/>
      <c r="E242" s="450"/>
      <c r="F242" s="450"/>
      <c r="G242" s="450"/>
      <c r="H242" s="463"/>
      <c r="I242" s="451"/>
      <c r="J242" s="452"/>
      <c r="K242" s="468"/>
      <c r="L242" s="468"/>
      <c r="M242" s="468"/>
      <c r="N242" s="456"/>
      <c r="O242" s="467"/>
      <c r="P242" s="468"/>
    </row>
    <row r="243" spans="2:16" s="454" customFormat="1" x14ac:dyDescent="0.25">
      <c r="B243" s="450"/>
      <c r="C243" s="450"/>
      <c r="D243" s="450"/>
      <c r="E243" s="450"/>
      <c r="F243" s="450"/>
      <c r="G243" s="450"/>
      <c r="H243" s="463"/>
      <c r="I243" s="451"/>
      <c r="J243" s="452"/>
      <c r="K243" s="468"/>
      <c r="L243" s="468"/>
      <c r="M243" s="468"/>
      <c r="N243" s="456"/>
      <c r="O243" s="467"/>
      <c r="P243" s="468"/>
    </row>
    <row r="244" spans="2:16" s="454" customFormat="1" x14ac:dyDescent="0.25">
      <c r="B244" s="450"/>
      <c r="C244" s="450"/>
      <c r="D244" s="450"/>
      <c r="E244" s="450"/>
      <c r="F244" s="450"/>
      <c r="G244" s="450"/>
      <c r="H244" s="463"/>
      <c r="I244" s="451"/>
      <c r="J244" s="452"/>
      <c r="K244" s="468"/>
      <c r="L244" s="468"/>
      <c r="M244" s="468"/>
      <c r="N244" s="456"/>
      <c r="O244" s="467"/>
      <c r="P244" s="468"/>
    </row>
    <row r="245" spans="2:16" s="454" customFormat="1" x14ac:dyDescent="0.25">
      <c r="B245" s="450"/>
      <c r="C245" s="450"/>
      <c r="D245" s="450"/>
      <c r="E245" s="450"/>
      <c r="F245" s="450"/>
      <c r="G245" s="450"/>
      <c r="H245" s="463"/>
      <c r="I245" s="451"/>
      <c r="J245" s="452"/>
      <c r="K245" s="468"/>
      <c r="L245" s="468"/>
      <c r="M245" s="468"/>
      <c r="N245" s="456"/>
      <c r="O245" s="467"/>
      <c r="P245" s="468"/>
    </row>
    <row r="246" spans="2:16" s="454" customFormat="1" x14ac:dyDescent="0.25">
      <c r="B246" s="450"/>
      <c r="C246" s="450"/>
      <c r="D246" s="450"/>
      <c r="E246" s="450"/>
      <c r="F246" s="450"/>
      <c r="G246" s="450"/>
      <c r="H246" s="463"/>
      <c r="I246" s="451"/>
      <c r="J246" s="452"/>
      <c r="K246" s="468"/>
      <c r="L246" s="468"/>
      <c r="M246" s="468"/>
      <c r="N246" s="456"/>
      <c r="O246" s="467"/>
      <c r="P246" s="468"/>
    </row>
    <row r="247" spans="2:16" s="454" customFormat="1" x14ac:dyDescent="0.25">
      <c r="B247" s="450"/>
      <c r="C247" s="450"/>
      <c r="D247" s="450"/>
      <c r="E247" s="450"/>
      <c r="F247" s="450"/>
      <c r="G247" s="450"/>
      <c r="H247" s="463"/>
      <c r="I247" s="451"/>
      <c r="J247" s="452"/>
      <c r="K247" s="468"/>
      <c r="L247" s="468"/>
      <c r="M247" s="468"/>
      <c r="N247" s="456"/>
      <c r="O247" s="467"/>
      <c r="P247" s="468"/>
    </row>
    <row r="248" spans="2:16" s="454" customFormat="1" x14ac:dyDescent="0.25">
      <c r="B248" s="450"/>
      <c r="C248" s="450"/>
      <c r="D248" s="450"/>
      <c r="E248" s="450"/>
      <c r="F248" s="450"/>
      <c r="G248" s="450"/>
      <c r="H248" s="463"/>
      <c r="I248" s="451"/>
      <c r="J248" s="452"/>
      <c r="K248" s="468"/>
      <c r="L248" s="468"/>
      <c r="M248" s="468"/>
      <c r="N248" s="456"/>
      <c r="O248" s="467"/>
      <c r="P248" s="468"/>
    </row>
    <row r="249" spans="2:16" s="454" customFormat="1" x14ac:dyDescent="0.25">
      <c r="B249" s="450"/>
      <c r="C249" s="450"/>
      <c r="D249" s="450"/>
      <c r="E249" s="450"/>
      <c r="F249" s="450"/>
      <c r="G249" s="450"/>
      <c r="H249" s="463"/>
      <c r="I249" s="451"/>
      <c r="J249" s="452"/>
      <c r="K249" s="468"/>
      <c r="L249" s="468"/>
      <c r="M249" s="468"/>
      <c r="N249" s="456"/>
      <c r="O249" s="467"/>
      <c r="P249" s="468"/>
    </row>
    <row r="250" spans="2:16" s="454" customFormat="1" x14ac:dyDescent="0.25">
      <c r="B250" s="450"/>
      <c r="C250" s="450"/>
      <c r="D250" s="450"/>
      <c r="E250" s="450"/>
      <c r="F250" s="450"/>
      <c r="G250" s="450"/>
      <c r="H250" s="463" t="str">
        <f t="shared" si="0"/>
        <v/>
      </c>
      <c r="I250" s="451"/>
      <c r="J250" s="452"/>
      <c r="K250" s="468"/>
      <c r="L250" s="468"/>
      <c r="M250" s="468"/>
      <c r="N250" s="456"/>
      <c r="O250" s="467"/>
      <c r="P250" s="468"/>
    </row>
    <row r="251" spans="2:16" s="454" customFormat="1" x14ac:dyDescent="0.25">
      <c r="B251" s="450"/>
      <c r="C251" s="450"/>
      <c r="D251" s="450"/>
      <c r="E251" s="450"/>
      <c r="F251" s="450"/>
      <c r="G251" s="450"/>
      <c r="H251" s="463" t="str">
        <f t="shared" si="0"/>
        <v/>
      </c>
      <c r="I251" s="451"/>
      <c r="J251" s="452"/>
      <c r="K251" s="468"/>
      <c r="L251" s="468"/>
      <c r="M251" s="468"/>
      <c r="N251" s="456"/>
      <c r="O251" s="467"/>
      <c r="P251" s="468"/>
    </row>
    <row r="252" spans="2:16" s="343" customFormat="1" ht="15.6" x14ac:dyDescent="0.3">
      <c r="B252" s="344" t="s">
        <v>39</v>
      </c>
      <c r="C252" s="345"/>
      <c r="D252" s="346"/>
      <c r="E252" s="347"/>
      <c r="F252" s="347"/>
      <c r="G252" s="348"/>
      <c r="H252" s="349"/>
      <c r="I252" s="349"/>
      <c r="O252" s="350"/>
    </row>
    <row r="253" spans="2:16" s="343" customFormat="1" x14ac:dyDescent="0.3">
      <c r="D253" s="351"/>
      <c r="E253" s="348"/>
      <c r="F253" s="348"/>
      <c r="G253" s="348"/>
      <c r="H253" s="349"/>
      <c r="I253" s="349"/>
    </row>
    <row r="254" spans="2:16" s="343" customFormat="1" x14ac:dyDescent="0.3">
      <c r="D254" s="351"/>
      <c r="E254" s="348"/>
      <c r="F254" s="348"/>
      <c r="G254" s="348"/>
      <c r="H254" s="349"/>
      <c r="I254" s="349"/>
    </row>
    <row r="255" spans="2:16" s="343" customFormat="1" x14ac:dyDescent="0.3">
      <c r="D255" s="351"/>
      <c r="E255" s="348"/>
      <c r="F255" s="348"/>
      <c r="G255" s="348"/>
      <c r="H255" s="349"/>
      <c r="I255" s="349"/>
    </row>
    <row r="256" spans="2:16" s="343" customFormat="1" x14ac:dyDescent="0.3">
      <c r="D256" s="351"/>
      <c r="E256" s="348"/>
      <c r="F256" s="348"/>
      <c r="G256" s="348"/>
      <c r="H256" s="349"/>
      <c r="I256" s="349"/>
    </row>
    <row r="257" spans="4:9" s="343" customFormat="1" x14ac:dyDescent="0.3">
      <c r="D257" s="351"/>
      <c r="E257" s="348"/>
      <c r="F257" s="348"/>
      <c r="G257" s="348"/>
      <c r="H257" s="349"/>
      <c r="I257" s="349"/>
    </row>
    <row r="258" spans="4:9" s="343" customFormat="1" x14ac:dyDescent="0.3">
      <c r="D258" s="351"/>
      <c r="E258" s="348"/>
      <c r="F258" s="348"/>
      <c r="G258" s="348"/>
      <c r="H258" s="349"/>
      <c r="I258" s="349"/>
    </row>
    <row r="259" spans="4:9" s="343" customFormat="1" x14ac:dyDescent="0.3">
      <c r="D259" s="351"/>
      <c r="E259" s="348"/>
      <c r="F259" s="348"/>
      <c r="G259" s="348"/>
      <c r="H259" s="349"/>
      <c r="I259" s="349"/>
    </row>
    <row r="260" spans="4:9" s="343" customFormat="1" x14ac:dyDescent="0.3">
      <c r="D260" s="351"/>
      <c r="E260" s="348"/>
      <c r="F260" s="348"/>
      <c r="G260" s="348"/>
      <c r="H260" s="349"/>
      <c r="I260" s="349"/>
    </row>
    <row r="261" spans="4:9" s="343" customFormat="1" x14ac:dyDescent="0.3">
      <c r="D261" s="351"/>
      <c r="E261" s="348"/>
      <c r="F261" s="348"/>
      <c r="G261" s="348"/>
      <c r="H261" s="349"/>
      <c r="I261" s="349"/>
    </row>
    <row r="262" spans="4:9" s="343" customFormat="1" x14ac:dyDescent="0.3">
      <c r="D262" s="351"/>
      <c r="E262" s="348"/>
      <c r="F262" s="348"/>
      <c r="G262" s="348"/>
      <c r="H262" s="349"/>
      <c r="I262" s="349"/>
    </row>
    <row r="263" spans="4:9" s="343" customFormat="1" x14ac:dyDescent="0.3">
      <c r="D263" s="351"/>
      <c r="E263" s="348"/>
      <c r="F263" s="348"/>
      <c r="G263" s="348"/>
      <c r="H263" s="349"/>
      <c r="I263" s="349"/>
    </row>
    <row r="264" spans="4:9" s="343" customFormat="1" x14ac:dyDescent="0.3">
      <c r="D264" s="351"/>
      <c r="E264" s="348"/>
      <c r="F264" s="348"/>
      <c r="G264" s="348"/>
      <c r="H264" s="349"/>
      <c r="I264" s="349"/>
    </row>
    <row r="265" spans="4:9" s="343" customFormat="1" x14ac:dyDescent="0.3">
      <c r="D265" s="351"/>
      <c r="E265" s="348"/>
      <c r="F265" s="348"/>
      <c r="G265" s="348"/>
      <c r="H265" s="349"/>
      <c r="I265" s="349"/>
    </row>
    <row r="266" spans="4:9" s="343" customFormat="1" x14ac:dyDescent="0.3">
      <c r="D266" s="351"/>
      <c r="E266" s="348"/>
      <c r="F266" s="348"/>
      <c r="G266" s="348"/>
      <c r="H266" s="349"/>
      <c r="I266" s="349"/>
    </row>
    <row r="267" spans="4:9" s="343" customFormat="1" x14ac:dyDescent="0.3">
      <c r="D267" s="351"/>
      <c r="E267" s="348"/>
      <c r="F267" s="348"/>
      <c r="G267" s="348"/>
      <c r="H267" s="349"/>
      <c r="I267" s="349"/>
    </row>
    <row r="268" spans="4:9" s="343" customFormat="1" x14ac:dyDescent="0.3">
      <c r="D268" s="351"/>
      <c r="E268" s="348"/>
      <c r="F268" s="348"/>
      <c r="G268" s="348"/>
      <c r="H268" s="349"/>
      <c r="I268" s="349"/>
    </row>
    <row r="269" spans="4:9" s="343" customFormat="1" x14ac:dyDescent="0.3">
      <c r="D269" s="351"/>
      <c r="E269" s="348"/>
      <c r="F269" s="348"/>
      <c r="G269" s="348"/>
      <c r="H269" s="349"/>
      <c r="I269" s="349"/>
    </row>
    <row r="270" spans="4:9" x14ac:dyDescent="0.3">
      <c r="D270" s="327"/>
      <c r="E270" s="328"/>
      <c r="F270" s="328"/>
      <c r="G270" s="328"/>
      <c r="H270" s="310"/>
      <c r="I270" s="310"/>
    </row>
    <row r="271" spans="4:9" x14ac:dyDescent="0.3">
      <c r="D271" s="327"/>
      <c r="E271" s="328"/>
      <c r="F271" s="328"/>
      <c r="G271" s="328"/>
      <c r="H271" s="310"/>
      <c r="I271" s="310"/>
    </row>
    <row r="272" spans="4:9" x14ac:dyDescent="0.3">
      <c r="D272" s="327"/>
      <c r="E272" s="328"/>
      <c r="F272" s="328"/>
      <c r="G272" s="328"/>
      <c r="H272" s="310"/>
      <c r="I272" s="310"/>
    </row>
    <row r="273" spans="4:9" x14ac:dyDescent="0.3">
      <c r="D273" s="327"/>
      <c r="E273" s="328"/>
      <c r="F273" s="328"/>
      <c r="G273" s="328"/>
      <c r="H273" s="310"/>
      <c r="I273" s="310"/>
    </row>
    <row r="274" spans="4:9" x14ac:dyDescent="0.3">
      <c r="D274" s="327"/>
      <c r="E274" s="328"/>
      <c r="F274" s="328"/>
      <c r="G274" s="328"/>
      <c r="H274" s="310"/>
      <c r="I274" s="310"/>
    </row>
    <row r="275" spans="4:9" x14ac:dyDescent="0.3">
      <c r="D275" s="327"/>
      <c r="E275" s="328"/>
      <c r="F275" s="328"/>
      <c r="G275" s="328"/>
      <c r="H275" s="310"/>
      <c r="I275" s="310"/>
    </row>
    <row r="276" spans="4:9" x14ac:dyDescent="0.3">
      <c r="D276" s="327"/>
      <c r="E276" s="328"/>
      <c r="F276" s="328"/>
      <c r="G276" s="328"/>
      <c r="H276" s="310"/>
      <c r="I276" s="310"/>
    </row>
    <row r="277" spans="4:9" x14ac:dyDescent="0.3">
      <c r="D277" s="327"/>
      <c r="E277" s="328"/>
      <c r="F277" s="328"/>
      <c r="G277" s="328"/>
      <c r="H277" s="310"/>
      <c r="I277" s="310"/>
    </row>
    <row r="278" spans="4:9" x14ac:dyDescent="0.3">
      <c r="D278" s="327"/>
      <c r="E278" s="328"/>
      <c r="F278" s="328"/>
      <c r="G278" s="328"/>
      <c r="H278" s="310"/>
      <c r="I278" s="310"/>
    </row>
    <row r="279" spans="4:9" x14ac:dyDescent="0.3">
      <c r="D279" s="327"/>
      <c r="E279" s="328"/>
      <c r="F279" s="328"/>
      <c r="G279" s="328"/>
      <c r="H279" s="310"/>
      <c r="I279" s="310"/>
    </row>
    <row r="280" spans="4:9" x14ac:dyDescent="0.3">
      <c r="D280" s="327"/>
      <c r="E280" s="328"/>
      <c r="F280" s="328"/>
      <c r="G280" s="328"/>
      <c r="H280" s="310"/>
      <c r="I280" s="310"/>
    </row>
    <row r="281" spans="4:9" x14ac:dyDescent="0.3">
      <c r="D281" s="327"/>
      <c r="E281" s="328"/>
      <c r="F281" s="328"/>
      <c r="G281" s="328"/>
      <c r="H281" s="310"/>
      <c r="I281" s="310"/>
    </row>
    <row r="282" spans="4:9" x14ac:dyDescent="0.3">
      <c r="D282" s="327"/>
      <c r="E282" s="328"/>
      <c r="F282" s="328"/>
      <c r="G282" s="328"/>
      <c r="H282" s="310"/>
      <c r="I282" s="310"/>
    </row>
    <row r="283" spans="4:9" x14ac:dyDescent="0.3">
      <c r="D283" s="327"/>
      <c r="E283" s="328"/>
      <c r="F283" s="328"/>
      <c r="G283" s="328"/>
      <c r="H283" s="310"/>
      <c r="I283" s="310"/>
    </row>
    <row r="284" spans="4:9" x14ac:dyDescent="0.3">
      <c r="D284" s="327"/>
      <c r="E284" s="328"/>
      <c r="F284" s="328"/>
      <c r="G284" s="328"/>
      <c r="H284" s="310"/>
      <c r="I284" s="310"/>
    </row>
    <row r="285" spans="4:9" x14ac:dyDescent="0.3">
      <c r="D285" s="327"/>
      <c r="E285" s="328"/>
      <c r="F285" s="328"/>
      <c r="G285" s="328"/>
      <c r="H285" s="310"/>
      <c r="I285" s="310"/>
    </row>
    <row r="286" spans="4:9" x14ac:dyDescent="0.3">
      <c r="D286" s="327"/>
      <c r="E286" s="328"/>
      <c r="F286" s="328"/>
      <c r="G286" s="328"/>
      <c r="H286" s="310"/>
      <c r="I286" s="310"/>
    </row>
    <row r="287" spans="4:9" x14ac:dyDescent="0.3">
      <c r="D287" s="327"/>
      <c r="E287" s="328"/>
      <c r="F287" s="328"/>
      <c r="G287" s="328"/>
      <c r="H287" s="310"/>
      <c r="I287" s="310"/>
    </row>
    <row r="288" spans="4:9" x14ac:dyDescent="0.3">
      <c r="D288" s="327"/>
      <c r="E288" s="328"/>
      <c r="F288" s="328"/>
      <c r="G288" s="328"/>
      <c r="H288" s="310"/>
      <c r="I288" s="310"/>
    </row>
    <row r="289" spans="4:9" x14ac:dyDescent="0.3">
      <c r="D289" s="327"/>
      <c r="E289" s="328"/>
      <c r="F289" s="328"/>
      <c r="G289" s="328"/>
      <c r="H289" s="310"/>
      <c r="I289" s="310"/>
    </row>
    <row r="290" spans="4:9" x14ac:dyDescent="0.3">
      <c r="D290" s="327"/>
      <c r="E290" s="328"/>
      <c r="F290" s="328"/>
      <c r="G290" s="328"/>
      <c r="H290" s="310"/>
      <c r="I290" s="310"/>
    </row>
    <row r="291" spans="4:9" x14ac:dyDescent="0.3">
      <c r="D291" s="327"/>
      <c r="E291" s="328"/>
      <c r="F291" s="328"/>
      <c r="G291" s="328"/>
      <c r="H291" s="310"/>
      <c r="I291" s="310"/>
    </row>
    <row r="292" spans="4:9" x14ac:dyDescent="0.3">
      <c r="D292" s="327"/>
      <c r="E292" s="328"/>
      <c r="F292" s="328"/>
      <c r="G292" s="328"/>
      <c r="H292" s="310"/>
      <c r="I292" s="310"/>
    </row>
    <row r="293" spans="4:9" x14ac:dyDescent="0.3">
      <c r="D293" s="327"/>
      <c r="E293" s="328"/>
      <c r="F293" s="328"/>
      <c r="G293" s="328"/>
      <c r="H293" s="310"/>
      <c r="I293" s="310"/>
    </row>
    <row r="294" spans="4:9" x14ac:dyDescent="0.3">
      <c r="D294" s="327"/>
      <c r="E294" s="328"/>
      <c r="F294" s="328"/>
      <c r="G294" s="328"/>
      <c r="H294" s="310"/>
      <c r="I294" s="310"/>
    </row>
    <row r="295" spans="4:9" x14ac:dyDescent="0.3">
      <c r="D295" s="327"/>
      <c r="E295" s="328"/>
      <c r="F295" s="328"/>
      <c r="G295" s="328"/>
      <c r="H295" s="310"/>
      <c r="I295" s="310"/>
    </row>
    <row r="296" spans="4:9" x14ac:dyDescent="0.3">
      <c r="D296" s="327"/>
      <c r="E296" s="328"/>
      <c r="F296" s="328"/>
      <c r="G296" s="328"/>
      <c r="H296" s="310"/>
      <c r="I296" s="310"/>
    </row>
    <row r="297" spans="4:9" x14ac:dyDescent="0.3">
      <c r="D297" s="327"/>
      <c r="E297" s="328"/>
      <c r="F297" s="328"/>
      <c r="G297" s="328"/>
      <c r="H297" s="310"/>
      <c r="I297" s="310"/>
    </row>
    <row r="298" spans="4:9" x14ac:dyDescent="0.3">
      <c r="D298" s="327"/>
      <c r="E298" s="328"/>
      <c r="F298" s="328"/>
      <c r="G298" s="328"/>
      <c r="H298" s="310"/>
      <c r="I298" s="310"/>
    </row>
  </sheetData>
  <sheetProtection algorithmName="SHA-512" hashValue="P5nYzzoAB353TLpCBDAsHI7URxIRHFmtfD6PvjO/CpIQu24u+tCUDo7O1V128SwWgDw9EnaDvYIBvF/KqtjaVg==" saltValue="fXnQcwMzmxpvQb6qbuhRfw==" spinCount="100000" sheet="1" formatColumns="0" formatRows="0" insertRows="0" deleteRows="0" selectLockedCells="1" sort="0" autoFilter="0"/>
  <autoFilter ref="B22:P22" xr:uid="{7412ACA3-8515-4443-BD0C-8FAD1847E007}"/>
  <mergeCells count="20">
    <mergeCell ref="B12:J12"/>
    <mergeCell ref="B2:J2"/>
    <mergeCell ref="B3:F3"/>
    <mergeCell ref="H3:I3"/>
    <mergeCell ref="B4:F4"/>
    <mergeCell ref="B5:J5"/>
    <mergeCell ref="B6:J6"/>
    <mergeCell ref="B7:J7"/>
    <mergeCell ref="B8:J8"/>
    <mergeCell ref="B9:J9"/>
    <mergeCell ref="B10:J10"/>
    <mergeCell ref="B11:J11"/>
    <mergeCell ref="B20:P20"/>
    <mergeCell ref="I21:P21"/>
    <mergeCell ref="B21:H21"/>
    <mergeCell ref="B13:J13"/>
    <mergeCell ref="B14:J14"/>
    <mergeCell ref="B15:J15"/>
    <mergeCell ref="B16:J16"/>
    <mergeCell ref="B17:J17"/>
  </mergeCells>
  <conditionalFormatting sqref="D23:D251">
    <cfRule type="expression" dxfId="52" priority="1">
      <formula>#REF!="M (CBP)"</formula>
    </cfRule>
    <cfRule type="expression" dxfId="51" priority="2">
      <formula>#REF!="ST (CBP)"</formula>
    </cfRule>
    <cfRule type="expression" dxfId="50" priority="3">
      <formula>#REF!="T (CBP)"</formula>
    </cfRule>
  </conditionalFormatting>
  <dataValidations count="146">
    <dataValidation type="decimal" allowBlank="1" showInputMessage="1" showErrorMessage="1" error="Enter number from 0 to 50_x000a_0 = top level for that group_x000a_1...50 = sub-levels" promptTitle="Subtask #" prompt="Enter a number from 0 to 50  -OR-  1.1, 1.2, 1.3... if you need to breakdown subtasks. (Include what is in the SOPO)" sqref="F23:F251" xr:uid="{9472BB63-B34C-461C-A6C0-502302DDFDF7}">
      <formula1>0</formula1>
      <formula2>50</formula2>
    </dataValidation>
    <dataValidation type="whole" allowBlank="1" showInputMessage="1" showErrorMessage="1" error="Enter number from 0 to 50_x000a_0 = top level for that group_x000a_1...50 = sub-levels" promptTitle="Task #" prompt="Enter a whole number from 0 to 50 (Include what is in the SOPO)" sqref="E23:G251" xr:uid="{E003F329-BB39-468C-A8F3-A8A40F2DAEB2}">
      <formula1>0</formula1>
      <formula2>50</formula2>
    </dataValidation>
    <dataValidation type="date" operator="greaterThan" allowBlank="1" showInputMessage="1" showErrorMessage="1" promptTitle="Data Format" prompt="Dates must be in mm/yyyy format and begin after 01/2020." sqref="P23:P251" xr:uid="{B964CF95-B7CD-481B-829C-C9F6E2D2B5C9}">
      <formula1>43831</formula1>
    </dataValidation>
    <dataValidation type="whole" allowBlank="1" showInputMessage="1" showErrorMessage="1" error="Enter number from 0 to 50_x000a_0 = top level for that group_x000a_1...50 = sub-levels" promptTitle="Budget Period #" prompt="Enter a whole number from 1 to 50" sqref="B23:B251" xr:uid="{F6B409BF-1019-4E1D-BD39-41F34E3F54E9}">
      <formula1>1</formula1>
      <formula2>50</formula2>
    </dataValidation>
    <dataValidation type="list" allowBlank="1" showInputMessage="1" showErrorMessage="1" sqref="WUW983265:WUW983338 IK65761:IK65834 SG65761:SG65834 ACC65761:ACC65834 ALY65761:ALY65834 AVU65761:AVU65834 BFQ65761:BFQ65834 BPM65761:BPM65834 BZI65761:BZI65834 CJE65761:CJE65834 CTA65761:CTA65834 DCW65761:DCW65834 DMS65761:DMS65834 DWO65761:DWO65834 EGK65761:EGK65834 EQG65761:EQG65834 FAC65761:FAC65834 FJY65761:FJY65834 FTU65761:FTU65834 GDQ65761:GDQ65834 GNM65761:GNM65834 GXI65761:GXI65834 HHE65761:HHE65834 HRA65761:HRA65834 IAW65761:IAW65834 IKS65761:IKS65834 IUO65761:IUO65834 JEK65761:JEK65834 JOG65761:JOG65834 JYC65761:JYC65834 KHY65761:KHY65834 KRU65761:KRU65834 LBQ65761:LBQ65834 LLM65761:LLM65834 LVI65761:LVI65834 MFE65761:MFE65834 MPA65761:MPA65834 MYW65761:MYW65834 NIS65761:NIS65834 NSO65761:NSO65834 OCK65761:OCK65834 OMG65761:OMG65834 OWC65761:OWC65834 PFY65761:PFY65834 PPU65761:PPU65834 PZQ65761:PZQ65834 QJM65761:QJM65834 QTI65761:QTI65834 RDE65761:RDE65834 RNA65761:RNA65834 RWW65761:RWW65834 SGS65761:SGS65834 SQO65761:SQO65834 TAK65761:TAK65834 TKG65761:TKG65834 TUC65761:TUC65834 UDY65761:UDY65834 UNU65761:UNU65834 UXQ65761:UXQ65834 VHM65761:VHM65834 VRI65761:VRI65834 WBE65761:WBE65834 WLA65761:WLA65834 WUW65761:WUW65834 IK131297:IK131370 SG131297:SG131370 ACC131297:ACC131370 ALY131297:ALY131370 AVU131297:AVU131370 BFQ131297:BFQ131370 BPM131297:BPM131370 BZI131297:BZI131370 CJE131297:CJE131370 CTA131297:CTA131370 DCW131297:DCW131370 DMS131297:DMS131370 DWO131297:DWO131370 EGK131297:EGK131370 EQG131297:EQG131370 FAC131297:FAC131370 FJY131297:FJY131370 FTU131297:FTU131370 GDQ131297:GDQ131370 GNM131297:GNM131370 GXI131297:GXI131370 HHE131297:HHE131370 HRA131297:HRA131370 IAW131297:IAW131370 IKS131297:IKS131370 IUO131297:IUO131370 JEK131297:JEK131370 JOG131297:JOG131370 JYC131297:JYC131370 KHY131297:KHY131370 KRU131297:KRU131370 LBQ131297:LBQ131370 LLM131297:LLM131370 LVI131297:LVI131370 MFE131297:MFE131370 MPA131297:MPA131370 MYW131297:MYW131370 NIS131297:NIS131370 NSO131297:NSO131370 OCK131297:OCK131370 OMG131297:OMG131370 OWC131297:OWC131370 PFY131297:PFY131370 PPU131297:PPU131370 PZQ131297:PZQ131370 QJM131297:QJM131370 QTI131297:QTI131370 RDE131297:RDE131370 RNA131297:RNA131370 RWW131297:RWW131370 SGS131297:SGS131370 SQO131297:SQO131370 TAK131297:TAK131370 TKG131297:TKG131370 TUC131297:TUC131370 UDY131297:UDY131370 UNU131297:UNU131370 UXQ131297:UXQ131370 VHM131297:VHM131370 VRI131297:VRI131370 WBE131297:WBE131370 WLA131297:WLA131370 WUW131297:WUW131370 IK196833:IK196906 SG196833:SG196906 ACC196833:ACC196906 ALY196833:ALY196906 AVU196833:AVU196906 BFQ196833:BFQ196906 BPM196833:BPM196906 BZI196833:BZI196906 CJE196833:CJE196906 CTA196833:CTA196906 DCW196833:DCW196906 DMS196833:DMS196906 DWO196833:DWO196906 EGK196833:EGK196906 EQG196833:EQG196906 FAC196833:FAC196906 FJY196833:FJY196906 FTU196833:FTU196906 GDQ196833:GDQ196906 GNM196833:GNM196906 GXI196833:GXI196906 HHE196833:HHE196906 HRA196833:HRA196906 IAW196833:IAW196906 IKS196833:IKS196906 IUO196833:IUO196906 JEK196833:JEK196906 JOG196833:JOG196906 JYC196833:JYC196906 KHY196833:KHY196906 KRU196833:KRU196906 LBQ196833:LBQ196906 LLM196833:LLM196906 LVI196833:LVI196906 MFE196833:MFE196906 MPA196833:MPA196906 MYW196833:MYW196906 NIS196833:NIS196906 NSO196833:NSO196906 OCK196833:OCK196906 OMG196833:OMG196906 OWC196833:OWC196906 PFY196833:PFY196906 PPU196833:PPU196906 PZQ196833:PZQ196906 QJM196833:QJM196906 QTI196833:QTI196906 RDE196833:RDE196906 RNA196833:RNA196906 RWW196833:RWW196906 SGS196833:SGS196906 SQO196833:SQO196906 TAK196833:TAK196906 TKG196833:TKG196906 TUC196833:TUC196906 UDY196833:UDY196906 UNU196833:UNU196906 UXQ196833:UXQ196906 VHM196833:VHM196906 VRI196833:VRI196906 WBE196833:WBE196906 WLA196833:WLA196906 WUW196833:WUW196906 IK262369:IK262442 SG262369:SG262442 ACC262369:ACC262442 ALY262369:ALY262442 AVU262369:AVU262442 BFQ262369:BFQ262442 BPM262369:BPM262442 BZI262369:BZI262442 CJE262369:CJE262442 CTA262369:CTA262442 DCW262369:DCW262442 DMS262369:DMS262442 DWO262369:DWO262442 EGK262369:EGK262442 EQG262369:EQG262442 FAC262369:FAC262442 FJY262369:FJY262442 FTU262369:FTU262442 GDQ262369:GDQ262442 GNM262369:GNM262442 GXI262369:GXI262442 HHE262369:HHE262442 HRA262369:HRA262442 IAW262369:IAW262442 IKS262369:IKS262442 IUO262369:IUO262442 JEK262369:JEK262442 JOG262369:JOG262442 JYC262369:JYC262442 KHY262369:KHY262442 KRU262369:KRU262442 LBQ262369:LBQ262442 LLM262369:LLM262442 LVI262369:LVI262442 MFE262369:MFE262442 MPA262369:MPA262442 MYW262369:MYW262442 NIS262369:NIS262442 NSO262369:NSO262442 OCK262369:OCK262442 OMG262369:OMG262442 OWC262369:OWC262442 PFY262369:PFY262442 PPU262369:PPU262442 PZQ262369:PZQ262442 QJM262369:QJM262442 QTI262369:QTI262442 RDE262369:RDE262442 RNA262369:RNA262442 RWW262369:RWW262442 SGS262369:SGS262442 SQO262369:SQO262442 TAK262369:TAK262442 TKG262369:TKG262442 TUC262369:TUC262442 UDY262369:UDY262442 UNU262369:UNU262442 UXQ262369:UXQ262442 VHM262369:VHM262442 VRI262369:VRI262442 WBE262369:WBE262442 WLA262369:WLA262442 WUW262369:WUW262442 IK327905:IK327978 SG327905:SG327978 ACC327905:ACC327978 ALY327905:ALY327978 AVU327905:AVU327978 BFQ327905:BFQ327978 BPM327905:BPM327978 BZI327905:BZI327978 CJE327905:CJE327978 CTA327905:CTA327978 DCW327905:DCW327978 DMS327905:DMS327978 DWO327905:DWO327978 EGK327905:EGK327978 EQG327905:EQG327978 FAC327905:FAC327978 FJY327905:FJY327978 FTU327905:FTU327978 GDQ327905:GDQ327978 GNM327905:GNM327978 GXI327905:GXI327978 HHE327905:HHE327978 HRA327905:HRA327978 IAW327905:IAW327978 IKS327905:IKS327978 IUO327905:IUO327978 JEK327905:JEK327978 JOG327905:JOG327978 JYC327905:JYC327978 KHY327905:KHY327978 KRU327905:KRU327978 LBQ327905:LBQ327978 LLM327905:LLM327978 LVI327905:LVI327978 MFE327905:MFE327978 MPA327905:MPA327978 MYW327905:MYW327978 NIS327905:NIS327978 NSO327905:NSO327978 OCK327905:OCK327978 OMG327905:OMG327978 OWC327905:OWC327978 PFY327905:PFY327978 PPU327905:PPU327978 PZQ327905:PZQ327978 QJM327905:QJM327978 QTI327905:QTI327978 RDE327905:RDE327978 RNA327905:RNA327978 RWW327905:RWW327978 SGS327905:SGS327978 SQO327905:SQO327978 TAK327905:TAK327978 TKG327905:TKG327978 TUC327905:TUC327978 UDY327905:UDY327978 UNU327905:UNU327978 UXQ327905:UXQ327978 VHM327905:VHM327978 VRI327905:VRI327978 WBE327905:WBE327978 WLA327905:WLA327978 WUW327905:WUW327978 IK393441:IK393514 SG393441:SG393514 ACC393441:ACC393514 ALY393441:ALY393514 AVU393441:AVU393514 BFQ393441:BFQ393514 BPM393441:BPM393514 BZI393441:BZI393514 CJE393441:CJE393514 CTA393441:CTA393514 DCW393441:DCW393514 DMS393441:DMS393514 DWO393441:DWO393514 EGK393441:EGK393514 EQG393441:EQG393514 FAC393441:FAC393514 FJY393441:FJY393514 FTU393441:FTU393514 GDQ393441:GDQ393514 GNM393441:GNM393514 GXI393441:GXI393514 HHE393441:HHE393514 HRA393441:HRA393514 IAW393441:IAW393514 IKS393441:IKS393514 IUO393441:IUO393514 JEK393441:JEK393514 JOG393441:JOG393514 JYC393441:JYC393514 KHY393441:KHY393514 KRU393441:KRU393514 LBQ393441:LBQ393514 LLM393441:LLM393514 LVI393441:LVI393514 MFE393441:MFE393514 MPA393441:MPA393514 MYW393441:MYW393514 NIS393441:NIS393514 NSO393441:NSO393514 OCK393441:OCK393514 OMG393441:OMG393514 OWC393441:OWC393514 PFY393441:PFY393514 PPU393441:PPU393514 PZQ393441:PZQ393514 QJM393441:QJM393514 QTI393441:QTI393514 RDE393441:RDE393514 RNA393441:RNA393514 RWW393441:RWW393514 SGS393441:SGS393514 SQO393441:SQO393514 TAK393441:TAK393514 TKG393441:TKG393514 TUC393441:TUC393514 UDY393441:UDY393514 UNU393441:UNU393514 UXQ393441:UXQ393514 VHM393441:VHM393514 VRI393441:VRI393514 WBE393441:WBE393514 WLA393441:WLA393514 WUW393441:WUW393514 IK458977:IK459050 SG458977:SG459050 ACC458977:ACC459050 ALY458977:ALY459050 AVU458977:AVU459050 BFQ458977:BFQ459050 BPM458977:BPM459050 BZI458977:BZI459050 CJE458977:CJE459050 CTA458977:CTA459050 DCW458977:DCW459050 DMS458977:DMS459050 DWO458977:DWO459050 EGK458977:EGK459050 EQG458977:EQG459050 FAC458977:FAC459050 FJY458977:FJY459050 FTU458977:FTU459050 GDQ458977:GDQ459050 GNM458977:GNM459050 GXI458977:GXI459050 HHE458977:HHE459050 HRA458977:HRA459050 IAW458977:IAW459050 IKS458977:IKS459050 IUO458977:IUO459050 JEK458977:JEK459050 JOG458977:JOG459050 JYC458977:JYC459050 KHY458977:KHY459050 KRU458977:KRU459050 LBQ458977:LBQ459050 LLM458977:LLM459050 LVI458977:LVI459050 MFE458977:MFE459050 MPA458977:MPA459050 MYW458977:MYW459050 NIS458977:NIS459050 NSO458977:NSO459050 OCK458977:OCK459050 OMG458977:OMG459050 OWC458977:OWC459050 PFY458977:PFY459050 PPU458977:PPU459050 PZQ458977:PZQ459050 QJM458977:QJM459050 QTI458977:QTI459050 RDE458977:RDE459050 RNA458977:RNA459050 RWW458977:RWW459050 SGS458977:SGS459050 SQO458977:SQO459050 TAK458977:TAK459050 TKG458977:TKG459050 TUC458977:TUC459050 UDY458977:UDY459050 UNU458977:UNU459050 UXQ458977:UXQ459050 VHM458977:VHM459050 VRI458977:VRI459050 WBE458977:WBE459050 WLA458977:WLA459050 WUW458977:WUW459050 IK524513:IK524586 SG524513:SG524586 ACC524513:ACC524586 ALY524513:ALY524586 AVU524513:AVU524586 BFQ524513:BFQ524586 BPM524513:BPM524586 BZI524513:BZI524586 CJE524513:CJE524586 CTA524513:CTA524586 DCW524513:DCW524586 DMS524513:DMS524586 DWO524513:DWO524586 EGK524513:EGK524586 EQG524513:EQG524586 FAC524513:FAC524586 FJY524513:FJY524586 FTU524513:FTU524586 GDQ524513:GDQ524586 GNM524513:GNM524586 GXI524513:GXI524586 HHE524513:HHE524586 HRA524513:HRA524586 IAW524513:IAW524586 IKS524513:IKS524586 IUO524513:IUO524586 JEK524513:JEK524586 JOG524513:JOG524586 JYC524513:JYC524586 KHY524513:KHY524586 KRU524513:KRU524586 LBQ524513:LBQ524586 LLM524513:LLM524586 LVI524513:LVI524586 MFE524513:MFE524586 MPA524513:MPA524586 MYW524513:MYW524586 NIS524513:NIS524586 NSO524513:NSO524586 OCK524513:OCK524586 OMG524513:OMG524586 OWC524513:OWC524586 PFY524513:PFY524586 PPU524513:PPU524586 PZQ524513:PZQ524586 QJM524513:QJM524586 QTI524513:QTI524586 RDE524513:RDE524586 RNA524513:RNA524586 RWW524513:RWW524586 SGS524513:SGS524586 SQO524513:SQO524586 TAK524513:TAK524586 TKG524513:TKG524586 TUC524513:TUC524586 UDY524513:UDY524586 UNU524513:UNU524586 UXQ524513:UXQ524586 VHM524513:VHM524586 VRI524513:VRI524586 WBE524513:WBE524586 WLA524513:WLA524586 WUW524513:WUW524586 IK590049:IK590122 SG590049:SG590122 ACC590049:ACC590122 ALY590049:ALY590122 AVU590049:AVU590122 BFQ590049:BFQ590122 BPM590049:BPM590122 BZI590049:BZI590122 CJE590049:CJE590122 CTA590049:CTA590122 DCW590049:DCW590122 DMS590049:DMS590122 DWO590049:DWO590122 EGK590049:EGK590122 EQG590049:EQG590122 FAC590049:FAC590122 FJY590049:FJY590122 FTU590049:FTU590122 GDQ590049:GDQ590122 GNM590049:GNM590122 GXI590049:GXI590122 HHE590049:HHE590122 HRA590049:HRA590122 IAW590049:IAW590122 IKS590049:IKS590122 IUO590049:IUO590122 JEK590049:JEK590122 JOG590049:JOG590122 JYC590049:JYC590122 KHY590049:KHY590122 KRU590049:KRU590122 LBQ590049:LBQ590122 LLM590049:LLM590122 LVI590049:LVI590122 MFE590049:MFE590122 MPA590049:MPA590122 MYW590049:MYW590122 NIS590049:NIS590122 NSO590049:NSO590122 OCK590049:OCK590122 OMG590049:OMG590122 OWC590049:OWC590122 PFY590049:PFY590122 PPU590049:PPU590122 PZQ590049:PZQ590122 QJM590049:QJM590122 QTI590049:QTI590122 RDE590049:RDE590122 RNA590049:RNA590122 RWW590049:RWW590122 SGS590049:SGS590122 SQO590049:SQO590122 TAK590049:TAK590122 TKG590049:TKG590122 TUC590049:TUC590122 UDY590049:UDY590122 UNU590049:UNU590122 UXQ590049:UXQ590122 VHM590049:VHM590122 VRI590049:VRI590122 WBE590049:WBE590122 WLA590049:WLA590122 WUW590049:WUW590122 IK655585:IK655658 SG655585:SG655658 ACC655585:ACC655658 ALY655585:ALY655658 AVU655585:AVU655658 BFQ655585:BFQ655658 BPM655585:BPM655658 BZI655585:BZI655658 CJE655585:CJE655658 CTA655585:CTA655658 DCW655585:DCW655658 DMS655585:DMS655658 DWO655585:DWO655658 EGK655585:EGK655658 EQG655585:EQG655658 FAC655585:FAC655658 FJY655585:FJY655658 FTU655585:FTU655658 GDQ655585:GDQ655658 GNM655585:GNM655658 GXI655585:GXI655658 HHE655585:HHE655658 HRA655585:HRA655658 IAW655585:IAW655658 IKS655585:IKS655658 IUO655585:IUO655658 JEK655585:JEK655658 JOG655585:JOG655658 JYC655585:JYC655658 KHY655585:KHY655658 KRU655585:KRU655658 LBQ655585:LBQ655658 LLM655585:LLM655658 LVI655585:LVI655658 MFE655585:MFE655658 MPA655585:MPA655658 MYW655585:MYW655658 NIS655585:NIS655658 NSO655585:NSO655658 OCK655585:OCK655658 OMG655585:OMG655658 OWC655585:OWC655658 PFY655585:PFY655658 PPU655585:PPU655658 PZQ655585:PZQ655658 QJM655585:QJM655658 QTI655585:QTI655658 RDE655585:RDE655658 RNA655585:RNA655658 RWW655585:RWW655658 SGS655585:SGS655658 SQO655585:SQO655658 TAK655585:TAK655658 TKG655585:TKG655658 TUC655585:TUC655658 UDY655585:UDY655658 UNU655585:UNU655658 UXQ655585:UXQ655658 VHM655585:VHM655658 VRI655585:VRI655658 WBE655585:WBE655658 WLA655585:WLA655658 WUW655585:WUW655658 IK721121:IK721194 SG721121:SG721194 ACC721121:ACC721194 ALY721121:ALY721194 AVU721121:AVU721194 BFQ721121:BFQ721194 BPM721121:BPM721194 BZI721121:BZI721194 CJE721121:CJE721194 CTA721121:CTA721194 DCW721121:DCW721194 DMS721121:DMS721194 DWO721121:DWO721194 EGK721121:EGK721194 EQG721121:EQG721194 FAC721121:FAC721194 FJY721121:FJY721194 FTU721121:FTU721194 GDQ721121:GDQ721194 GNM721121:GNM721194 GXI721121:GXI721194 HHE721121:HHE721194 HRA721121:HRA721194 IAW721121:IAW721194 IKS721121:IKS721194 IUO721121:IUO721194 JEK721121:JEK721194 JOG721121:JOG721194 JYC721121:JYC721194 KHY721121:KHY721194 KRU721121:KRU721194 LBQ721121:LBQ721194 LLM721121:LLM721194 LVI721121:LVI721194 MFE721121:MFE721194 MPA721121:MPA721194 MYW721121:MYW721194 NIS721121:NIS721194 NSO721121:NSO721194 OCK721121:OCK721194 OMG721121:OMG721194 OWC721121:OWC721194 PFY721121:PFY721194 PPU721121:PPU721194 PZQ721121:PZQ721194 QJM721121:QJM721194 QTI721121:QTI721194 RDE721121:RDE721194 RNA721121:RNA721194 RWW721121:RWW721194 SGS721121:SGS721194 SQO721121:SQO721194 TAK721121:TAK721194 TKG721121:TKG721194 TUC721121:TUC721194 UDY721121:UDY721194 UNU721121:UNU721194 UXQ721121:UXQ721194 VHM721121:VHM721194 VRI721121:VRI721194 WBE721121:WBE721194 WLA721121:WLA721194 WUW721121:WUW721194 IK786657:IK786730 SG786657:SG786730 ACC786657:ACC786730 ALY786657:ALY786730 AVU786657:AVU786730 BFQ786657:BFQ786730 BPM786657:BPM786730 BZI786657:BZI786730 CJE786657:CJE786730 CTA786657:CTA786730 DCW786657:DCW786730 DMS786657:DMS786730 DWO786657:DWO786730 EGK786657:EGK786730 EQG786657:EQG786730 FAC786657:FAC786730 FJY786657:FJY786730 FTU786657:FTU786730 GDQ786657:GDQ786730 GNM786657:GNM786730 GXI786657:GXI786730 HHE786657:HHE786730 HRA786657:HRA786730 IAW786657:IAW786730 IKS786657:IKS786730 IUO786657:IUO786730 JEK786657:JEK786730 JOG786657:JOG786730 JYC786657:JYC786730 KHY786657:KHY786730 KRU786657:KRU786730 LBQ786657:LBQ786730 LLM786657:LLM786730 LVI786657:LVI786730 MFE786657:MFE786730 MPA786657:MPA786730 MYW786657:MYW786730 NIS786657:NIS786730 NSO786657:NSO786730 OCK786657:OCK786730 OMG786657:OMG786730 OWC786657:OWC786730 PFY786657:PFY786730 PPU786657:PPU786730 PZQ786657:PZQ786730 QJM786657:QJM786730 QTI786657:QTI786730 RDE786657:RDE786730 RNA786657:RNA786730 RWW786657:RWW786730 SGS786657:SGS786730 SQO786657:SQO786730 TAK786657:TAK786730 TKG786657:TKG786730 TUC786657:TUC786730 UDY786657:UDY786730 UNU786657:UNU786730 UXQ786657:UXQ786730 VHM786657:VHM786730 VRI786657:VRI786730 WBE786657:WBE786730 WLA786657:WLA786730 WUW786657:WUW786730 IK852193:IK852266 SG852193:SG852266 ACC852193:ACC852266 ALY852193:ALY852266 AVU852193:AVU852266 BFQ852193:BFQ852266 BPM852193:BPM852266 BZI852193:BZI852266 CJE852193:CJE852266 CTA852193:CTA852266 DCW852193:DCW852266 DMS852193:DMS852266 DWO852193:DWO852266 EGK852193:EGK852266 EQG852193:EQG852266 FAC852193:FAC852266 FJY852193:FJY852266 FTU852193:FTU852266 GDQ852193:GDQ852266 GNM852193:GNM852266 GXI852193:GXI852266 HHE852193:HHE852266 HRA852193:HRA852266 IAW852193:IAW852266 IKS852193:IKS852266 IUO852193:IUO852266 JEK852193:JEK852266 JOG852193:JOG852266 JYC852193:JYC852266 KHY852193:KHY852266 KRU852193:KRU852266 LBQ852193:LBQ852266 LLM852193:LLM852266 LVI852193:LVI852266 MFE852193:MFE852266 MPA852193:MPA852266 MYW852193:MYW852266 NIS852193:NIS852266 NSO852193:NSO852266 OCK852193:OCK852266 OMG852193:OMG852266 OWC852193:OWC852266 PFY852193:PFY852266 PPU852193:PPU852266 PZQ852193:PZQ852266 QJM852193:QJM852266 QTI852193:QTI852266 RDE852193:RDE852266 RNA852193:RNA852266 RWW852193:RWW852266 SGS852193:SGS852266 SQO852193:SQO852266 TAK852193:TAK852266 TKG852193:TKG852266 TUC852193:TUC852266 UDY852193:UDY852266 UNU852193:UNU852266 UXQ852193:UXQ852266 VHM852193:VHM852266 VRI852193:VRI852266 WBE852193:WBE852266 WLA852193:WLA852266 WUW852193:WUW852266 IK917729:IK917802 SG917729:SG917802 ACC917729:ACC917802 ALY917729:ALY917802 AVU917729:AVU917802 BFQ917729:BFQ917802 BPM917729:BPM917802 BZI917729:BZI917802 CJE917729:CJE917802 CTA917729:CTA917802 DCW917729:DCW917802 DMS917729:DMS917802 DWO917729:DWO917802 EGK917729:EGK917802 EQG917729:EQG917802 FAC917729:FAC917802 FJY917729:FJY917802 FTU917729:FTU917802 GDQ917729:GDQ917802 GNM917729:GNM917802 GXI917729:GXI917802 HHE917729:HHE917802 HRA917729:HRA917802 IAW917729:IAW917802 IKS917729:IKS917802 IUO917729:IUO917802 JEK917729:JEK917802 JOG917729:JOG917802 JYC917729:JYC917802 KHY917729:KHY917802 KRU917729:KRU917802 LBQ917729:LBQ917802 LLM917729:LLM917802 LVI917729:LVI917802 MFE917729:MFE917802 MPA917729:MPA917802 MYW917729:MYW917802 NIS917729:NIS917802 NSO917729:NSO917802 OCK917729:OCK917802 OMG917729:OMG917802 OWC917729:OWC917802 PFY917729:PFY917802 PPU917729:PPU917802 PZQ917729:PZQ917802 QJM917729:QJM917802 QTI917729:QTI917802 RDE917729:RDE917802 RNA917729:RNA917802 RWW917729:RWW917802 SGS917729:SGS917802 SQO917729:SQO917802 TAK917729:TAK917802 TKG917729:TKG917802 TUC917729:TUC917802 UDY917729:UDY917802 UNU917729:UNU917802 UXQ917729:UXQ917802 VHM917729:VHM917802 VRI917729:VRI917802 WBE917729:WBE917802 WLA917729:WLA917802 WUW917729:WUW917802 IK983265:IK983338 SG983265:SG983338 ACC983265:ACC983338 ALY983265:ALY983338 AVU983265:AVU983338 BFQ983265:BFQ983338 BPM983265:BPM983338 BZI983265:BZI983338 CJE983265:CJE983338 CTA983265:CTA983338 DCW983265:DCW983338 DMS983265:DMS983338 DWO983265:DWO983338 EGK983265:EGK983338 EQG983265:EQG983338 FAC983265:FAC983338 FJY983265:FJY983338 FTU983265:FTU983338 GDQ983265:GDQ983338 GNM983265:GNM983338 GXI983265:GXI983338 HHE983265:HHE983338 HRA983265:HRA983338 IAW983265:IAW983338 IKS983265:IKS983338 IUO983265:IUO983338 JEK983265:JEK983338 JOG983265:JOG983338 JYC983265:JYC983338 KHY983265:KHY983338 KRU983265:KRU983338 LBQ983265:LBQ983338 LLM983265:LLM983338 LVI983265:LVI983338 MFE983265:MFE983338 MPA983265:MPA983338 MYW983265:MYW983338 NIS983265:NIS983338 NSO983265:NSO983338 OCK983265:OCK983338 OMG983265:OMG983338 OWC983265:OWC983338 PFY983265:PFY983338 PPU983265:PPU983338 PZQ983265:PZQ983338 QJM983265:QJM983338 QTI983265:QTI983338 RDE983265:RDE983338 RNA983265:RNA983338 RWW983265:RWW983338 SGS983265:SGS983338 SQO983265:SQO983338 TAK983265:TAK983338 TKG983265:TKG983338 TUC983265:TUC983338 UDY983265:UDY983338 UNU983265:UNU983338 UXQ983265:UXQ983338 VHM983265:VHM983338 VRI983265:VRI983338 WBE983265:WBE983338 WLA983265:WLA983338 IN52:IN57 SJ52:SJ57 ACF52:ACF57 AMB52:AMB57 AVX52:AVX57 BFT52:BFT57 BPP52:BPP57 BZL52:BZL57 CJH52:CJH57 CTD52:CTD57 DCZ52:DCZ57 DMV52:DMV57 DWR52:DWR57 EGN52:EGN57 EQJ52:EQJ57 FAF52:FAF57 FKB52:FKB57 FTX52:FTX57 GDT52:GDT57 GNP52:GNP57 GXL52:GXL57 HHH52:HHH57 HRD52:HRD57 IAZ52:IAZ57 IKV52:IKV57 IUR52:IUR57 JEN52:JEN57 JOJ52:JOJ57 JYF52:JYF57 KIB52:KIB57 KRX52:KRX57 LBT52:LBT57 LLP52:LLP57 LVL52:LVL57 MFH52:MFH57 MPD52:MPD57 MYZ52:MYZ57 NIV52:NIV57 NSR52:NSR57 OCN52:OCN57 OMJ52:OMJ57 OWF52:OWF57 PGB52:PGB57 PPX52:PPX57 PZT52:PZT57 QJP52:QJP57 QTL52:QTL57 RDH52:RDH57 RND52:RND57 RWZ52:RWZ57 SGV52:SGV57 SQR52:SQR57 TAN52:TAN57 TKJ52:TKJ57 TUF52:TUF57 UEB52:UEB57 UNX52:UNX57 UXT52:UXT57 VHP52:VHP57 VRL52:VRL57 WBH52:WBH57 WLD52:WLD57 WUZ52:WUZ57 IK252:IK298 SG252:SG298 ACC252:ACC298 ALY252:ALY298 AVU252:AVU298 BFQ252:BFQ298 BPM252:BPM298 BZI252:BZI298 CJE252:CJE298 CTA252:CTA298 DCW252:DCW298 DMS252:DMS298 DWO252:DWO298 EGK252:EGK298 EQG252:EQG298 FAC252:FAC298 FJY252:FJY298 FTU252:FTU298 GDQ252:GDQ298 GNM252:GNM298 GXI252:GXI298 HHE252:HHE298 HRA252:HRA298 IAW252:IAW298 IKS252:IKS298 IUO252:IUO298 JEK252:JEK298 JOG252:JOG298 JYC252:JYC298 KHY252:KHY298 KRU252:KRU298 LBQ252:LBQ298 LLM252:LLM298 LVI252:LVI298 MFE252:MFE298 MPA252:MPA298 MYW252:MYW298 NIS252:NIS298 NSO252:NSO298 OCK252:OCK298 OMG252:OMG298 OWC252:OWC298 PFY252:PFY298 PPU252:PPU298 PZQ252:PZQ298 QJM252:QJM298 QTI252:QTI298 RDE252:RDE298 RNA252:RNA298 RWW252:RWW298 SGS252:SGS298 SQO252:SQO298 TAK252:TAK298 TKG252:TKG298 TUC252:TUC298 UDY252:UDY298 UNU252:UNU298 UXQ252:UXQ298 VHM252:VHM298 VRI252:VRI298 WBE252:WBE298 WLA252:WLA298 WUW252:WUW298 WUY58:WUY251 WLC58:WLC251 WBG58:WBG251 VRK58:VRK251 VHO58:VHO251 UXS58:UXS251 UNW58:UNW251 UEA58:UEA251 TUE58:TUE251 TKI58:TKI251 TAM58:TAM251 SQQ58:SQQ251 SGU58:SGU251 RWY58:RWY251 RNC58:RNC251 RDG58:RDG251 QTK58:QTK251 QJO58:QJO251 PZS58:PZS251 PPW58:PPW251 PGA58:PGA251 OWE58:OWE251 OMI58:OMI251 OCM58:OCM251 NSQ58:NSQ251 NIU58:NIU251 MYY58:MYY251 MPC58:MPC251 MFG58:MFG251 LVK58:LVK251 LLO58:LLO251 LBS58:LBS251 KRW58:KRW251 KIA58:KIA251 JYE58:JYE251 JOI58:JOI251 JEM58:JEM251 IUQ58:IUQ251 IKU58:IKU251 IAY58:IAY251 HRC58:HRC251 HHG58:HHG251 GXK58:GXK251 GNO58:GNO251 GDS58:GDS251 FTW58:FTW251 FKA58:FKA251 FAE58:FAE251 EQI58:EQI251 EGM58:EGM251 DWQ58:DWQ251 DMU58:DMU251 DCY58:DCY251 CTC58:CTC251 CJG58:CJG251 BZK58:BZK251 BPO58:BPO251 BFS58:BFS251 AVW58:AVW251 AMA58:AMA251 ACE58:ACE251 SI58:SI251 IM58:IM251" xr:uid="{6329BD56-1625-4A02-A019-245757AE17DF}">
      <formula1>"T,M,D"</formula1>
    </dataValidation>
    <dataValidation type="date" allowBlank="1" showInputMessage="1" showErrorMessage="1" errorTitle="Dates" error="Only enter dates in mm.dd.yy format!" promptTitle="Data Format" prompt="Dates must be in mm/yyyy format and begin after 01/2020." sqref="K23:M251" xr:uid="{9F296B53-5CD9-499F-95D0-6AC19C70D12F}">
      <formula1>43831</formula1>
      <formula2>2958101</formula2>
    </dataValidation>
    <dataValidation type="decimal" allowBlank="1" showInputMessage="1" showErrorMessage="1" error="Enter number from 0 to 50_x000a_0 = top level for that group_x000a_1...50 = sub-levels" promptTitle="Task #" prompt="Enter a number from 0 to 50  -OR-  1.1, 1.2, 1.3... if you need to subdivide. (Include what is in the SOPO)" sqref="E23:E251" xr:uid="{60E5BB9B-B23F-4E2E-B6E3-9C2F559DB0EF}">
      <formula1>0</formula1>
      <formula2>50</formula2>
    </dataValidation>
    <dataValidation type="decimal" allowBlank="1" showInputMessage="1" showErrorMessage="1" error="Enter number from 0 to 50_x000a_0 = top level for that group_x000a_1...50 = sub-levels" promptTitle="M or D #" prompt="Enter a number from 0 to 50  -OR-  1.1, 1.2, 1.3... if you need to subdivide. (Include what is in the SOPO)" sqref="G23:G251" xr:uid="{4943EC20-10F1-4671-A4BB-A7EDB4359CEF}">
      <formula1>0</formula1>
      <formula2>50</formula2>
    </dataValidation>
    <dataValidation allowBlank="1" showInputMessage="1" showErrorMessage="1" error="Enter a number from 0 to 50_x000a_0 = top level for group_x000a_1...50 = sub-levels_x000a_** or **_x000a_Enter a decimal if you want to subdivide at this level. i.e.,_x000a_   1.1, 1.2, 1.3..." promptTitle="NO Entry Required" prompt="This cell auto-calculates from previous columns" sqref="H23:H251" xr:uid="{C8317C55-0D99-400D-98A2-5F6B5AE9C241}"/>
    <dataValidation type="custom" allowBlank="1" showInputMessage="1" showErrorMessage="1" promptTitle="Data Format" prompt="Enter a whole number between 0-100" sqref="O206" xr:uid="{62C685FA-8BE8-415B-8A3D-77EEDD6C1A39}">
      <formula1>IF(AND(ISNUMBER(O206), O206&gt;=0, XFB71&lt;=100, O206=ROUND(O206,0)), TEXT(O206, "0%"), "")</formula1>
    </dataValidation>
    <dataValidation type="custom" allowBlank="1" showInputMessage="1" showErrorMessage="1" promptTitle="Data Format" prompt="Enter a whole number between 0-100" sqref="O203:O205" xr:uid="{2885F84D-FF0F-4126-A4EA-BB5F161668AF}">
      <formula1>IF(AND(ISNUMBER(O203), O203&gt;=0, XFB72&lt;=100, O203=ROUND(O203,0)), TEXT(O203, "0%"), "")</formula1>
    </dataValidation>
    <dataValidation type="custom" allowBlank="1" showInputMessage="1" showErrorMessage="1" promptTitle="Data Format" prompt="Enter a whole number between 0-100" sqref="O109" xr:uid="{ACEC76D6-F32A-4C96-A856-FF6414B5CE97}">
      <formula1>IF(AND(ISNUMBER(O109), O109&gt;=0, XFB74&lt;=100, O109=ROUND(O109,0)), TEXT(O109, "0%"), "")</formula1>
    </dataValidation>
    <dataValidation type="custom" allowBlank="1" showInputMessage="1" showErrorMessage="1" promptTitle="Data Format" prompt="Enter a whole number between 0-100" sqref="O108" xr:uid="{96EAEE6E-6CBF-4754-A6B4-15AAC89103AC}">
      <formula1>IF(AND(ISNUMBER(O108), O108&gt;=0, XFB75&lt;=100, O108=ROUND(O108,0)), TEXT(O108, "0%"), "")</formula1>
    </dataValidation>
    <dataValidation type="custom" allowBlank="1" showInputMessage="1" showErrorMessage="1" promptTitle="Data Format" prompt="Enter a whole number between 0-100" sqref="O107" xr:uid="{C777A6D0-0B5A-46EE-A8A2-6C660BF83758}">
      <formula1>IF(AND(ISNUMBER(O107), O107&gt;=0, XFB76&lt;=100, O107=ROUND(O107,0)), TEXT(O107, "0%"), "")</formula1>
    </dataValidation>
    <dataValidation type="custom" allowBlank="1" showInputMessage="1" showErrorMessage="1" promptTitle="Data Format" prompt="Enter a whole number between 0-100" sqref="O23:O105" xr:uid="{7D7424C8-DEA6-4DAA-9EBD-3CDE9C4A34E0}">
      <formula1>IF(AND(ISNUMBER(O23), O23&gt;=0, #REF!&lt;=100, O23=ROUND(O23,0)), TEXT(O23, "0%"), "")</formula1>
    </dataValidation>
    <dataValidation type="custom" allowBlank="1" showInputMessage="1" showErrorMessage="1" promptTitle="Data Format" prompt="Enter a whole number between 0-100" sqref="O106" xr:uid="{318E2FC5-8C4A-44EE-84A8-93011DB35C31}">
      <formula1>IF(AND(ISNUMBER(O106), O106&gt;=0, XFB77&lt;=100, O106=ROUND(O106,0)), TEXT(O106, "0%"), "")</formula1>
    </dataValidation>
    <dataValidation type="custom" allowBlank="1" showInputMessage="1" showErrorMessage="1" promptTitle="Data Format" prompt="Enter a whole number between 0-100" sqref="O250:O251" xr:uid="{58518815-0EB3-46BA-B1B9-127260300D67}">
      <formula1>IF(AND(ISNUMBER(O250), O250&gt;=0, XFB71&lt;=100, O250=ROUND(O250,0)), TEXT(O250, "0%"), "")</formula1>
    </dataValidation>
    <dataValidation type="custom" allowBlank="1" showInputMessage="1" showErrorMessage="1" promptTitle="Data Format" prompt="Enter a whole number between 0-100" sqref="O249" xr:uid="{EFE2185F-AAE4-4F90-97CA-271CCB36D7D2}">
      <formula1>IF(AND(ISNUMBER(O249), O249&gt;=0, XFB71&lt;=100, O249=ROUND(O249,0)), TEXT(O249, "0%"), "")</formula1>
    </dataValidation>
    <dataValidation type="custom" allowBlank="1" showInputMessage="1" showErrorMessage="1" promptTitle="Data Format" prompt="Enter a whole number between 0-100" sqref="O248" xr:uid="{B2762703-0D14-451B-B7F3-D827084E4D55}">
      <formula1>IF(AND(ISNUMBER(O248), O248&gt;=0, XFB71&lt;=100, O248=ROUND(O248,0)), TEXT(O248, "0%"), "")</formula1>
    </dataValidation>
    <dataValidation type="custom" allowBlank="1" showInputMessage="1" showErrorMessage="1" promptTitle="Data Format" prompt="Enter a whole number between 0-100" sqref="O202" xr:uid="{E7FF26AC-40BD-483B-85CF-10037785BD18}">
      <formula1>IF(AND(ISNUMBER(O202), O202&gt;=0, XFB75&lt;=100, O202=ROUND(O202,0)), TEXT(O202, "0%"), "")</formula1>
    </dataValidation>
    <dataValidation type="custom" allowBlank="1" showInputMessage="1" showErrorMessage="1" promptTitle="Data Format" prompt="Enter a whole number between 0-100" sqref="O201" xr:uid="{0FEEA9CE-47E2-46C0-AF23-0700BE5E51CA}">
      <formula1>IF(AND(ISNUMBER(O201), O201&gt;=0, XFB75&lt;=100, O201=ROUND(O201,0)), TEXT(O201, "0%"), "")</formula1>
    </dataValidation>
    <dataValidation type="custom" allowBlank="1" showInputMessage="1" showErrorMessage="1" promptTitle="Data Format" prompt="Enter a whole number between 0-100" sqref="O200" xr:uid="{1EC3C776-7A1D-460E-9AC3-FBCA9EE431E7}">
      <formula1>IF(AND(ISNUMBER(O200), O200&gt;=0, XFB75&lt;=100, O200=ROUND(O200,0)), TEXT(O200, "0%"), "")</formula1>
    </dataValidation>
    <dataValidation type="custom" allowBlank="1" showInputMessage="1" showErrorMessage="1" promptTitle="Data Format" prompt="Enter a whole number between 0-100" sqref="O199" xr:uid="{ACBC55AE-48E2-4B12-BB9F-F3C2BFAC5F84}">
      <formula1>IF(AND(ISNUMBER(O199), O199&gt;=0, XFB76&lt;=100, O199=ROUND(O199,0)), TEXT(O199, "0%"), "")</formula1>
    </dataValidation>
    <dataValidation type="custom" allowBlank="1" showInputMessage="1" showErrorMessage="1" promptTitle="Data Format" prompt="Enter a whole number between 0-100" sqref="O110:O113" xr:uid="{B6A0EA84-4660-47EF-9125-6A289363FC50}">
      <formula1>IF(AND(ISNUMBER(O110), O110&gt;=0, XFB73&lt;=100, O110=ROUND(O110,0)), TEXT(O110, "0%"), "")</formula1>
    </dataValidation>
    <dataValidation type="custom" allowBlank="1" showInputMessage="1" showErrorMessage="1" promptTitle="Data Format" prompt="Enter a whole number between 0-100" sqref="O198" xr:uid="{8FCE56C0-7BD9-40ED-AE35-7AE6003D6699}">
      <formula1>IF(AND(ISNUMBER(O198), O198&gt;=0, XFB77&lt;=100, O198=ROUND(O198,0)), TEXT(O198, "0%"), "")</formula1>
    </dataValidation>
    <dataValidation type="custom" allowBlank="1" showInputMessage="1" showErrorMessage="1" promptTitle="Data Format" prompt="Enter a whole number between 0-100" sqref="O197" xr:uid="{FE8C929F-C322-4182-8169-28E741D8E533}">
      <formula1>IF(AND(ISNUMBER(O197), O197&gt;=0, XFB77&lt;=100, O197=ROUND(O197,0)), TEXT(O197, "0%"), "")</formula1>
    </dataValidation>
    <dataValidation type="custom" allowBlank="1" showInputMessage="1" showErrorMessage="1" promptTitle="Data Format" prompt="Enter a whole number between 0-100" sqref="O196" xr:uid="{CAB95CC3-906B-49FA-B457-2D502B9BC0D8}">
      <formula1>IF(AND(ISNUMBER(O196), O196&gt;=0, XFB77&lt;=100, O196=ROUND(O196,0)), TEXT(O196, "0%"), "")</formula1>
    </dataValidation>
    <dataValidation type="custom" allowBlank="1" showInputMessage="1" showErrorMessage="1" promptTitle="Data Format" prompt="Enter a whole number between 0-100" sqref="O195" xr:uid="{8A039445-9006-4B6D-A115-5D86360150F3}">
      <formula1>IF(AND(ISNUMBER(O195), O195&gt;=0, XFB77&lt;=100, O195=ROUND(O195,0)), TEXT(O195, "0%"), "")</formula1>
    </dataValidation>
    <dataValidation type="custom" allowBlank="1" showInputMessage="1" showErrorMessage="1" promptTitle="Data Format" prompt="Enter a whole number between 0-100" sqref="O194" xr:uid="{282FC2C7-36D9-416D-9DD2-ED86874C2039}">
      <formula1>IF(AND(ISNUMBER(O194), O194&gt;=0, XFB77&lt;=100, O194=ROUND(O194,0)), TEXT(O194, "0%"), "")</formula1>
    </dataValidation>
    <dataValidation type="custom" allowBlank="1" showInputMessage="1" showErrorMessage="1" promptTitle="Data Format" prompt="Enter a whole number between 0-100" sqref="O193" xr:uid="{F999AEAD-5AB3-4599-A733-3C59D218F2DE}">
      <formula1>IF(AND(ISNUMBER(O193), O193&gt;=0, XFB77&lt;=100, O193=ROUND(O193,0)), TEXT(O193, "0%"), "")</formula1>
    </dataValidation>
    <dataValidation type="custom" allowBlank="1" showInputMessage="1" showErrorMessage="1" promptTitle="Data Format" prompt="Enter a whole number between 0-100" sqref="O192" xr:uid="{9708BFBD-2989-478B-B8FE-B2EFA75096D6}">
      <formula1>IF(AND(ISNUMBER(O192), O192&gt;=0, XFB77&lt;=100, O192=ROUND(O192,0)), TEXT(O192, "0%"), "")</formula1>
    </dataValidation>
    <dataValidation type="custom" allowBlank="1" showInputMessage="1" showErrorMessage="1" promptTitle="Data Format" prompt="Enter a whole number between 0-100" sqref="O191" xr:uid="{7B949EE4-5680-4DA2-9BF0-1A86F60EAF07}">
      <formula1>IF(AND(ISNUMBER(O191), O191&gt;=0, XFB77&lt;=100, O191=ROUND(O191,0)), TEXT(O191, "0%"), "")</formula1>
    </dataValidation>
    <dataValidation type="custom" allowBlank="1" showInputMessage="1" showErrorMessage="1" promptTitle="Data Format" prompt="Enter a whole number between 0-100" sqref="O190" xr:uid="{92F03454-5B90-4930-9723-CCCFE4B79E2F}">
      <formula1>IF(AND(ISNUMBER(O190), O190&gt;=0, XFB77&lt;=100, O190=ROUND(O190,0)), TEXT(O190, "0%"), "")</formula1>
    </dataValidation>
    <dataValidation type="custom" allowBlank="1" showInputMessage="1" showErrorMessage="1" promptTitle="Data Format" prompt="Enter a whole number between 0-100" sqref="O189" xr:uid="{AC59D18A-8927-4B60-8853-939D7F23392D}">
      <formula1>IF(AND(ISNUMBER(O189), O189&gt;=0, XFB77&lt;=100, O189=ROUND(O189,0)), TEXT(O189, "0%"), "")</formula1>
    </dataValidation>
    <dataValidation type="custom" allowBlank="1" showInputMessage="1" showErrorMessage="1" promptTitle="Data Format" prompt="Enter a whole number between 0-100" sqref="O188" xr:uid="{FE53E4BF-B6C4-4709-8207-94336D0E534F}">
      <formula1>IF(AND(ISNUMBER(O188), O188&gt;=0, XFB77&lt;=100, O188=ROUND(O188,0)), TEXT(O188, "0%"), "")</formula1>
    </dataValidation>
    <dataValidation type="custom" allowBlank="1" showInputMessage="1" showErrorMessage="1" promptTitle="Data Format" prompt="Enter a whole number between 0-100" sqref="O187" xr:uid="{92A158F7-E34D-4380-98E8-DCDD6A0328A6}">
      <formula1>IF(AND(ISNUMBER(O187), O187&gt;=0, XFB77&lt;=100, O187=ROUND(O187,0)), TEXT(O187, "0%"), "")</formula1>
    </dataValidation>
    <dataValidation type="custom" allowBlank="1" showInputMessage="1" showErrorMessage="1" promptTitle="Data Format" prompt="Enter a whole number between 0-100" sqref="O186" xr:uid="{A34637EB-4C72-452E-8362-241AC7059DA8}">
      <formula1>IF(AND(ISNUMBER(O186), O186&gt;=0, XFB77&lt;=100, O186=ROUND(O186,0)), TEXT(O186, "0%"), "")</formula1>
    </dataValidation>
    <dataValidation type="custom" allowBlank="1" showInputMessage="1" showErrorMessage="1" promptTitle="Data Format" prompt="Enter a whole number between 0-100" sqref="O185" xr:uid="{A3C3C066-0C4C-4AFA-8737-2EAC73E9FF93}">
      <formula1>IF(AND(ISNUMBER(O185), O185&gt;=0, XFB77&lt;=100, O185=ROUND(O185,0)), TEXT(O185, "0%"), "")</formula1>
    </dataValidation>
    <dataValidation type="custom" allowBlank="1" showInputMessage="1" showErrorMessage="1" promptTitle="Data Format" prompt="Enter a whole number between 0-100" sqref="O184" xr:uid="{4A6DFFC5-DC4B-4736-92DF-F9DF07C3A418}">
      <formula1>IF(AND(ISNUMBER(O184), O184&gt;=0, XFB77&lt;=100, O184=ROUND(O184,0)), TEXT(O184, "0%"), "")</formula1>
    </dataValidation>
    <dataValidation type="custom" allowBlank="1" showInputMessage="1" showErrorMessage="1" promptTitle="Data Format" prompt="Enter a whole number between 0-100" sqref="O183" xr:uid="{E481DE7E-51A7-487E-B1EC-D5FA69E6656C}">
      <formula1>IF(AND(ISNUMBER(O183), O183&gt;=0, XFB77&lt;=100, O183=ROUND(O183,0)), TEXT(O183, "0%"), "")</formula1>
    </dataValidation>
    <dataValidation type="custom" allowBlank="1" showInputMessage="1" showErrorMessage="1" promptTitle="Data Format" prompt="Enter a whole number between 0-100" sqref="O182" xr:uid="{0B94E0EF-A8CF-4B31-A5E1-12D1AC47A17A}">
      <formula1>IF(AND(ISNUMBER(O182), O182&gt;=0, XFB77&lt;=100, O182=ROUND(O182,0)), TEXT(O182, "0%"), "")</formula1>
    </dataValidation>
    <dataValidation type="custom" allowBlank="1" showInputMessage="1" showErrorMessage="1" promptTitle="Data Format" prompt="Enter a whole number between 0-100" sqref="O181" xr:uid="{19445D6F-713A-409C-B1C2-190A3C6EBF8D}">
      <formula1>IF(AND(ISNUMBER(O181), O181&gt;=0, XFB77&lt;=100, O181=ROUND(O181,0)), TEXT(O181, "0%"), "")</formula1>
    </dataValidation>
    <dataValidation type="custom" allowBlank="1" showInputMessage="1" showErrorMessage="1" promptTitle="Data Format" prompt="Enter a whole number between 0-100" sqref="O180" xr:uid="{FE8C440C-B9DF-4980-BB25-22D185A9F29B}">
      <formula1>IF(AND(ISNUMBER(O180), O180&gt;=0, XFB77&lt;=100, O180=ROUND(O180,0)), TEXT(O180, "0%"), "")</formula1>
    </dataValidation>
    <dataValidation type="custom" allowBlank="1" showInputMessage="1" showErrorMessage="1" promptTitle="Data Format" prompt="Enter a whole number between 0-100" sqref="O179" xr:uid="{4BF13173-9294-4D4D-9548-C394BEB89C9F}">
      <formula1>IF(AND(ISNUMBER(O179), O179&gt;=0, XFB77&lt;=100, O179=ROUND(O179,0)), TEXT(O179, "0%"), "")</formula1>
    </dataValidation>
    <dataValidation type="custom" allowBlank="1" showInputMessage="1" showErrorMessage="1" promptTitle="Data Format" prompt="Enter a whole number between 0-100" sqref="O178" xr:uid="{AC1CBF6A-0022-4C33-8F35-3567E04F3EF7}">
      <formula1>IF(AND(ISNUMBER(O178), O178&gt;=0, XFB77&lt;=100, O178=ROUND(O178,0)), TEXT(O178, "0%"), "")</formula1>
    </dataValidation>
    <dataValidation type="custom" allowBlank="1" showInputMessage="1" showErrorMessage="1" promptTitle="Data Format" prompt="Enter a whole number between 0-100" sqref="O177" xr:uid="{7526A769-B417-4C9B-BAF5-F5FD973F6B8C}">
      <formula1>IF(AND(ISNUMBER(O177), O177&gt;=0, XFB77&lt;=100, O177=ROUND(O177,0)), TEXT(O177, "0%"), "")</formula1>
    </dataValidation>
    <dataValidation type="custom" allowBlank="1" showInputMessage="1" showErrorMessage="1" promptTitle="Data Format" prompt="Enter a whole number between 0-100" sqref="O176" xr:uid="{517761EE-FA23-4009-A817-D50E417F91CA}">
      <formula1>IF(AND(ISNUMBER(O176), O176&gt;=0, XFB77&lt;=100, O176=ROUND(O176,0)), TEXT(O176, "0%"), "")</formula1>
    </dataValidation>
    <dataValidation type="custom" allowBlank="1" showInputMessage="1" showErrorMessage="1" promptTitle="Data Format" prompt="Enter a whole number between 0-100" sqref="O175" xr:uid="{18753545-4778-4217-B71F-96096C2F4AF2}">
      <formula1>IF(AND(ISNUMBER(O175), O175&gt;=0, XFB77&lt;=100, O175=ROUND(O175,0)), TEXT(O175, "0%"), "")</formula1>
    </dataValidation>
    <dataValidation type="custom" allowBlank="1" showInputMessage="1" showErrorMessage="1" promptTitle="Data Format" prompt="Enter a whole number between 0-100" sqref="O174" xr:uid="{1FC8D162-E95E-4E67-B622-DAD75AEBCC8B}">
      <formula1>IF(AND(ISNUMBER(O174), O174&gt;=0, XFB77&lt;=100, O174=ROUND(O174,0)), TEXT(O174, "0%"), "")</formula1>
    </dataValidation>
    <dataValidation type="custom" allowBlank="1" showInputMessage="1" showErrorMessage="1" promptTitle="Data Format" prompt="Enter a whole number between 0-100" sqref="O173" xr:uid="{FFCC9873-D6B7-4720-9FB8-521F1D0376FD}">
      <formula1>IF(AND(ISNUMBER(O173), O173&gt;=0, XFB77&lt;=100, O173=ROUND(O173,0)), TEXT(O173, "0%"), "")</formula1>
    </dataValidation>
    <dataValidation type="custom" allowBlank="1" showInputMessage="1" showErrorMessage="1" promptTitle="Data Format" prompt="Enter a whole number between 0-100" sqref="O172" xr:uid="{AEFFA249-0893-43EC-ABFE-5D60973125EE}">
      <formula1>IF(AND(ISNUMBER(O172), O172&gt;=0, XFB77&lt;=100, O172=ROUND(O172,0)), TEXT(O172, "0%"), "")</formula1>
    </dataValidation>
    <dataValidation type="custom" allowBlank="1" showInputMessage="1" showErrorMessage="1" promptTitle="Data Format" prompt="Enter a whole number between 0-100" sqref="O171" xr:uid="{7635D25D-EA0B-4B4C-90EA-923FDE7B31E3}">
      <formula1>IF(AND(ISNUMBER(O171), O171&gt;=0, XFB77&lt;=100, O171=ROUND(O171,0)), TEXT(O171, "0%"), "")</formula1>
    </dataValidation>
    <dataValidation type="custom" allowBlank="1" showInputMessage="1" showErrorMessage="1" promptTitle="Data Format" prompt="Enter a whole number between 0-100" sqref="O170" xr:uid="{06E29BDD-E4BA-4468-B0E0-15673F258102}">
      <formula1>IF(AND(ISNUMBER(O170), O170&gt;=0, XFB77&lt;=100, O170=ROUND(O170,0)), TEXT(O170, "0%"), "")</formula1>
    </dataValidation>
    <dataValidation type="custom" allowBlank="1" showInputMessage="1" showErrorMessage="1" promptTitle="Data Format" prompt="Enter a whole number between 0-100" sqref="O169" xr:uid="{AF0B0A91-C7AB-475E-981F-F5316CEF587E}">
      <formula1>IF(AND(ISNUMBER(O169), O169&gt;=0, XFB77&lt;=100, O169=ROUND(O169,0)), TEXT(O169, "0%"), "")</formula1>
    </dataValidation>
    <dataValidation type="custom" allowBlank="1" showInputMessage="1" showErrorMessage="1" promptTitle="Data Format" prompt="Enter a whole number between 0-100" sqref="O168" xr:uid="{EC7E6577-0387-4B8A-ADFC-99F70080FB21}">
      <formula1>IF(AND(ISNUMBER(O168), O168&gt;=0, XFB77&lt;=100, O168=ROUND(O168,0)), TEXT(O168, "0%"), "")</formula1>
    </dataValidation>
    <dataValidation type="custom" allowBlank="1" showInputMessage="1" showErrorMessage="1" promptTitle="Data Format" prompt="Enter a whole number between 0-100" sqref="O167" xr:uid="{8FE42733-C3E4-4612-ADE4-85893AE9D56F}">
      <formula1>IF(AND(ISNUMBER(O167), O167&gt;=0, XFB77&lt;=100, O167=ROUND(O167,0)), TEXT(O167, "0%"), "")</formula1>
    </dataValidation>
    <dataValidation type="custom" allowBlank="1" showInputMessage="1" showErrorMessage="1" promptTitle="Data Format" prompt="Enter a whole number between 0-100" sqref="O166" xr:uid="{01A9F788-2DE3-4AE2-B5F5-F784917B6FA2}">
      <formula1>IF(AND(ISNUMBER(O166), O166&gt;=0, XFB77&lt;=100, O166=ROUND(O166,0)), TEXT(O166, "0%"), "")</formula1>
    </dataValidation>
    <dataValidation type="custom" allowBlank="1" showInputMessage="1" showErrorMessage="1" promptTitle="Data Format" prompt="Enter a whole number between 0-100" sqref="O165" xr:uid="{448440A1-6A33-4693-B835-70739F4D7779}">
      <formula1>IF(AND(ISNUMBER(O165), O165&gt;=0, XFB77&lt;=100, O165=ROUND(O165,0)), TEXT(O165, "0%"), "")</formula1>
    </dataValidation>
    <dataValidation type="custom" allowBlank="1" showInputMessage="1" showErrorMessage="1" promptTitle="Data Format" prompt="Enter a whole number between 0-100" sqref="O164" xr:uid="{B90EF3CB-C3E5-459C-8285-71C815A50E82}">
      <formula1>IF(AND(ISNUMBER(O164), O164&gt;=0, XFB77&lt;=100, O164=ROUND(O164,0)), TEXT(O164, "0%"), "")</formula1>
    </dataValidation>
    <dataValidation type="custom" allowBlank="1" showInputMessage="1" showErrorMessage="1" promptTitle="Data Format" prompt="Enter a whole number between 0-100" sqref="O163" xr:uid="{844B6957-4607-4B63-969C-E48ADBE74F44}">
      <formula1>IF(AND(ISNUMBER(O163), O163&gt;=0, XFB77&lt;=100, O163=ROUND(O163,0)), TEXT(O163, "0%"), "")</formula1>
    </dataValidation>
    <dataValidation type="custom" allowBlank="1" showInputMessage="1" showErrorMessage="1" promptTitle="Data Format" prompt="Enter a whole number between 0-100" sqref="O162" xr:uid="{03E52562-4866-41A2-934E-8EF8652248C1}">
      <formula1>IF(AND(ISNUMBER(O162), O162&gt;=0, XFB77&lt;=100, O162=ROUND(O162,0)), TEXT(O162, "0%"), "")</formula1>
    </dataValidation>
    <dataValidation type="custom" allowBlank="1" showInputMessage="1" showErrorMessage="1" promptTitle="Data Format" prompt="Enter a whole number between 0-100" sqref="O161" xr:uid="{2A9E8BD2-DB5A-47B3-A784-44BA471616DA}">
      <formula1>IF(AND(ISNUMBER(O161), O161&gt;=0, XFB77&lt;=100, O161=ROUND(O161,0)), TEXT(O161, "0%"), "")</formula1>
    </dataValidation>
    <dataValidation type="custom" allowBlank="1" showInputMessage="1" showErrorMessage="1" promptTitle="Data Format" prompt="Enter a whole number between 0-100" sqref="O160" xr:uid="{923FAEB9-D279-4211-8B54-2A4475E8D5DA}">
      <formula1>IF(AND(ISNUMBER(O160), O160&gt;=0, XFB77&lt;=100, O160=ROUND(O160,0)), TEXT(O160, "0%"), "")</formula1>
    </dataValidation>
    <dataValidation type="custom" allowBlank="1" showInputMessage="1" showErrorMessage="1" promptTitle="Data Format" prompt="Enter a whole number between 0-100" sqref="O159" xr:uid="{CB425F91-4618-4DF4-ACAD-B4BEF9FFA060}">
      <formula1>IF(AND(ISNUMBER(O159), O159&gt;=0, XFB77&lt;=100, O159=ROUND(O159,0)), TEXT(O159, "0%"), "")</formula1>
    </dataValidation>
    <dataValidation type="custom" allowBlank="1" showInputMessage="1" showErrorMessage="1" promptTitle="Data Format" prompt="Enter a whole number between 0-100" sqref="O158" xr:uid="{E2B661AE-ACC6-4D9B-9D6D-4F6A3AB5A2DD}">
      <formula1>IF(AND(ISNUMBER(O158), O158&gt;=0, XFB77&lt;=100, O158=ROUND(O158,0)), TEXT(O158, "0%"), "")</formula1>
    </dataValidation>
    <dataValidation type="custom" allowBlank="1" showInputMessage="1" showErrorMessage="1" promptTitle="Data Format" prompt="Enter a whole number between 0-100" sqref="O157" xr:uid="{CC3EFC2C-B705-44DD-A0E8-54CB12C80049}">
      <formula1>IF(AND(ISNUMBER(O157), O157&gt;=0, XFB77&lt;=100, O157=ROUND(O157,0)), TEXT(O157, "0%"), "")</formula1>
    </dataValidation>
    <dataValidation type="custom" allowBlank="1" showInputMessage="1" showErrorMessage="1" promptTitle="Data Format" prompt="Enter a whole number between 0-100" sqref="O156" xr:uid="{82705551-36CF-4C38-92A4-077F31BF4EF6}">
      <formula1>IF(AND(ISNUMBER(O156), O156&gt;=0, XFB77&lt;=100, O156=ROUND(O156,0)), TEXT(O156, "0%"), "")</formula1>
    </dataValidation>
    <dataValidation type="custom" allowBlank="1" showInputMessage="1" showErrorMessage="1" promptTitle="Data Format" prompt="Enter a whole number between 0-100" sqref="O155" xr:uid="{F1346970-FEEE-4B13-861D-0D88623FFBC3}">
      <formula1>IF(AND(ISNUMBER(O155), O155&gt;=0, XFB77&lt;=100, O155=ROUND(O155,0)), TEXT(O155, "0%"), "")</formula1>
    </dataValidation>
    <dataValidation type="custom" allowBlank="1" showInputMessage="1" showErrorMessage="1" promptTitle="Data Format" prompt="Enter a whole number between 0-100" sqref="O154" xr:uid="{8998318A-F665-4291-93D6-515E672E826B}">
      <formula1>IF(AND(ISNUMBER(O154), O154&gt;=0, XFB77&lt;=100, O154=ROUND(O154,0)), TEXT(O154, "0%"), "")</formula1>
    </dataValidation>
    <dataValidation type="custom" allowBlank="1" showInputMessage="1" showErrorMessage="1" promptTitle="Data Format" prompt="Enter a whole number between 0-100" sqref="O153" xr:uid="{B6695DF7-2FC0-444E-BAA9-1C3AE139BEA3}">
      <formula1>IF(AND(ISNUMBER(O153), O153&gt;=0, XFB77&lt;=100, O153=ROUND(O153,0)), TEXT(O153, "0%"), "")</formula1>
    </dataValidation>
    <dataValidation type="custom" allowBlank="1" showInputMessage="1" showErrorMessage="1" promptTitle="Data Format" prompt="Enter a whole number between 0-100" sqref="O152" xr:uid="{5E346FFD-735F-45A6-B76F-EE26C1969F38}">
      <formula1>IF(AND(ISNUMBER(O152), O152&gt;=0, XFB77&lt;=100, O152=ROUND(O152,0)), TEXT(O152, "0%"), "")</formula1>
    </dataValidation>
    <dataValidation type="custom" allowBlank="1" showInputMessage="1" showErrorMessage="1" promptTitle="Data Format" prompt="Enter a whole number between 0-100" sqref="O151" xr:uid="{AE0BFD10-7B00-49C8-93AD-1DA0947AC1DC}">
      <formula1>IF(AND(ISNUMBER(O151), O151&gt;=0, XFB77&lt;=100, O151=ROUND(O151,0)), TEXT(O151, "0%"), "")</formula1>
    </dataValidation>
    <dataValidation type="custom" allowBlank="1" showInputMessage="1" showErrorMessage="1" promptTitle="Data Format" prompt="Enter a whole number between 0-100" sqref="O150" xr:uid="{4828C04D-9F26-4B9A-9446-EC0BA8AA5158}">
      <formula1>IF(AND(ISNUMBER(O150), O150&gt;=0, XFB77&lt;=100, O150=ROUND(O150,0)), TEXT(O150, "0%"), "")</formula1>
    </dataValidation>
    <dataValidation type="custom" allowBlank="1" showInputMessage="1" showErrorMessage="1" promptTitle="Data Format" prompt="Enter a whole number between 0-100" sqref="O149" xr:uid="{9804B0E0-1503-46F0-8205-7B3EBDDC63EF}">
      <formula1>IF(AND(ISNUMBER(O149), O149&gt;=0, XFB77&lt;=100, O149=ROUND(O149,0)), TEXT(O149, "0%"), "")</formula1>
    </dataValidation>
    <dataValidation type="custom" allowBlank="1" showInputMessage="1" showErrorMessage="1" promptTitle="Data Format" prompt="Enter a whole number between 0-100" sqref="O148" xr:uid="{53AB4095-EA33-47AD-9E34-7EB5491603BA}">
      <formula1>IF(AND(ISNUMBER(O148), O148&gt;=0, XFB77&lt;=100, O148=ROUND(O148,0)), TEXT(O148, "0%"), "")</formula1>
    </dataValidation>
    <dataValidation type="custom" allowBlank="1" showInputMessage="1" showErrorMessage="1" promptTitle="Data Format" prompt="Enter a whole number between 0-100" sqref="O147" xr:uid="{E349F520-9EF8-4B8C-9EFA-B1385E20E72A}">
      <formula1>IF(AND(ISNUMBER(O147), O147&gt;=0, XFB77&lt;=100, O147=ROUND(O147,0)), TEXT(O147, "0%"), "")</formula1>
    </dataValidation>
    <dataValidation type="custom" allowBlank="1" showInputMessage="1" showErrorMessage="1" promptTitle="Data Format" prompt="Enter a whole number between 0-100" sqref="O146" xr:uid="{D33A0E83-EC52-4684-B303-BAB6B8D174E4}">
      <formula1>IF(AND(ISNUMBER(O146), O146&gt;=0, XFB77&lt;=100, O146=ROUND(O146,0)), TEXT(O146, "0%"), "")</formula1>
    </dataValidation>
    <dataValidation type="custom" allowBlank="1" showInputMessage="1" showErrorMessage="1" promptTitle="Data Format" prompt="Enter a whole number between 0-100" sqref="O145" xr:uid="{69A1B131-FDF6-4F36-9CA6-1E8FAC09FB6C}">
      <formula1>IF(AND(ISNUMBER(O145), O145&gt;=0, XFB77&lt;=100, O145=ROUND(O145,0)), TEXT(O145, "0%"), "")</formula1>
    </dataValidation>
    <dataValidation type="custom" allowBlank="1" showInputMessage="1" showErrorMessage="1" promptTitle="Data Format" prompt="Enter a whole number between 0-100" sqref="O144" xr:uid="{D5203EA4-EB93-4647-BFF8-4E759BA8D6C5}">
      <formula1>IF(AND(ISNUMBER(O144), O144&gt;=0, XFB77&lt;=100, O144=ROUND(O144,0)), TEXT(O144, "0%"), "")</formula1>
    </dataValidation>
    <dataValidation type="custom" allowBlank="1" showInputMessage="1" showErrorMessage="1" promptTitle="Data Format" prompt="Enter a whole number between 0-100" sqref="O143" xr:uid="{0A8B5717-7BBE-4195-9B76-328D16FCBCD1}">
      <formula1>IF(AND(ISNUMBER(O143), O143&gt;=0, XFB77&lt;=100, O143=ROUND(O143,0)), TEXT(O143, "0%"), "")</formula1>
    </dataValidation>
    <dataValidation type="custom" allowBlank="1" showInputMessage="1" showErrorMessage="1" promptTitle="Data Format" prompt="Enter a whole number between 0-100" sqref="O142" xr:uid="{27D70B28-F059-4750-AC34-0208C0C40E26}">
      <formula1>IF(AND(ISNUMBER(O142), O142&gt;=0, XFB77&lt;=100, O142=ROUND(O142,0)), TEXT(O142, "0%"), "")</formula1>
    </dataValidation>
    <dataValidation type="custom" allowBlank="1" showInputMessage="1" showErrorMessage="1" promptTitle="Data Format" prompt="Enter a whole number between 0-100" sqref="O141" xr:uid="{DEC998F1-7576-4B25-911B-C6FA68612714}">
      <formula1>IF(AND(ISNUMBER(O141), O141&gt;=0, XFB77&lt;=100, O141=ROUND(O141,0)), TEXT(O141, "0%"), "")</formula1>
    </dataValidation>
    <dataValidation type="custom" allowBlank="1" showInputMessage="1" showErrorMessage="1" promptTitle="Data Format" prompt="Enter a whole number between 0-100" sqref="O140" xr:uid="{F21724E5-A94A-4391-98C0-5E8E31F986C9}">
      <formula1>IF(AND(ISNUMBER(O140), O140&gt;=0, XFB77&lt;=100, O140=ROUND(O140,0)), TEXT(O140, "0%"), "")</formula1>
    </dataValidation>
    <dataValidation type="custom" allowBlank="1" showInputMessage="1" showErrorMessage="1" promptTitle="Data Format" prompt="Enter a whole number between 0-100" sqref="O139" xr:uid="{9BE12C3C-C40F-4490-97F8-47BD743F4E83}">
      <formula1>IF(AND(ISNUMBER(O139), O139&gt;=0, XFB77&lt;=100, O139=ROUND(O139,0)), TEXT(O139, "0%"), "")</formula1>
    </dataValidation>
    <dataValidation type="custom" allowBlank="1" showInputMessage="1" showErrorMessage="1" promptTitle="Data Format" prompt="Enter a whole number between 0-100" sqref="O138" xr:uid="{26E38646-618B-4672-9A4C-A616462F14F6}">
      <formula1>IF(AND(ISNUMBER(O138), O138&gt;=0, XFB77&lt;=100, O138=ROUND(O138,0)), TEXT(O138, "0%"), "")</formula1>
    </dataValidation>
    <dataValidation type="custom" allowBlank="1" showInputMessage="1" showErrorMessage="1" promptTitle="Data Format" prompt="Enter a whole number between 0-100" sqref="O137" xr:uid="{5A301A01-158A-4995-BB8A-BEC6D584FB0E}">
      <formula1>IF(AND(ISNUMBER(O137), O137&gt;=0, XFB77&lt;=100, O137=ROUND(O137,0)), TEXT(O137, "0%"), "")</formula1>
    </dataValidation>
    <dataValidation type="custom" allowBlank="1" showInputMessage="1" showErrorMessage="1" promptTitle="Data Format" prompt="Enter a whole number between 0-100" sqref="O136" xr:uid="{B03883BD-FBE2-4246-B143-2E7F7E0F1C9C}">
      <formula1>IF(AND(ISNUMBER(O136), O136&gt;=0, XFB77&lt;=100, O136=ROUND(O136,0)), TEXT(O136, "0%"), "")</formula1>
    </dataValidation>
    <dataValidation type="custom" allowBlank="1" showInputMessage="1" showErrorMessage="1" promptTitle="Data Format" prompt="Enter a whole number between 0-100" sqref="O135" xr:uid="{1E22EEE7-58EC-4810-9AEC-A394609C19E2}">
      <formula1>IF(AND(ISNUMBER(O135), O135&gt;=0, XFB77&lt;=100, O135=ROUND(O135,0)), TEXT(O135, "0%"), "")</formula1>
    </dataValidation>
    <dataValidation type="custom" allowBlank="1" showInputMessage="1" showErrorMessage="1" promptTitle="Data Format" prompt="Enter a whole number between 0-100" sqref="O134" xr:uid="{8BDFDD5D-B364-4833-B2BA-E84AD13A0088}">
      <formula1>IF(AND(ISNUMBER(O134), O134&gt;=0, XFB77&lt;=100, O134=ROUND(O134,0)), TEXT(O134, "0%"), "")</formula1>
    </dataValidation>
    <dataValidation type="custom" allowBlank="1" showInputMessage="1" showErrorMessage="1" promptTitle="Data Format" prompt="Enter a whole number between 0-100" sqref="O133" xr:uid="{E31682E5-161E-4216-93E0-8233F12C53E6}">
      <formula1>IF(AND(ISNUMBER(O133), O133&gt;=0, XFB77&lt;=100, O133=ROUND(O133,0)), TEXT(O133, "0%"), "")</formula1>
    </dataValidation>
    <dataValidation type="custom" allowBlank="1" showInputMessage="1" showErrorMessage="1" promptTitle="Data Format" prompt="Enter a whole number between 0-100" sqref="O132" xr:uid="{386F1C71-5597-460F-A7A7-892F07F01D56}">
      <formula1>IF(AND(ISNUMBER(O132), O132&gt;=0, XFB77&lt;=100, O132=ROUND(O132,0)), TEXT(O132, "0%"), "")</formula1>
    </dataValidation>
    <dataValidation type="custom" allowBlank="1" showInputMessage="1" showErrorMessage="1" promptTitle="Data Format" prompt="Enter a whole number between 0-100" sqref="O131" xr:uid="{2455C5BF-ED6E-4ABC-B513-D72984A9B73E}">
      <formula1>IF(AND(ISNUMBER(O131), O131&gt;=0, XFB77&lt;=100, O131=ROUND(O131,0)), TEXT(O131, "0%"), "")</formula1>
    </dataValidation>
    <dataValidation type="custom" allowBlank="1" showInputMessage="1" showErrorMessage="1" promptTitle="Data Format" prompt="Enter a whole number between 0-100" sqref="O130" xr:uid="{26A5C661-841A-429E-810A-42AF8D64EEBE}">
      <formula1>IF(AND(ISNUMBER(O130), O130&gt;=0, XFB77&lt;=100, O130=ROUND(O130,0)), TEXT(O130, "0%"), "")</formula1>
    </dataValidation>
    <dataValidation type="custom" allowBlank="1" showInputMessage="1" showErrorMessage="1" promptTitle="Data Format" prompt="Enter a whole number between 0-100" sqref="O129" xr:uid="{79B59960-A9D8-4636-AA89-304B48FF3D4F}">
      <formula1>IF(AND(ISNUMBER(O129), O129&gt;=0, XFB77&lt;=100, O129=ROUND(O129,0)), TEXT(O129, "0%"), "")</formula1>
    </dataValidation>
    <dataValidation type="custom" allowBlank="1" showInputMessage="1" showErrorMessage="1" promptTitle="Data Format" prompt="Enter a whole number between 0-100" sqref="O128" xr:uid="{73849963-FB8A-47BD-8CB4-5BB961805D22}">
      <formula1>IF(AND(ISNUMBER(O128), O128&gt;=0, XFB77&lt;=100, O128=ROUND(O128,0)), TEXT(O128, "0%"), "")</formula1>
    </dataValidation>
    <dataValidation type="custom" allowBlank="1" showInputMessage="1" showErrorMessage="1" promptTitle="Data Format" prompt="Enter a whole number between 0-100" sqref="O127" xr:uid="{77FE7EDC-0510-4DCA-AEC3-5AAB73C51F31}">
      <formula1>IF(AND(ISNUMBER(O127), O127&gt;=0, XFB77&lt;=100, O127=ROUND(O127,0)), TEXT(O127, "0%"), "")</formula1>
    </dataValidation>
    <dataValidation type="custom" allowBlank="1" showInputMessage="1" showErrorMessage="1" promptTitle="Data Format" prompt="Enter a whole number between 0-100" sqref="O126" xr:uid="{58D94DE5-CE91-4B1D-BCB5-9E57F40D97B9}">
      <formula1>IF(AND(ISNUMBER(O126), O126&gt;=0, XFB77&lt;=100, O126=ROUND(O126,0)), TEXT(O126, "0%"), "")</formula1>
    </dataValidation>
    <dataValidation type="custom" allowBlank="1" showInputMessage="1" showErrorMessage="1" promptTitle="Data Format" prompt="Enter a whole number between 0-100" sqref="O125" xr:uid="{47A32B5E-91F3-4CCC-90A7-708CF023478D}">
      <formula1>IF(AND(ISNUMBER(O125), O125&gt;=0, XFB77&lt;=100, O125=ROUND(O125,0)), TEXT(O125, "0%"), "")</formula1>
    </dataValidation>
    <dataValidation type="custom" allowBlank="1" showInputMessage="1" showErrorMessage="1" promptTitle="Data Format" prompt="Enter a whole number between 0-100" sqref="O124" xr:uid="{B7DC0F03-E9B7-45FE-9D24-5E7A5D010BF5}">
      <formula1>IF(AND(ISNUMBER(O124), O124&gt;=0, XFB77&lt;=100, O124=ROUND(O124,0)), TEXT(O124, "0%"), "")</formula1>
    </dataValidation>
    <dataValidation type="custom" allowBlank="1" showInputMessage="1" showErrorMessage="1" promptTitle="Data Format" prompt="Enter a whole number between 0-100" sqref="O123" xr:uid="{F3FBB74B-8605-4581-88AE-8EB1D1B1F967}">
      <formula1>IF(AND(ISNUMBER(O123), O123&gt;=0, XFB77&lt;=100, O123=ROUND(O123,0)), TEXT(O123, "0%"), "")</formula1>
    </dataValidation>
    <dataValidation type="custom" allowBlank="1" showInputMessage="1" showErrorMessage="1" promptTitle="Data Format" prompt="Enter a whole number between 0-100" sqref="O122" xr:uid="{7EC820E3-A0B9-44BA-AC79-BC9D9AD4969B}">
      <formula1>IF(AND(ISNUMBER(O122), O122&gt;=0, XFB77&lt;=100, O122=ROUND(O122,0)), TEXT(O122, "0%"), "")</formula1>
    </dataValidation>
    <dataValidation type="custom" allowBlank="1" showInputMessage="1" showErrorMessage="1" promptTitle="Data Format" prompt="Enter a whole number between 0-100" sqref="O121" xr:uid="{5C84C79D-B937-4D40-BEEA-EE6A2F8AA8C0}">
      <formula1>IF(AND(ISNUMBER(O121), O121&gt;=0, XFB77&lt;=100, O121=ROUND(O121,0)), TEXT(O121, "0%"), "")</formula1>
    </dataValidation>
    <dataValidation type="custom" allowBlank="1" showInputMessage="1" showErrorMessage="1" promptTitle="Data Format" prompt="Enter a whole number between 0-100" sqref="O120" xr:uid="{72FBF789-7CFE-4C68-9681-A3147824C856}">
      <formula1>IF(AND(ISNUMBER(O120), O120&gt;=0, XFB77&lt;=100, O120=ROUND(O120,0)), TEXT(O120, "0%"), "")</formula1>
    </dataValidation>
    <dataValidation type="custom" allowBlank="1" showInputMessage="1" showErrorMessage="1" promptTitle="Data Format" prompt="Enter a whole number between 0-100" sqref="O119" xr:uid="{F3BEC98B-630D-4251-8C7F-011327EE3A30}">
      <formula1>IF(AND(ISNUMBER(O119), O119&gt;=0, XFB77&lt;=100, O119=ROUND(O119,0)), TEXT(O119, "0%"), "")</formula1>
    </dataValidation>
    <dataValidation type="custom" allowBlank="1" showInputMessage="1" showErrorMessage="1" promptTitle="Data Format" prompt="Enter a whole number between 0-100" sqref="O118" xr:uid="{83574755-0FD1-4BE7-A342-5E0FC67B0190}">
      <formula1>IF(AND(ISNUMBER(O118), O118&gt;=0, XFB77&lt;=100, O118=ROUND(O118,0)), TEXT(O118, "0%"), "")</formula1>
    </dataValidation>
    <dataValidation type="custom" allowBlank="1" showInputMessage="1" showErrorMessage="1" promptTitle="Data Format" prompt="Enter a whole number between 0-100" sqref="O114:O116" xr:uid="{4506A5E1-1A9B-4A33-B289-73620A69D7CC}">
      <formula1>IF(AND(ISNUMBER(O114), O114&gt;=0, XFB75&lt;=100, O114=ROUND(O114,0)), TEXT(O114, "0%"), "")</formula1>
    </dataValidation>
    <dataValidation type="custom" allowBlank="1" showInputMessage="1" showErrorMessage="1" promptTitle="Data Format" prompt="Enter a whole number between 0-100" sqref="O117" xr:uid="{DCD11AAB-AF4A-4DDA-9C65-B40344D899E1}">
      <formula1>IF(AND(ISNUMBER(O117), O117&gt;=0, XFB77&lt;=100, O117=ROUND(O117,0)), TEXT(O117, "0%"), "")</formula1>
    </dataValidation>
    <dataValidation type="custom" allowBlank="1" showInputMessage="1" showErrorMessage="1" promptTitle="Data Format" prompt="Enter a whole number between 0-100" sqref="O247" xr:uid="{01990386-22B5-417A-8526-0971A6E0D628}">
      <formula1>IF(AND(ISNUMBER(O247), O247&gt;=0, XFB72&lt;=100, O247=ROUND(O247,0)), TEXT(O247, "0%"), "")</formula1>
    </dataValidation>
    <dataValidation type="custom" allowBlank="1" showInputMessage="1" showErrorMessage="1" promptTitle="Data Format" prompt="Enter a whole number between 0-100" sqref="O246" xr:uid="{19418C6C-53D3-4D53-9B21-0CBA0C3EE13B}">
      <formula1>IF(AND(ISNUMBER(O246), O246&gt;=0, XFB72&lt;=100, O246=ROUND(O246,0)), TEXT(O246, "0%"), "")</formula1>
    </dataValidation>
    <dataValidation type="custom" allowBlank="1" showInputMessage="1" showErrorMessage="1" promptTitle="Data Format" prompt="Enter a whole number between 0-100" sqref="O245" xr:uid="{8632A504-5CEF-479A-8CEC-284B8141E1D7}">
      <formula1>IF(AND(ISNUMBER(O245), O245&gt;=0, XFB72&lt;=100, O245=ROUND(O245,0)), TEXT(O245, "0%"), "")</formula1>
    </dataValidation>
    <dataValidation type="custom" allowBlank="1" showInputMessage="1" showErrorMessage="1" promptTitle="Data Format" prompt="Enter a whole number between 0-100" sqref="O244" xr:uid="{BB205EA9-3AC9-40C1-974D-7F721C3E1995}">
      <formula1>IF(AND(ISNUMBER(O244), O244&gt;=0, XFB72&lt;=100, O244=ROUND(O244,0)), TEXT(O244, "0%"), "")</formula1>
    </dataValidation>
    <dataValidation type="custom" allowBlank="1" showInputMessage="1" showErrorMessage="1" promptTitle="Data Format" prompt="Enter a whole number between 0-100" sqref="O243" xr:uid="{EC2A1750-D8F7-45CA-8448-5031BC8062AC}">
      <formula1>IF(AND(ISNUMBER(O243), O243&gt;=0, XFB72&lt;=100, O243=ROUND(O243,0)), TEXT(O243, "0%"), "")</formula1>
    </dataValidation>
    <dataValidation type="custom" allowBlank="1" showInputMessage="1" showErrorMessage="1" promptTitle="Data Format" prompt="Enter a whole number between 0-100" sqref="O242" xr:uid="{042DDFF4-7CB7-4C98-9820-0302C80D95BB}">
      <formula1>IF(AND(ISNUMBER(O242), O242&gt;=0, XFB72&lt;=100, O242=ROUND(O242,0)), TEXT(O242, "0%"), "")</formula1>
    </dataValidation>
    <dataValidation type="custom" allowBlank="1" showInputMessage="1" showErrorMessage="1" promptTitle="Data Format" prompt="Enter a whole number between 0-100" sqref="O241" xr:uid="{2AE8F1A7-33D3-4D69-9C81-3FA9707E8745}">
      <formula1>IF(AND(ISNUMBER(O241), O241&gt;=0, XFB72&lt;=100, O241=ROUND(O241,0)), TEXT(O241, "0%"), "")</formula1>
    </dataValidation>
    <dataValidation type="custom" allowBlank="1" showInputMessage="1" showErrorMessage="1" promptTitle="Data Format" prompt="Enter a whole number between 0-100" sqref="O240" xr:uid="{A61BACD6-73AA-4A2E-A08F-E41971D5DDDD}">
      <formula1>IF(AND(ISNUMBER(O240), O240&gt;=0, XFB72&lt;=100, O240=ROUND(O240,0)), TEXT(O240, "0%"), "")</formula1>
    </dataValidation>
    <dataValidation type="custom" allowBlank="1" showInputMessage="1" showErrorMessage="1" promptTitle="Data Format" prompt="Enter a whole number between 0-100" sqref="O239" xr:uid="{108A1C8C-B1FF-43F3-BBC0-5AA50D0521D2}">
      <formula1>IF(AND(ISNUMBER(O239), O239&gt;=0, XFB72&lt;=100, O239=ROUND(O239,0)), TEXT(O239, "0%"), "")</formula1>
    </dataValidation>
    <dataValidation type="custom" allowBlank="1" showInputMessage="1" showErrorMessage="1" promptTitle="Data Format" prompt="Enter a whole number between 0-100" sqref="O238" xr:uid="{BF1F7453-FF0D-4850-A6FA-6720F49D6B33}">
      <formula1>IF(AND(ISNUMBER(O238), O238&gt;=0, XFB72&lt;=100, O238=ROUND(O238,0)), TEXT(O238, "0%"), "")</formula1>
    </dataValidation>
    <dataValidation type="custom" allowBlank="1" showInputMessage="1" showErrorMessage="1" promptTitle="Data Format" prompt="Enter a whole number between 0-100" sqref="O237" xr:uid="{34233827-8ACF-48C1-BBD9-AF76D93B3526}">
      <formula1>IF(AND(ISNUMBER(O237), O237&gt;=0, XFB72&lt;=100, O237=ROUND(O237,0)), TEXT(O237, "0%"), "")</formula1>
    </dataValidation>
    <dataValidation type="custom" allowBlank="1" showInputMessage="1" showErrorMessage="1" promptTitle="Data Format" prompt="Enter a whole number between 0-100" sqref="O236" xr:uid="{D915F4E7-66B3-4DF0-B56E-BCC28E827EAD}">
      <formula1>IF(AND(ISNUMBER(O236), O236&gt;=0, XFB72&lt;=100, O236=ROUND(O236,0)), TEXT(O236, "0%"), "")</formula1>
    </dataValidation>
    <dataValidation type="custom" allowBlank="1" showInputMessage="1" showErrorMessage="1" promptTitle="Data Format" prompt="Enter a whole number between 0-100" sqref="O235" xr:uid="{2BCAD1DA-81E5-42F0-B090-9F0716D28B3C}">
      <formula1>IF(AND(ISNUMBER(O235), O235&gt;=0, XFB72&lt;=100, O235=ROUND(O235,0)), TEXT(O235, "0%"), "")</formula1>
    </dataValidation>
    <dataValidation type="custom" allowBlank="1" showInputMessage="1" showErrorMessage="1" promptTitle="Data Format" prompt="Enter a whole number between 0-100" sqref="O234" xr:uid="{1AF63BA8-36F3-46BB-88F4-14BEA17F0349}">
      <formula1>IF(AND(ISNUMBER(O234), O234&gt;=0, XFB72&lt;=100, O234=ROUND(O234,0)), TEXT(O234, "0%"), "")</formula1>
    </dataValidation>
    <dataValidation type="custom" allowBlank="1" showInputMessage="1" showErrorMessage="1" promptTitle="Data Format" prompt="Enter a whole number between 0-100" sqref="O233" xr:uid="{DCBE143B-F735-44D1-8AE1-9034635F8D73}">
      <formula1>IF(AND(ISNUMBER(O233), O233&gt;=0, XFB72&lt;=100, O233=ROUND(O233,0)), TEXT(O233, "0%"), "")</formula1>
    </dataValidation>
    <dataValidation type="custom" allowBlank="1" showInputMessage="1" showErrorMessage="1" promptTitle="Data Format" prompt="Enter a whole number between 0-100" sqref="O232" xr:uid="{ED21851D-94CB-4177-B44C-1315E7854F94}">
      <formula1>IF(AND(ISNUMBER(O232), O232&gt;=0, XFB72&lt;=100, O232=ROUND(O232,0)), TEXT(O232, "0%"), "")</formula1>
    </dataValidation>
    <dataValidation type="custom" allowBlank="1" showInputMessage="1" showErrorMessage="1" promptTitle="Data Format" prompt="Enter a whole number between 0-100" sqref="O231" xr:uid="{6D3AEF19-FE94-4BDB-9D82-365C997C776C}">
      <formula1>IF(AND(ISNUMBER(O231), O231&gt;=0, XFB72&lt;=100, O231=ROUND(O231,0)), TEXT(O231, "0%"), "")</formula1>
    </dataValidation>
    <dataValidation type="custom" allowBlank="1" showInputMessage="1" showErrorMessage="1" promptTitle="Data Format" prompt="Enter a whole number between 0-100" sqref="O230" xr:uid="{6F7BC4B0-7393-4B9D-9A99-3DF08B11C700}">
      <formula1>IF(AND(ISNUMBER(O230), O230&gt;=0, XFB72&lt;=100, O230=ROUND(O230,0)), TEXT(O230, "0%"), "")</formula1>
    </dataValidation>
    <dataValidation type="custom" allowBlank="1" showInputMessage="1" showErrorMessage="1" promptTitle="Data Format" prompt="Enter a whole number between 0-100" sqref="O229" xr:uid="{E07FC335-329C-4BF6-BD90-9D39A4A988CE}">
      <formula1>IF(AND(ISNUMBER(O229), O229&gt;=0, XFB72&lt;=100, O229=ROUND(O229,0)), TEXT(O229, "0%"), "")</formula1>
    </dataValidation>
    <dataValidation type="custom" allowBlank="1" showInputMessage="1" showErrorMessage="1" promptTitle="Data Format" prompt="Enter a whole number between 0-100" sqref="O228" xr:uid="{1EF213B9-D091-4B78-AEEC-750BCD8A4792}">
      <formula1>IF(AND(ISNUMBER(O228), O228&gt;=0, XFB72&lt;=100, O228=ROUND(O228,0)), TEXT(O228, "0%"), "")</formula1>
    </dataValidation>
    <dataValidation type="custom" allowBlank="1" showInputMessage="1" showErrorMessage="1" promptTitle="Data Format" prompt="Enter a whole number between 0-100" sqref="O227" xr:uid="{EEC1F8B7-B173-40D0-A09C-59256B328905}">
      <formula1>IF(AND(ISNUMBER(O227), O227&gt;=0, XFB72&lt;=100, O227=ROUND(O227,0)), TEXT(O227, "0%"), "")</formula1>
    </dataValidation>
    <dataValidation type="custom" allowBlank="1" showInputMessage="1" showErrorMessage="1" promptTitle="Data Format" prompt="Enter a whole number between 0-100" sqref="O226" xr:uid="{B76BE763-7DA3-4789-8A22-26CD5F5D7AD3}">
      <formula1>IF(AND(ISNUMBER(O226), O226&gt;=0, XFB72&lt;=100, O226=ROUND(O226,0)), TEXT(O226, "0%"), "")</formula1>
    </dataValidation>
    <dataValidation type="custom" allowBlank="1" showInputMessage="1" showErrorMessage="1" promptTitle="Data Format" prompt="Enter a whole number between 0-100" sqref="O225" xr:uid="{FEB04483-64E2-4AD3-B798-552FB2DDFFEE}">
      <formula1>IF(AND(ISNUMBER(O225), O225&gt;=0, XFB72&lt;=100, O225=ROUND(O225,0)), TEXT(O225, "0%"), "")</formula1>
    </dataValidation>
    <dataValidation type="custom" allowBlank="1" showInputMessage="1" showErrorMessage="1" promptTitle="Data Format" prompt="Enter a whole number between 0-100" sqref="O224" xr:uid="{C2A73851-C51B-4065-9240-FC82774201A7}">
      <formula1>IF(AND(ISNUMBER(O224), O224&gt;=0, XFB72&lt;=100, O224=ROUND(O224,0)), TEXT(O224, "0%"), "")</formula1>
    </dataValidation>
    <dataValidation type="custom" allowBlank="1" showInputMessage="1" showErrorMessage="1" promptTitle="Data Format" prompt="Enter a whole number between 0-100" sqref="O223" xr:uid="{25E09D17-4592-4835-874B-5771B7A1BF9B}">
      <formula1>IF(AND(ISNUMBER(O223), O223&gt;=0, XFB72&lt;=100, O223=ROUND(O223,0)), TEXT(O223, "0%"), "")</formula1>
    </dataValidation>
    <dataValidation type="custom" allowBlank="1" showInputMessage="1" showErrorMessage="1" promptTitle="Data Format" prompt="Enter a whole number between 0-100" sqref="O222" xr:uid="{8A7DDBD3-F2B9-4352-BA65-6A19C38B5835}">
      <formula1>IF(AND(ISNUMBER(O222), O222&gt;=0, XFB72&lt;=100, O222=ROUND(O222,0)), TEXT(O222, "0%"), "")</formula1>
    </dataValidation>
    <dataValidation type="custom" allowBlank="1" showInputMessage="1" showErrorMessage="1" promptTitle="Data Format" prompt="Enter a whole number between 0-100" sqref="O221" xr:uid="{3A2F8B10-046F-4376-990C-0C4AE8F0282D}">
      <formula1>IF(AND(ISNUMBER(O221), O221&gt;=0, XFB72&lt;=100, O221=ROUND(O221,0)), TEXT(O221, "0%"), "")</formula1>
    </dataValidation>
    <dataValidation type="custom" allowBlank="1" showInputMessage="1" showErrorMessage="1" promptTitle="Data Format" prompt="Enter a whole number between 0-100" sqref="O220" xr:uid="{4FBD00A7-23CC-4624-A688-3CB16649DB08}">
      <formula1>IF(AND(ISNUMBER(O220), O220&gt;=0, XFB72&lt;=100, O220=ROUND(O220,0)), TEXT(O220, "0%"), "")</formula1>
    </dataValidation>
    <dataValidation type="custom" allowBlank="1" showInputMessage="1" showErrorMessage="1" promptTitle="Data Format" prompt="Enter a whole number between 0-100" sqref="O219" xr:uid="{76202458-14AF-4181-A2A1-3A49A5C8B20C}">
      <formula1>IF(AND(ISNUMBER(O219), O219&gt;=0, XFB72&lt;=100, O219=ROUND(O219,0)), TEXT(O219, "0%"), "")</formula1>
    </dataValidation>
    <dataValidation type="custom" allowBlank="1" showInputMessage="1" showErrorMessage="1" promptTitle="Data Format" prompt="Enter a whole number between 0-100" sqref="O218" xr:uid="{CE089D36-2694-45CA-9DD6-E67DF8A372EA}">
      <formula1>IF(AND(ISNUMBER(O218), O218&gt;=0, XFB72&lt;=100, O218=ROUND(O218,0)), TEXT(O218, "0%"), "")</formula1>
    </dataValidation>
    <dataValidation type="custom" allowBlank="1" showInputMessage="1" showErrorMessage="1" promptTitle="Data Format" prompt="Enter a whole number between 0-100" sqref="O217" xr:uid="{5E5AB27E-8DF2-4144-96C9-CE82DE2C5675}">
      <formula1>IF(AND(ISNUMBER(O217), O217&gt;=0, XFB72&lt;=100, O217=ROUND(O217,0)), TEXT(O217, "0%"), "")</formula1>
    </dataValidation>
    <dataValidation type="custom" allowBlank="1" showInputMessage="1" showErrorMessage="1" promptTitle="Data Format" prompt="Enter a whole number between 0-100" sqref="O216" xr:uid="{185AE4F7-9584-430D-8B2D-1F1619A8FB07}">
      <formula1>IF(AND(ISNUMBER(O216), O216&gt;=0, XFB72&lt;=100, O216=ROUND(O216,0)), TEXT(O216, "0%"), "")</formula1>
    </dataValidation>
    <dataValidation type="custom" allowBlank="1" showInputMessage="1" showErrorMessage="1" promptTitle="Data Format" prompt="Enter a whole number between 0-100" sqref="O215" xr:uid="{B49EC252-3DCA-415F-979A-EED2D72AFAFD}">
      <formula1>IF(AND(ISNUMBER(O215), O215&gt;=0, XFB72&lt;=100, O215=ROUND(O215,0)), TEXT(O215, "0%"), "")</formula1>
    </dataValidation>
    <dataValidation type="custom" allowBlank="1" showInputMessage="1" showErrorMessage="1" promptTitle="Data Format" prompt="Enter a whole number between 0-100" sqref="O214" xr:uid="{AF096588-624C-41CE-93DD-E65C0E7BCEDE}">
      <formula1>IF(AND(ISNUMBER(O214), O214&gt;=0, XFB72&lt;=100, O214=ROUND(O214,0)), TEXT(O214, "0%"), "")</formula1>
    </dataValidation>
    <dataValidation type="custom" allowBlank="1" showInputMessage="1" showErrorMessage="1" promptTitle="Data Format" prompt="Enter a whole number between 0-100" sqref="O213" xr:uid="{8B5C6EF6-D0AB-4D7E-A5D1-F12177343996}">
      <formula1>IF(AND(ISNUMBER(O213), O213&gt;=0, XFB72&lt;=100, O213=ROUND(O213,0)), TEXT(O213, "0%"), "")</formula1>
    </dataValidation>
    <dataValidation type="custom" allowBlank="1" showInputMessage="1" showErrorMessage="1" promptTitle="Data Format" prompt="Enter a whole number between 0-100" sqref="O212" xr:uid="{3C0B2D66-E6CE-4809-9DC6-F5475642CBA2}">
      <formula1>IF(AND(ISNUMBER(O212), O212&gt;=0, XFB72&lt;=100, O212=ROUND(O212,0)), TEXT(O212, "0%"), "")</formula1>
    </dataValidation>
    <dataValidation type="custom" allowBlank="1" showInputMessage="1" showErrorMessage="1" promptTitle="Data Format" prompt="Enter a whole number between 0-100" sqref="O211" xr:uid="{E49A7A08-AA23-44D2-84A6-48F54519526B}">
      <formula1>IF(AND(ISNUMBER(O211), O211&gt;=0, XFB72&lt;=100, O211=ROUND(O211,0)), TEXT(O211, "0%"), "")</formula1>
    </dataValidation>
    <dataValidation type="custom" allowBlank="1" showInputMessage="1" showErrorMessage="1" promptTitle="Data Format" prompt="Enter a whole number between 0-100" sqref="O207:O209" xr:uid="{B94091EC-01C4-4592-BF46-E65644F3D5F4}">
      <formula1>IF(AND(ISNUMBER(O207), O207&gt;=0, XFB70&lt;=100, O207=ROUND(O207,0)), TEXT(O207, "0%"), "")</formula1>
    </dataValidation>
    <dataValidation type="custom" allowBlank="1" showInputMessage="1" showErrorMessage="1" promptTitle="Data Format" prompt="Enter a whole number between 0-100" sqref="O210" xr:uid="{E77D9B8D-7CB1-4276-8A27-9FA9397ACB26}">
      <formula1>IF(AND(ISNUMBER(O210), O210&gt;=0, XFB72&lt;=100, O210=ROUND(O210,0)), TEXT(O210, "0%"), "")</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E6C054B-2C85-4C0C-937E-CF706A2CAE9C}">
          <x14:formula1>
            <xm:f>Sources!$L$18:$L$21</xm:f>
          </x14:formula1>
          <xm:sqref>D23:D251</xm:sqref>
        </x14:dataValidation>
        <x14:dataValidation type="list" allowBlank="1" showInputMessage="1" showErrorMessage="1" xr:uid="{FB49481C-0595-45B6-878E-FE7DB341007C}">
          <x14:formula1>
            <xm:f>OFFSET('I. Organizations'!$B$21, 0, 0,COUNTIF('I. Organizations'!$B$21:$B$67,"&lt;&gt;"))</xm:f>
          </x14:formula1>
          <xm:sqref>J23:J251</xm:sqref>
        </x14:dataValidation>
        <x14:dataValidation type="list" allowBlank="1" showInputMessage="1" showErrorMessage="1" xr:uid="{BFE9A95E-2758-4767-BEF7-48FE929D0C4C}">
          <x14:formula1>
            <xm:f>Sources!$L$2:$L$15</xm:f>
          </x14:formula1>
          <xm:sqref>C23:C251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F07E5-5F30-42C3-94B6-1B82F7D5C709}">
  <sheetPr>
    <tabColor theme="4"/>
  </sheetPr>
  <dimension ref="B1:N45"/>
  <sheetViews>
    <sheetView topLeftCell="A10" zoomScaleNormal="100" workbookViewId="0">
      <selection activeCell="K27" sqref="K27"/>
    </sheetView>
  </sheetViews>
  <sheetFormatPr defaultColWidth="9.33203125" defaultRowHeight="13.8" x14ac:dyDescent="0.3"/>
  <cols>
    <col min="1" max="1" width="2" style="2" customWidth="1"/>
    <col min="2" max="2" width="20" style="2" customWidth="1"/>
    <col min="3" max="3" width="39.5546875" style="2" customWidth="1"/>
    <col min="4" max="4" width="10.44140625" style="2" customWidth="1"/>
    <col min="5" max="8" width="10.44140625" style="4" customWidth="1"/>
    <col min="9" max="11" width="10.44140625" style="2" customWidth="1"/>
    <col min="12" max="12" width="8.88671875" style="2" customWidth="1"/>
    <col min="13" max="13" width="9.33203125" style="6"/>
    <col min="14" max="16384" width="9.33203125" style="2"/>
  </cols>
  <sheetData>
    <row r="1" spans="2:13" ht="9.75" customHeight="1" thickBot="1" x14ac:dyDescent="0.35"/>
    <row r="2" spans="2:13" ht="33" customHeight="1" x14ac:dyDescent="0.3">
      <c r="B2" s="591" t="s">
        <v>107</v>
      </c>
      <c r="C2" s="592"/>
      <c r="D2" s="592"/>
      <c r="E2" s="592"/>
      <c r="F2" s="592"/>
      <c r="G2" s="592"/>
      <c r="H2" s="592"/>
      <c r="I2" s="593"/>
    </row>
    <row r="3" spans="2:13" s="163" customFormat="1" ht="24" customHeight="1" x14ac:dyDescent="0.3">
      <c r="B3" s="478" t="str">
        <f>'^^Cover Page^^'!B9</f>
        <v>Recipient Name:</v>
      </c>
      <c r="C3" s="481" t="str">
        <f>IF('^^Cover Page^^'!D9&amp;'^^Cover Page^^'!E9="", "", '^^Cover Page^^'!D9&amp;'^^Cover Page^^'!E9)</f>
        <v>MBARI</v>
      </c>
      <c r="D3" s="604" t="str">
        <f>'^^Cover Page^^'!B10</f>
        <v>Agreement # (CID):</v>
      </c>
      <c r="E3" s="604"/>
      <c r="F3" s="604"/>
      <c r="G3" s="665" t="str">
        <f>IF('^^Cover Page^^'!D10&amp;'^^Cover Page^^'!E10="", "", '^^Cover Page^^'!D10&amp;'^^Cover Page^^'!E10)</f>
        <v>EE0009444</v>
      </c>
      <c r="H3" s="665"/>
      <c r="I3" s="666"/>
      <c r="M3" s="164"/>
    </row>
    <row r="4" spans="2:13" s="163" customFormat="1" ht="24" customHeight="1" thickBot="1" x14ac:dyDescent="0.35">
      <c r="B4" s="479" t="s">
        <v>42</v>
      </c>
      <c r="C4" s="482" t="str">
        <f>'^^Cover Page^^'!D7</f>
        <v>07/01/2024 to 09/30/2024</v>
      </c>
      <c r="D4" s="643"/>
      <c r="E4" s="643"/>
      <c r="F4" s="643"/>
      <c r="G4" s="644"/>
      <c r="H4" s="644"/>
      <c r="I4" s="645"/>
      <c r="J4" s="352"/>
      <c r="M4" s="164"/>
    </row>
    <row r="5" spans="2:13" ht="25.95" customHeight="1" x14ac:dyDescent="0.3">
      <c r="B5" s="594" t="s">
        <v>1</v>
      </c>
      <c r="C5" s="595"/>
      <c r="D5" s="595"/>
      <c r="E5" s="595"/>
      <c r="F5" s="595"/>
      <c r="G5" s="595"/>
      <c r="H5" s="595"/>
      <c r="I5" s="596"/>
    </row>
    <row r="6" spans="2:13" ht="25.95" customHeight="1" x14ac:dyDescent="0.3">
      <c r="B6" s="647" t="s">
        <v>108</v>
      </c>
      <c r="C6" s="648"/>
      <c r="D6" s="648"/>
      <c r="E6" s="648"/>
      <c r="F6" s="648"/>
      <c r="G6" s="648"/>
      <c r="H6" s="648"/>
      <c r="I6" s="649"/>
    </row>
    <row r="7" spans="2:13" ht="22.2" customHeight="1" x14ac:dyDescent="0.3">
      <c r="B7" s="667" t="s">
        <v>109</v>
      </c>
      <c r="C7" s="668"/>
      <c r="D7" s="668"/>
      <c r="E7" s="668"/>
      <c r="F7" s="668"/>
      <c r="G7" s="668"/>
      <c r="H7" s="668"/>
      <c r="I7" s="669"/>
    </row>
    <row r="8" spans="2:13" ht="32.700000000000003" customHeight="1" x14ac:dyDescent="0.3">
      <c r="B8" s="627" t="s">
        <v>110</v>
      </c>
      <c r="C8" s="625"/>
      <c r="D8" s="625"/>
      <c r="E8" s="625"/>
      <c r="F8" s="625"/>
      <c r="G8" s="625"/>
      <c r="H8" s="625"/>
      <c r="I8" s="626"/>
    </row>
    <row r="9" spans="2:13" ht="22.2" customHeight="1" x14ac:dyDescent="0.3">
      <c r="B9" s="627" t="s">
        <v>111</v>
      </c>
      <c r="C9" s="625"/>
      <c r="D9" s="625"/>
      <c r="E9" s="625"/>
      <c r="F9" s="625"/>
      <c r="G9" s="625"/>
      <c r="H9" s="625"/>
      <c r="I9" s="626"/>
    </row>
    <row r="10" spans="2:13" ht="33.6" customHeight="1" x14ac:dyDescent="0.3">
      <c r="B10" s="627" t="s">
        <v>112</v>
      </c>
      <c r="C10" s="625"/>
      <c r="D10" s="625"/>
      <c r="E10" s="625"/>
      <c r="F10" s="625"/>
      <c r="G10" s="625"/>
      <c r="H10" s="625"/>
      <c r="I10" s="626"/>
    </row>
    <row r="11" spans="2:13" ht="22.2" customHeight="1" x14ac:dyDescent="0.3">
      <c r="B11" s="627" t="s">
        <v>113</v>
      </c>
      <c r="C11" s="625"/>
      <c r="D11" s="625"/>
      <c r="E11" s="625"/>
      <c r="F11" s="625"/>
      <c r="G11" s="625"/>
      <c r="H11" s="625"/>
      <c r="I11" s="626"/>
    </row>
    <row r="12" spans="2:13" ht="22.2" customHeight="1" x14ac:dyDescent="0.3">
      <c r="B12" s="627" t="s">
        <v>114</v>
      </c>
      <c r="C12" s="625"/>
      <c r="D12" s="625"/>
      <c r="E12" s="625"/>
      <c r="F12" s="625"/>
      <c r="G12" s="625"/>
      <c r="H12" s="625"/>
      <c r="I12" s="626"/>
    </row>
    <row r="13" spans="2:13" ht="22.2" customHeight="1" x14ac:dyDescent="0.3">
      <c r="B13" s="627" t="s">
        <v>115</v>
      </c>
      <c r="C13" s="625"/>
      <c r="D13" s="625"/>
      <c r="E13" s="625"/>
      <c r="F13" s="625"/>
      <c r="G13" s="625"/>
      <c r="H13" s="625"/>
      <c r="I13" s="626"/>
    </row>
    <row r="14" spans="2:13" ht="22.2" customHeight="1" x14ac:dyDescent="0.3">
      <c r="B14" s="627" t="s">
        <v>116</v>
      </c>
      <c r="C14" s="625"/>
      <c r="D14" s="625"/>
      <c r="E14" s="625"/>
      <c r="F14" s="625"/>
      <c r="G14" s="625"/>
      <c r="H14" s="625"/>
      <c r="I14" s="626"/>
    </row>
    <row r="15" spans="2:13" ht="18" customHeight="1" thickBot="1" x14ac:dyDescent="0.35">
      <c r="B15" s="646" t="s">
        <v>88</v>
      </c>
      <c r="C15" s="630"/>
      <c r="D15" s="630"/>
      <c r="E15" s="630"/>
      <c r="F15" s="630"/>
      <c r="G15" s="630"/>
      <c r="H15" s="630"/>
      <c r="I15" s="631"/>
    </row>
    <row r="16" spans="2:13" ht="13.5" customHeight="1" x14ac:dyDescent="0.3">
      <c r="H16" s="353"/>
    </row>
    <row r="17" spans="2:14" ht="13.5" customHeight="1" thickBot="1" x14ac:dyDescent="0.35">
      <c r="B17" s="354"/>
      <c r="C17" s="354"/>
      <c r="D17" s="354"/>
      <c r="E17" s="354"/>
      <c r="F17" s="354"/>
      <c r="G17" s="354"/>
      <c r="H17" s="354"/>
      <c r="I17" s="354"/>
      <c r="J17" s="354"/>
      <c r="K17" s="354"/>
      <c r="L17" s="354"/>
    </row>
    <row r="18" spans="2:14" s="356" customFormat="1" ht="24" customHeight="1" thickBot="1" x14ac:dyDescent="0.35">
      <c r="B18" s="670" t="s">
        <v>117</v>
      </c>
      <c r="C18" s="671"/>
      <c r="D18" s="672" t="s">
        <v>118</v>
      </c>
      <c r="E18" s="673"/>
      <c r="F18" s="673"/>
      <c r="G18" s="673"/>
      <c r="H18" s="673"/>
      <c r="I18" s="674"/>
      <c r="J18" s="654" t="s">
        <v>119</v>
      </c>
      <c r="K18" s="655"/>
      <c r="L18" s="656"/>
      <c r="M18" s="355"/>
    </row>
    <row r="19" spans="2:14" s="356" customFormat="1" ht="19.2" customHeight="1" x14ac:dyDescent="0.3">
      <c r="B19" s="650" t="s">
        <v>25</v>
      </c>
      <c r="C19" s="651"/>
      <c r="D19" s="203">
        <f>'^^Cover Page^^'!D19</f>
        <v>44470</v>
      </c>
      <c r="E19" s="203">
        <f>'^^Cover Page^^'!E19</f>
        <v>45383</v>
      </c>
      <c r="F19" s="203">
        <f>'^^Cover Page^^'!F19</f>
        <v>0</v>
      </c>
      <c r="G19" s="203">
        <f>'^^Cover Page^^'!G19</f>
        <v>0</v>
      </c>
      <c r="H19" s="203">
        <f>'^^Cover Page^^'!H19</f>
        <v>0</v>
      </c>
      <c r="I19" s="663"/>
      <c r="J19" s="657"/>
      <c r="K19" s="658"/>
      <c r="L19" s="659"/>
      <c r="M19" s="355"/>
    </row>
    <row r="20" spans="2:14" s="356" customFormat="1" ht="19.2" customHeight="1" thickBot="1" x14ac:dyDescent="0.35">
      <c r="B20" s="652" t="s">
        <v>26</v>
      </c>
      <c r="C20" s="653"/>
      <c r="D20" s="357">
        <f>'^^Cover Page^^'!D20</f>
        <v>45381</v>
      </c>
      <c r="E20" s="357">
        <f>'^^Cover Page^^'!E20</f>
        <v>46112</v>
      </c>
      <c r="F20" s="357">
        <f>'^^Cover Page^^'!F20</f>
        <v>0</v>
      </c>
      <c r="G20" s="357">
        <f>'^^Cover Page^^'!G20</f>
        <v>0</v>
      </c>
      <c r="H20" s="358">
        <f>'^^Cover Page^^'!H20</f>
        <v>0</v>
      </c>
      <c r="I20" s="664"/>
      <c r="J20" s="660"/>
      <c r="K20" s="661"/>
      <c r="L20" s="662"/>
      <c r="M20" s="355"/>
      <c r="N20" s="67"/>
    </row>
    <row r="21" spans="2:14" s="367" customFormat="1" ht="31.8" thickBot="1" x14ac:dyDescent="0.35">
      <c r="B21" s="359" t="s">
        <v>59</v>
      </c>
      <c r="C21" s="360" t="s">
        <v>120</v>
      </c>
      <c r="D21" s="359" t="s">
        <v>20</v>
      </c>
      <c r="E21" s="321" t="s">
        <v>21</v>
      </c>
      <c r="F21" s="361" t="s">
        <v>22</v>
      </c>
      <c r="G21" s="321" t="s">
        <v>23</v>
      </c>
      <c r="H21" s="361" t="s">
        <v>24</v>
      </c>
      <c r="I21" s="362" t="s">
        <v>121</v>
      </c>
      <c r="J21" s="363" t="s">
        <v>122</v>
      </c>
      <c r="K21" s="364" t="s">
        <v>123</v>
      </c>
      <c r="L21" s="365" t="s">
        <v>124</v>
      </c>
      <c r="M21" s="366"/>
    </row>
    <row r="22" spans="2:14" s="158" customFormat="1" ht="14.25" customHeight="1" thickBot="1" x14ac:dyDescent="0.35">
      <c r="B22" s="36" t="s">
        <v>607</v>
      </c>
      <c r="C22" s="835" t="s">
        <v>606</v>
      </c>
      <c r="D22" s="43">
        <v>509405</v>
      </c>
      <c r="E22" s="43">
        <v>0</v>
      </c>
      <c r="F22" s="43"/>
      <c r="G22" s="43"/>
      <c r="H22" s="43"/>
      <c r="I22" s="457">
        <f t="shared" ref="I22:I43" si="0">SUM(D22,E22,F22,G22,H22)</f>
        <v>509405</v>
      </c>
      <c r="J22" s="105"/>
      <c r="K22" s="106">
        <v>509405</v>
      </c>
      <c r="L22" s="458">
        <f>IFERROR(K22/I22,"%")</f>
        <v>1</v>
      </c>
    </row>
    <row r="23" spans="2:14" s="158" customFormat="1" ht="14.25" customHeight="1" thickBot="1" x14ac:dyDescent="0.35">
      <c r="B23" s="36" t="s">
        <v>604</v>
      </c>
      <c r="C23" s="38" t="s">
        <v>608</v>
      </c>
      <c r="D23" s="43">
        <v>7500</v>
      </c>
      <c r="E23" s="43">
        <v>0</v>
      </c>
      <c r="F23" s="43"/>
      <c r="G23" s="43"/>
      <c r="H23" s="43"/>
      <c r="I23" s="459">
        <f t="shared" si="0"/>
        <v>7500</v>
      </c>
      <c r="J23" s="107"/>
      <c r="K23" s="108">
        <v>7500</v>
      </c>
      <c r="L23" s="458">
        <f t="shared" ref="L23:L44" si="1">IFERROR(K23/I23,"%")</f>
        <v>1</v>
      </c>
    </row>
    <row r="24" spans="2:14" s="158" customFormat="1" ht="14.25" customHeight="1" thickBot="1" x14ac:dyDescent="0.35">
      <c r="B24" s="36" t="s">
        <v>605</v>
      </c>
      <c r="C24" s="38" t="s">
        <v>609</v>
      </c>
      <c r="D24" s="43">
        <v>6000</v>
      </c>
      <c r="E24" s="43">
        <v>12000</v>
      </c>
      <c r="F24" s="43"/>
      <c r="G24" s="43"/>
      <c r="H24" s="43"/>
      <c r="I24" s="459">
        <f t="shared" ref="I24" si="2">SUM(D24,E24,F24,G24,H24)</f>
        <v>18000</v>
      </c>
      <c r="J24" s="107"/>
      <c r="K24" s="108">
        <v>6000</v>
      </c>
      <c r="L24" s="458">
        <f t="shared" si="1"/>
        <v>0.33333333333333331</v>
      </c>
    </row>
    <row r="25" spans="2:14" s="158" customFormat="1" ht="14.25" customHeight="1" thickBot="1" x14ac:dyDescent="0.35">
      <c r="B25" s="36"/>
      <c r="C25" s="38"/>
      <c r="D25" s="43"/>
      <c r="E25" s="43"/>
      <c r="F25" s="43"/>
      <c r="G25" s="43"/>
      <c r="H25" s="43"/>
      <c r="I25" s="459">
        <f t="shared" si="0"/>
        <v>0</v>
      </c>
      <c r="J25" s="107"/>
      <c r="K25" s="108"/>
      <c r="L25" s="458" t="str">
        <f t="shared" si="1"/>
        <v>%</v>
      </c>
    </row>
    <row r="26" spans="2:14" s="158" customFormat="1" ht="14.25" customHeight="1" thickBot="1" x14ac:dyDescent="0.35">
      <c r="B26" s="36"/>
      <c r="C26" s="38"/>
      <c r="D26" s="43"/>
      <c r="E26" s="43"/>
      <c r="F26" s="43"/>
      <c r="G26" s="43"/>
      <c r="H26" s="43"/>
      <c r="I26" s="459">
        <f t="shared" si="0"/>
        <v>0</v>
      </c>
      <c r="J26" s="107"/>
      <c r="K26" s="108"/>
      <c r="L26" s="458" t="str">
        <f t="shared" si="1"/>
        <v>%</v>
      </c>
    </row>
    <row r="27" spans="2:14" s="158" customFormat="1" ht="14.25" customHeight="1" thickBot="1" x14ac:dyDescent="0.35">
      <c r="B27" s="36"/>
      <c r="C27" s="38"/>
      <c r="D27" s="43"/>
      <c r="E27" s="43"/>
      <c r="F27" s="43"/>
      <c r="G27" s="43"/>
      <c r="H27" s="43"/>
      <c r="I27" s="459">
        <f t="shared" si="0"/>
        <v>0</v>
      </c>
      <c r="J27" s="107"/>
      <c r="K27" s="108"/>
      <c r="L27" s="458" t="str">
        <f t="shared" si="1"/>
        <v>%</v>
      </c>
    </row>
    <row r="28" spans="2:14" s="158" customFormat="1" ht="14.25" customHeight="1" thickBot="1" x14ac:dyDescent="0.35">
      <c r="B28" s="36"/>
      <c r="C28" s="38"/>
      <c r="D28" s="43"/>
      <c r="E28" s="43"/>
      <c r="F28" s="43"/>
      <c r="G28" s="43"/>
      <c r="H28" s="43"/>
      <c r="I28" s="459">
        <f t="shared" si="0"/>
        <v>0</v>
      </c>
      <c r="J28" s="107"/>
      <c r="K28" s="108"/>
      <c r="L28" s="458" t="str">
        <f t="shared" si="1"/>
        <v>%</v>
      </c>
    </row>
    <row r="29" spans="2:14" s="158" customFormat="1" ht="14.25" customHeight="1" thickBot="1" x14ac:dyDescent="0.35">
      <c r="B29" s="36"/>
      <c r="C29" s="38"/>
      <c r="D29" s="43"/>
      <c r="E29" s="43"/>
      <c r="F29" s="43"/>
      <c r="G29" s="43"/>
      <c r="H29" s="43"/>
      <c r="I29" s="459">
        <f t="shared" si="0"/>
        <v>0</v>
      </c>
      <c r="J29" s="107"/>
      <c r="K29" s="108"/>
      <c r="L29" s="458" t="str">
        <f t="shared" si="1"/>
        <v>%</v>
      </c>
    </row>
    <row r="30" spans="2:14" s="158" customFormat="1" ht="14.25" customHeight="1" thickBot="1" x14ac:dyDescent="0.35">
      <c r="B30" s="36"/>
      <c r="C30" s="38"/>
      <c r="D30" s="43"/>
      <c r="E30" s="43"/>
      <c r="F30" s="43"/>
      <c r="G30" s="43"/>
      <c r="H30" s="43"/>
      <c r="I30" s="459">
        <f t="shared" si="0"/>
        <v>0</v>
      </c>
      <c r="J30" s="107"/>
      <c r="K30" s="108"/>
      <c r="L30" s="458" t="str">
        <f t="shared" si="1"/>
        <v>%</v>
      </c>
    </row>
    <row r="31" spans="2:14" s="158" customFormat="1" ht="14.25" customHeight="1" thickBot="1" x14ac:dyDescent="0.35">
      <c r="B31" s="36"/>
      <c r="C31" s="38"/>
      <c r="D31" s="43"/>
      <c r="E31" s="43"/>
      <c r="F31" s="43"/>
      <c r="G31" s="43"/>
      <c r="H31" s="43"/>
      <c r="I31" s="459">
        <f t="shared" si="0"/>
        <v>0</v>
      </c>
      <c r="J31" s="107"/>
      <c r="K31" s="108"/>
      <c r="L31" s="458" t="str">
        <f t="shared" si="1"/>
        <v>%</v>
      </c>
    </row>
    <row r="32" spans="2:14" s="158" customFormat="1" ht="14.25" customHeight="1" thickBot="1" x14ac:dyDescent="0.35">
      <c r="B32" s="36"/>
      <c r="C32" s="38"/>
      <c r="D32" s="43"/>
      <c r="E32" s="43"/>
      <c r="F32" s="43"/>
      <c r="G32" s="43"/>
      <c r="H32" s="43"/>
      <c r="I32" s="459">
        <f t="shared" si="0"/>
        <v>0</v>
      </c>
      <c r="J32" s="107"/>
      <c r="K32" s="108"/>
      <c r="L32" s="458" t="str">
        <f t="shared" si="1"/>
        <v>%</v>
      </c>
    </row>
    <row r="33" spans="2:13" s="158" customFormat="1" ht="14.25" customHeight="1" thickBot="1" x14ac:dyDescent="0.35">
      <c r="B33" s="36"/>
      <c r="C33" s="38"/>
      <c r="D33" s="43"/>
      <c r="E33" s="43"/>
      <c r="F33" s="43"/>
      <c r="G33" s="43"/>
      <c r="H33" s="43"/>
      <c r="I33" s="459">
        <f t="shared" si="0"/>
        <v>0</v>
      </c>
      <c r="J33" s="107"/>
      <c r="K33" s="108"/>
      <c r="L33" s="458" t="str">
        <f t="shared" si="1"/>
        <v>%</v>
      </c>
    </row>
    <row r="34" spans="2:13" s="158" customFormat="1" ht="14.25" customHeight="1" thickBot="1" x14ac:dyDescent="0.35">
      <c r="B34" s="36"/>
      <c r="C34" s="38"/>
      <c r="D34" s="43"/>
      <c r="E34" s="43"/>
      <c r="F34" s="43"/>
      <c r="G34" s="43"/>
      <c r="H34" s="43"/>
      <c r="I34" s="459">
        <f t="shared" si="0"/>
        <v>0</v>
      </c>
      <c r="J34" s="107"/>
      <c r="K34" s="108"/>
      <c r="L34" s="458" t="str">
        <f t="shared" si="1"/>
        <v>%</v>
      </c>
    </row>
    <row r="35" spans="2:13" s="158" customFormat="1" ht="14.25" customHeight="1" thickBot="1" x14ac:dyDescent="0.35">
      <c r="B35" s="36"/>
      <c r="C35" s="38"/>
      <c r="D35" s="43"/>
      <c r="E35" s="43"/>
      <c r="F35" s="43"/>
      <c r="G35" s="43"/>
      <c r="H35" s="43"/>
      <c r="I35" s="459">
        <f t="shared" si="0"/>
        <v>0</v>
      </c>
      <c r="J35" s="107"/>
      <c r="K35" s="108"/>
      <c r="L35" s="458" t="str">
        <f t="shared" si="1"/>
        <v>%</v>
      </c>
    </row>
    <row r="36" spans="2:13" s="158" customFormat="1" ht="14.25" customHeight="1" thickBot="1" x14ac:dyDescent="0.35">
      <c r="B36" s="36"/>
      <c r="C36" s="38"/>
      <c r="D36" s="43"/>
      <c r="E36" s="43"/>
      <c r="F36" s="43"/>
      <c r="G36" s="43"/>
      <c r="H36" s="43"/>
      <c r="I36" s="459">
        <f t="shared" si="0"/>
        <v>0</v>
      </c>
      <c r="J36" s="107"/>
      <c r="K36" s="108"/>
      <c r="L36" s="458" t="str">
        <f t="shared" si="1"/>
        <v>%</v>
      </c>
    </row>
    <row r="37" spans="2:13" s="158" customFormat="1" ht="14.25" customHeight="1" thickBot="1" x14ac:dyDescent="0.35">
      <c r="B37" s="36"/>
      <c r="C37" s="38"/>
      <c r="D37" s="43"/>
      <c r="E37" s="43"/>
      <c r="F37" s="43"/>
      <c r="G37" s="43"/>
      <c r="H37" s="43"/>
      <c r="I37" s="459">
        <f t="shared" si="0"/>
        <v>0</v>
      </c>
      <c r="J37" s="107"/>
      <c r="K37" s="108"/>
      <c r="L37" s="458" t="str">
        <f t="shared" si="1"/>
        <v>%</v>
      </c>
    </row>
    <row r="38" spans="2:13" s="158" customFormat="1" ht="14.25" customHeight="1" thickBot="1" x14ac:dyDescent="0.35">
      <c r="B38" s="36"/>
      <c r="C38" s="38"/>
      <c r="D38" s="43"/>
      <c r="E38" s="43"/>
      <c r="F38" s="43"/>
      <c r="G38" s="43"/>
      <c r="H38" s="43"/>
      <c r="I38" s="459">
        <f t="shared" si="0"/>
        <v>0</v>
      </c>
      <c r="J38" s="107"/>
      <c r="K38" s="108"/>
      <c r="L38" s="458" t="str">
        <f t="shared" si="1"/>
        <v>%</v>
      </c>
    </row>
    <row r="39" spans="2:13" s="158" customFormat="1" ht="14.25" customHeight="1" thickBot="1" x14ac:dyDescent="0.35">
      <c r="B39" s="36"/>
      <c r="C39" s="38"/>
      <c r="D39" s="43"/>
      <c r="E39" s="43"/>
      <c r="F39" s="43"/>
      <c r="G39" s="43"/>
      <c r="H39" s="43"/>
      <c r="I39" s="459">
        <f t="shared" si="0"/>
        <v>0</v>
      </c>
      <c r="J39" s="107"/>
      <c r="K39" s="108"/>
      <c r="L39" s="458" t="str">
        <f t="shared" si="1"/>
        <v>%</v>
      </c>
    </row>
    <row r="40" spans="2:13" s="158" customFormat="1" ht="14.25" customHeight="1" thickBot="1" x14ac:dyDescent="0.35">
      <c r="B40" s="36"/>
      <c r="C40" s="38"/>
      <c r="D40" s="43"/>
      <c r="E40" s="43"/>
      <c r="F40" s="43"/>
      <c r="G40" s="43"/>
      <c r="H40" s="43"/>
      <c r="I40" s="459">
        <f t="shared" si="0"/>
        <v>0</v>
      </c>
      <c r="J40" s="107"/>
      <c r="K40" s="108"/>
      <c r="L40" s="458" t="str">
        <f t="shared" si="1"/>
        <v>%</v>
      </c>
    </row>
    <row r="41" spans="2:13" s="158" customFormat="1" ht="14.25" customHeight="1" thickBot="1" x14ac:dyDescent="0.35">
      <c r="B41" s="36"/>
      <c r="C41" s="38"/>
      <c r="D41" s="43"/>
      <c r="E41" s="43"/>
      <c r="F41" s="43"/>
      <c r="G41" s="43"/>
      <c r="H41" s="43"/>
      <c r="I41" s="459">
        <f t="shared" si="0"/>
        <v>0</v>
      </c>
      <c r="J41" s="107"/>
      <c r="K41" s="108"/>
      <c r="L41" s="458" t="str">
        <f t="shared" si="1"/>
        <v>%</v>
      </c>
    </row>
    <row r="42" spans="2:13" s="158" customFormat="1" ht="14.25" customHeight="1" thickBot="1" x14ac:dyDescent="0.35">
      <c r="B42" s="36"/>
      <c r="C42" s="38"/>
      <c r="D42" s="43"/>
      <c r="E42" s="43"/>
      <c r="F42" s="43"/>
      <c r="G42" s="43"/>
      <c r="H42" s="43"/>
      <c r="I42" s="459">
        <f t="shared" si="0"/>
        <v>0</v>
      </c>
      <c r="J42" s="107"/>
      <c r="K42" s="108"/>
      <c r="L42" s="458" t="str">
        <f t="shared" si="1"/>
        <v>%</v>
      </c>
    </row>
    <row r="43" spans="2:13" s="158" customFormat="1" ht="14.25" customHeight="1" thickBot="1" x14ac:dyDescent="0.35">
      <c r="B43" s="36"/>
      <c r="C43" s="39"/>
      <c r="D43" s="43"/>
      <c r="E43" s="43"/>
      <c r="F43" s="43"/>
      <c r="G43" s="43"/>
      <c r="H43" s="43"/>
      <c r="I43" s="460">
        <f t="shared" si="0"/>
        <v>0</v>
      </c>
      <c r="J43" s="109"/>
      <c r="K43" s="110"/>
      <c r="L43" s="458" t="str">
        <f t="shared" si="1"/>
        <v>%</v>
      </c>
    </row>
    <row r="44" spans="2:13" ht="22.5" customHeight="1" thickBot="1" x14ac:dyDescent="0.35">
      <c r="B44" s="368"/>
      <c r="C44" s="369" t="s">
        <v>125</v>
      </c>
      <c r="D44" s="370">
        <f>SUM(D22:D43)</f>
        <v>522905</v>
      </c>
      <c r="E44" s="370">
        <f t="shared" ref="E44:K44" si="3">SUM(E22:E43)</f>
        <v>12000</v>
      </c>
      <c r="F44" s="370">
        <f t="shared" si="3"/>
        <v>0</v>
      </c>
      <c r="G44" s="370">
        <f t="shared" si="3"/>
        <v>0</v>
      </c>
      <c r="H44" s="371">
        <f t="shared" si="3"/>
        <v>0</v>
      </c>
      <c r="I44" s="372">
        <f t="shared" si="3"/>
        <v>534905</v>
      </c>
      <c r="J44" s="373">
        <f t="shared" si="3"/>
        <v>0</v>
      </c>
      <c r="K44" s="371">
        <f t="shared" si="3"/>
        <v>522905</v>
      </c>
      <c r="L44" s="406">
        <f t="shared" si="1"/>
        <v>0.97756610986997694</v>
      </c>
      <c r="M44" s="2"/>
    </row>
    <row r="45" spans="2:13" x14ac:dyDescent="0.3">
      <c r="B45" s="374" t="s">
        <v>39</v>
      </c>
    </row>
  </sheetData>
  <sheetProtection algorithmName="SHA-512" hashValue="phhWKh32/XHyez0uiMtybVZ7NA1qNrg7372tg6ZzTVjGPSo7E6tzrZi7iLG22fbL+tX6XFotDZTbQVOxCyMz/Q==" saltValue="VN6yDBodLib8nKEI69zJFw==" spinCount="100000" sheet="1" formatColumns="0" insertRows="0" deleteRows="0" selectLockedCells="1" sort="0" autoFilter="0"/>
  <mergeCells count="22">
    <mergeCell ref="B19:C19"/>
    <mergeCell ref="B20:C20"/>
    <mergeCell ref="J18:L20"/>
    <mergeCell ref="I19:I20"/>
    <mergeCell ref="B2:I2"/>
    <mergeCell ref="G3:I3"/>
    <mergeCell ref="D3:F3"/>
    <mergeCell ref="B5:I5"/>
    <mergeCell ref="B7:I7"/>
    <mergeCell ref="B8:I8"/>
    <mergeCell ref="B18:C18"/>
    <mergeCell ref="D18:I18"/>
    <mergeCell ref="B9:I9"/>
    <mergeCell ref="B10:I10"/>
    <mergeCell ref="B11:I11"/>
    <mergeCell ref="B12:I12"/>
    <mergeCell ref="D4:F4"/>
    <mergeCell ref="G4:I4"/>
    <mergeCell ref="B13:I13"/>
    <mergeCell ref="B14:I14"/>
    <mergeCell ref="B15:I15"/>
    <mergeCell ref="B6:I6"/>
  </mergeCells>
  <dataValidations count="1">
    <dataValidation type="whole" allowBlank="1" showInputMessage="1" showErrorMessage="1" sqref="J22:K43" xr:uid="{D795D1ED-0CA8-4436-A2B9-A9AE35707E7D}">
      <formula1>0</formula1>
      <formula2>9.99999999999999E+23</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 id="{6B3F57F5-77B2-4BE2-9C28-0F99C931920C}">
            <xm:f>'^^Cover Page^^'!$H$16="yes"</xm:f>
            <x14:dxf>
              <font>
                <color theme="1" tint="0.34998626667073579"/>
              </font>
              <fill>
                <patternFill>
                  <bgColor theme="1" tint="0.34998626667073579"/>
                </patternFill>
              </fill>
            </x14:dxf>
          </x14:cfRule>
          <xm:sqref>B2:I15</xm:sqref>
        </x14:conditionalFormatting>
        <x14:conditionalFormatting xmlns:xm="http://schemas.microsoft.com/office/excel/2006/main">
          <x14:cfRule type="expression" priority="2" id="{0F869314-AC19-4942-9ED4-8DF304F1B30F}">
            <xm:f>'^^Cover Page^^'!$H$16="yes"</xm:f>
            <x14:dxf>
              <font>
                <color theme="1" tint="0.34998626667073579"/>
              </font>
              <fill>
                <patternFill>
                  <bgColor theme="1" tint="0.34998626667073579"/>
                </patternFill>
              </fill>
            </x14:dxf>
          </x14:cfRule>
          <xm:sqref>B18:L44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0C10CF3-E4C3-4BB9-98B5-E37A1333ABF6}">
          <x14:formula1>
            <xm:f>OFFSET('I. Organizations'!$B$21, 0, 0,COUNTIF('I. Organizations'!$B$21:$B$67,"&lt;&gt;"))</xm:f>
          </x14:formula1>
          <xm:sqref>B22:B43</xm:sqref>
        </x14:dataValidation>
        <x14:dataValidation type="custom" showInputMessage="1" showErrorMessage="1" errorTitle="Invalid Entry" error="No Budget Period Dates for the desired Budget Period or non-numerical value entered.  Please ensure the dates are entered on the 'Cover Page' tab and that the value is a number" xr:uid="{8C583527-B1F1-4CE4-85F2-8AD3254CC938}">
          <x14:formula1>
            <xm:f>AND(NOT(OR(ISBLANK('^^Cover Page^^'!D$20), ISBLANK('^^Cover Page^^'!D$19))), ISNUMBER(D22))</xm:f>
          </x14:formula1>
          <xm:sqref>D22:H43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B1:S37"/>
  <sheetViews>
    <sheetView tabSelected="1" topLeftCell="A14" zoomScaleNormal="100" workbookViewId="0">
      <selection activeCell="J34" sqref="J34"/>
    </sheetView>
  </sheetViews>
  <sheetFormatPr defaultColWidth="8.6640625" defaultRowHeight="13.8" x14ac:dyDescent="0.3"/>
  <cols>
    <col min="1" max="1" width="2" style="15" customWidth="1"/>
    <col min="2" max="2" width="26.44140625" style="15" customWidth="1"/>
    <col min="3" max="11" width="10.44140625" style="15" customWidth="1"/>
    <col min="12" max="16384" width="8.6640625" style="15"/>
  </cols>
  <sheetData>
    <row r="1" spans="2:19" s="2" customFormat="1" ht="9.75" customHeight="1" thickBot="1" x14ac:dyDescent="0.35">
      <c r="B1" s="11" t="s">
        <v>126</v>
      </c>
      <c r="C1" s="11"/>
      <c r="D1" s="11"/>
      <c r="E1" s="11"/>
      <c r="F1" s="11"/>
      <c r="G1" s="11"/>
      <c r="H1" s="11"/>
      <c r="I1" s="11"/>
      <c r="J1" s="4"/>
      <c r="O1" s="5"/>
      <c r="S1" s="6"/>
    </row>
    <row r="2" spans="2:19" s="2" customFormat="1" ht="33" customHeight="1" x14ac:dyDescent="0.3">
      <c r="B2" s="591" t="s">
        <v>126</v>
      </c>
      <c r="C2" s="592"/>
      <c r="D2" s="592"/>
      <c r="E2" s="592"/>
      <c r="F2" s="592"/>
      <c r="G2" s="592"/>
      <c r="H2" s="592"/>
      <c r="I2" s="592"/>
      <c r="J2" s="592"/>
      <c r="K2" s="593"/>
      <c r="O2" s="5"/>
      <c r="S2" s="6"/>
    </row>
    <row r="3" spans="2:19" s="163" customFormat="1" ht="24" customHeight="1" x14ac:dyDescent="0.3">
      <c r="B3" s="478" t="str">
        <f>'^^Cover Page^^'!B9</f>
        <v>Recipient Name:</v>
      </c>
      <c r="C3" s="707" t="str">
        <f>IF('^^Cover Page^^'!D9&amp;'^^Cover Page^^'!E9="", "", '^^Cover Page^^'!D9&amp;'^^Cover Page^^'!E9)</f>
        <v>MBARI</v>
      </c>
      <c r="D3" s="707"/>
      <c r="E3" s="707"/>
      <c r="F3" s="707"/>
      <c r="G3" s="604" t="s">
        <v>127</v>
      </c>
      <c r="H3" s="604"/>
      <c r="I3" s="665" t="str">
        <f>IF('^^Cover Page^^'!D10&amp;'^^Cover Page^^'!E10="", "", '^^Cover Page^^'!D10&amp;'^^Cover Page^^'!E10)</f>
        <v>EE0009444</v>
      </c>
      <c r="J3" s="665"/>
      <c r="K3" s="666"/>
      <c r="O3" s="165"/>
      <c r="S3" s="164"/>
    </row>
    <row r="4" spans="2:19" s="163" customFormat="1" ht="24" customHeight="1" thickBot="1" x14ac:dyDescent="0.35">
      <c r="B4" s="479" t="s">
        <v>128</v>
      </c>
      <c r="C4" s="708" t="str">
        <f>'^^Cover Page^^'!D7</f>
        <v>07/01/2024 to 09/30/2024</v>
      </c>
      <c r="D4" s="708"/>
      <c r="E4" s="708"/>
      <c r="F4" s="168"/>
      <c r="G4" s="643"/>
      <c r="H4" s="643"/>
      <c r="I4" s="643"/>
      <c r="J4" s="643"/>
      <c r="K4" s="701"/>
      <c r="O4" s="165"/>
      <c r="S4" s="164"/>
    </row>
    <row r="5" spans="2:19" s="2" customFormat="1" ht="25.95" customHeight="1" x14ac:dyDescent="0.3">
      <c r="B5" s="702" t="s">
        <v>1</v>
      </c>
      <c r="C5" s="703"/>
      <c r="D5" s="703"/>
      <c r="E5" s="703"/>
      <c r="F5" s="703"/>
      <c r="G5" s="703"/>
      <c r="H5" s="703"/>
      <c r="I5" s="703"/>
      <c r="J5" s="703"/>
      <c r="K5" s="704"/>
      <c r="O5" s="5"/>
      <c r="S5" s="6"/>
    </row>
    <row r="6" spans="2:19" s="2" customFormat="1" ht="21" customHeight="1" x14ac:dyDescent="0.3">
      <c r="B6" s="693" t="s">
        <v>129</v>
      </c>
      <c r="C6" s="694"/>
      <c r="D6" s="694"/>
      <c r="E6" s="694"/>
      <c r="F6" s="694"/>
      <c r="G6" s="694"/>
      <c r="H6" s="694"/>
      <c r="I6" s="694"/>
      <c r="J6" s="694"/>
      <c r="K6" s="695"/>
      <c r="M6" s="6"/>
    </row>
    <row r="7" spans="2:19" s="2" customFormat="1" ht="30" customHeight="1" x14ac:dyDescent="0.3">
      <c r="B7" s="696" t="s">
        <v>130</v>
      </c>
      <c r="C7" s="676"/>
      <c r="D7" s="676"/>
      <c r="E7" s="676"/>
      <c r="F7" s="676"/>
      <c r="G7" s="676"/>
      <c r="H7" s="676"/>
      <c r="I7" s="676"/>
      <c r="J7" s="676"/>
      <c r="K7" s="677"/>
      <c r="O7" s="5"/>
      <c r="S7" s="6"/>
    </row>
    <row r="8" spans="2:19" s="2" customFormat="1" ht="87" customHeight="1" x14ac:dyDescent="0.3">
      <c r="B8" s="697" t="s">
        <v>131</v>
      </c>
      <c r="C8" s="676"/>
      <c r="D8" s="676"/>
      <c r="E8" s="676"/>
      <c r="F8" s="676"/>
      <c r="G8" s="676"/>
      <c r="H8" s="676"/>
      <c r="I8" s="676"/>
      <c r="J8" s="676"/>
      <c r="K8" s="677"/>
      <c r="O8" s="5"/>
      <c r="S8" s="6"/>
    </row>
    <row r="9" spans="2:19" s="2" customFormat="1" ht="21.75" customHeight="1" x14ac:dyDescent="0.3">
      <c r="B9" s="696" t="s">
        <v>132</v>
      </c>
      <c r="C9" s="705"/>
      <c r="D9" s="705"/>
      <c r="E9" s="705"/>
      <c r="F9" s="705"/>
      <c r="G9" s="705"/>
      <c r="H9" s="705"/>
      <c r="I9" s="705"/>
      <c r="J9" s="705"/>
      <c r="K9" s="706"/>
      <c r="O9" s="5"/>
      <c r="S9" s="6"/>
    </row>
    <row r="10" spans="2:19" s="2" customFormat="1" ht="267.60000000000002" customHeight="1" x14ac:dyDescent="0.3">
      <c r="B10" s="696" t="s">
        <v>133</v>
      </c>
      <c r="C10" s="676"/>
      <c r="D10" s="676"/>
      <c r="E10" s="676"/>
      <c r="F10" s="676"/>
      <c r="G10" s="676"/>
      <c r="H10" s="676"/>
      <c r="I10" s="676"/>
      <c r="J10" s="676"/>
      <c r="K10" s="677"/>
      <c r="O10" s="5"/>
      <c r="S10" s="6"/>
    </row>
    <row r="11" spans="2:19" s="2" customFormat="1" ht="23.25" customHeight="1" x14ac:dyDescent="0.3">
      <c r="B11" s="697" t="s">
        <v>134</v>
      </c>
      <c r="C11" s="676"/>
      <c r="D11" s="676"/>
      <c r="E11" s="676"/>
      <c r="F11" s="676"/>
      <c r="G11" s="676"/>
      <c r="H11" s="676"/>
      <c r="I11" s="676"/>
      <c r="J11" s="676"/>
      <c r="K11" s="677"/>
      <c r="O11" s="5"/>
      <c r="S11" s="6"/>
    </row>
    <row r="12" spans="2:19" s="2" customFormat="1" ht="42" customHeight="1" x14ac:dyDescent="0.3">
      <c r="B12" s="696" t="s">
        <v>135</v>
      </c>
      <c r="C12" s="676"/>
      <c r="D12" s="676"/>
      <c r="E12" s="676"/>
      <c r="F12" s="676"/>
      <c r="G12" s="676"/>
      <c r="H12" s="676"/>
      <c r="I12" s="676"/>
      <c r="J12" s="676"/>
      <c r="K12" s="677"/>
      <c r="M12" s="6"/>
    </row>
    <row r="13" spans="2:19" s="2" customFormat="1" ht="23.25" customHeight="1" x14ac:dyDescent="0.3">
      <c r="B13" s="697" t="s">
        <v>136</v>
      </c>
      <c r="C13" s="676"/>
      <c r="D13" s="676"/>
      <c r="E13" s="676"/>
      <c r="F13" s="676"/>
      <c r="G13" s="676"/>
      <c r="H13" s="676"/>
      <c r="I13" s="676"/>
      <c r="J13" s="676"/>
      <c r="K13" s="677"/>
      <c r="M13" s="6"/>
    </row>
    <row r="14" spans="2:19" s="2" customFormat="1" ht="23.25" customHeight="1" x14ac:dyDescent="0.3">
      <c r="B14" s="675" t="s">
        <v>137</v>
      </c>
      <c r="C14" s="676"/>
      <c r="D14" s="676"/>
      <c r="E14" s="676"/>
      <c r="F14" s="676"/>
      <c r="G14" s="676"/>
      <c r="H14" s="676"/>
      <c r="I14" s="676"/>
      <c r="J14" s="676"/>
      <c r="K14" s="677"/>
      <c r="M14" s="6"/>
    </row>
    <row r="15" spans="2:19" s="2" customFormat="1" ht="23.25" customHeight="1" thickBot="1" x14ac:dyDescent="0.35">
      <c r="B15" s="698" t="s">
        <v>138</v>
      </c>
      <c r="C15" s="699"/>
      <c r="D15" s="699"/>
      <c r="E15" s="699"/>
      <c r="F15" s="699"/>
      <c r="G15" s="699"/>
      <c r="H15" s="699"/>
      <c r="I15" s="699"/>
      <c r="J15" s="699"/>
      <c r="K15" s="700"/>
      <c r="M15" s="6"/>
    </row>
    <row r="16" spans="2:19" s="10" customFormat="1" ht="12" customHeight="1" x14ac:dyDescent="0.3">
      <c r="B16" s="12"/>
      <c r="C16" s="12"/>
      <c r="D16" s="12"/>
      <c r="E16" s="12"/>
      <c r="F16" s="12"/>
    </row>
    <row r="17" spans="2:13" ht="13.5" customHeight="1" thickBot="1" x14ac:dyDescent="0.35">
      <c r="B17" s="13"/>
      <c r="C17" s="13"/>
      <c r="D17" s="13"/>
      <c r="E17" s="14"/>
      <c r="F17" s="14"/>
      <c r="G17" s="14"/>
    </row>
    <row r="18" spans="2:13" s="34" customFormat="1" ht="30" customHeight="1" thickBot="1" x14ac:dyDescent="0.35">
      <c r="B18" s="690" t="s">
        <v>139</v>
      </c>
      <c r="C18" s="691"/>
      <c r="D18" s="691"/>
      <c r="E18" s="691"/>
      <c r="F18" s="691"/>
      <c r="G18" s="691"/>
      <c r="H18" s="691"/>
      <c r="I18" s="691"/>
      <c r="J18" s="691"/>
      <c r="K18" s="692"/>
    </row>
    <row r="19" spans="2:13" s="35" customFormat="1" ht="21.75" customHeight="1" thickBot="1" x14ac:dyDescent="0.35">
      <c r="B19" s="687" t="s">
        <v>140</v>
      </c>
      <c r="C19" s="688"/>
      <c r="D19" s="688"/>
      <c r="E19" s="688"/>
      <c r="F19" s="688"/>
      <c r="G19" s="688"/>
      <c r="H19" s="689"/>
      <c r="I19" s="678" t="s">
        <v>119</v>
      </c>
      <c r="J19" s="679"/>
      <c r="K19" s="680"/>
    </row>
    <row r="20" spans="2:13" s="30" customFormat="1" ht="18.75" customHeight="1" x14ac:dyDescent="0.3">
      <c r="B20" s="210" t="s">
        <v>25</v>
      </c>
      <c r="C20" s="203">
        <f>'^^Cover Page^^'!D19</f>
        <v>44470</v>
      </c>
      <c r="D20" s="205">
        <f>'^^Cover Page^^'!E19</f>
        <v>45383</v>
      </c>
      <c r="E20" s="205">
        <f>'^^Cover Page^^'!F19</f>
        <v>0</v>
      </c>
      <c r="F20" s="205">
        <f>'^^Cover Page^^'!G19</f>
        <v>0</v>
      </c>
      <c r="G20" s="206">
        <f>'^^Cover Page^^'!H19</f>
        <v>0</v>
      </c>
      <c r="H20" s="251"/>
      <c r="I20" s="681"/>
      <c r="J20" s="682"/>
      <c r="K20" s="683"/>
      <c r="M20" s="67"/>
    </row>
    <row r="21" spans="2:13" s="30" customFormat="1" ht="18.75" customHeight="1" thickBot="1" x14ac:dyDescent="0.35">
      <c r="B21" s="211" t="s">
        <v>26</v>
      </c>
      <c r="C21" s="207">
        <f>'^^Cover Page^^'!D20</f>
        <v>45381</v>
      </c>
      <c r="D21" s="208">
        <f>'^^Cover Page^^'!E20</f>
        <v>46112</v>
      </c>
      <c r="E21" s="208">
        <f>'^^Cover Page^^'!F20</f>
        <v>0</v>
      </c>
      <c r="F21" s="208">
        <f>'^^Cover Page^^'!G20</f>
        <v>0</v>
      </c>
      <c r="G21" s="209">
        <f>'^^Cover Page^^'!H20</f>
        <v>0</v>
      </c>
      <c r="H21" s="252"/>
      <c r="I21" s="684"/>
      <c r="J21" s="685"/>
      <c r="K21" s="686"/>
    </row>
    <row r="22" spans="2:13" s="30" customFormat="1" ht="35.25" customHeight="1" thickBot="1" x14ac:dyDescent="0.35">
      <c r="B22" s="212" t="s">
        <v>141</v>
      </c>
      <c r="C22" s="213" t="s">
        <v>20</v>
      </c>
      <c r="D22" s="214" t="s">
        <v>21</v>
      </c>
      <c r="E22" s="214" t="s">
        <v>22</v>
      </c>
      <c r="F22" s="214" t="s">
        <v>23</v>
      </c>
      <c r="G22" s="215" t="s">
        <v>24</v>
      </c>
      <c r="H22" s="212" t="s">
        <v>142</v>
      </c>
      <c r="I22" s="213" t="s">
        <v>122</v>
      </c>
      <c r="J22" s="215" t="s">
        <v>123</v>
      </c>
      <c r="K22" s="234" t="s">
        <v>124</v>
      </c>
    </row>
    <row r="23" spans="2:13" s="29" customFormat="1" ht="19.5" customHeight="1" x14ac:dyDescent="0.3">
      <c r="B23" s="198" t="s">
        <v>143</v>
      </c>
      <c r="C23" s="237">
        <v>160877</v>
      </c>
      <c r="D23" s="238">
        <v>274394</v>
      </c>
      <c r="E23" s="238"/>
      <c r="F23" s="238"/>
      <c r="G23" s="238"/>
      <c r="H23" s="224">
        <f t="shared" ref="H23:H32" si="0">SUM(C23:G23)</f>
        <v>435271</v>
      </c>
      <c r="I23" s="237"/>
      <c r="J23" s="279">
        <v>194040</v>
      </c>
      <c r="K23" s="236">
        <f>IFERROR(J23/H23,"%")</f>
        <v>0.44579124269707837</v>
      </c>
      <c r="M23" s="197"/>
    </row>
    <row r="24" spans="2:13" s="29" customFormat="1" ht="19.5" customHeight="1" x14ac:dyDescent="0.3">
      <c r="B24" s="199" t="s">
        <v>144</v>
      </c>
      <c r="C24" s="237">
        <v>91941</v>
      </c>
      <c r="D24" s="238">
        <v>148173</v>
      </c>
      <c r="E24" s="238"/>
      <c r="F24" s="238"/>
      <c r="G24" s="238"/>
      <c r="H24" s="225">
        <f t="shared" si="0"/>
        <v>240114</v>
      </c>
      <c r="I24" s="239"/>
      <c r="J24" s="279">
        <v>104782</v>
      </c>
      <c r="K24" s="236">
        <f t="shared" ref="K24:K36" si="1">IFERROR(J24/H24,"%")</f>
        <v>0.43638438408422664</v>
      </c>
    </row>
    <row r="25" spans="2:13" s="29" customFormat="1" ht="19.5" customHeight="1" x14ac:dyDescent="0.3">
      <c r="B25" s="199" t="s">
        <v>145</v>
      </c>
      <c r="C25" s="237">
        <v>6480</v>
      </c>
      <c r="D25" s="238">
        <v>6000</v>
      </c>
      <c r="E25" s="238"/>
      <c r="F25" s="238"/>
      <c r="G25" s="238"/>
      <c r="H25" s="225">
        <f t="shared" si="0"/>
        <v>12480</v>
      </c>
      <c r="I25" s="239"/>
      <c r="J25" s="279"/>
      <c r="K25" s="236">
        <f t="shared" si="1"/>
        <v>0</v>
      </c>
    </row>
    <row r="26" spans="2:13" s="29" customFormat="1" ht="19.5" customHeight="1" x14ac:dyDescent="0.3">
      <c r="B26" s="199" t="s">
        <v>146</v>
      </c>
      <c r="C26" s="237"/>
      <c r="D26" s="238"/>
      <c r="E26" s="238"/>
      <c r="F26" s="238"/>
      <c r="G26" s="238"/>
      <c r="H26" s="220">
        <f t="shared" si="0"/>
        <v>0</v>
      </c>
      <c r="I26" s="239"/>
      <c r="J26" s="279"/>
      <c r="K26" s="236" t="str">
        <f t="shared" si="1"/>
        <v>%</v>
      </c>
    </row>
    <row r="27" spans="2:13" s="29" customFormat="1" ht="19.5" customHeight="1" x14ac:dyDescent="0.3">
      <c r="B27" s="199" t="s">
        <v>147</v>
      </c>
      <c r="C27" s="237"/>
      <c r="D27" s="238">
        <v>16000</v>
      </c>
      <c r="E27" s="238"/>
      <c r="F27" s="238"/>
      <c r="G27" s="238"/>
      <c r="H27" s="220">
        <f t="shared" si="0"/>
        <v>16000</v>
      </c>
      <c r="I27" s="239"/>
      <c r="J27" s="279"/>
      <c r="K27" s="236">
        <f t="shared" si="1"/>
        <v>0</v>
      </c>
    </row>
    <row r="28" spans="2:13" s="29" customFormat="1" ht="19.5" customHeight="1" x14ac:dyDescent="0.3">
      <c r="B28" s="199" t="s">
        <v>148</v>
      </c>
      <c r="C28" s="240">
        <f>IF('III. Contractual Cost Summary'!D44="","",'III. Contractual Cost Summary'!D44)</f>
        <v>522905</v>
      </c>
      <c r="D28" s="240">
        <f>IF('III. Contractual Cost Summary'!E44="","",'III. Contractual Cost Summary'!E44)</f>
        <v>12000</v>
      </c>
      <c r="E28" s="240">
        <f>IF('III. Contractual Cost Summary'!F44="","",'III. Contractual Cost Summary'!F44)</f>
        <v>0</v>
      </c>
      <c r="F28" s="240">
        <f>IF('III. Contractual Cost Summary'!G44="","",'III. Contractual Cost Summary'!G44)</f>
        <v>0</v>
      </c>
      <c r="G28" s="240">
        <f>IF('III. Contractual Cost Summary'!H44="","",'III. Contractual Cost Summary'!H44)</f>
        <v>0</v>
      </c>
      <c r="H28" s="220">
        <f t="shared" si="0"/>
        <v>534905</v>
      </c>
      <c r="I28" s="239"/>
      <c r="J28" s="279">
        <v>501832</v>
      </c>
      <c r="K28" s="236">
        <f t="shared" si="1"/>
        <v>0.93817032931081223</v>
      </c>
    </row>
    <row r="29" spans="2:13" s="29" customFormat="1" ht="19.5" customHeight="1" x14ac:dyDescent="0.3">
      <c r="B29" s="199" t="s">
        <v>149</v>
      </c>
      <c r="C29" s="237"/>
      <c r="D29" s="238"/>
      <c r="E29" s="238"/>
      <c r="F29" s="238"/>
      <c r="G29" s="238"/>
      <c r="H29" s="225">
        <f t="shared" si="0"/>
        <v>0</v>
      </c>
      <c r="I29" s="239"/>
      <c r="J29" s="279"/>
      <c r="K29" s="236" t="str">
        <f t="shared" si="1"/>
        <v>%</v>
      </c>
    </row>
    <row r="30" spans="2:13" s="29" customFormat="1" ht="19.5" customHeight="1" thickBot="1" x14ac:dyDescent="0.35">
      <c r="B30" s="200" t="s">
        <v>150</v>
      </c>
      <c r="C30" s="241">
        <v>0</v>
      </c>
      <c r="D30" s="242">
        <v>0</v>
      </c>
      <c r="E30" s="242"/>
      <c r="F30" s="242"/>
      <c r="G30" s="242"/>
      <c r="H30" s="226">
        <f t="shared" si="0"/>
        <v>0</v>
      </c>
      <c r="I30" s="243"/>
      <c r="J30" s="279"/>
      <c r="K30" s="244" t="str">
        <f t="shared" si="1"/>
        <v>%</v>
      </c>
    </row>
    <row r="31" spans="2:13" s="31" customFormat="1" ht="19.5" customHeight="1" thickBot="1" x14ac:dyDescent="0.35">
      <c r="B31" s="217" t="s">
        <v>151</v>
      </c>
      <c r="C31" s="221">
        <f>SUM(C23:C30)</f>
        <v>782203</v>
      </c>
      <c r="D31" s="222">
        <f>SUM(D23:D30)</f>
        <v>456567</v>
      </c>
      <c r="E31" s="222">
        <f>SUM(E23:E30)</f>
        <v>0</v>
      </c>
      <c r="F31" s="222">
        <f>SUM(F23:F30)</f>
        <v>0</v>
      </c>
      <c r="G31" s="223">
        <f>SUM(G23:G30)</f>
        <v>0</v>
      </c>
      <c r="H31" s="219">
        <f t="shared" si="0"/>
        <v>1238770</v>
      </c>
      <c r="I31" s="221">
        <f>SUM(I23:I30)</f>
        <v>0</v>
      </c>
      <c r="J31" s="223">
        <f>SUM(J23:J30)</f>
        <v>800654</v>
      </c>
      <c r="K31" s="235">
        <f t="shared" si="1"/>
        <v>0.64632982716727072</v>
      </c>
    </row>
    <row r="32" spans="2:13" s="29" customFormat="1" ht="19.5" customHeight="1" thickBot="1" x14ac:dyDescent="0.35">
      <c r="B32" s="201" t="s">
        <v>152</v>
      </c>
      <c r="C32" s="241">
        <v>156344</v>
      </c>
      <c r="D32" s="242">
        <v>239697</v>
      </c>
      <c r="E32" s="242"/>
      <c r="F32" s="242"/>
      <c r="G32" s="242"/>
      <c r="H32" s="232">
        <f t="shared" si="0"/>
        <v>396041</v>
      </c>
      <c r="I32" s="241"/>
      <c r="J32" s="280">
        <v>170007</v>
      </c>
      <c r="K32" s="244">
        <f t="shared" si="1"/>
        <v>0.42926616183677951</v>
      </c>
    </row>
    <row r="33" spans="2:12" s="29" customFormat="1" ht="19.5" customHeight="1" thickBot="1" x14ac:dyDescent="0.35">
      <c r="B33" s="218" t="s">
        <v>153</v>
      </c>
      <c r="C33" s="229">
        <f>C31+C32</f>
        <v>938547</v>
      </c>
      <c r="D33" s="230">
        <f>D31+D32</f>
        <v>696264</v>
      </c>
      <c r="E33" s="230">
        <f>E31+E32</f>
        <v>0</v>
      </c>
      <c r="F33" s="230">
        <f>F31+F32</f>
        <v>0</v>
      </c>
      <c r="G33" s="231">
        <f>G31+G32</f>
        <v>0</v>
      </c>
      <c r="H33" s="227">
        <f>SUM(C33:G33)</f>
        <v>1634811</v>
      </c>
      <c r="I33" s="229">
        <f>I31+I32</f>
        <v>0</v>
      </c>
      <c r="J33" s="229">
        <f>J31+J32</f>
        <v>970661</v>
      </c>
      <c r="K33" s="235">
        <f t="shared" si="1"/>
        <v>0.59374508735260534</v>
      </c>
    </row>
    <row r="34" spans="2:12" s="29" customFormat="1" ht="19.5" customHeight="1" thickBot="1" x14ac:dyDescent="0.35">
      <c r="B34" s="202" t="s">
        <v>154</v>
      </c>
      <c r="C34" s="245">
        <v>136892</v>
      </c>
      <c r="D34" s="246">
        <v>127142</v>
      </c>
      <c r="E34" s="246"/>
      <c r="F34" s="246"/>
      <c r="G34" s="246"/>
      <c r="H34" s="233">
        <f>SUM(C34:G34)</f>
        <v>264034</v>
      </c>
      <c r="I34" s="245"/>
      <c r="J34" s="281">
        <v>156762</v>
      </c>
      <c r="K34" s="244">
        <f t="shared" si="1"/>
        <v>0.59371899073604162</v>
      </c>
      <c r="L34" s="45"/>
    </row>
    <row r="35" spans="2:12" s="29" customFormat="1" ht="19.5" customHeight="1" thickBot="1" x14ac:dyDescent="0.35">
      <c r="B35" s="216" t="s">
        <v>155</v>
      </c>
      <c r="C35" s="229">
        <f>C33-C34</f>
        <v>801655</v>
      </c>
      <c r="D35" s="230">
        <f t="shared" ref="D35:J35" si="2">D33-D34</f>
        <v>569122</v>
      </c>
      <c r="E35" s="230">
        <f t="shared" si="2"/>
        <v>0</v>
      </c>
      <c r="F35" s="230">
        <f t="shared" si="2"/>
        <v>0</v>
      </c>
      <c r="G35" s="231">
        <f t="shared" si="2"/>
        <v>0</v>
      </c>
      <c r="H35" s="228">
        <f t="shared" si="2"/>
        <v>1370777</v>
      </c>
      <c r="I35" s="247">
        <f t="shared" si="2"/>
        <v>0</v>
      </c>
      <c r="J35" s="248">
        <f t="shared" si="2"/>
        <v>813899</v>
      </c>
      <c r="K35" s="235">
        <f t="shared" si="1"/>
        <v>0.59375011398644706</v>
      </c>
    </row>
    <row r="36" spans="2:12" s="29" customFormat="1" ht="19.5" customHeight="1" thickBot="1" x14ac:dyDescent="0.35">
      <c r="B36" s="204" t="s">
        <v>156</v>
      </c>
      <c r="C36" s="250">
        <f>IFERROR(+C34/C33,"%")</f>
        <v>0.14585524219884566</v>
      </c>
      <c r="D36" s="250">
        <f t="shared" ref="D36:J36" si="3">IFERROR(+D34/D33,"%")</f>
        <v>0.18260602300276907</v>
      </c>
      <c r="E36" s="250" t="str">
        <f t="shared" si="3"/>
        <v>%</v>
      </c>
      <c r="F36" s="250" t="str">
        <f t="shared" si="3"/>
        <v>%</v>
      </c>
      <c r="G36" s="250" t="str">
        <f t="shared" si="3"/>
        <v>%</v>
      </c>
      <c r="H36" s="250">
        <f t="shared" si="3"/>
        <v>0.16150735467280317</v>
      </c>
      <c r="I36" s="250" t="str">
        <f t="shared" si="3"/>
        <v>%</v>
      </c>
      <c r="J36" s="250">
        <f t="shared" si="3"/>
        <v>0.16150025601110995</v>
      </c>
      <c r="K36" s="249">
        <f t="shared" si="1"/>
        <v>0.99995604744002153</v>
      </c>
    </row>
    <row r="37" spans="2:12" s="29" customFormat="1" ht="19.5" customHeight="1" x14ac:dyDescent="0.3">
      <c r="B37" s="76" t="s">
        <v>39</v>
      </c>
    </row>
  </sheetData>
  <sheetProtection algorithmName="SHA-512" hashValue="7JDj3ACNIWEh5J9Bylprrt6wNK/nZ6Sb2xN4AqPjeq1Euo/5Zo5Wa4LCHBb2YEtRsMno0z0iptu79TRhvvkLqQ==" saltValue="H9VwMDiEDc2enOxJ2R2+nw==" spinCount="100000" sheet="1" formatColumns="0" selectLockedCells="1"/>
  <mergeCells count="20">
    <mergeCell ref="G4:K4"/>
    <mergeCell ref="B5:K5"/>
    <mergeCell ref="B9:K9"/>
    <mergeCell ref="B2:K2"/>
    <mergeCell ref="I3:K3"/>
    <mergeCell ref="G3:H3"/>
    <mergeCell ref="C3:F3"/>
    <mergeCell ref="C4:E4"/>
    <mergeCell ref="B14:K14"/>
    <mergeCell ref="I19:K21"/>
    <mergeCell ref="B19:H19"/>
    <mergeCell ref="B18:K18"/>
    <mergeCell ref="B6:K6"/>
    <mergeCell ref="B7:K7"/>
    <mergeCell ref="B8:K8"/>
    <mergeCell ref="B10:K10"/>
    <mergeCell ref="B11:K11"/>
    <mergeCell ref="B12:K12"/>
    <mergeCell ref="B13:K13"/>
    <mergeCell ref="B15:K15"/>
  </mergeCells>
  <dataValidations count="1">
    <dataValidation type="whole" allowBlank="1" showInputMessage="1" showErrorMessage="1" sqref="I32:J32 I34:J34 I23:J30" xr:uid="{662B42B8-0E83-4801-A97E-754CD7B35E4A}">
      <formula1>-9.99999999999999E+31</formula1>
      <formula2>9.99999999999999E+33</formula2>
    </dataValidation>
  </dataValidations>
  <printOptions horizontalCentered="1"/>
  <pageMargins left="0.5" right="0.5" top="0.75" bottom="0.5" header="0.5" footer="0.5"/>
  <pageSetup orientation="landscape" r:id="rId1"/>
  <headerFooter alignWithMargins="0">
    <oddHeader>&amp;L&amp;F&amp;CQuarterly Report Spending Summary&amp;R&amp;P</oddHeader>
  </headerFooter>
  <extLst>
    <ext xmlns:x14="http://schemas.microsoft.com/office/spreadsheetml/2009/9/main" uri="{78C0D931-6437-407d-A8EE-F0AAD7539E65}">
      <x14:conditionalFormattings>
        <x14:conditionalFormatting xmlns:xm="http://schemas.microsoft.com/office/excel/2006/main">
          <x14:cfRule type="expression" priority="2" id="{6B4B142F-ED09-46B3-B102-065FBAB8E2EB}">
            <xm:f>'^^Cover Page^^'!$H$16="yes"</xm:f>
            <x14:dxf>
              <font>
                <color theme="1" tint="0.34998626667073579"/>
              </font>
              <fill>
                <patternFill>
                  <bgColor theme="1" tint="0.34998626667073579"/>
                </patternFill>
              </fill>
            </x14:dxf>
          </x14:cfRule>
          <xm:sqref>B2:K15</xm:sqref>
        </x14:conditionalFormatting>
        <x14:conditionalFormatting xmlns:xm="http://schemas.microsoft.com/office/excel/2006/main">
          <x14:cfRule type="expression" priority="1" id="{9D31576B-1346-48DE-A739-6EE002C2AF96}">
            <xm:f>'^^Cover Page^^'!$H$16="yes"</xm:f>
            <x14:dxf>
              <font>
                <color theme="1" tint="0.34998626667073579"/>
              </font>
              <fill>
                <patternFill>
                  <bgColor theme="1" tint="0.34998626667073579"/>
                </patternFill>
              </fill>
            </x14:dxf>
          </x14:cfRule>
          <xm:sqref>B18:K36</xm:sqref>
        </x14:conditionalFormatting>
      </x14:conditionalFormattings>
    </ext>
    <ext xmlns:x14="http://schemas.microsoft.com/office/spreadsheetml/2009/9/main" uri="{CCE6A557-97BC-4b89-ADB6-D9C93CAAB3DF}">
      <x14:dataValidations xmlns:xm="http://schemas.microsoft.com/office/excel/2006/main" count="1">
        <x14:dataValidation type="custom" showInputMessage="1" showErrorMessage="1" errorTitle="Invalid Entry" error="No Budget Period Dates for the desired Budget Period or non-numerical value entered.  Please ensure the dates are entered on the 'Cover Page' tab and that the value is a number" xr:uid="{0B6DDC71-C633-475B-8C52-A4D5D61F94A3}">
          <x14:formula1>
            <xm:f>AND(NOT(OR(ISBLANK('^^Cover Page^^'!D$20), ISBLANK('^^Cover Page^^'!D$19))), ISNUMBER(C23))</xm:f>
          </x14:formula1>
          <xm:sqref>C32:G32 C34:G34 C23:G30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B79CF-F898-47F5-98B8-8E08E815807F}">
  <sheetPr>
    <tabColor theme="4"/>
  </sheetPr>
  <dimension ref="B1:O46"/>
  <sheetViews>
    <sheetView topLeftCell="A15" zoomScaleNormal="100" workbookViewId="0">
      <selection activeCell="F25" sqref="F25"/>
    </sheetView>
  </sheetViews>
  <sheetFormatPr defaultColWidth="11.33203125" defaultRowHeight="13.8" x14ac:dyDescent="0.3"/>
  <cols>
    <col min="1" max="1" width="1.6640625" style="3" customWidth="1"/>
    <col min="2" max="2" width="7.6640625" style="3" customWidth="1"/>
    <col min="3" max="3" width="8.33203125" style="3" customWidth="1"/>
    <col min="4" max="5" width="9.6640625" style="21" customWidth="1"/>
    <col min="6" max="8" width="16.44140625" style="22" customWidth="1"/>
    <col min="9" max="10" width="16.44140625" style="16" customWidth="1"/>
    <col min="11" max="12" width="16.44140625" style="3" customWidth="1"/>
    <col min="13" max="251" width="11.33203125" style="3"/>
    <col min="252" max="253" width="14.6640625" style="3" customWidth="1"/>
    <col min="254" max="254" width="20.6640625" style="3" customWidth="1"/>
    <col min="255" max="255" width="10.6640625" style="3" customWidth="1"/>
    <col min="256" max="256" width="11.44140625" style="3" customWidth="1"/>
    <col min="257" max="257" width="13.33203125" style="3" customWidth="1"/>
    <col min="258" max="258" width="19.44140625" style="3" customWidth="1"/>
    <col min="259" max="259" width="20.44140625" style="3" customWidth="1"/>
    <col min="260" max="261" width="19.44140625" style="3" customWidth="1"/>
    <col min="262" max="262" width="21" style="3" customWidth="1"/>
    <col min="263" max="264" width="19.44140625" style="3" customWidth="1"/>
    <col min="265" max="265" width="17.33203125" style="3" customWidth="1"/>
    <col min="266" max="267" width="14.6640625" style="3" customWidth="1"/>
    <col min="268" max="268" width="17.33203125" style="3" customWidth="1"/>
    <col min="269" max="507" width="11.33203125" style="3"/>
    <col min="508" max="509" width="14.6640625" style="3" customWidth="1"/>
    <col min="510" max="510" width="20.6640625" style="3" customWidth="1"/>
    <col min="511" max="511" width="10.6640625" style="3" customWidth="1"/>
    <col min="512" max="512" width="11.44140625" style="3" customWidth="1"/>
    <col min="513" max="513" width="13.33203125" style="3" customWidth="1"/>
    <col min="514" max="514" width="19.44140625" style="3" customWidth="1"/>
    <col min="515" max="515" width="20.44140625" style="3" customWidth="1"/>
    <col min="516" max="517" width="19.44140625" style="3" customWidth="1"/>
    <col min="518" max="518" width="21" style="3" customWidth="1"/>
    <col min="519" max="520" width="19.44140625" style="3" customWidth="1"/>
    <col min="521" max="521" width="17.33203125" style="3" customWidth="1"/>
    <col min="522" max="523" width="14.6640625" style="3" customWidth="1"/>
    <col min="524" max="524" width="17.33203125" style="3" customWidth="1"/>
    <col min="525" max="763" width="11.33203125" style="3"/>
    <col min="764" max="765" width="14.6640625" style="3" customWidth="1"/>
    <col min="766" max="766" width="20.6640625" style="3" customWidth="1"/>
    <col min="767" max="767" width="10.6640625" style="3" customWidth="1"/>
    <col min="768" max="768" width="11.44140625" style="3" customWidth="1"/>
    <col min="769" max="769" width="13.33203125" style="3" customWidth="1"/>
    <col min="770" max="770" width="19.44140625" style="3" customWidth="1"/>
    <col min="771" max="771" width="20.44140625" style="3" customWidth="1"/>
    <col min="772" max="773" width="19.44140625" style="3" customWidth="1"/>
    <col min="774" max="774" width="21" style="3" customWidth="1"/>
    <col min="775" max="776" width="19.44140625" style="3" customWidth="1"/>
    <col min="777" max="777" width="17.33203125" style="3" customWidth="1"/>
    <col min="778" max="779" width="14.6640625" style="3" customWidth="1"/>
    <col min="780" max="780" width="17.33203125" style="3" customWidth="1"/>
    <col min="781" max="1019" width="11.33203125" style="3"/>
    <col min="1020" max="1021" width="14.6640625" style="3" customWidth="1"/>
    <col min="1022" max="1022" width="20.6640625" style="3" customWidth="1"/>
    <col min="1023" max="1023" width="10.6640625" style="3" customWidth="1"/>
    <col min="1024" max="1024" width="11.44140625" style="3" customWidth="1"/>
    <col min="1025" max="1025" width="13.33203125" style="3" customWidth="1"/>
    <col min="1026" max="1026" width="19.44140625" style="3" customWidth="1"/>
    <col min="1027" max="1027" width="20.44140625" style="3" customWidth="1"/>
    <col min="1028" max="1029" width="19.44140625" style="3" customWidth="1"/>
    <col min="1030" max="1030" width="21" style="3" customWidth="1"/>
    <col min="1031" max="1032" width="19.44140625" style="3" customWidth="1"/>
    <col min="1033" max="1033" width="17.33203125" style="3" customWidth="1"/>
    <col min="1034" max="1035" width="14.6640625" style="3" customWidth="1"/>
    <col min="1036" max="1036" width="17.33203125" style="3" customWidth="1"/>
    <col min="1037" max="1275" width="11.33203125" style="3"/>
    <col min="1276" max="1277" width="14.6640625" style="3" customWidth="1"/>
    <col min="1278" max="1278" width="20.6640625" style="3" customWidth="1"/>
    <col min="1279" max="1279" width="10.6640625" style="3" customWidth="1"/>
    <col min="1280" max="1280" width="11.44140625" style="3" customWidth="1"/>
    <col min="1281" max="1281" width="13.33203125" style="3" customWidth="1"/>
    <col min="1282" max="1282" width="19.44140625" style="3" customWidth="1"/>
    <col min="1283" max="1283" width="20.44140625" style="3" customWidth="1"/>
    <col min="1284" max="1285" width="19.44140625" style="3" customWidth="1"/>
    <col min="1286" max="1286" width="21" style="3" customWidth="1"/>
    <col min="1287" max="1288" width="19.44140625" style="3" customWidth="1"/>
    <col min="1289" max="1289" width="17.33203125" style="3" customWidth="1"/>
    <col min="1290" max="1291" width="14.6640625" style="3" customWidth="1"/>
    <col min="1292" max="1292" width="17.33203125" style="3" customWidth="1"/>
    <col min="1293" max="1531" width="11.33203125" style="3"/>
    <col min="1532" max="1533" width="14.6640625" style="3" customWidth="1"/>
    <col min="1534" max="1534" width="20.6640625" style="3" customWidth="1"/>
    <col min="1535" max="1535" width="10.6640625" style="3" customWidth="1"/>
    <col min="1536" max="1536" width="11.44140625" style="3" customWidth="1"/>
    <col min="1537" max="1537" width="13.33203125" style="3" customWidth="1"/>
    <col min="1538" max="1538" width="19.44140625" style="3" customWidth="1"/>
    <col min="1539" max="1539" width="20.44140625" style="3" customWidth="1"/>
    <col min="1540" max="1541" width="19.44140625" style="3" customWidth="1"/>
    <col min="1542" max="1542" width="21" style="3" customWidth="1"/>
    <col min="1543" max="1544" width="19.44140625" style="3" customWidth="1"/>
    <col min="1545" max="1545" width="17.33203125" style="3" customWidth="1"/>
    <col min="1546" max="1547" width="14.6640625" style="3" customWidth="1"/>
    <col min="1548" max="1548" width="17.33203125" style="3" customWidth="1"/>
    <col min="1549" max="1787" width="11.33203125" style="3"/>
    <col min="1788" max="1789" width="14.6640625" style="3" customWidth="1"/>
    <col min="1790" max="1790" width="20.6640625" style="3" customWidth="1"/>
    <col min="1791" max="1791" width="10.6640625" style="3" customWidth="1"/>
    <col min="1792" max="1792" width="11.44140625" style="3" customWidth="1"/>
    <col min="1793" max="1793" width="13.33203125" style="3" customWidth="1"/>
    <col min="1794" max="1794" width="19.44140625" style="3" customWidth="1"/>
    <col min="1795" max="1795" width="20.44140625" style="3" customWidth="1"/>
    <col min="1796" max="1797" width="19.44140625" style="3" customWidth="1"/>
    <col min="1798" max="1798" width="21" style="3" customWidth="1"/>
    <col min="1799" max="1800" width="19.44140625" style="3" customWidth="1"/>
    <col min="1801" max="1801" width="17.33203125" style="3" customWidth="1"/>
    <col min="1802" max="1803" width="14.6640625" style="3" customWidth="1"/>
    <col min="1804" max="1804" width="17.33203125" style="3" customWidth="1"/>
    <col min="1805" max="2043" width="11.33203125" style="3"/>
    <col min="2044" max="2045" width="14.6640625" style="3" customWidth="1"/>
    <col min="2046" max="2046" width="20.6640625" style="3" customWidth="1"/>
    <col min="2047" max="2047" width="10.6640625" style="3" customWidth="1"/>
    <col min="2048" max="2048" width="11.44140625" style="3" customWidth="1"/>
    <col min="2049" max="2049" width="13.33203125" style="3" customWidth="1"/>
    <col min="2050" max="2050" width="19.44140625" style="3" customWidth="1"/>
    <col min="2051" max="2051" width="20.44140625" style="3" customWidth="1"/>
    <col min="2052" max="2053" width="19.44140625" style="3" customWidth="1"/>
    <col min="2054" max="2054" width="21" style="3" customWidth="1"/>
    <col min="2055" max="2056" width="19.44140625" style="3" customWidth="1"/>
    <col min="2057" max="2057" width="17.33203125" style="3" customWidth="1"/>
    <col min="2058" max="2059" width="14.6640625" style="3" customWidth="1"/>
    <col min="2060" max="2060" width="17.33203125" style="3" customWidth="1"/>
    <col min="2061" max="2299" width="11.33203125" style="3"/>
    <col min="2300" max="2301" width="14.6640625" style="3" customWidth="1"/>
    <col min="2302" max="2302" width="20.6640625" style="3" customWidth="1"/>
    <col min="2303" max="2303" width="10.6640625" style="3" customWidth="1"/>
    <col min="2304" max="2304" width="11.44140625" style="3" customWidth="1"/>
    <col min="2305" max="2305" width="13.33203125" style="3" customWidth="1"/>
    <col min="2306" max="2306" width="19.44140625" style="3" customWidth="1"/>
    <col min="2307" max="2307" width="20.44140625" style="3" customWidth="1"/>
    <col min="2308" max="2309" width="19.44140625" style="3" customWidth="1"/>
    <col min="2310" max="2310" width="21" style="3" customWidth="1"/>
    <col min="2311" max="2312" width="19.44140625" style="3" customWidth="1"/>
    <col min="2313" max="2313" width="17.33203125" style="3" customWidth="1"/>
    <col min="2314" max="2315" width="14.6640625" style="3" customWidth="1"/>
    <col min="2316" max="2316" width="17.33203125" style="3" customWidth="1"/>
    <col min="2317" max="2555" width="11.33203125" style="3"/>
    <col min="2556" max="2557" width="14.6640625" style="3" customWidth="1"/>
    <col min="2558" max="2558" width="20.6640625" style="3" customWidth="1"/>
    <col min="2559" max="2559" width="10.6640625" style="3" customWidth="1"/>
    <col min="2560" max="2560" width="11.44140625" style="3" customWidth="1"/>
    <col min="2561" max="2561" width="13.33203125" style="3" customWidth="1"/>
    <col min="2562" max="2562" width="19.44140625" style="3" customWidth="1"/>
    <col min="2563" max="2563" width="20.44140625" style="3" customWidth="1"/>
    <col min="2564" max="2565" width="19.44140625" style="3" customWidth="1"/>
    <col min="2566" max="2566" width="21" style="3" customWidth="1"/>
    <col min="2567" max="2568" width="19.44140625" style="3" customWidth="1"/>
    <col min="2569" max="2569" width="17.33203125" style="3" customWidth="1"/>
    <col min="2570" max="2571" width="14.6640625" style="3" customWidth="1"/>
    <col min="2572" max="2572" width="17.33203125" style="3" customWidth="1"/>
    <col min="2573" max="2811" width="11.33203125" style="3"/>
    <col min="2812" max="2813" width="14.6640625" style="3" customWidth="1"/>
    <col min="2814" max="2814" width="20.6640625" style="3" customWidth="1"/>
    <col min="2815" max="2815" width="10.6640625" style="3" customWidth="1"/>
    <col min="2816" max="2816" width="11.44140625" style="3" customWidth="1"/>
    <col min="2817" max="2817" width="13.33203125" style="3" customWidth="1"/>
    <col min="2818" max="2818" width="19.44140625" style="3" customWidth="1"/>
    <col min="2819" max="2819" width="20.44140625" style="3" customWidth="1"/>
    <col min="2820" max="2821" width="19.44140625" style="3" customWidth="1"/>
    <col min="2822" max="2822" width="21" style="3" customWidth="1"/>
    <col min="2823" max="2824" width="19.44140625" style="3" customWidth="1"/>
    <col min="2825" max="2825" width="17.33203125" style="3" customWidth="1"/>
    <col min="2826" max="2827" width="14.6640625" style="3" customWidth="1"/>
    <col min="2828" max="2828" width="17.33203125" style="3" customWidth="1"/>
    <col min="2829" max="3067" width="11.33203125" style="3"/>
    <col min="3068" max="3069" width="14.6640625" style="3" customWidth="1"/>
    <col min="3070" max="3070" width="20.6640625" style="3" customWidth="1"/>
    <col min="3071" max="3071" width="10.6640625" style="3" customWidth="1"/>
    <col min="3072" max="3072" width="11.44140625" style="3" customWidth="1"/>
    <col min="3073" max="3073" width="13.33203125" style="3" customWidth="1"/>
    <col min="3074" max="3074" width="19.44140625" style="3" customWidth="1"/>
    <col min="3075" max="3075" width="20.44140625" style="3" customWidth="1"/>
    <col min="3076" max="3077" width="19.44140625" style="3" customWidth="1"/>
    <col min="3078" max="3078" width="21" style="3" customWidth="1"/>
    <col min="3079" max="3080" width="19.44140625" style="3" customWidth="1"/>
    <col min="3081" max="3081" width="17.33203125" style="3" customWidth="1"/>
    <col min="3082" max="3083" width="14.6640625" style="3" customWidth="1"/>
    <col min="3084" max="3084" width="17.33203125" style="3" customWidth="1"/>
    <col min="3085" max="3323" width="11.33203125" style="3"/>
    <col min="3324" max="3325" width="14.6640625" style="3" customWidth="1"/>
    <col min="3326" max="3326" width="20.6640625" style="3" customWidth="1"/>
    <col min="3327" max="3327" width="10.6640625" style="3" customWidth="1"/>
    <col min="3328" max="3328" width="11.44140625" style="3" customWidth="1"/>
    <col min="3329" max="3329" width="13.33203125" style="3" customWidth="1"/>
    <col min="3330" max="3330" width="19.44140625" style="3" customWidth="1"/>
    <col min="3331" max="3331" width="20.44140625" style="3" customWidth="1"/>
    <col min="3332" max="3333" width="19.44140625" style="3" customWidth="1"/>
    <col min="3334" max="3334" width="21" style="3" customWidth="1"/>
    <col min="3335" max="3336" width="19.44140625" style="3" customWidth="1"/>
    <col min="3337" max="3337" width="17.33203125" style="3" customWidth="1"/>
    <col min="3338" max="3339" width="14.6640625" style="3" customWidth="1"/>
    <col min="3340" max="3340" width="17.33203125" style="3" customWidth="1"/>
    <col min="3341" max="3579" width="11.33203125" style="3"/>
    <col min="3580" max="3581" width="14.6640625" style="3" customWidth="1"/>
    <col min="3582" max="3582" width="20.6640625" style="3" customWidth="1"/>
    <col min="3583" max="3583" width="10.6640625" style="3" customWidth="1"/>
    <col min="3584" max="3584" width="11.44140625" style="3" customWidth="1"/>
    <col min="3585" max="3585" width="13.33203125" style="3" customWidth="1"/>
    <col min="3586" max="3586" width="19.44140625" style="3" customWidth="1"/>
    <col min="3587" max="3587" width="20.44140625" style="3" customWidth="1"/>
    <col min="3588" max="3589" width="19.44140625" style="3" customWidth="1"/>
    <col min="3590" max="3590" width="21" style="3" customWidth="1"/>
    <col min="3591" max="3592" width="19.44140625" style="3" customWidth="1"/>
    <col min="3593" max="3593" width="17.33203125" style="3" customWidth="1"/>
    <col min="3594" max="3595" width="14.6640625" style="3" customWidth="1"/>
    <col min="3596" max="3596" width="17.33203125" style="3" customWidth="1"/>
    <col min="3597" max="3835" width="11.33203125" style="3"/>
    <col min="3836" max="3837" width="14.6640625" style="3" customWidth="1"/>
    <col min="3838" max="3838" width="20.6640625" style="3" customWidth="1"/>
    <col min="3839" max="3839" width="10.6640625" style="3" customWidth="1"/>
    <col min="3840" max="3840" width="11.44140625" style="3" customWidth="1"/>
    <col min="3841" max="3841" width="13.33203125" style="3" customWidth="1"/>
    <col min="3842" max="3842" width="19.44140625" style="3" customWidth="1"/>
    <col min="3843" max="3843" width="20.44140625" style="3" customWidth="1"/>
    <col min="3844" max="3845" width="19.44140625" style="3" customWidth="1"/>
    <col min="3846" max="3846" width="21" style="3" customWidth="1"/>
    <col min="3847" max="3848" width="19.44140625" style="3" customWidth="1"/>
    <col min="3849" max="3849" width="17.33203125" style="3" customWidth="1"/>
    <col min="3850" max="3851" width="14.6640625" style="3" customWidth="1"/>
    <col min="3852" max="3852" width="17.33203125" style="3" customWidth="1"/>
    <col min="3853" max="4091" width="11.33203125" style="3"/>
    <col min="4092" max="4093" width="14.6640625" style="3" customWidth="1"/>
    <col min="4094" max="4094" width="20.6640625" style="3" customWidth="1"/>
    <col min="4095" max="4095" width="10.6640625" style="3" customWidth="1"/>
    <col min="4096" max="4096" width="11.44140625" style="3" customWidth="1"/>
    <col min="4097" max="4097" width="13.33203125" style="3" customWidth="1"/>
    <col min="4098" max="4098" width="19.44140625" style="3" customWidth="1"/>
    <col min="4099" max="4099" width="20.44140625" style="3" customWidth="1"/>
    <col min="4100" max="4101" width="19.44140625" style="3" customWidth="1"/>
    <col min="4102" max="4102" width="21" style="3" customWidth="1"/>
    <col min="4103" max="4104" width="19.44140625" style="3" customWidth="1"/>
    <col min="4105" max="4105" width="17.33203125" style="3" customWidth="1"/>
    <col min="4106" max="4107" width="14.6640625" style="3" customWidth="1"/>
    <col min="4108" max="4108" width="17.33203125" style="3" customWidth="1"/>
    <col min="4109" max="4347" width="11.33203125" style="3"/>
    <col min="4348" max="4349" width="14.6640625" style="3" customWidth="1"/>
    <col min="4350" max="4350" width="20.6640625" style="3" customWidth="1"/>
    <col min="4351" max="4351" width="10.6640625" style="3" customWidth="1"/>
    <col min="4352" max="4352" width="11.44140625" style="3" customWidth="1"/>
    <col min="4353" max="4353" width="13.33203125" style="3" customWidth="1"/>
    <col min="4354" max="4354" width="19.44140625" style="3" customWidth="1"/>
    <col min="4355" max="4355" width="20.44140625" style="3" customWidth="1"/>
    <col min="4356" max="4357" width="19.44140625" style="3" customWidth="1"/>
    <col min="4358" max="4358" width="21" style="3" customWidth="1"/>
    <col min="4359" max="4360" width="19.44140625" style="3" customWidth="1"/>
    <col min="4361" max="4361" width="17.33203125" style="3" customWidth="1"/>
    <col min="4362" max="4363" width="14.6640625" style="3" customWidth="1"/>
    <col min="4364" max="4364" width="17.33203125" style="3" customWidth="1"/>
    <col min="4365" max="4603" width="11.33203125" style="3"/>
    <col min="4604" max="4605" width="14.6640625" style="3" customWidth="1"/>
    <col min="4606" max="4606" width="20.6640625" style="3" customWidth="1"/>
    <col min="4607" max="4607" width="10.6640625" style="3" customWidth="1"/>
    <col min="4608" max="4608" width="11.44140625" style="3" customWidth="1"/>
    <col min="4609" max="4609" width="13.33203125" style="3" customWidth="1"/>
    <col min="4610" max="4610" width="19.44140625" style="3" customWidth="1"/>
    <col min="4611" max="4611" width="20.44140625" style="3" customWidth="1"/>
    <col min="4612" max="4613" width="19.44140625" style="3" customWidth="1"/>
    <col min="4614" max="4614" width="21" style="3" customWidth="1"/>
    <col min="4615" max="4616" width="19.44140625" style="3" customWidth="1"/>
    <col min="4617" max="4617" width="17.33203125" style="3" customWidth="1"/>
    <col min="4618" max="4619" width="14.6640625" style="3" customWidth="1"/>
    <col min="4620" max="4620" width="17.33203125" style="3" customWidth="1"/>
    <col min="4621" max="4859" width="11.33203125" style="3"/>
    <col min="4860" max="4861" width="14.6640625" style="3" customWidth="1"/>
    <col min="4862" max="4862" width="20.6640625" style="3" customWidth="1"/>
    <col min="4863" max="4863" width="10.6640625" style="3" customWidth="1"/>
    <col min="4864" max="4864" width="11.44140625" style="3" customWidth="1"/>
    <col min="4865" max="4865" width="13.33203125" style="3" customWidth="1"/>
    <col min="4866" max="4866" width="19.44140625" style="3" customWidth="1"/>
    <col min="4867" max="4867" width="20.44140625" style="3" customWidth="1"/>
    <col min="4868" max="4869" width="19.44140625" style="3" customWidth="1"/>
    <col min="4870" max="4870" width="21" style="3" customWidth="1"/>
    <col min="4871" max="4872" width="19.44140625" style="3" customWidth="1"/>
    <col min="4873" max="4873" width="17.33203125" style="3" customWidth="1"/>
    <col min="4874" max="4875" width="14.6640625" style="3" customWidth="1"/>
    <col min="4876" max="4876" width="17.33203125" style="3" customWidth="1"/>
    <col min="4877" max="5115" width="11.33203125" style="3"/>
    <col min="5116" max="5117" width="14.6640625" style="3" customWidth="1"/>
    <col min="5118" max="5118" width="20.6640625" style="3" customWidth="1"/>
    <col min="5119" max="5119" width="10.6640625" style="3" customWidth="1"/>
    <col min="5120" max="5120" width="11.44140625" style="3" customWidth="1"/>
    <col min="5121" max="5121" width="13.33203125" style="3" customWidth="1"/>
    <col min="5122" max="5122" width="19.44140625" style="3" customWidth="1"/>
    <col min="5123" max="5123" width="20.44140625" style="3" customWidth="1"/>
    <col min="5124" max="5125" width="19.44140625" style="3" customWidth="1"/>
    <col min="5126" max="5126" width="21" style="3" customWidth="1"/>
    <col min="5127" max="5128" width="19.44140625" style="3" customWidth="1"/>
    <col min="5129" max="5129" width="17.33203125" style="3" customWidth="1"/>
    <col min="5130" max="5131" width="14.6640625" style="3" customWidth="1"/>
    <col min="5132" max="5132" width="17.33203125" style="3" customWidth="1"/>
    <col min="5133" max="5371" width="11.33203125" style="3"/>
    <col min="5372" max="5373" width="14.6640625" style="3" customWidth="1"/>
    <col min="5374" max="5374" width="20.6640625" style="3" customWidth="1"/>
    <col min="5375" max="5375" width="10.6640625" style="3" customWidth="1"/>
    <col min="5376" max="5376" width="11.44140625" style="3" customWidth="1"/>
    <col min="5377" max="5377" width="13.33203125" style="3" customWidth="1"/>
    <col min="5378" max="5378" width="19.44140625" style="3" customWidth="1"/>
    <col min="5379" max="5379" width="20.44140625" style="3" customWidth="1"/>
    <col min="5380" max="5381" width="19.44140625" style="3" customWidth="1"/>
    <col min="5382" max="5382" width="21" style="3" customWidth="1"/>
    <col min="5383" max="5384" width="19.44140625" style="3" customWidth="1"/>
    <col min="5385" max="5385" width="17.33203125" style="3" customWidth="1"/>
    <col min="5386" max="5387" width="14.6640625" style="3" customWidth="1"/>
    <col min="5388" max="5388" width="17.33203125" style="3" customWidth="1"/>
    <col min="5389" max="5627" width="11.33203125" style="3"/>
    <col min="5628" max="5629" width="14.6640625" style="3" customWidth="1"/>
    <col min="5630" max="5630" width="20.6640625" style="3" customWidth="1"/>
    <col min="5631" max="5631" width="10.6640625" style="3" customWidth="1"/>
    <col min="5632" max="5632" width="11.44140625" style="3" customWidth="1"/>
    <col min="5633" max="5633" width="13.33203125" style="3" customWidth="1"/>
    <col min="5634" max="5634" width="19.44140625" style="3" customWidth="1"/>
    <col min="5635" max="5635" width="20.44140625" style="3" customWidth="1"/>
    <col min="5636" max="5637" width="19.44140625" style="3" customWidth="1"/>
    <col min="5638" max="5638" width="21" style="3" customWidth="1"/>
    <col min="5639" max="5640" width="19.44140625" style="3" customWidth="1"/>
    <col min="5641" max="5641" width="17.33203125" style="3" customWidth="1"/>
    <col min="5642" max="5643" width="14.6640625" style="3" customWidth="1"/>
    <col min="5644" max="5644" width="17.33203125" style="3" customWidth="1"/>
    <col min="5645" max="5883" width="11.33203125" style="3"/>
    <col min="5884" max="5885" width="14.6640625" style="3" customWidth="1"/>
    <col min="5886" max="5886" width="20.6640625" style="3" customWidth="1"/>
    <col min="5887" max="5887" width="10.6640625" style="3" customWidth="1"/>
    <col min="5888" max="5888" width="11.44140625" style="3" customWidth="1"/>
    <col min="5889" max="5889" width="13.33203125" style="3" customWidth="1"/>
    <col min="5890" max="5890" width="19.44140625" style="3" customWidth="1"/>
    <col min="5891" max="5891" width="20.44140625" style="3" customWidth="1"/>
    <col min="5892" max="5893" width="19.44140625" style="3" customWidth="1"/>
    <col min="5894" max="5894" width="21" style="3" customWidth="1"/>
    <col min="5895" max="5896" width="19.44140625" style="3" customWidth="1"/>
    <col min="5897" max="5897" width="17.33203125" style="3" customWidth="1"/>
    <col min="5898" max="5899" width="14.6640625" style="3" customWidth="1"/>
    <col min="5900" max="5900" width="17.33203125" style="3" customWidth="1"/>
    <col min="5901" max="6139" width="11.33203125" style="3"/>
    <col min="6140" max="6141" width="14.6640625" style="3" customWidth="1"/>
    <col min="6142" max="6142" width="20.6640625" style="3" customWidth="1"/>
    <col min="6143" max="6143" width="10.6640625" style="3" customWidth="1"/>
    <col min="6144" max="6144" width="11.44140625" style="3" customWidth="1"/>
    <col min="6145" max="6145" width="13.33203125" style="3" customWidth="1"/>
    <col min="6146" max="6146" width="19.44140625" style="3" customWidth="1"/>
    <col min="6147" max="6147" width="20.44140625" style="3" customWidth="1"/>
    <col min="6148" max="6149" width="19.44140625" style="3" customWidth="1"/>
    <col min="6150" max="6150" width="21" style="3" customWidth="1"/>
    <col min="6151" max="6152" width="19.44140625" style="3" customWidth="1"/>
    <col min="6153" max="6153" width="17.33203125" style="3" customWidth="1"/>
    <col min="6154" max="6155" width="14.6640625" style="3" customWidth="1"/>
    <col min="6156" max="6156" width="17.33203125" style="3" customWidth="1"/>
    <col min="6157" max="6395" width="11.33203125" style="3"/>
    <col min="6396" max="6397" width="14.6640625" style="3" customWidth="1"/>
    <col min="6398" max="6398" width="20.6640625" style="3" customWidth="1"/>
    <col min="6399" max="6399" width="10.6640625" style="3" customWidth="1"/>
    <col min="6400" max="6400" width="11.44140625" style="3" customWidth="1"/>
    <col min="6401" max="6401" width="13.33203125" style="3" customWidth="1"/>
    <col min="6402" max="6402" width="19.44140625" style="3" customWidth="1"/>
    <col min="6403" max="6403" width="20.44140625" style="3" customWidth="1"/>
    <col min="6404" max="6405" width="19.44140625" style="3" customWidth="1"/>
    <col min="6406" max="6406" width="21" style="3" customWidth="1"/>
    <col min="6407" max="6408" width="19.44140625" style="3" customWidth="1"/>
    <col min="6409" max="6409" width="17.33203125" style="3" customWidth="1"/>
    <col min="6410" max="6411" width="14.6640625" style="3" customWidth="1"/>
    <col min="6412" max="6412" width="17.33203125" style="3" customWidth="1"/>
    <col min="6413" max="6651" width="11.33203125" style="3"/>
    <col min="6652" max="6653" width="14.6640625" style="3" customWidth="1"/>
    <col min="6654" max="6654" width="20.6640625" style="3" customWidth="1"/>
    <col min="6655" max="6655" width="10.6640625" style="3" customWidth="1"/>
    <col min="6656" max="6656" width="11.44140625" style="3" customWidth="1"/>
    <col min="6657" max="6657" width="13.33203125" style="3" customWidth="1"/>
    <col min="6658" max="6658" width="19.44140625" style="3" customWidth="1"/>
    <col min="6659" max="6659" width="20.44140625" style="3" customWidth="1"/>
    <col min="6660" max="6661" width="19.44140625" style="3" customWidth="1"/>
    <col min="6662" max="6662" width="21" style="3" customWidth="1"/>
    <col min="6663" max="6664" width="19.44140625" style="3" customWidth="1"/>
    <col min="6665" max="6665" width="17.33203125" style="3" customWidth="1"/>
    <col min="6666" max="6667" width="14.6640625" style="3" customWidth="1"/>
    <col min="6668" max="6668" width="17.33203125" style="3" customWidth="1"/>
    <col min="6669" max="6907" width="11.33203125" style="3"/>
    <col min="6908" max="6909" width="14.6640625" style="3" customWidth="1"/>
    <col min="6910" max="6910" width="20.6640625" style="3" customWidth="1"/>
    <col min="6911" max="6911" width="10.6640625" style="3" customWidth="1"/>
    <col min="6912" max="6912" width="11.44140625" style="3" customWidth="1"/>
    <col min="6913" max="6913" width="13.33203125" style="3" customWidth="1"/>
    <col min="6914" max="6914" width="19.44140625" style="3" customWidth="1"/>
    <col min="6915" max="6915" width="20.44140625" style="3" customWidth="1"/>
    <col min="6916" max="6917" width="19.44140625" style="3" customWidth="1"/>
    <col min="6918" max="6918" width="21" style="3" customWidth="1"/>
    <col min="6919" max="6920" width="19.44140625" style="3" customWidth="1"/>
    <col min="6921" max="6921" width="17.33203125" style="3" customWidth="1"/>
    <col min="6922" max="6923" width="14.6640625" style="3" customWidth="1"/>
    <col min="6924" max="6924" width="17.33203125" style="3" customWidth="1"/>
    <col min="6925" max="7163" width="11.33203125" style="3"/>
    <col min="7164" max="7165" width="14.6640625" style="3" customWidth="1"/>
    <col min="7166" max="7166" width="20.6640625" style="3" customWidth="1"/>
    <col min="7167" max="7167" width="10.6640625" style="3" customWidth="1"/>
    <col min="7168" max="7168" width="11.44140625" style="3" customWidth="1"/>
    <col min="7169" max="7169" width="13.33203125" style="3" customWidth="1"/>
    <col min="7170" max="7170" width="19.44140625" style="3" customWidth="1"/>
    <col min="7171" max="7171" width="20.44140625" style="3" customWidth="1"/>
    <col min="7172" max="7173" width="19.44140625" style="3" customWidth="1"/>
    <col min="7174" max="7174" width="21" style="3" customWidth="1"/>
    <col min="7175" max="7176" width="19.44140625" style="3" customWidth="1"/>
    <col min="7177" max="7177" width="17.33203125" style="3" customWidth="1"/>
    <col min="7178" max="7179" width="14.6640625" style="3" customWidth="1"/>
    <col min="7180" max="7180" width="17.33203125" style="3" customWidth="1"/>
    <col min="7181" max="7419" width="11.33203125" style="3"/>
    <col min="7420" max="7421" width="14.6640625" style="3" customWidth="1"/>
    <col min="7422" max="7422" width="20.6640625" style="3" customWidth="1"/>
    <col min="7423" max="7423" width="10.6640625" style="3" customWidth="1"/>
    <col min="7424" max="7424" width="11.44140625" style="3" customWidth="1"/>
    <col min="7425" max="7425" width="13.33203125" style="3" customWidth="1"/>
    <col min="7426" max="7426" width="19.44140625" style="3" customWidth="1"/>
    <col min="7427" max="7427" width="20.44140625" style="3" customWidth="1"/>
    <col min="7428" max="7429" width="19.44140625" style="3" customWidth="1"/>
    <col min="7430" max="7430" width="21" style="3" customWidth="1"/>
    <col min="7431" max="7432" width="19.44140625" style="3" customWidth="1"/>
    <col min="7433" max="7433" width="17.33203125" style="3" customWidth="1"/>
    <col min="7434" max="7435" width="14.6640625" style="3" customWidth="1"/>
    <col min="7436" max="7436" width="17.33203125" style="3" customWidth="1"/>
    <col min="7437" max="7675" width="11.33203125" style="3"/>
    <col min="7676" max="7677" width="14.6640625" style="3" customWidth="1"/>
    <col min="7678" max="7678" width="20.6640625" style="3" customWidth="1"/>
    <col min="7679" max="7679" width="10.6640625" style="3" customWidth="1"/>
    <col min="7680" max="7680" width="11.44140625" style="3" customWidth="1"/>
    <col min="7681" max="7681" width="13.33203125" style="3" customWidth="1"/>
    <col min="7682" max="7682" width="19.44140625" style="3" customWidth="1"/>
    <col min="7683" max="7683" width="20.44140625" style="3" customWidth="1"/>
    <col min="7684" max="7685" width="19.44140625" style="3" customWidth="1"/>
    <col min="7686" max="7686" width="21" style="3" customWidth="1"/>
    <col min="7687" max="7688" width="19.44140625" style="3" customWidth="1"/>
    <col min="7689" max="7689" width="17.33203125" style="3" customWidth="1"/>
    <col min="7690" max="7691" width="14.6640625" style="3" customWidth="1"/>
    <col min="7692" max="7692" width="17.33203125" style="3" customWidth="1"/>
    <col min="7693" max="7931" width="11.33203125" style="3"/>
    <col min="7932" max="7933" width="14.6640625" style="3" customWidth="1"/>
    <col min="7934" max="7934" width="20.6640625" style="3" customWidth="1"/>
    <col min="7935" max="7935" width="10.6640625" style="3" customWidth="1"/>
    <col min="7936" max="7936" width="11.44140625" style="3" customWidth="1"/>
    <col min="7937" max="7937" width="13.33203125" style="3" customWidth="1"/>
    <col min="7938" max="7938" width="19.44140625" style="3" customWidth="1"/>
    <col min="7939" max="7939" width="20.44140625" style="3" customWidth="1"/>
    <col min="7940" max="7941" width="19.44140625" style="3" customWidth="1"/>
    <col min="7942" max="7942" width="21" style="3" customWidth="1"/>
    <col min="7943" max="7944" width="19.44140625" style="3" customWidth="1"/>
    <col min="7945" max="7945" width="17.33203125" style="3" customWidth="1"/>
    <col min="7946" max="7947" width="14.6640625" style="3" customWidth="1"/>
    <col min="7948" max="7948" width="17.33203125" style="3" customWidth="1"/>
    <col min="7949" max="8187" width="11.33203125" style="3"/>
    <col min="8188" max="8189" width="14.6640625" style="3" customWidth="1"/>
    <col min="8190" max="8190" width="20.6640625" style="3" customWidth="1"/>
    <col min="8191" max="8191" width="10.6640625" style="3" customWidth="1"/>
    <col min="8192" max="8192" width="11.44140625" style="3" customWidth="1"/>
    <col min="8193" max="8193" width="13.33203125" style="3" customWidth="1"/>
    <col min="8194" max="8194" width="19.44140625" style="3" customWidth="1"/>
    <col min="8195" max="8195" width="20.44140625" style="3" customWidth="1"/>
    <col min="8196" max="8197" width="19.44140625" style="3" customWidth="1"/>
    <col min="8198" max="8198" width="21" style="3" customWidth="1"/>
    <col min="8199" max="8200" width="19.44140625" style="3" customWidth="1"/>
    <col min="8201" max="8201" width="17.33203125" style="3" customWidth="1"/>
    <col min="8202" max="8203" width="14.6640625" style="3" customWidth="1"/>
    <col min="8204" max="8204" width="17.33203125" style="3" customWidth="1"/>
    <col min="8205" max="8443" width="11.33203125" style="3"/>
    <col min="8444" max="8445" width="14.6640625" style="3" customWidth="1"/>
    <col min="8446" max="8446" width="20.6640625" style="3" customWidth="1"/>
    <col min="8447" max="8447" width="10.6640625" style="3" customWidth="1"/>
    <col min="8448" max="8448" width="11.44140625" style="3" customWidth="1"/>
    <col min="8449" max="8449" width="13.33203125" style="3" customWidth="1"/>
    <col min="8450" max="8450" width="19.44140625" style="3" customWidth="1"/>
    <col min="8451" max="8451" width="20.44140625" style="3" customWidth="1"/>
    <col min="8452" max="8453" width="19.44140625" style="3" customWidth="1"/>
    <col min="8454" max="8454" width="21" style="3" customWidth="1"/>
    <col min="8455" max="8456" width="19.44140625" style="3" customWidth="1"/>
    <col min="8457" max="8457" width="17.33203125" style="3" customWidth="1"/>
    <col min="8458" max="8459" width="14.6640625" style="3" customWidth="1"/>
    <col min="8460" max="8460" width="17.33203125" style="3" customWidth="1"/>
    <col min="8461" max="8699" width="11.33203125" style="3"/>
    <col min="8700" max="8701" width="14.6640625" style="3" customWidth="1"/>
    <col min="8702" max="8702" width="20.6640625" style="3" customWidth="1"/>
    <col min="8703" max="8703" width="10.6640625" style="3" customWidth="1"/>
    <col min="8704" max="8704" width="11.44140625" style="3" customWidth="1"/>
    <col min="8705" max="8705" width="13.33203125" style="3" customWidth="1"/>
    <col min="8706" max="8706" width="19.44140625" style="3" customWidth="1"/>
    <col min="8707" max="8707" width="20.44140625" style="3" customWidth="1"/>
    <col min="8708" max="8709" width="19.44140625" style="3" customWidth="1"/>
    <col min="8710" max="8710" width="21" style="3" customWidth="1"/>
    <col min="8711" max="8712" width="19.44140625" style="3" customWidth="1"/>
    <col min="8713" max="8713" width="17.33203125" style="3" customWidth="1"/>
    <col min="8714" max="8715" width="14.6640625" style="3" customWidth="1"/>
    <col min="8716" max="8716" width="17.33203125" style="3" customWidth="1"/>
    <col min="8717" max="8955" width="11.33203125" style="3"/>
    <col min="8956" max="8957" width="14.6640625" style="3" customWidth="1"/>
    <col min="8958" max="8958" width="20.6640625" style="3" customWidth="1"/>
    <col min="8959" max="8959" width="10.6640625" style="3" customWidth="1"/>
    <col min="8960" max="8960" width="11.44140625" style="3" customWidth="1"/>
    <col min="8961" max="8961" width="13.33203125" style="3" customWidth="1"/>
    <col min="8962" max="8962" width="19.44140625" style="3" customWidth="1"/>
    <col min="8963" max="8963" width="20.44140625" style="3" customWidth="1"/>
    <col min="8964" max="8965" width="19.44140625" style="3" customWidth="1"/>
    <col min="8966" max="8966" width="21" style="3" customWidth="1"/>
    <col min="8967" max="8968" width="19.44140625" style="3" customWidth="1"/>
    <col min="8969" max="8969" width="17.33203125" style="3" customWidth="1"/>
    <col min="8970" max="8971" width="14.6640625" style="3" customWidth="1"/>
    <col min="8972" max="8972" width="17.33203125" style="3" customWidth="1"/>
    <col min="8973" max="9211" width="11.33203125" style="3"/>
    <col min="9212" max="9213" width="14.6640625" style="3" customWidth="1"/>
    <col min="9214" max="9214" width="20.6640625" style="3" customWidth="1"/>
    <col min="9215" max="9215" width="10.6640625" style="3" customWidth="1"/>
    <col min="9216" max="9216" width="11.44140625" style="3" customWidth="1"/>
    <col min="9217" max="9217" width="13.33203125" style="3" customWidth="1"/>
    <col min="9218" max="9218" width="19.44140625" style="3" customWidth="1"/>
    <col min="9219" max="9219" width="20.44140625" style="3" customWidth="1"/>
    <col min="9220" max="9221" width="19.44140625" style="3" customWidth="1"/>
    <col min="9222" max="9222" width="21" style="3" customWidth="1"/>
    <col min="9223" max="9224" width="19.44140625" style="3" customWidth="1"/>
    <col min="9225" max="9225" width="17.33203125" style="3" customWidth="1"/>
    <col min="9226" max="9227" width="14.6640625" style="3" customWidth="1"/>
    <col min="9228" max="9228" width="17.33203125" style="3" customWidth="1"/>
    <col min="9229" max="9467" width="11.33203125" style="3"/>
    <col min="9468" max="9469" width="14.6640625" style="3" customWidth="1"/>
    <col min="9470" max="9470" width="20.6640625" style="3" customWidth="1"/>
    <col min="9471" max="9471" width="10.6640625" style="3" customWidth="1"/>
    <col min="9472" max="9472" width="11.44140625" style="3" customWidth="1"/>
    <col min="9473" max="9473" width="13.33203125" style="3" customWidth="1"/>
    <col min="9474" max="9474" width="19.44140625" style="3" customWidth="1"/>
    <col min="9475" max="9475" width="20.44140625" style="3" customWidth="1"/>
    <col min="9476" max="9477" width="19.44140625" style="3" customWidth="1"/>
    <col min="9478" max="9478" width="21" style="3" customWidth="1"/>
    <col min="9479" max="9480" width="19.44140625" style="3" customWidth="1"/>
    <col min="9481" max="9481" width="17.33203125" style="3" customWidth="1"/>
    <col min="9482" max="9483" width="14.6640625" style="3" customWidth="1"/>
    <col min="9484" max="9484" width="17.33203125" style="3" customWidth="1"/>
    <col min="9485" max="9723" width="11.33203125" style="3"/>
    <col min="9724" max="9725" width="14.6640625" style="3" customWidth="1"/>
    <col min="9726" max="9726" width="20.6640625" style="3" customWidth="1"/>
    <col min="9727" max="9727" width="10.6640625" style="3" customWidth="1"/>
    <col min="9728" max="9728" width="11.44140625" style="3" customWidth="1"/>
    <col min="9729" max="9729" width="13.33203125" style="3" customWidth="1"/>
    <col min="9730" max="9730" width="19.44140625" style="3" customWidth="1"/>
    <col min="9731" max="9731" width="20.44140625" style="3" customWidth="1"/>
    <col min="9732" max="9733" width="19.44140625" style="3" customWidth="1"/>
    <col min="9734" max="9734" width="21" style="3" customWidth="1"/>
    <col min="9735" max="9736" width="19.44140625" style="3" customWidth="1"/>
    <col min="9737" max="9737" width="17.33203125" style="3" customWidth="1"/>
    <col min="9738" max="9739" width="14.6640625" style="3" customWidth="1"/>
    <col min="9740" max="9740" width="17.33203125" style="3" customWidth="1"/>
    <col min="9741" max="9979" width="11.33203125" style="3"/>
    <col min="9980" max="9981" width="14.6640625" style="3" customWidth="1"/>
    <col min="9982" max="9982" width="20.6640625" style="3" customWidth="1"/>
    <col min="9983" max="9983" width="10.6640625" style="3" customWidth="1"/>
    <col min="9984" max="9984" width="11.44140625" style="3" customWidth="1"/>
    <col min="9985" max="9985" width="13.33203125" style="3" customWidth="1"/>
    <col min="9986" max="9986" width="19.44140625" style="3" customWidth="1"/>
    <col min="9987" max="9987" width="20.44140625" style="3" customWidth="1"/>
    <col min="9988" max="9989" width="19.44140625" style="3" customWidth="1"/>
    <col min="9990" max="9990" width="21" style="3" customWidth="1"/>
    <col min="9991" max="9992" width="19.44140625" style="3" customWidth="1"/>
    <col min="9993" max="9993" width="17.33203125" style="3" customWidth="1"/>
    <col min="9994" max="9995" width="14.6640625" style="3" customWidth="1"/>
    <col min="9996" max="9996" width="17.33203125" style="3" customWidth="1"/>
    <col min="9997" max="10235" width="11.33203125" style="3"/>
    <col min="10236" max="10237" width="14.6640625" style="3" customWidth="1"/>
    <col min="10238" max="10238" width="20.6640625" style="3" customWidth="1"/>
    <col min="10239" max="10239" width="10.6640625" style="3" customWidth="1"/>
    <col min="10240" max="10240" width="11.44140625" style="3" customWidth="1"/>
    <col min="10241" max="10241" width="13.33203125" style="3" customWidth="1"/>
    <col min="10242" max="10242" width="19.44140625" style="3" customWidth="1"/>
    <col min="10243" max="10243" width="20.44140625" style="3" customWidth="1"/>
    <col min="10244" max="10245" width="19.44140625" style="3" customWidth="1"/>
    <col min="10246" max="10246" width="21" style="3" customWidth="1"/>
    <col min="10247" max="10248" width="19.44140625" style="3" customWidth="1"/>
    <col min="10249" max="10249" width="17.33203125" style="3" customWidth="1"/>
    <col min="10250" max="10251" width="14.6640625" style="3" customWidth="1"/>
    <col min="10252" max="10252" width="17.33203125" style="3" customWidth="1"/>
    <col min="10253" max="10491" width="11.33203125" style="3"/>
    <col min="10492" max="10493" width="14.6640625" style="3" customWidth="1"/>
    <col min="10494" max="10494" width="20.6640625" style="3" customWidth="1"/>
    <col min="10495" max="10495" width="10.6640625" style="3" customWidth="1"/>
    <col min="10496" max="10496" width="11.44140625" style="3" customWidth="1"/>
    <col min="10497" max="10497" width="13.33203125" style="3" customWidth="1"/>
    <col min="10498" max="10498" width="19.44140625" style="3" customWidth="1"/>
    <col min="10499" max="10499" width="20.44140625" style="3" customWidth="1"/>
    <col min="10500" max="10501" width="19.44140625" style="3" customWidth="1"/>
    <col min="10502" max="10502" width="21" style="3" customWidth="1"/>
    <col min="10503" max="10504" width="19.44140625" style="3" customWidth="1"/>
    <col min="10505" max="10505" width="17.33203125" style="3" customWidth="1"/>
    <col min="10506" max="10507" width="14.6640625" style="3" customWidth="1"/>
    <col min="10508" max="10508" width="17.33203125" style="3" customWidth="1"/>
    <col min="10509" max="10747" width="11.33203125" style="3"/>
    <col min="10748" max="10749" width="14.6640625" style="3" customWidth="1"/>
    <col min="10750" max="10750" width="20.6640625" style="3" customWidth="1"/>
    <col min="10751" max="10751" width="10.6640625" style="3" customWidth="1"/>
    <col min="10752" max="10752" width="11.44140625" style="3" customWidth="1"/>
    <col min="10753" max="10753" width="13.33203125" style="3" customWidth="1"/>
    <col min="10754" max="10754" width="19.44140625" style="3" customWidth="1"/>
    <col min="10755" max="10755" width="20.44140625" style="3" customWidth="1"/>
    <col min="10756" max="10757" width="19.44140625" style="3" customWidth="1"/>
    <col min="10758" max="10758" width="21" style="3" customWidth="1"/>
    <col min="10759" max="10760" width="19.44140625" style="3" customWidth="1"/>
    <col min="10761" max="10761" width="17.33203125" style="3" customWidth="1"/>
    <col min="10762" max="10763" width="14.6640625" style="3" customWidth="1"/>
    <col min="10764" max="10764" width="17.33203125" style="3" customWidth="1"/>
    <col min="10765" max="11003" width="11.33203125" style="3"/>
    <col min="11004" max="11005" width="14.6640625" style="3" customWidth="1"/>
    <col min="11006" max="11006" width="20.6640625" style="3" customWidth="1"/>
    <col min="11007" max="11007" width="10.6640625" style="3" customWidth="1"/>
    <col min="11008" max="11008" width="11.44140625" style="3" customWidth="1"/>
    <col min="11009" max="11009" width="13.33203125" style="3" customWidth="1"/>
    <col min="11010" max="11010" width="19.44140625" style="3" customWidth="1"/>
    <col min="11011" max="11011" width="20.44140625" style="3" customWidth="1"/>
    <col min="11012" max="11013" width="19.44140625" style="3" customWidth="1"/>
    <col min="11014" max="11014" width="21" style="3" customWidth="1"/>
    <col min="11015" max="11016" width="19.44140625" style="3" customWidth="1"/>
    <col min="11017" max="11017" width="17.33203125" style="3" customWidth="1"/>
    <col min="11018" max="11019" width="14.6640625" style="3" customWidth="1"/>
    <col min="11020" max="11020" width="17.33203125" style="3" customWidth="1"/>
    <col min="11021" max="11259" width="11.33203125" style="3"/>
    <col min="11260" max="11261" width="14.6640625" style="3" customWidth="1"/>
    <col min="11262" max="11262" width="20.6640625" style="3" customWidth="1"/>
    <col min="11263" max="11263" width="10.6640625" style="3" customWidth="1"/>
    <col min="11264" max="11264" width="11.44140625" style="3" customWidth="1"/>
    <col min="11265" max="11265" width="13.33203125" style="3" customWidth="1"/>
    <col min="11266" max="11266" width="19.44140625" style="3" customWidth="1"/>
    <col min="11267" max="11267" width="20.44140625" style="3" customWidth="1"/>
    <col min="11268" max="11269" width="19.44140625" style="3" customWidth="1"/>
    <col min="11270" max="11270" width="21" style="3" customWidth="1"/>
    <col min="11271" max="11272" width="19.44140625" style="3" customWidth="1"/>
    <col min="11273" max="11273" width="17.33203125" style="3" customWidth="1"/>
    <col min="11274" max="11275" width="14.6640625" style="3" customWidth="1"/>
    <col min="11276" max="11276" width="17.33203125" style="3" customWidth="1"/>
    <col min="11277" max="11515" width="11.33203125" style="3"/>
    <col min="11516" max="11517" width="14.6640625" style="3" customWidth="1"/>
    <col min="11518" max="11518" width="20.6640625" style="3" customWidth="1"/>
    <col min="11519" max="11519" width="10.6640625" style="3" customWidth="1"/>
    <col min="11520" max="11520" width="11.44140625" style="3" customWidth="1"/>
    <col min="11521" max="11521" width="13.33203125" style="3" customWidth="1"/>
    <col min="11522" max="11522" width="19.44140625" style="3" customWidth="1"/>
    <col min="11523" max="11523" width="20.44140625" style="3" customWidth="1"/>
    <col min="11524" max="11525" width="19.44140625" style="3" customWidth="1"/>
    <col min="11526" max="11526" width="21" style="3" customWidth="1"/>
    <col min="11527" max="11528" width="19.44140625" style="3" customWidth="1"/>
    <col min="11529" max="11529" width="17.33203125" style="3" customWidth="1"/>
    <col min="11530" max="11531" width="14.6640625" style="3" customWidth="1"/>
    <col min="11532" max="11532" width="17.33203125" style="3" customWidth="1"/>
    <col min="11533" max="11771" width="11.33203125" style="3"/>
    <col min="11772" max="11773" width="14.6640625" style="3" customWidth="1"/>
    <col min="11774" max="11774" width="20.6640625" style="3" customWidth="1"/>
    <col min="11775" max="11775" width="10.6640625" style="3" customWidth="1"/>
    <col min="11776" max="11776" width="11.44140625" style="3" customWidth="1"/>
    <col min="11777" max="11777" width="13.33203125" style="3" customWidth="1"/>
    <col min="11778" max="11778" width="19.44140625" style="3" customWidth="1"/>
    <col min="11779" max="11779" width="20.44140625" style="3" customWidth="1"/>
    <col min="11780" max="11781" width="19.44140625" style="3" customWidth="1"/>
    <col min="11782" max="11782" width="21" style="3" customWidth="1"/>
    <col min="11783" max="11784" width="19.44140625" style="3" customWidth="1"/>
    <col min="11785" max="11785" width="17.33203125" style="3" customWidth="1"/>
    <col min="11786" max="11787" width="14.6640625" style="3" customWidth="1"/>
    <col min="11788" max="11788" width="17.33203125" style="3" customWidth="1"/>
    <col min="11789" max="12027" width="11.33203125" style="3"/>
    <col min="12028" max="12029" width="14.6640625" style="3" customWidth="1"/>
    <col min="12030" max="12030" width="20.6640625" style="3" customWidth="1"/>
    <col min="12031" max="12031" width="10.6640625" style="3" customWidth="1"/>
    <col min="12032" max="12032" width="11.44140625" style="3" customWidth="1"/>
    <col min="12033" max="12033" width="13.33203125" style="3" customWidth="1"/>
    <col min="12034" max="12034" width="19.44140625" style="3" customWidth="1"/>
    <col min="12035" max="12035" width="20.44140625" style="3" customWidth="1"/>
    <col min="12036" max="12037" width="19.44140625" style="3" customWidth="1"/>
    <col min="12038" max="12038" width="21" style="3" customWidth="1"/>
    <col min="12039" max="12040" width="19.44140625" style="3" customWidth="1"/>
    <col min="12041" max="12041" width="17.33203125" style="3" customWidth="1"/>
    <col min="12042" max="12043" width="14.6640625" style="3" customWidth="1"/>
    <col min="12044" max="12044" width="17.33203125" style="3" customWidth="1"/>
    <col min="12045" max="12283" width="11.33203125" style="3"/>
    <col min="12284" max="12285" width="14.6640625" style="3" customWidth="1"/>
    <col min="12286" max="12286" width="20.6640625" style="3" customWidth="1"/>
    <col min="12287" max="12287" width="10.6640625" style="3" customWidth="1"/>
    <col min="12288" max="12288" width="11.44140625" style="3" customWidth="1"/>
    <col min="12289" max="12289" width="13.33203125" style="3" customWidth="1"/>
    <col min="12290" max="12290" width="19.44140625" style="3" customWidth="1"/>
    <col min="12291" max="12291" width="20.44140625" style="3" customWidth="1"/>
    <col min="12292" max="12293" width="19.44140625" style="3" customWidth="1"/>
    <col min="12294" max="12294" width="21" style="3" customWidth="1"/>
    <col min="12295" max="12296" width="19.44140625" style="3" customWidth="1"/>
    <col min="12297" max="12297" width="17.33203125" style="3" customWidth="1"/>
    <col min="12298" max="12299" width="14.6640625" style="3" customWidth="1"/>
    <col min="12300" max="12300" width="17.33203125" style="3" customWidth="1"/>
    <col min="12301" max="12539" width="11.33203125" style="3"/>
    <col min="12540" max="12541" width="14.6640625" style="3" customWidth="1"/>
    <col min="12542" max="12542" width="20.6640625" style="3" customWidth="1"/>
    <col min="12543" max="12543" width="10.6640625" style="3" customWidth="1"/>
    <col min="12544" max="12544" width="11.44140625" style="3" customWidth="1"/>
    <col min="12545" max="12545" width="13.33203125" style="3" customWidth="1"/>
    <col min="12546" max="12546" width="19.44140625" style="3" customWidth="1"/>
    <col min="12547" max="12547" width="20.44140625" style="3" customWidth="1"/>
    <col min="12548" max="12549" width="19.44140625" style="3" customWidth="1"/>
    <col min="12550" max="12550" width="21" style="3" customWidth="1"/>
    <col min="12551" max="12552" width="19.44140625" style="3" customWidth="1"/>
    <col min="12553" max="12553" width="17.33203125" style="3" customWidth="1"/>
    <col min="12554" max="12555" width="14.6640625" style="3" customWidth="1"/>
    <col min="12556" max="12556" width="17.33203125" style="3" customWidth="1"/>
    <col min="12557" max="12795" width="11.33203125" style="3"/>
    <col min="12796" max="12797" width="14.6640625" style="3" customWidth="1"/>
    <col min="12798" max="12798" width="20.6640625" style="3" customWidth="1"/>
    <col min="12799" max="12799" width="10.6640625" style="3" customWidth="1"/>
    <col min="12800" max="12800" width="11.44140625" style="3" customWidth="1"/>
    <col min="12801" max="12801" width="13.33203125" style="3" customWidth="1"/>
    <col min="12802" max="12802" width="19.44140625" style="3" customWidth="1"/>
    <col min="12803" max="12803" width="20.44140625" style="3" customWidth="1"/>
    <col min="12804" max="12805" width="19.44140625" style="3" customWidth="1"/>
    <col min="12806" max="12806" width="21" style="3" customWidth="1"/>
    <col min="12807" max="12808" width="19.44140625" style="3" customWidth="1"/>
    <col min="12809" max="12809" width="17.33203125" style="3" customWidth="1"/>
    <col min="12810" max="12811" width="14.6640625" style="3" customWidth="1"/>
    <col min="12812" max="12812" width="17.33203125" style="3" customWidth="1"/>
    <col min="12813" max="13051" width="11.33203125" style="3"/>
    <col min="13052" max="13053" width="14.6640625" style="3" customWidth="1"/>
    <col min="13054" max="13054" width="20.6640625" style="3" customWidth="1"/>
    <col min="13055" max="13055" width="10.6640625" style="3" customWidth="1"/>
    <col min="13056" max="13056" width="11.44140625" style="3" customWidth="1"/>
    <col min="13057" max="13057" width="13.33203125" style="3" customWidth="1"/>
    <col min="13058" max="13058" width="19.44140625" style="3" customWidth="1"/>
    <col min="13059" max="13059" width="20.44140625" style="3" customWidth="1"/>
    <col min="13060" max="13061" width="19.44140625" style="3" customWidth="1"/>
    <col min="13062" max="13062" width="21" style="3" customWidth="1"/>
    <col min="13063" max="13064" width="19.44140625" style="3" customWidth="1"/>
    <col min="13065" max="13065" width="17.33203125" style="3" customWidth="1"/>
    <col min="13066" max="13067" width="14.6640625" style="3" customWidth="1"/>
    <col min="13068" max="13068" width="17.33203125" style="3" customWidth="1"/>
    <col min="13069" max="13307" width="11.33203125" style="3"/>
    <col min="13308" max="13309" width="14.6640625" style="3" customWidth="1"/>
    <col min="13310" max="13310" width="20.6640625" style="3" customWidth="1"/>
    <col min="13311" max="13311" width="10.6640625" style="3" customWidth="1"/>
    <col min="13312" max="13312" width="11.44140625" style="3" customWidth="1"/>
    <col min="13313" max="13313" width="13.33203125" style="3" customWidth="1"/>
    <col min="13314" max="13314" width="19.44140625" style="3" customWidth="1"/>
    <col min="13315" max="13315" width="20.44140625" style="3" customWidth="1"/>
    <col min="13316" max="13317" width="19.44140625" style="3" customWidth="1"/>
    <col min="13318" max="13318" width="21" style="3" customWidth="1"/>
    <col min="13319" max="13320" width="19.44140625" style="3" customWidth="1"/>
    <col min="13321" max="13321" width="17.33203125" style="3" customWidth="1"/>
    <col min="13322" max="13323" width="14.6640625" style="3" customWidth="1"/>
    <col min="13324" max="13324" width="17.33203125" style="3" customWidth="1"/>
    <col min="13325" max="13563" width="11.33203125" style="3"/>
    <col min="13564" max="13565" width="14.6640625" style="3" customWidth="1"/>
    <col min="13566" max="13566" width="20.6640625" style="3" customWidth="1"/>
    <col min="13567" max="13567" width="10.6640625" style="3" customWidth="1"/>
    <col min="13568" max="13568" width="11.44140625" style="3" customWidth="1"/>
    <col min="13569" max="13569" width="13.33203125" style="3" customWidth="1"/>
    <col min="13570" max="13570" width="19.44140625" style="3" customWidth="1"/>
    <col min="13571" max="13571" width="20.44140625" style="3" customWidth="1"/>
    <col min="13572" max="13573" width="19.44140625" style="3" customWidth="1"/>
    <col min="13574" max="13574" width="21" style="3" customWidth="1"/>
    <col min="13575" max="13576" width="19.44140625" style="3" customWidth="1"/>
    <col min="13577" max="13577" width="17.33203125" style="3" customWidth="1"/>
    <col min="13578" max="13579" width="14.6640625" style="3" customWidth="1"/>
    <col min="13580" max="13580" width="17.33203125" style="3" customWidth="1"/>
    <col min="13581" max="13819" width="11.33203125" style="3"/>
    <col min="13820" max="13821" width="14.6640625" style="3" customWidth="1"/>
    <col min="13822" max="13822" width="20.6640625" style="3" customWidth="1"/>
    <col min="13823" max="13823" width="10.6640625" style="3" customWidth="1"/>
    <col min="13824" max="13824" width="11.44140625" style="3" customWidth="1"/>
    <col min="13825" max="13825" width="13.33203125" style="3" customWidth="1"/>
    <col min="13826" max="13826" width="19.44140625" style="3" customWidth="1"/>
    <col min="13827" max="13827" width="20.44140625" style="3" customWidth="1"/>
    <col min="13828" max="13829" width="19.44140625" style="3" customWidth="1"/>
    <col min="13830" max="13830" width="21" style="3" customWidth="1"/>
    <col min="13831" max="13832" width="19.44140625" style="3" customWidth="1"/>
    <col min="13833" max="13833" width="17.33203125" style="3" customWidth="1"/>
    <col min="13834" max="13835" width="14.6640625" style="3" customWidth="1"/>
    <col min="13836" max="13836" width="17.33203125" style="3" customWidth="1"/>
    <col min="13837" max="14075" width="11.33203125" style="3"/>
    <col min="14076" max="14077" width="14.6640625" style="3" customWidth="1"/>
    <col min="14078" max="14078" width="20.6640625" style="3" customWidth="1"/>
    <col min="14079" max="14079" width="10.6640625" style="3" customWidth="1"/>
    <col min="14080" max="14080" width="11.44140625" style="3" customWidth="1"/>
    <col min="14081" max="14081" width="13.33203125" style="3" customWidth="1"/>
    <col min="14082" max="14082" width="19.44140625" style="3" customWidth="1"/>
    <col min="14083" max="14083" width="20.44140625" style="3" customWidth="1"/>
    <col min="14084" max="14085" width="19.44140625" style="3" customWidth="1"/>
    <col min="14086" max="14086" width="21" style="3" customWidth="1"/>
    <col min="14087" max="14088" width="19.44140625" style="3" customWidth="1"/>
    <col min="14089" max="14089" width="17.33203125" style="3" customWidth="1"/>
    <col min="14090" max="14091" width="14.6640625" style="3" customWidth="1"/>
    <col min="14092" max="14092" width="17.33203125" style="3" customWidth="1"/>
    <col min="14093" max="14331" width="11.33203125" style="3"/>
    <col min="14332" max="14333" width="14.6640625" style="3" customWidth="1"/>
    <col min="14334" max="14334" width="20.6640625" style="3" customWidth="1"/>
    <col min="14335" max="14335" width="10.6640625" style="3" customWidth="1"/>
    <col min="14336" max="14336" width="11.44140625" style="3" customWidth="1"/>
    <col min="14337" max="14337" width="13.33203125" style="3" customWidth="1"/>
    <col min="14338" max="14338" width="19.44140625" style="3" customWidth="1"/>
    <col min="14339" max="14339" width="20.44140625" style="3" customWidth="1"/>
    <col min="14340" max="14341" width="19.44140625" style="3" customWidth="1"/>
    <col min="14342" max="14342" width="21" style="3" customWidth="1"/>
    <col min="14343" max="14344" width="19.44140625" style="3" customWidth="1"/>
    <col min="14345" max="14345" width="17.33203125" style="3" customWidth="1"/>
    <col min="14346" max="14347" width="14.6640625" style="3" customWidth="1"/>
    <col min="14348" max="14348" width="17.33203125" style="3" customWidth="1"/>
    <col min="14349" max="14587" width="11.33203125" style="3"/>
    <col min="14588" max="14589" width="14.6640625" style="3" customWidth="1"/>
    <col min="14590" max="14590" width="20.6640625" style="3" customWidth="1"/>
    <col min="14591" max="14591" width="10.6640625" style="3" customWidth="1"/>
    <col min="14592" max="14592" width="11.44140625" style="3" customWidth="1"/>
    <col min="14593" max="14593" width="13.33203125" style="3" customWidth="1"/>
    <col min="14594" max="14594" width="19.44140625" style="3" customWidth="1"/>
    <col min="14595" max="14595" width="20.44140625" style="3" customWidth="1"/>
    <col min="14596" max="14597" width="19.44140625" style="3" customWidth="1"/>
    <col min="14598" max="14598" width="21" style="3" customWidth="1"/>
    <col min="14599" max="14600" width="19.44140625" style="3" customWidth="1"/>
    <col min="14601" max="14601" width="17.33203125" style="3" customWidth="1"/>
    <col min="14602" max="14603" width="14.6640625" style="3" customWidth="1"/>
    <col min="14604" max="14604" width="17.33203125" style="3" customWidth="1"/>
    <col min="14605" max="14843" width="11.33203125" style="3"/>
    <col min="14844" max="14845" width="14.6640625" style="3" customWidth="1"/>
    <col min="14846" max="14846" width="20.6640625" style="3" customWidth="1"/>
    <col min="14847" max="14847" width="10.6640625" style="3" customWidth="1"/>
    <col min="14848" max="14848" width="11.44140625" style="3" customWidth="1"/>
    <col min="14849" max="14849" width="13.33203125" style="3" customWidth="1"/>
    <col min="14850" max="14850" width="19.44140625" style="3" customWidth="1"/>
    <col min="14851" max="14851" width="20.44140625" style="3" customWidth="1"/>
    <col min="14852" max="14853" width="19.44140625" style="3" customWidth="1"/>
    <col min="14854" max="14854" width="21" style="3" customWidth="1"/>
    <col min="14855" max="14856" width="19.44140625" style="3" customWidth="1"/>
    <col min="14857" max="14857" width="17.33203125" style="3" customWidth="1"/>
    <col min="14858" max="14859" width="14.6640625" style="3" customWidth="1"/>
    <col min="14860" max="14860" width="17.33203125" style="3" customWidth="1"/>
    <col min="14861" max="15099" width="11.33203125" style="3"/>
    <col min="15100" max="15101" width="14.6640625" style="3" customWidth="1"/>
    <col min="15102" max="15102" width="20.6640625" style="3" customWidth="1"/>
    <col min="15103" max="15103" width="10.6640625" style="3" customWidth="1"/>
    <col min="15104" max="15104" width="11.44140625" style="3" customWidth="1"/>
    <col min="15105" max="15105" width="13.33203125" style="3" customWidth="1"/>
    <col min="15106" max="15106" width="19.44140625" style="3" customWidth="1"/>
    <col min="15107" max="15107" width="20.44140625" style="3" customWidth="1"/>
    <col min="15108" max="15109" width="19.44140625" style="3" customWidth="1"/>
    <col min="15110" max="15110" width="21" style="3" customWidth="1"/>
    <col min="15111" max="15112" width="19.44140625" style="3" customWidth="1"/>
    <col min="15113" max="15113" width="17.33203125" style="3" customWidth="1"/>
    <col min="15114" max="15115" width="14.6640625" style="3" customWidth="1"/>
    <col min="15116" max="15116" width="17.33203125" style="3" customWidth="1"/>
    <col min="15117" max="15355" width="11.33203125" style="3"/>
    <col min="15356" max="15357" width="14.6640625" style="3" customWidth="1"/>
    <col min="15358" max="15358" width="20.6640625" style="3" customWidth="1"/>
    <col min="15359" max="15359" width="10.6640625" style="3" customWidth="1"/>
    <col min="15360" max="15360" width="11.44140625" style="3" customWidth="1"/>
    <col min="15361" max="15361" width="13.33203125" style="3" customWidth="1"/>
    <col min="15362" max="15362" width="19.44140625" style="3" customWidth="1"/>
    <col min="15363" max="15363" width="20.44140625" style="3" customWidth="1"/>
    <col min="15364" max="15365" width="19.44140625" style="3" customWidth="1"/>
    <col min="15366" max="15366" width="21" style="3" customWidth="1"/>
    <col min="15367" max="15368" width="19.44140625" style="3" customWidth="1"/>
    <col min="15369" max="15369" width="17.33203125" style="3" customWidth="1"/>
    <col min="15370" max="15371" width="14.6640625" style="3" customWidth="1"/>
    <col min="15372" max="15372" width="17.33203125" style="3" customWidth="1"/>
    <col min="15373" max="15611" width="11.33203125" style="3"/>
    <col min="15612" max="15613" width="14.6640625" style="3" customWidth="1"/>
    <col min="15614" max="15614" width="20.6640625" style="3" customWidth="1"/>
    <col min="15615" max="15615" width="10.6640625" style="3" customWidth="1"/>
    <col min="15616" max="15616" width="11.44140625" style="3" customWidth="1"/>
    <col min="15617" max="15617" width="13.33203125" style="3" customWidth="1"/>
    <col min="15618" max="15618" width="19.44140625" style="3" customWidth="1"/>
    <col min="15619" max="15619" width="20.44140625" style="3" customWidth="1"/>
    <col min="15620" max="15621" width="19.44140625" style="3" customWidth="1"/>
    <col min="15622" max="15622" width="21" style="3" customWidth="1"/>
    <col min="15623" max="15624" width="19.44140625" style="3" customWidth="1"/>
    <col min="15625" max="15625" width="17.33203125" style="3" customWidth="1"/>
    <col min="15626" max="15627" width="14.6640625" style="3" customWidth="1"/>
    <col min="15628" max="15628" width="17.33203125" style="3" customWidth="1"/>
    <col min="15629" max="15867" width="11.33203125" style="3"/>
    <col min="15868" max="15869" width="14.6640625" style="3" customWidth="1"/>
    <col min="15870" max="15870" width="20.6640625" style="3" customWidth="1"/>
    <col min="15871" max="15871" width="10.6640625" style="3" customWidth="1"/>
    <col min="15872" max="15872" width="11.44140625" style="3" customWidth="1"/>
    <col min="15873" max="15873" width="13.33203125" style="3" customWidth="1"/>
    <col min="15874" max="15874" width="19.44140625" style="3" customWidth="1"/>
    <col min="15875" max="15875" width="20.44140625" style="3" customWidth="1"/>
    <col min="15876" max="15877" width="19.44140625" style="3" customWidth="1"/>
    <col min="15878" max="15878" width="21" style="3" customWidth="1"/>
    <col min="15879" max="15880" width="19.44140625" style="3" customWidth="1"/>
    <col min="15881" max="15881" width="17.33203125" style="3" customWidth="1"/>
    <col min="15882" max="15883" width="14.6640625" style="3" customWidth="1"/>
    <col min="15884" max="15884" width="17.33203125" style="3" customWidth="1"/>
    <col min="15885" max="16123" width="11.33203125" style="3"/>
    <col min="16124" max="16125" width="14.6640625" style="3" customWidth="1"/>
    <col min="16126" max="16126" width="20.6640625" style="3" customWidth="1"/>
    <col min="16127" max="16127" width="10.6640625" style="3" customWidth="1"/>
    <col min="16128" max="16128" width="11.44140625" style="3" customWidth="1"/>
    <col min="16129" max="16129" width="13.33203125" style="3" customWidth="1"/>
    <col min="16130" max="16130" width="19.44140625" style="3" customWidth="1"/>
    <col min="16131" max="16131" width="20.44140625" style="3" customWidth="1"/>
    <col min="16132" max="16133" width="19.44140625" style="3" customWidth="1"/>
    <col min="16134" max="16134" width="21" style="3" customWidth="1"/>
    <col min="16135" max="16136" width="19.44140625" style="3" customWidth="1"/>
    <col min="16137" max="16137" width="17.33203125" style="3" customWidth="1"/>
    <col min="16138" max="16139" width="14.6640625" style="3" customWidth="1"/>
    <col min="16140" max="16140" width="17.33203125" style="3" customWidth="1"/>
    <col min="16141" max="16384" width="11.33203125" style="3"/>
  </cols>
  <sheetData>
    <row r="1" spans="2:15" ht="9.75" customHeight="1" thickBot="1" x14ac:dyDescent="0.35"/>
    <row r="2" spans="2:15" ht="33" customHeight="1" x14ac:dyDescent="0.3">
      <c r="B2" s="591" t="s">
        <v>157</v>
      </c>
      <c r="C2" s="592"/>
      <c r="D2" s="592"/>
      <c r="E2" s="592"/>
      <c r="F2" s="592"/>
      <c r="G2" s="592"/>
      <c r="H2" s="592"/>
      <c r="I2" s="592"/>
      <c r="J2" s="593"/>
      <c r="K2" s="17"/>
      <c r="L2" s="17"/>
    </row>
    <row r="3" spans="2:15" s="166" customFormat="1" ht="24" customHeight="1" x14ac:dyDescent="0.35">
      <c r="B3" s="732" t="s">
        <v>9</v>
      </c>
      <c r="C3" s="733"/>
      <c r="D3" s="733"/>
      <c r="E3" s="707" t="str">
        <f>IF('^^Cover Page^^'!D9&amp;'^^Cover Page^^'!E9="", "", '^^Cover Page^^'!D9&amp;'^^Cover Page^^'!E9)</f>
        <v>MBARI</v>
      </c>
      <c r="F3" s="707"/>
      <c r="G3" s="604" t="s">
        <v>10</v>
      </c>
      <c r="H3" s="604"/>
      <c r="I3" s="707" t="str">
        <f>IF('^^Cover Page^^'!D10&amp;'^^Cover Page^^'!E10="", "", '^^Cover Page^^'!D10&amp;'^^Cover Page^^'!E10)</f>
        <v>EE0009444</v>
      </c>
      <c r="J3" s="734"/>
    </row>
    <row r="4" spans="2:15" s="166" customFormat="1" ht="24" customHeight="1" thickBot="1" x14ac:dyDescent="0.4">
      <c r="B4" s="735" t="s">
        <v>42</v>
      </c>
      <c r="C4" s="736"/>
      <c r="D4" s="736"/>
      <c r="E4" s="167" t="str">
        <f>'^^Cover Page^^'!D7</f>
        <v>07/01/2024 to 09/30/2024</v>
      </c>
      <c r="F4" s="167"/>
      <c r="G4" s="168"/>
      <c r="H4" s="169"/>
      <c r="I4" s="737"/>
      <c r="J4" s="738"/>
      <c r="K4" s="170"/>
      <c r="L4" s="170"/>
    </row>
    <row r="5" spans="2:15" s="7" customFormat="1" ht="25.95" customHeight="1" x14ac:dyDescent="0.3">
      <c r="B5" s="739" t="s">
        <v>1</v>
      </c>
      <c r="C5" s="740"/>
      <c r="D5" s="740"/>
      <c r="E5" s="740"/>
      <c r="F5" s="740"/>
      <c r="G5" s="740"/>
      <c r="H5" s="740"/>
      <c r="I5" s="740"/>
      <c r="J5" s="741"/>
    </row>
    <row r="6" spans="2:15" s="7" customFormat="1" ht="47.25" customHeight="1" x14ac:dyDescent="0.3">
      <c r="B6" s="742" t="s">
        <v>158</v>
      </c>
      <c r="C6" s="743"/>
      <c r="D6" s="743"/>
      <c r="E6" s="743"/>
      <c r="F6" s="743"/>
      <c r="G6" s="743"/>
      <c r="H6" s="743"/>
      <c r="I6" s="743"/>
      <c r="J6" s="744"/>
      <c r="K6" s="18"/>
      <c r="L6" s="18"/>
    </row>
    <row r="7" spans="2:15" s="7" customFormat="1" ht="36" customHeight="1" x14ac:dyDescent="0.3">
      <c r="B7" s="731" t="s">
        <v>159</v>
      </c>
      <c r="C7" s="676"/>
      <c r="D7" s="676"/>
      <c r="E7" s="676"/>
      <c r="F7" s="676"/>
      <c r="G7" s="676"/>
      <c r="H7" s="676"/>
      <c r="I7" s="676"/>
      <c r="J7" s="716"/>
      <c r="K7" s="18"/>
      <c r="L7" s="18"/>
    </row>
    <row r="8" spans="2:15" s="7" customFormat="1" ht="35.1" customHeight="1" x14ac:dyDescent="0.3">
      <c r="B8" s="715" t="s">
        <v>160</v>
      </c>
      <c r="C8" s="676"/>
      <c r="D8" s="676"/>
      <c r="E8" s="676"/>
      <c r="F8" s="676"/>
      <c r="G8" s="676"/>
      <c r="H8" s="676"/>
      <c r="I8" s="676"/>
      <c r="J8" s="716"/>
      <c r="K8" s="18"/>
      <c r="L8" s="18"/>
    </row>
    <row r="9" spans="2:15" s="7" customFormat="1" ht="21.75" customHeight="1" x14ac:dyDescent="0.3">
      <c r="B9" s="715" t="s">
        <v>161</v>
      </c>
      <c r="C9" s="676"/>
      <c r="D9" s="676"/>
      <c r="E9" s="676"/>
      <c r="F9" s="676"/>
      <c r="G9" s="676"/>
      <c r="H9" s="676"/>
      <c r="I9" s="676"/>
      <c r="J9" s="716"/>
      <c r="K9" s="52"/>
      <c r="L9" s="52"/>
    </row>
    <row r="10" spans="2:15" s="7" customFormat="1" ht="50.4" customHeight="1" x14ac:dyDescent="0.3">
      <c r="B10" s="731" t="s">
        <v>162</v>
      </c>
      <c r="C10" s="676"/>
      <c r="D10" s="676"/>
      <c r="E10" s="676"/>
      <c r="F10" s="676"/>
      <c r="G10" s="676"/>
      <c r="H10" s="676"/>
      <c r="I10" s="676"/>
      <c r="J10" s="716"/>
      <c r="K10" s="49"/>
      <c r="L10" s="49"/>
    </row>
    <row r="11" spans="2:15" s="20" customFormat="1" ht="18" customHeight="1" x14ac:dyDescent="0.25">
      <c r="B11" s="715" t="s">
        <v>163</v>
      </c>
      <c r="C11" s="676"/>
      <c r="D11" s="676"/>
      <c r="E11" s="676"/>
      <c r="F11" s="676"/>
      <c r="G11" s="676"/>
      <c r="H11" s="676"/>
      <c r="I11" s="676"/>
      <c r="J11" s="716"/>
      <c r="K11" s="51"/>
      <c r="L11" s="68"/>
    </row>
    <row r="12" spans="2:15" s="20" customFormat="1" ht="24" customHeight="1" thickBot="1" x14ac:dyDescent="0.3">
      <c r="B12" s="717" t="s">
        <v>164</v>
      </c>
      <c r="C12" s="718"/>
      <c r="D12" s="718"/>
      <c r="E12" s="718"/>
      <c r="F12" s="718"/>
      <c r="G12" s="718"/>
      <c r="H12" s="718"/>
      <c r="I12" s="718"/>
      <c r="J12" s="719"/>
      <c r="K12" s="19"/>
      <c r="L12" s="19"/>
    </row>
    <row r="13" spans="2:15" ht="15" customHeight="1" thickBot="1" x14ac:dyDescent="0.35">
      <c r="B13" s="32"/>
      <c r="D13" s="3"/>
      <c r="E13" s="3"/>
      <c r="F13" s="3"/>
      <c r="G13" s="3"/>
      <c r="H13" s="3"/>
      <c r="I13" s="3"/>
      <c r="J13" s="3"/>
      <c r="O13" s="408"/>
    </row>
    <row r="14" spans="2:15" s="50" customFormat="1" ht="21" customHeight="1" thickBot="1" x14ac:dyDescent="0.35">
      <c r="B14" s="720" t="s">
        <v>165</v>
      </c>
      <c r="C14" s="721"/>
      <c r="D14" s="721"/>
      <c r="E14" s="721"/>
      <c r="F14" s="722" t="s">
        <v>166</v>
      </c>
      <c r="G14" s="723"/>
      <c r="H14" s="724"/>
      <c r="I14" s="725" t="s">
        <v>167</v>
      </c>
      <c r="J14" s="726"/>
      <c r="K14" s="727"/>
      <c r="L14" s="441" t="s">
        <v>123</v>
      </c>
      <c r="O14" s="407"/>
    </row>
    <row r="15" spans="2:15" s="33" customFormat="1" ht="51" customHeight="1" thickBot="1" x14ac:dyDescent="0.35">
      <c r="B15" s="77" t="s">
        <v>168</v>
      </c>
      <c r="C15" s="78" t="s">
        <v>169</v>
      </c>
      <c r="D15" s="79" t="s">
        <v>170</v>
      </c>
      <c r="E15" s="80" t="s">
        <v>171</v>
      </c>
      <c r="F15" s="156" t="s">
        <v>172</v>
      </c>
      <c r="G15" s="157" t="s">
        <v>173</v>
      </c>
      <c r="H15" s="81" t="s">
        <v>174</v>
      </c>
      <c r="I15" s="444" t="s">
        <v>175</v>
      </c>
      <c r="J15" s="445" t="s">
        <v>176</v>
      </c>
      <c r="K15" s="446" t="s">
        <v>177</v>
      </c>
      <c r="L15" s="447" t="s">
        <v>178</v>
      </c>
      <c r="O15" s="409"/>
    </row>
    <row r="16" spans="2:15" s="32" customFormat="1" ht="16.5" customHeight="1" x14ac:dyDescent="0.25">
      <c r="B16" s="189">
        <f>IFERROR(IF(MONTH(D16) &gt;= 10, YEAR(D16)+1, YEAR(D16)),"")</f>
        <v>2022</v>
      </c>
      <c r="C16" s="190" t="str">
        <f>IFERROR("Q"&amp;CHOOSE(MONTH(D16),2,2,2,3,3,3,4,4,4,1,1,1),"")</f>
        <v>Q1</v>
      </c>
      <c r="D16" s="196">
        <f>IF('^^Cover Page^^'!D12:H12="","",'^^Cover Page^^'!D12:H12)</f>
        <v>44470</v>
      </c>
      <c r="E16" s="411">
        <f>IFERROR(DATE(YEAR(D16),((INT((MONTH(D16)-1)/3)+1)*3)+1,1)-1,"")</f>
        <v>44561</v>
      </c>
      <c r="F16" s="54"/>
      <c r="G16" s="55"/>
      <c r="H16" s="56">
        <f>G16</f>
        <v>0</v>
      </c>
      <c r="I16" s="54"/>
      <c r="J16" s="55"/>
      <c r="K16" s="442">
        <f>+J16</f>
        <v>0</v>
      </c>
      <c r="L16" s="443">
        <f>+K16+H16</f>
        <v>0</v>
      </c>
      <c r="O16" s="410"/>
    </row>
    <row r="17" spans="2:15" s="32" customFormat="1" ht="16.5" customHeight="1" x14ac:dyDescent="0.25">
      <c r="B17" s="191">
        <f>IFERROR(IF(MONTH(D17) &gt;= 10, YEAR(D17)+1, YEAR(D17)),"")</f>
        <v>2022</v>
      </c>
      <c r="C17" s="188" t="str">
        <f>IFERROR("Q"&amp;CHOOSE(MONTH(D17),2,2,2,3,3,3,4,4,4,1,1,1),"")</f>
        <v>Q2</v>
      </c>
      <c r="D17" s="187" cm="1">
        <f t="array" ref="D17">IF(E16="", "", DATE(YEAR(E16) + IF(MONTH(E16) &gt;= 10, 1, 0), IF(OR(MONTH(E16)={1,2,3}), 4, IF(OR(MONTH(E16)={4,5,6}), 7, IF(OR(MONTH(E16)={7,8,9}), 10, 1))), 1))</f>
        <v>44562</v>
      </c>
      <c r="E17" s="192">
        <f>IF(TRIM(D17)="","",CHOOSE(MATCH(MONTH(D17),{1,4,7,10}),DATE(YEAR(D17),3,31),DATE(YEAR(D17),6,30),DATE(YEAR(D17),9,30),DATE(YEAR(D17),12,31)))</f>
        <v>44651</v>
      </c>
      <c r="F17" s="57"/>
      <c r="G17" s="58"/>
      <c r="H17" s="59">
        <f>G17+H16</f>
        <v>0</v>
      </c>
      <c r="I17" s="57"/>
      <c r="J17" s="58"/>
      <c r="K17" s="64">
        <f>K16+J17</f>
        <v>0</v>
      </c>
      <c r="L17" s="59">
        <f t="shared" ref="L17:L44" si="0">+K17+H17</f>
        <v>0</v>
      </c>
      <c r="O17" s="410"/>
    </row>
    <row r="18" spans="2:15" s="32" customFormat="1" ht="16.5" customHeight="1" x14ac:dyDescent="0.25">
      <c r="B18" s="191">
        <f t="shared" ref="B18:B43" si="1">IFERROR(IF(MONTH(D18) &gt;= 10, YEAR(D18)+1, YEAR(D18)),"")</f>
        <v>2022</v>
      </c>
      <c r="C18" s="188" t="str">
        <f t="shared" ref="C18:C43" si="2">IFERROR("Q"&amp;CHOOSE(MONTH(D18),2,2,2,3,3,3,4,4,4,1,1,1),"")</f>
        <v>Q3</v>
      </c>
      <c r="D18" s="187">
        <f>IFERROR(EDATE(D17,3),"")</f>
        <v>44652</v>
      </c>
      <c r="E18" s="192">
        <f>IF(TRIM(D18)="","",CHOOSE(MATCH(MONTH(D18),{1,4,7,10}),DATE(YEAR(D18),3,31),DATE(YEAR(D18),6,30),DATE(YEAR(D18),9,30),DATE(YEAR(D18),12,31)))</f>
        <v>44742</v>
      </c>
      <c r="F18" s="57"/>
      <c r="G18" s="58"/>
      <c r="H18" s="59">
        <f t="shared" ref="H18:H41" si="3">G18+H17</f>
        <v>0</v>
      </c>
      <c r="I18" s="57"/>
      <c r="J18" s="58"/>
      <c r="K18" s="64">
        <f t="shared" ref="K18:K41" si="4">K17+J18</f>
        <v>0</v>
      </c>
      <c r="L18" s="59">
        <f t="shared" si="0"/>
        <v>0</v>
      </c>
    </row>
    <row r="19" spans="2:15" s="32" customFormat="1" ht="16.5" customHeight="1" x14ac:dyDescent="0.25">
      <c r="B19" s="191">
        <f t="shared" si="1"/>
        <v>2022</v>
      </c>
      <c r="C19" s="188" t="str">
        <f t="shared" si="2"/>
        <v>Q4</v>
      </c>
      <c r="D19" s="187">
        <f t="shared" ref="D19:D43" si="5">IFERROR(EDATE(D18,3),"")</f>
        <v>44743</v>
      </c>
      <c r="E19" s="192">
        <f>IF(TRIM(D19)="","",CHOOSE(MATCH(MONTH(D19),{1,4,7,10}),DATE(YEAR(D19),3,31),DATE(YEAR(D19),6,30),DATE(YEAR(D19),9,30),DATE(YEAR(D19),12,31)))</f>
        <v>44834</v>
      </c>
      <c r="F19" s="57"/>
      <c r="G19" s="58"/>
      <c r="H19" s="59">
        <f>G19+H18</f>
        <v>0</v>
      </c>
      <c r="I19" s="57"/>
      <c r="J19" s="58"/>
      <c r="K19" s="64">
        <f>K18+J19</f>
        <v>0</v>
      </c>
      <c r="L19" s="59">
        <f t="shared" si="0"/>
        <v>0</v>
      </c>
    </row>
    <row r="20" spans="2:15" s="32" customFormat="1" ht="16.5" customHeight="1" x14ac:dyDescent="0.25">
      <c r="B20" s="191">
        <f t="shared" si="1"/>
        <v>2023</v>
      </c>
      <c r="C20" s="188" t="str">
        <f t="shared" si="2"/>
        <v>Q1</v>
      </c>
      <c r="D20" s="187">
        <f t="shared" si="5"/>
        <v>44835</v>
      </c>
      <c r="E20" s="192">
        <f>IF(TRIM(D20)="","",CHOOSE(MATCH(MONTH(D20),{1,4,7,10}),DATE(YEAR(D20),3,31),DATE(YEAR(D20),6,30),DATE(YEAR(D20),9,30),DATE(YEAR(D20),12,31)))</f>
        <v>44926</v>
      </c>
      <c r="F20" s="57"/>
      <c r="G20" s="58"/>
      <c r="H20" s="59">
        <f t="shared" ref="H20:H33" si="6">G20+H19</f>
        <v>0</v>
      </c>
      <c r="I20" s="57"/>
      <c r="J20" s="58"/>
      <c r="K20" s="64">
        <f t="shared" ref="K20:K34" si="7">K19+J20</f>
        <v>0</v>
      </c>
      <c r="L20" s="59">
        <f t="shared" si="0"/>
        <v>0</v>
      </c>
    </row>
    <row r="21" spans="2:15" s="32" customFormat="1" ht="16.5" customHeight="1" x14ac:dyDescent="0.25">
      <c r="B21" s="191">
        <f t="shared" si="1"/>
        <v>2023</v>
      </c>
      <c r="C21" s="188" t="str">
        <f t="shared" si="2"/>
        <v>Q2</v>
      </c>
      <c r="D21" s="187">
        <f t="shared" si="5"/>
        <v>44927</v>
      </c>
      <c r="E21" s="192">
        <f>IF(TRIM(D21)="","",CHOOSE(MATCH(MONTH(D21),{1,4,7,10}),DATE(YEAR(D21),3,31),DATE(YEAR(D21),6,30),DATE(YEAR(D21),9,30),DATE(YEAR(D21),12,31)))</f>
        <v>45016</v>
      </c>
      <c r="F21" s="57"/>
      <c r="G21" s="58"/>
      <c r="H21" s="59">
        <f t="shared" si="6"/>
        <v>0</v>
      </c>
      <c r="I21" s="57"/>
      <c r="J21" s="58"/>
      <c r="K21" s="64">
        <f t="shared" si="7"/>
        <v>0</v>
      </c>
      <c r="L21" s="59">
        <f t="shared" si="0"/>
        <v>0</v>
      </c>
    </row>
    <row r="22" spans="2:15" s="32" customFormat="1" ht="16.5" customHeight="1" x14ac:dyDescent="0.25">
      <c r="B22" s="191">
        <f t="shared" si="1"/>
        <v>2023</v>
      </c>
      <c r="C22" s="188" t="str">
        <f t="shared" si="2"/>
        <v>Q3</v>
      </c>
      <c r="D22" s="187">
        <f t="shared" si="5"/>
        <v>45017</v>
      </c>
      <c r="E22" s="192">
        <f>IF(TRIM(D22)="","",CHOOSE(MATCH(MONTH(D22),{1,4,7,10}),DATE(YEAR(D22),3,31),DATE(YEAR(D22),6,30),DATE(YEAR(D22),9,30),DATE(YEAR(D22),12,31)))</f>
        <v>45107</v>
      </c>
      <c r="F22" s="57"/>
      <c r="G22" s="58"/>
      <c r="H22" s="59">
        <f t="shared" si="6"/>
        <v>0</v>
      </c>
      <c r="I22" s="57"/>
      <c r="J22" s="58"/>
      <c r="K22" s="64">
        <f t="shared" si="7"/>
        <v>0</v>
      </c>
      <c r="L22" s="59">
        <f t="shared" si="0"/>
        <v>0</v>
      </c>
    </row>
    <row r="23" spans="2:15" s="32" customFormat="1" ht="16.5" customHeight="1" x14ac:dyDescent="0.25">
      <c r="B23" s="191">
        <f t="shared" si="1"/>
        <v>2023</v>
      </c>
      <c r="C23" s="188" t="str">
        <f t="shared" si="2"/>
        <v>Q4</v>
      </c>
      <c r="D23" s="187">
        <f t="shared" si="5"/>
        <v>45108</v>
      </c>
      <c r="E23" s="192">
        <f>IF(TRIM(D23)="","",CHOOSE(MATCH(MONTH(D23),{1,4,7,10}),DATE(YEAR(D23),3,31),DATE(YEAR(D23),6,30),DATE(YEAR(D23),9,30),DATE(YEAR(D23),12,31)))</f>
        <v>45199</v>
      </c>
      <c r="F23" s="57"/>
      <c r="G23" s="58"/>
      <c r="H23" s="59">
        <f t="shared" si="6"/>
        <v>0</v>
      </c>
      <c r="I23" s="57"/>
      <c r="J23" s="58"/>
      <c r="K23" s="64">
        <f t="shared" si="7"/>
        <v>0</v>
      </c>
      <c r="L23" s="59">
        <f t="shared" si="0"/>
        <v>0</v>
      </c>
    </row>
    <row r="24" spans="2:15" s="32" customFormat="1" ht="16.5" customHeight="1" x14ac:dyDescent="0.25">
      <c r="B24" s="191">
        <f t="shared" si="1"/>
        <v>2024</v>
      </c>
      <c r="C24" s="188" t="str">
        <f t="shared" si="2"/>
        <v>Q1</v>
      </c>
      <c r="D24" s="187">
        <f t="shared" si="5"/>
        <v>45200</v>
      </c>
      <c r="E24" s="192">
        <f>IF(TRIM(D24)="","",CHOOSE(MATCH(MONTH(D24),{1,4,7,10}),DATE(YEAR(D24),3,31),DATE(YEAR(D24),6,30),DATE(YEAR(D24),9,30),DATE(YEAR(D24),12,31)))</f>
        <v>45291</v>
      </c>
      <c r="F24" s="57"/>
      <c r="G24" s="58"/>
      <c r="H24" s="59">
        <f t="shared" si="6"/>
        <v>0</v>
      </c>
      <c r="I24" s="57"/>
      <c r="J24" s="58"/>
      <c r="K24" s="64">
        <f t="shared" si="7"/>
        <v>0</v>
      </c>
      <c r="L24" s="59">
        <f t="shared" si="0"/>
        <v>0</v>
      </c>
    </row>
    <row r="25" spans="2:15" s="32" customFormat="1" ht="16.5" customHeight="1" x14ac:dyDescent="0.25">
      <c r="B25" s="191">
        <f t="shared" si="1"/>
        <v>2024</v>
      </c>
      <c r="C25" s="188" t="str">
        <f t="shared" si="2"/>
        <v>Q2</v>
      </c>
      <c r="D25" s="187">
        <f t="shared" si="5"/>
        <v>45292</v>
      </c>
      <c r="E25" s="192">
        <f>IF(TRIM(D25)="","",CHOOSE(MATCH(MONTH(D25),{1,4,7,10}),DATE(YEAR(D25),3,31),DATE(YEAR(D25),6,30),DATE(YEAR(D25),9,30),DATE(YEAR(D25),12,31)))</f>
        <v>45382</v>
      </c>
      <c r="F25" s="57"/>
      <c r="G25" s="58"/>
      <c r="H25" s="59">
        <f t="shared" si="6"/>
        <v>0</v>
      </c>
      <c r="I25" s="57"/>
      <c r="J25" s="58"/>
      <c r="K25" s="64">
        <f t="shared" si="7"/>
        <v>0</v>
      </c>
      <c r="L25" s="59">
        <f t="shared" si="0"/>
        <v>0</v>
      </c>
    </row>
    <row r="26" spans="2:15" s="32" customFormat="1" ht="16.5" customHeight="1" x14ac:dyDescent="0.25">
      <c r="B26" s="191">
        <f t="shared" si="1"/>
        <v>2024</v>
      </c>
      <c r="C26" s="188" t="str">
        <f t="shared" si="2"/>
        <v>Q3</v>
      </c>
      <c r="D26" s="187">
        <f t="shared" si="5"/>
        <v>45383</v>
      </c>
      <c r="E26" s="192">
        <f>IF(TRIM(D26)="","",CHOOSE(MATCH(MONTH(D26),{1,4,7,10}),DATE(YEAR(D26),3,31),DATE(YEAR(D26),6,30),DATE(YEAR(D26),9,30),DATE(YEAR(D26),12,31)))</f>
        <v>45473</v>
      </c>
      <c r="F26" s="57"/>
      <c r="G26" s="58"/>
      <c r="H26" s="59">
        <f t="shared" si="6"/>
        <v>0</v>
      </c>
      <c r="I26" s="57"/>
      <c r="J26" s="58"/>
      <c r="K26" s="64">
        <f t="shared" si="7"/>
        <v>0</v>
      </c>
      <c r="L26" s="59">
        <f t="shared" si="0"/>
        <v>0</v>
      </c>
    </row>
    <row r="27" spans="2:15" s="32" customFormat="1" ht="16.5" customHeight="1" x14ac:dyDescent="0.25">
      <c r="B27" s="191">
        <f t="shared" si="1"/>
        <v>2024</v>
      </c>
      <c r="C27" s="188" t="str">
        <f t="shared" si="2"/>
        <v>Q4</v>
      </c>
      <c r="D27" s="187">
        <f t="shared" si="5"/>
        <v>45474</v>
      </c>
      <c r="E27" s="192">
        <f>IF(TRIM(D27)="","",CHOOSE(MATCH(MONTH(D27),{1,4,7,10}),DATE(YEAR(D27),3,31),DATE(YEAR(D27),6,30),DATE(YEAR(D27),9,30),DATE(YEAR(D27),12,31)))</f>
        <v>45565</v>
      </c>
      <c r="F27" s="60"/>
      <c r="G27" s="61"/>
      <c r="H27" s="62">
        <f t="shared" si="6"/>
        <v>0</v>
      </c>
      <c r="I27" s="60"/>
      <c r="J27" s="61"/>
      <c r="K27" s="64">
        <f t="shared" si="7"/>
        <v>0</v>
      </c>
      <c r="L27" s="59">
        <f t="shared" si="0"/>
        <v>0</v>
      </c>
    </row>
    <row r="28" spans="2:15" s="32" customFormat="1" ht="16.5" customHeight="1" x14ac:dyDescent="0.25">
      <c r="B28" s="191">
        <f t="shared" si="1"/>
        <v>2025</v>
      </c>
      <c r="C28" s="188" t="str">
        <f t="shared" si="2"/>
        <v>Q1</v>
      </c>
      <c r="D28" s="187">
        <f t="shared" si="5"/>
        <v>45566</v>
      </c>
      <c r="E28" s="192">
        <f>IF(TRIM(D28)="","",CHOOSE(MATCH(MONTH(D28),{1,4,7,10}),DATE(YEAR(D28),3,31),DATE(YEAR(D28),6,30),DATE(YEAR(D28),9,30),DATE(YEAR(D28),12,31)))</f>
        <v>45657</v>
      </c>
      <c r="F28" s="57"/>
      <c r="G28" s="58"/>
      <c r="H28" s="62">
        <f t="shared" si="6"/>
        <v>0</v>
      </c>
      <c r="I28" s="57"/>
      <c r="J28" s="58"/>
      <c r="K28" s="64">
        <f t="shared" si="7"/>
        <v>0</v>
      </c>
      <c r="L28" s="59">
        <f t="shared" si="0"/>
        <v>0</v>
      </c>
    </row>
    <row r="29" spans="2:15" s="32" customFormat="1" ht="16.5" customHeight="1" x14ac:dyDescent="0.25">
      <c r="B29" s="191">
        <f t="shared" si="1"/>
        <v>2025</v>
      </c>
      <c r="C29" s="188" t="str">
        <f t="shared" si="2"/>
        <v>Q2</v>
      </c>
      <c r="D29" s="187">
        <f t="shared" si="5"/>
        <v>45658</v>
      </c>
      <c r="E29" s="192">
        <f>IF(TRIM(D29)="","",CHOOSE(MATCH(MONTH(D29),{1,4,7,10}),DATE(YEAR(D29),3,31),DATE(YEAR(D29),6,30),DATE(YEAR(D29),9,30),DATE(YEAR(D29),12,31)))</f>
        <v>45747</v>
      </c>
      <c r="F29" s="57"/>
      <c r="G29" s="58"/>
      <c r="H29" s="62">
        <f t="shared" si="6"/>
        <v>0</v>
      </c>
      <c r="I29" s="57"/>
      <c r="J29" s="58"/>
      <c r="K29" s="64">
        <f t="shared" si="7"/>
        <v>0</v>
      </c>
      <c r="L29" s="59">
        <f t="shared" si="0"/>
        <v>0</v>
      </c>
    </row>
    <row r="30" spans="2:15" s="32" customFormat="1" ht="16.5" customHeight="1" x14ac:dyDescent="0.25">
      <c r="B30" s="191">
        <f t="shared" si="1"/>
        <v>2025</v>
      </c>
      <c r="C30" s="188" t="str">
        <f t="shared" si="2"/>
        <v>Q3</v>
      </c>
      <c r="D30" s="187">
        <f t="shared" si="5"/>
        <v>45748</v>
      </c>
      <c r="E30" s="192">
        <f>IF(TRIM(D30)="","",CHOOSE(MATCH(MONTH(D30),{1,4,7,10}),DATE(YEAR(D30),3,31),DATE(YEAR(D30),6,30),DATE(YEAR(D30),9,30),DATE(YEAR(D30),12,31)))</f>
        <v>45838</v>
      </c>
      <c r="F30" s="57"/>
      <c r="G30" s="58"/>
      <c r="H30" s="62">
        <f t="shared" si="6"/>
        <v>0</v>
      </c>
      <c r="I30" s="57"/>
      <c r="J30" s="58"/>
      <c r="K30" s="64">
        <f t="shared" si="7"/>
        <v>0</v>
      </c>
      <c r="L30" s="59">
        <f t="shared" si="0"/>
        <v>0</v>
      </c>
    </row>
    <row r="31" spans="2:15" s="32" customFormat="1" ht="16.5" customHeight="1" x14ac:dyDescent="0.25">
      <c r="B31" s="191">
        <f t="shared" si="1"/>
        <v>2025</v>
      </c>
      <c r="C31" s="188" t="str">
        <f t="shared" si="2"/>
        <v>Q4</v>
      </c>
      <c r="D31" s="187">
        <f t="shared" si="5"/>
        <v>45839</v>
      </c>
      <c r="E31" s="192">
        <f>IF(TRIM(D31)="","",CHOOSE(MATCH(MONTH(D31),{1,4,7,10}),DATE(YEAR(D31),3,31),DATE(YEAR(D31),6,30),DATE(YEAR(D31),9,30),DATE(YEAR(D31),12,31)))</f>
        <v>45930</v>
      </c>
      <c r="F31" s="57"/>
      <c r="G31" s="58"/>
      <c r="H31" s="59">
        <f t="shared" si="6"/>
        <v>0</v>
      </c>
      <c r="I31" s="57"/>
      <c r="J31" s="58"/>
      <c r="K31" s="64">
        <f t="shared" si="7"/>
        <v>0</v>
      </c>
      <c r="L31" s="59">
        <f t="shared" si="0"/>
        <v>0</v>
      </c>
    </row>
    <row r="32" spans="2:15" s="32" customFormat="1" ht="16.5" customHeight="1" x14ac:dyDescent="0.25">
      <c r="B32" s="191">
        <f t="shared" si="1"/>
        <v>2026</v>
      </c>
      <c r="C32" s="188" t="str">
        <f t="shared" si="2"/>
        <v>Q1</v>
      </c>
      <c r="D32" s="187">
        <f t="shared" si="5"/>
        <v>45931</v>
      </c>
      <c r="E32" s="192">
        <f>IF(TRIM(D32)="","",CHOOSE(MATCH(MONTH(D32),{1,4,7,10}),DATE(YEAR(D32),3,31),DATE(YEAR(D32),6,30),DATE(YEAR(D32),9,30),DATE(YEAR(D32),12,31)))</f>
        <v>46022</v>
      </c>
      <c r="F32" s="57"/>
      <c r="G32" s="58"/>
      <c r="H32" s="59">
        <f t="shared" si="6"/>
        <v>0</v>
      </c>
      <c r="I32" s="57"/>
      <c r="J32" s="58"/>
      <c r="K32" s="64">
        <f t="shared" si="7"/>
        <v>0</v>
      </c>
      <c r="L32" s="59">
        <f t="shared" si="0"/>
        <v>0</v>
      </c>
    </row>
    <row r="33" spans="2:12" s="32" customFormat="1" ht="16.5" customHeight="1" x14ac:dyDescent="0.25">
      <c r="B33" s="191">
        <f t="shared" si="1"/>
        <v>2026</v>
      </c>
      <c r="C33" s="188" t="str">
        <f t="shared" si="2"/>
        <v>Q2</v>
      </c>
      <c r="D33" s="187">
        <f t="shared" si="5"/>
        <v>46023</v>
      </c>
      <c r="E33" s="192">
        <f>IF(TRIM(D33)="","",CHOOSE(MATCH(MONTH(D33),{1,4,7,10}),DATE(YEAR(D33),3,31),DATE(YEAR(D33),6,30),DATE(YEAR(D33),9,30),DATE(YEAR(D33),12,31)))</f>
        <v>46112</v>
      </c>
      <c r="F33" s="57"/>
      <c r="G33" s="58"/>
      <c r="H33" s="59">
        <f t="shared" si="6"/>
        <v>0</v>
      </c>
      <c r="I33" s="57"/>
      <c r="J33" s="58"/>
      <c r="K33" s="64">
        <f t="shared" si="7"/>
        <v>0</v>
      </c>
      <c r="L33" s="59">
        <f t="shared" si="0"/>
        <v>0</v>
      </c>
    </row>
    <row r="34" spans="2:12" s="32" customFormat="1" ht="16.5" customHeight="1" x14ac:dyDescent="0.25">
      <c r="B34" s="191">
        <f t="shared" si="1"/>
        <v>2026</v>
      </c>
      <c r="C34" s="188" t="str">
        <f t="shared" si="2"/>
        <v>Q3</v>
      </c>
      <c r="D34" s="187">
        <f t="shared" si="5"/>
        <v>46113</v>
      </c>
      <c r="E34" s="192">
        <f>IF(TRIM(D34)="","",CHOOSE(MATCH(MONTH(D34),{1,4,7,10}),DATE(YEAR(D34),3,31),DATE(YEAR(D34),6,30),DATE(YEAR(D34),9,30),DATE(YEAR(D34),12,31)))</f>
        <v>46203</v>
      </c>
      <c r="F34" s="60"/>
      <c r="G34" s="61"/>
      <c r="H34" s="62">
        <f>G34+H32</f>
        <v>0</v>
      </c>
      <c r="I34" s="60"/>
      <c r="J34" s="61"/>
      <c r="K34" s="64">
        <f t="shared" si="7"/>
        <v>0</v>
      </c>
      <c r="L34" s="59">
        <f t="shared" si="0"/>
        <v>0</v>
      </c>
    </row>
    <row r="35" spans="2:12" s="32" customFormat="1" ht="16.5" customHeight="1" x14ac:dyDescent="0.25">
      <c r="B35" s="191">
        <f t="shared" si="1"/>
        <v>2026</v>
      </c>
      <c r="C35" s="188" t="str">
        <f t="shared" si="2"/>
        <v>Q4</v>
      </c>
      <c r="D35" s="187">
        <f t="shared" si="5"/>
        <v>46204</v>
      </c>
      <c r="E35" s="192">
        <f>IF(TRIM(D35)="","",CHOOSE(MATCH(MONTH(D35),{1,4,7,10}),DATE(YEAR(D35),3,31),DATE(YEAR(D35),6,30),DATE(YEAR(D35),9,30),DATE(YEAR(D35),12,31)))</f>
        <v>46295</v>
      </c>
      <c r="F35" s="60"/>
      <c r="G35" s="61"/>
      <c r="H35" s="62">
        <f>G35+H33</f>
        <v>0</v>
      </c>
      <c r="I35" s="60"/>
      <c r="J35" s="61"/>
      <c r="K35" s="65">
        <f>K33+J35</f>
        <v>0</v>
      </c>
      <c r="L35" s="59">
        <f t="shared" si="0"/>
        <v>0</v>
      </c>
    </row>
    <row r="36" spans="2:12" s="32" customFormat="1" ht="16.5" customHeight="1" x14ac:dyDescent="0.25">
      <c r="B36" s="191">
        <f t="shared" si="1"/>
        <v>2027</v>
      </c>
      <c r="C36" s="188" t="str">
        <f t="shared" si="2"/>
        <v>Q1</v>
      </c>
      <c r="D36" s="187">
        <f t="shared" si="5"/>
        <v>46296</v>
      </c>
      <c r="E36" s="192">
        <f>IF(TRIM(D36)="","",CHOOSE(MATCH(MONTH(D36),{1,4,7,10}),DATE(YEAR(D36),3,31),DATE(YEAR(D36),6,30),DATE(YEAR(D36),9,30),DATE(YEAR(D36),12,31)))</f>
        <v>46387</v>
      </c>
      <c r="F36" s="57"/>
      <c r="G36" s="58"/>
      <c r="H36" s="59">
        <f>G36+H20</f>
        <v>0</v>
      </c>
      <c r="I36" s="57"/>
      <c r="J36" s="58"/>
      <c r="K36" s="64">
        <f>K20+J36</f>
        <v>0</v>
      </c>
      <c r="L36" s="59">
        <f t="shared" si="0"/>
        <v>0</v>
      </c>
    </row>
    <row r="37" spans="2:12" s="32" customFormat="1" ht="16.5" customHeight="1" x14ac:dyDescent="0.25">
      <c r="B37" s="191">
        <f t="shared" si="1"/>
        <v>2027</v>
      </c>
      <c r="C37" s="188" t="str">
        <f t="shared" si="2"/>
        <v>Q2</v>
      </c>
      <c r="D37" s="187">
        <f t="shared" si="5"/>
        <v>46388</v>
      </c>
      <c r="E37" s="192">
        <f>IF(TRIM(D37)="","",CHOOSE(MATCH(MONTH(D37),{1,4,7,10}),DATE(YEAR(D37),3,31),DATE(YEAR(D37),6,30),DATE(YEAR(D37),9,30),DATE(YEAR(D37),12,31)))</f>
        <v>46477</v>
      </c>
      <c r="F37" s="57"/>
      <c r="G37" s="58"/>
      <c r="H37" s="59">
        <f t="shared" si="3"/>
        <v>0</v>
      </c>
      <c r="I37" s="57"/>
      <c r="J37" s="58"/>
      <c r="K37" s="64">
        <f t="shared" si="4"/>
        <v>0</v>
      </c>
      <c r="L37" s="59">
        <f t="shared" si="0"/>
        <v>0</v>
      </c>
    </row>
    <row r="38" spans="2:12" s="32" customFormat="1" ht="16.5" customHeight="1" x14ac:dyDescent="0.25">
      <c r="B38" s="191">
        <f t="shared" si="1"/>
        <v>2027</v>
      </c>
      <c r="C38" s="188" t="str">
        <f t="shared" si="2"/>
        <v>Q3</v>
      </c>
      <c r="D38" s="187">
        <f t="shared" si="5"/>
        <v>46478</v>
      </c>
      <c r="E38" s="192">
        <f>IF(TRIM(D38)="","",CHOOSE(MATCH(MONTH(D38),{1,4,7,10}),DATE(YEAR(D38),3,31),DATE(YEAR(D38),6,30),DATE(YEAR(D38),9,30),DATE(YEAR(D38),12,31)))</f>
        <v>46568</v>
      </c>
      <c r="F38" s="57"/>
      <c r="G38" s="58"/>
      <c r="H38" s="59">
        <f t="shared" si="3"/>
        <v>0</v>
      </c>
      <c r="I38" s="57"/>
      <c r="J38" s="58"/>
      <c r="K38" s="64">
        <f t="shared" si="4"/>
        <v>0</v>
      </c>
      <c r="L38" s="59">
        <f t="shared" si="0"/>
        <v>0</v>
      </c>
    </row>
    <row r="39" spans="2:12" s="32" customFormat="1" ht="16.5" customHeight="1" x14ac:dyDescent="0.25">
      <c r="B39" s="191">
        <f t="shared" si="1"/>
        <v>2027</v>
      </c>
      <c r="C39" s="188" t="str">
        <f t="shared" si="2"/>
        <v>Q4</v>
      </c>
      <c r="D39" s="187">
        <f t="shared" si="5"/>
        <v>46569</v>
      </c>
      <c r="E39" s="192">
        <f>IF(TRIM(D39)="","",CHOOSE(MATCH(MONTH(D39),{1,4,7,10}),DATE(YEAR(D39),3,31),DATE(YEAR(D39),6,30),DATE(YEAR(D39),9,30),DATE(YEAR(D39),12,31)))</f>
        <v>46660</v>
      </c>
      <c r="F39" s="57"/>
      <c r="G39" s="58"/>
      <c r="H39" s="59">
        <f t="shared" si="3"/>
        <v>0</v>
      </c>
      <c r="I39" s="57"/>
      <c r="J39" s="58"/>
      <c r="K39" s="64">
        <f t="shared" si="4"/>
        <v>0</v>
      </c>
      <c r="L39" s="59">
        <f t="shared" si="0"/>
        <v>0</v>
      </c>
    </row>
    <row r="40" spans="2:12" s="32" customFormat="1" ht="16.5" customHeight="1" x14ac:dyDescent="0.25">
      <c r="B40" s="191">
        <f t="shared" si="1"/>
        <v>2028</v>
      </c>
      <c r="C40" s="188" t="str">
        <f t="shared" si="2"/>
        <v>Q1</v>
      </c>
      <c r="D40" s="187">
        <f t="shared" si="5"/>
        <v>46661</v>
      </c>
      <c r="E40" s="192">
        <f>IF(TRIM(D40)="","",CHOOSE(MATCH(MONTH(D40),{1,4,7,10}),DATE(YEAR(D40),3,31),DATE(YEAR(D40),6,30),DATE(YEAR(D40),9,30),DATE(YEAR(D40),12,31)))</f>
        <v>46752</v>
      </c>
      <c r="F40" s="57"/>
      <c r="G40" s="58"/>
      <c r="H40" s="59">
        <f t="shared" si="3"/>
        <v>0</v>
      </c>
      <c r="I40" s="57"/>
      <c r="J40" s="58"/>
      <c r="K40" s="64">
        <f t="shared" si="4"/>
        <v>0</v>
      </c>
      <c r="L40" s="59">
        <f t="shared" si="0"/>
        <v>0</v>
      </c>
    </row>
    <row r="41" spans="2:12" s="32" customFormat="1" ht="16.5" customHeight="1" x14ac:dyDescent="0.25">
      <c r="B41" s="191">
        <f t="shared" si="1"/>
        <v>2028</v>
      </c>
      <c r="C41" s="188" t="str">
        <f t="shared" si="2"/>
        <v>Q2</v>
      </c>
      <c r="D41" s="187">
        <f t="shared" si="5"/>
        <v>46753</v>
      </c>
      <c r="E41" s="192">
        <f>IF(TRIM(D41)="","",CHOOSE(MATCH(MONTH(D41),{1,4,7,10}),DATE(YEAR(D41),3,31),DATE(YEAR(D41),6,30),DATE(YEAR(D41),9,30),DATE(YEAR(D41),12,31)))</f>
        <v>46843</v>
      </c>
      <c r="F41" s="57"/>
      <c r="G41" s="58"/>
      <c r="H41" s="59">
        <f t="shared" si="3"/>
        <v>0</v>
      </c>
      <c r="I41" s="57"/>
      <c r="J41" s="58"/>
      <c r="K41" s="64">
        <f t="shared" si="4"/>
        <v>0</v>
      </c>
      <c r="L41" s="59">
        <f t="shared" si="0"/>
        <v>0</v>
      </c>
    </row>
    <row r="42" spans="2:12" s="32" customFormat="1" ht="16.5" customHeight="1" x14ac:dyDescent="0.25">
      <c r="B42" s="191">
        <f t="shared" si="1"/>
        <v>2028</v>
      </c>
      <c r="C42" s="188" t="str">
        <f t="shared" si="2"/>
        <v>Q3</v>
      </c>
      <c r="D42" s="187">
        <f t="shared" si="5"/>
        <v>46844</v>
      </c>
      <c r="E42" s="192">
        <f>IF(TRIM(D42)="","",CHOOSE(MATCH(MONTH(D42),{1,4,7,10}),DATE(YEAR(D42),3,31),DATE(YEAR(D42),6,30),DATE(YEAR(D42),9,30),DATE(YEAR(D42),12,31)))</f>
        <v>46934</v>
      </c>
      <c r="F42" s="60"/>
      <c r="G42" s="61"/>
      <c r="H42" s="62">
        <f>G42+H40</f>
        <v>0</v>
      </c>
      <c r="I42" s="60"/>
      <c r="J42" s="61"/>
      <c r="K42" s="65">
        <f>K40+J42</f>
        <v>0</v>
      </c>
      <c r="L42" s="59">
        <f t="shared" si="0"/>
        <v>0</v>
      </c>
    </row>
    <row r="43" spans="2:12" s="32" customFormat="1" ht="16.5" customHeight="1" thickBot="1" x14ac:dyDescent="0.3">
      <c r="B43" s="193">
        <f t="shared" si="1"/>
        <v>2028</v>
      </c>
      <c r="C43" s="194" t="str">
        <f t="shared" si="2"/>
        <v>Q4</v>
      </c>
      <c r="D43" s="195">
        <f t="shared" si="5"/>
        <v>46935</v>
      </c>
      <c r="E43" s="415">
        <f>IF(TRIM(D43)="","",CHOOSE(MATCH(MONTH(D43),{1,4,7,10}),DATE(YEAR(D43),3,31),DATE(YEAR(D43),6,30),DATE(YEAR(D43),9,30),DATE(YEAR(D43),12,31)))</f>
        <v>47026</v>
      </c>
      <c r="F43" s="60"/>
      <c r="G43" s="61"/>
      <c r="H43" s="62">
        <f>G43+H41</f>
        <v>0</v>
      </c>
      <c r="I43" s="60"/>
      <c r="J43" s="61"/>
      <c r="K43" s="65">
        <f>K41+J43</f>
        <v>0</v>
      </c>
      <c r="L43" s="59">
        <f t="shared" si="0"/>
        <v>0</v>
      </c>
    </row>
    <row r="44" spans="2:12" s="32" customFormat="1" ht="14.4" thickBot="1" x14ac:dyDescent="0.3">
      <c r="B44" s="728" t="s">
        <v>179</v>
      </c>
      <c r="C44" s="729"/>
      <c r="D44" s="729"/>
      <c r="E44" s="730"/>
      <c r="F44" s="82">
        <f>SUM(F16:F43)</f>
        <v>0</v>
      </c>
      <c r="G44" s="83">
        <f>SUM(G16:G43)</f>
        <v>0</v>
      </c>
      <c r="H44" s="84">
        <f>+H43</f>
        <v>0</v>
      </c>
      <c r="I44" s="82">
        <f>SUM(I16:I43)</f>
        <v>0</v>
      </c>
      <c r="J44" s="83">
        <f>SUM(J16:J43)</f>
        <v>0</v>
      </c>
      <c r="K44" s="85">
        <f>+K43</f>
        <v>0</v>
      </c>
      <c r="L44" s="86">
        <f t="shared" si="0"/>
        <v>0</v>
      </c>
    </row>
    <row r="45" spans="2:12" s="32" customFormat="1" ht="30" customHeight="1" thickBot="1" x14ac:dyDescent="0.3">
      <c r="D45" s="709">
        <f>IFERROR(H44/'IV. Cost Summary'!H35,"%")</f>
        <v>0</v>
      </c>
      <c r="E45" s="710"/>
      <c r="F45" s="711" t="str">
        <f>IF(G44='IV. Cost Summary'!H35,"Federal Spend Plan matches the Cost Summary.",IF(G44&gt;'IV. Cost Summary'!H35,"Federal Spend Plan total is more than the Cost Summary.",IF(G44&lt;'IV. Cost Summary'!H35,"Federal Spend Plan total is less than the Cost Summary.")))</f>
        <v>Federal Spend Plan total is less than the Cost Summary.</v>
      </c>
      <c r="G45" s="712"/>
      <c r="H45" s="87"/>
      <c r="I45" s="713" t="str">
        <f>IF(J44='IV. Cost Summary'!H34,"Recipient Spend Plan matches the Cost Summary.",IF(J44&gt;'IV. Cost Summary'!H34,"Recipient Spend Plan total is more than the Cost Summary.",IF(J44&lt;'IV. Cost Summary'!H34,"Recipient Spend Plan total is less than the Cost Summary.")))</f>
        <v>Recipient Spend Plan total is less than the Cost Summary.</v>
      </c>
      <c r="J45" s="714"/>
      <c r="K45" s="88">
        <f>IFERROR(K44/'IV. Cost Summary'!H34,"%")</f>
        <v>0</v>
      </c>
      <c r="L45" s="89"/>
    </row>
    <row r="46" spans="2:12" x14ac:dyDescent="0.3">
      <c r="B46" s="90" t="s">
        <v>39</v>
      </c>
    </row>
  </sheetData>
  <sheetProtection algorithmName="SHA-512" hashValue="0I9DM57Y9gvNbNdLQZ8C4hsGeKzypyENUyMth3jZbHjhDFxbGRiMgNfYGRjcHqGr4/U+jjAxyTkiRD17Gyt6MA==" saltValue="XNqptXLhkmYIlDDROtuDeA==" spinCount="100000" sheet="1" formatColumns="0" selectLockedCells="1"/>
  <mergeCells count="22">
    <mergeCell ref="B10:J10"/>
    <mergeCell ref="B2:J2"/>
    <mergeCell ref="B3:D3"/>
    <mergeCell ref="E3:F3"/>
    <mergeCell ref="G3:H3"/>
    <mergeCell ref="I3:J3"/>
    <mergeCell ref="B4:D4"/>
    <mergeCell ref="I4:J4"/>
    <mergeCell ref="B5:J5"/>
    <mergeCell ref="B6:J6"/>
    <mergeCell ref="B7:J7"/>
    <mergeCell ref="B8:J8"/>
    <mergeCell ref="B9:J9"/>
    <mergeCell ref="D45:E45"/>
    <mergeCell ref="F45:G45"/>
    <mergeCell ref="I45:J45"/>
    <mergeCell ref="B11:J11"/>
    <mergeCell ref="B12:J12"/>
    <mergeCell ref="B14:E14"/>
    <mergeCell ref="F14:H14"/>
    <mergeCell ref="I14:K14"/>
    <mergeCell ref="B44:E44"/>
  </mergeCells>
  <conditionalFormatting sqref="F45:G45">
    <cfRule type="expression" dxfId="45" priority="3">
      <formula>F45="Federal Spend Plan total is more than the Cost Summary."</formula>
    </cfRule>
    <cfRule type="expression" dxfId="44" priority="4">
      <formula>F45="Federal Spend Plan total is less than the Cost Summary."</formula>
    </cfRule>
    <cfRule type="expression" dxfId="43" priority="5">
      <formula>F45="Federal Spend Plan matches the Cost Summary."</formula>
    </cfRule>
  </conditionalFormatting>
  <conditionalFormatting sqref="I3 K3:L4">
    <cfRule type="expression" dxfId="42" priority="9" stopIfTrue="1">
      <formula>#REF!+#REF!&gt;0</formula>
    </cfRule>
  </conditionalFormatting>
  <conditionalFormatting sqref="I45:J45">
    <cfRule type="expression" dxfId="41" priority="6">
      <formula>I45="Recipient Spend Plan total is more than the Cost Summary."</formula>
    </cfRule>
    <cfRule type="expression" dxfId="40" priority="7">
      <formula>I45="Recipient Spend Plan matches the Cost Summary."</formula>
    </cfRule>
    <cfRule type="expression" dxfId="39" priority="8">
      <formula>I45="Recipient Spend Plan total is less than the Cost Summary."</formula>
    </cfRule>
  </conditionalFormatting>
  <conditionalFormatting sqref="K5:L5">
    <cfRule type="expression" dxfId="37" priority="12" stopIfTrue="1">
      <formula>#REF!+#REF!&gt;0</formula>
    </cfRule>
  </conditionalFormatting>
  <conditionalFormatting sqref="K6:L9 K11:L11">
    <cfRule type="expression" dxfId="36" priority="10" stopIfTrue="1">
      <formula>#REF!+#REF!&gt;0</formula>
    </cfRule>
  </conditionalFormatting>
  <conditionalFormatting sqref="K11:L11">
    <cfRule type="expression" dxfId="35" priority="14" stopIfTrue="1">
      <formula>$D6+#REF!&gt;0</formula>
    </cfRule>
  </conditionalFormatting>
  <conditionalFormatting sqref="K12:L12">
    <cfRule type="expression" dxfId="34" priority="11" stopIfTrue="1">
      <formula>$D10+#REF!&gt;0</formula>
    </cfRule>
  </conditionalFormatting>
  <conditionalFormatting sqref="L15">
    <cfRule type="expression" dxfId="33" priority="13" stopIfTrue="1">
      <formula>$F14+$I14&gt;0</formula>
    </cfRule>
  </conditionalFormatting>
  <dataValidations count="4">
    <dataValidation type="whole" allowBlank="1" showInputMessage="1" showErrorMessage="1" sqref="F16:G43 I16:J43" xr:uid="{7F826E62-6A51-41E9-9766-90560B544A3A}">
      <formula1>-9.99999999999999E+27</formula1>
      <formula2>9.99999999999999E+29</formula2>
    </dataValidation>
    <dataValidation type="list" allowBlank="1" showInputMessage="1" showErrorMessage="1" sqref="IT65554:IT65578 SP65554:SP65578 ACL65554:ACL65578 AMH65554:AMH65578 AWD65554:AWD65578 BFZ65554:BFZ65578 BPV65554:BPV65578 BZR65554:BZR65578 CJN65554:CJN65578 CTJ65554:CTJ65578 DDF65554:DDF65578 DNB65554:DNB65578 DWX65554:DWX65578 EGT65554:EGT65578 EQP65554:EQP65578 FAL65554:FAL65578 FKH65554:FKH65578 FUD65554:FUD65578 GDZ65554:GDZ65578 GNV65554:GNV65578 GXR65554:GXR65578 HHN65554:HHN65578 HRJ65554:HRJ65578 IBF65554:IBF65578 ILB65554:ILB65578 IUX65554:IUX65578 JET65554:JET65578 JOP65554:JOP65578 JYL65554:JYL65578 KIH65554:KIH65578 KSD65554:KSD65578 LBZ65554:LBZ65578 LLV65554:LLV65578 LVR65554:LVR65578 MFN65554:MFN65578 MPJ65554:MPJ65578 MZF65554:MZF65578 NJB65554:NJB65578 NSX65554:NSX65578 OCT65554:OCT65578 OMP65554:OMP65578 OWL65554:OWL65578 PGH65554:PGH65578 PQD65554:PQD65578 PZZ65554:PZZ65578 QJV65554:QJV65578 QTR65554:QTR65578 RDN65554:RDN65578 RNJ65554:RNJ65578 RXF65554:RXF65578 SHB65554:SHB65578 SQX65554:SQX65578 TAT65554:TAT65578 TKP65554:TKP65578 TUL65554:TUL65578 UEH65554:UEH65578 UOD65554:UOD65578 UXZ65554:UXZ65578 VHV65554:VHV65578 VRR65554:VRR65578 WBN65554:WBN65578 WLJ65554:WLJ65578 WVF65554:WVF65578 IT131090:IT131114 SP131090:SP131114 ACL131090:ACL131114 AMH131090:AMH131114 AWD131090:AWD131114 BFZ131090:BFZ131114 BPV131090:BPV131114 BZR131090:BZR131114 CJN131090:CJN131114 CTJ131090:CTJ131114 DDF131090:DDF131114 DNB131090:DNB131114 DWX131090:DWX131114 EGT131090:EGT131114 EQP131090:EQP131114 FAL131090:FAL131114 FKH131090:FKH131114 FUD131090:FUD131114 GDZ131090:GDZ131114 GNV131090:GNV131114 GXR131090:GXR131114 HHN131090:HHN131114 HRJ131090:HRJ131114 IBF131090:IBF131114 ILB131090:ILB131114 IUX131090:IUX131114 JET131090:JET131114 JOP131090:JOP131114 JYL131090:JYL131114 KIH131090:KIH131114 KSD131090:KSD131114 LBZ131090:LBZ131114 LLV131090:LLV131114 LVR131090:LVR131114 MFN131090:MFN131114 MPJ131090:MPJ131114 MZF131090:MZF131114 NJB131090:NJB131114 NSX131090:NSX131114 OCT131090:OCT131114 OMP131090:OMP131114 OWL131090:OWL131114 PGH131090:PGH131114 PQD131090:PQD131114 PZZ131090:PZZ131114 QJV131090:QJV131114 QTR131090:QTR131114 RDN131090:RDN131114 RNJ131090:RNJ131114 RXF131090:RXF131114 SHB131090:SHB131114 SQX131090:SQX131114 TAT131090:TAT131114 TKP131090:TKP131114 TUL131090:TUL131114 UEH131090:UEH131114 UOD131090:UOD131114 UXZ131090:UXZ131114 VHV131090:VHV131114 VRR131090:VRR131114 WBN131090:WBN131114 WLJ131090:WLJ131114 WVF131090:WVF131114 IT196626:IT196650 SP196626:SP196650 ACL196626:ACL196650 AMH196626:AMH196650 AWD196626:AWD196650 BFZ196626:BFZ196650 BPV196626:BPV196650 BZR196626:BZR196650 CJN196626:CJN196650 CTJ196626:CTJ196650 DDF196626:DDF196650 DNB196626:DNB196650 DWX196626:DWX196650 EGT196626:EGT196650 EQP196626:EQP196650 FAL196626:FAL196650 FKH196626:FKH196650 FUD196626:FUD196650 GDZ196626:GDZ196650 GNV196626:GNV196650 GXR196626:GXR196650 HHN196626:HHN196650 HRJ196626:HRJ196650 IBF196626:IBF196650 ILB196626:ILB196650 IUX196626:IUX196650 JET196626:JET196650 JOP196626:JOP196650 JYL196626:JYL196650 KIH196626:KIH196650 KSD196626:KSD196650 LBZ196626:LBZ196650 LLV196626:LLV196650 LVR196626:LVR196650 MFN196626:MFN196650 MPJ196626:MPJ196650 MZF196626:MZF196650 NJB196626:NJB196650 NSX196626:NSX196650 OCT196626:OCT196650 OMP196626:OMP196650 OWL196626:OWL196650 PGH196626:PGH196650 PQD196626:PQD196650 PZZ196626:PZZ196650 QJV196626:QJV196650 QTR196626:QTR196650 RDN196626:RDN196650 RNJ196626:RNJ196650 RXF196626:RXF196650 SHB196626:SHB196650 SQX196626:SQX196650 TAT196626:TAT196650 TKP196626:TKP196650 TUL196626:TUL196650 UEH196626:UEH196650 UOD196626:UOD196650 UXZ196626:UXZ196650 VHV196626:VHV196650 VRR196626:VRR196650 WBN196626:WBN196650 WLJ196626:WLJ196650 WVF196626:WVF196650 IT262162:IT262186 SP262162:SP262186 ACL262162:ACL262186 AMH262162:AMH262186 AWD262162:AWD262186 BFZ262162:BFZ262186 BPV262162:BPV262186 BZR262162:BZR262186 CJN262162:CJN262186 CTJ262162:CTJ262186 DDF262162:DDF262186 DNB262162:DNB262186 DWX262162:DWX262186 EGT262162:EGT262186 EQP262162:EQP262186 FAL262162:FAL262186 FKH262162:FKH262186 FUD262162:FUD262186 GDZ262162:GDZ262186 GNV262162:GNV262186 GXR262162:GXR262186 HHN262162:HHN262186 HRJ262162:HRJ262186 IBF262162:IBF262186 ILB262162:ILB262186 IUX262162:IUX262186 JET262162:JET262186 JOP262162:JOP262186 JYL262162:JYL262186 KIH262162:KIH262186 KSD262162:KSD262186 LBZ262162:LBZ262186 LLV262162:LLV262186 LVR262162:LVR262186 MFN262162:MFN262186 MPJ262162:MPJ262186 MZF262162:MZF262186 NJB262162:NJB262186 NSX262162:NSX262186 OCT262162:OCT262186 OMP262162:OMP262186 OWL262162:OWL262186 PGH262162:PGH262186 PQD262162:PQD262186 PZZ262162:PZZ262186 QJV262162:QJV262186 QTR262162:QTR262186 RDN262162:RDN262186 RNJ262162:RNJ262186 RXF262162:RXF262186 SHB262162:SHB262186 SQX262162:SQX262186 TAT262162:TAT262186 TKP262162:TKP262186 TUL262162:TUL262186 UEH262162:UEH262186 UOD262162:UOD262186 UXZ262162:UXZ262186 VHV262162:VHV262186 VRR262162:VRR262186 WBN262162:WBN262186 WLJ262162:WLJ262186 WVF262162:WVF262186 IT327698:IT327722 SP327698:SP327722 ACL327698:ACL327722 AMH327698:AMH327722 AWD327698:AWD327722 BFZ327698:BFZ327722 BPV327698:BPV327722 BZR327698:BZR327722 CJN327698:CJN327722 CTJ327698:CTJ327722 DDF327698:DDF327722 DNB327698:DNB327722 DWX327698:DWX327722 EGT327698:EGT327722 EQP327698:EQP327722 FAL327698:FAL327722 FKH327698:FKH327722 FUD327698:FUD327722 GDZ327698:GDZ327722 GNV327698:GNV327722 GXR327698:GXR327722 HHN327698:HHN327722 HRJ327698:HRJ327722 IBF327698:IBF327722 ILB327698:ILB327722 IUX327698:IUX327722 JET327698:JET327722 JOP327698:JOP327722 JYL327698:JYL327722 KIH327698:KIH327722 KSD327698:KSD327722 LBZ327698:LBZ327722 LLV327698:LLV327722 LVR327698:LVR327722 MFN327698:MFN327722 MPJ327698:MPJ327722 MZF327698:MZF327722 NJB327698:NJB327722 NSX327698:NSX327722 OCT327698:OCT327722 OMP327698:OMP327722 OWL327698:OWL327722 PGH327698:PGH327722 PQD327698:PQD327722 PZZ327698:PZZ327722 QJV327698:QJV327722 QTR327698:QTR327722 RDN327698:RDN327722 RNJ327698:RNJ327722 RXF327698:RXF327722 SHB327698:SHB327722 SQX327698:SQX327722 TAT327698:TAT327722 TKP327698:TKP327722 TUL327698:TUL327722 UEH327698:UEH327722 UOD327698:UOD327722 UXZ327698:UXZ327722 VHV327698:VHV327722 VRR327698:VRR327722 WBN327698:WBN327722 WLJ327698:WLJ327722 WVF327698:WVF327722 IT393234:IT393258 SP393234:SP393258 ACL393234:ACL393258 AMH393234:AMH393258 AWD393234:AWD393258 BFZ393234:BFZ393258 BPV393234:BPV393258 BZR393234:BZR393258 CJN393234:CJN393258 CTJ393234:CTJ393258 DDF393234:DDF393258 DNB393234:DNB393258 DWX393234:DWX393258 EGT393234:EGT393258 EQP393234:EQP393258 FAL393234:FAL393258 FKH393234:FKH393258 FUD393234:FUD393258 GDZ393234:GDZ393258 GNV393234:GNV393258 GXR393234:GXR393258 HHN393234:HHN393258 HRJ393234:HRJ393258 IBF393234:IBF393258 ILB393234:ILB393258 IUX393234:IUX393258 JET393234:JET393258 JOP393234:JOP393258 JYL393234:JYL393258 KIH393234:KIH393258 KSD393234:KSD393258 LBZ393234:LBZ393258 LLV393234:LLV393258 LVR393234:LVR393258 MFN393234:MFN393258 MPJ393234:MPJ393258 MZF393234:MZF393258 NJB393234:NJB393258 NSX393234:NSX393258 OCT393234:OCT393258 OMP393234:OMP393258 OWL393234:OWL393258 PGH393234:PGH393258 PQD393234:PQD393258 PZZ393234:PZZ393258 QJV393234:QJV393258 QTR393234:QTR393258 RDN393234:RDN393258 RNJ393234:RNJ393258 RXF393234:RXF393258 SHB393234:SHB393258 SQX393234:SQX393258 TAT393234:TAT393258 TKP393234:TKP393258 TUL393234:TUL393258 UEH393234:UEH393258 UOD393234:UOD393258 UXZ393234:UXZ393258 VHV393234:VHV393258 VRR393234:VRR393258 WBN393234:WBN393258 WLJ393234:WLJ393258 WVF393234:WVF393258 IT458770:IT458794 SP458770:SP458794 ACL458770:ACL458794 AMH458770:AMH458794 AWD458770:AWD458794 BFZ458770:BFZ458794 BPV458770:BPV458794 BZR458770:BZR458794 CJN458770:CJN458794 CTJ458770:CTJ458794 DDF458770:DDF458794 DNB458770:DNB458794 DWX458770:DWX458794 EGT458770:EGT458794 EQP458770:EQP458794 FAL458770:FAL458794 FKH458770:FKH458794 FUD458770:FUD458794 GDZ458770:GDZ458794 GNV458770:GNV458794 GXR458770:GXR458794 HHN458770:HHN458794 HRJ458770:HRJ458794 IBF458770:IBF458794 ILB458770:ILB458794 IUX458770:IUX458794 JET458770:JET458794 JOP458770:JOP458794 JYL458770:JYL458794 KIH458770:KIH458794 KSD458770:KSD458794 LBZ458770:LBZ458794 LLV458770:LLV458794 LVR458770:LVR458794 MFN458770:MFN458794 MPJ458770:MPJ458794 MZF458770:MZF458794 NJB458770:NJB458794 NSX458770:NSX458794 OCT458770:OCT458794 OMP458770:OMP458794 OWL458770:OWL458794 PGH458770:PGH458794 PQD458770:PQD458794 PZZ458770:PZZ458794 QJV458770:QJV458794 QTR458770:QTR458794 RDN458770:RDN458794 RNJ458770:RNJ458794 RXF458770:RXF458794 SHB458770:SHB458794 SQX458770:SQX458794 TAT458770:TAT458794 TKP458770:TKP458794 TUL458770:TUL458794 UEH458770:UEH458794 UOD458770:UOD458794 UXZ458770:UXZ458794 VHV458770:VHV458794 VRR458770:VRR458794 WBN458770:WBN458794 WLJ458770:WLJ458794 WVF458770:WVF458794 IT524306:IT524330 SP524306:SP524330 ACL524306:ACL524330 AMH524306:AMH524330 AWD524306:AWD524330 BFZ524306:BFZ524330 BPV524306:BPV524330 BZR524306:BZR524330 CJN524306:CJN524330 CTJ524306:CTJ524330 DDF524306:DDF524330 DNB524306:DNB524330 DWX524306:DWX524330 EGT524306:EGT524330 EQP524306:EQP524330 FAL524306:FAL524330 FKH524306:FKH524330 FUD524306:FUD524330 GDZ524306:GDZ524330 GNV524306:GNV524330 GXR524306:GXR524330 HHN524306:HHN524330 HRJ524306:HRJ524330 IBF524306:IBF524330 ILB524306:ILB524330 IUX524306:IUX524330 JET524306:JET524330 JOP524306:JOP524330 JYL524306:JYL524330 KIH524306:KIH524330 KSD524306:KSD524330 LBZ524306:LBZ524330 LLV524306:LLV524330 LVR524306:LVR524330 MFN524306:MFN524330 MPJ524306:MPJ524330 MZF524306:MZF524330 NJB524306:NJB524330 NSX524306:NSX524330 OCT524306:OCT524330 OMP524306:OMP524330 OWL524306:OWL524330 PGH524306:PGH524330 PQD524306:PQD524330 PZZ524306:PZZ524330 QJV524306:QJV524330 QTR524306:QTR524330 RDN524306:RDN524330 RNJ524306:RNJ524330 RXF524306:RXF524330 SHB524306:SHB524330 SQX524306:SQX524330 TAT524306:TAT524330 TKP524306:TKP524330 TUL524306:TUL524330 UEH524306:UEH524330 UOD524306:UOD524330 UXZ524306:UXZ524330 VHV524306:VHV524330 VRR524306:VRR524330 WBN524306:WBN524330 WLJ524306:WLJ524330 WVF524306:WVF524330 IT589842:IT589866 SP589842:SP589866 ACL589842:ACL589866 AMH589842:AMH589866 AWD589842:AWD589866 BFZ589842:BFZ589866 BPV589842:BPV589866 BZR589842:BZR589866 CJN589842:CJN589866 CTJ589842:CTJ589866 DDF589842:DDF589866 DNB589842:DNB589866 DWX589842:DWX589866 EGT589842:EGT589866 EQP589842:EQP589866 FAL589842:FAL589866 FKH589842:FKH589866 FUD589842:FUD589866 GDZ589842:GDZ589866 GNV589842:GNV589866 GXR589842:GXR589866 HHN589842:HHN589866 HRJ589842:HRJ589866 IBF589842:IBF589866 ILB589842:ILB589866 IUX589842:IUX589866 JET589842:JET589866 JOP589842:JOP589866 JYL589842:JYL589866 KIH589842:KIH589866 KSD589842:KSD589866 LBZ589842:LBZ589866 LLV589842:LLV589866 LVR589842:LVR589866 MFN589842:MFN589866 MPJ589842:MPJ589866 MZF589842:MZF589866 NJB589842:NJB589866 NSX589842:NSX589866 OCT589842:OCT589866 OMP589842:OMP589866 OWL589842:OWL589866 PGH589842:PGH589866 PQD589842:PQD589866 PZZ589842:PZZ589866 QJV589842:QJV589866 QTR589842:QTR589866 RDN589842:RDN589866 RNJ589842:RNJ589866 RXF589842:RXF589866 SHB589842:SHB589866 SQX589842:SQX589866 TAT589842:TAT589866 TKP589842:TKP589866 TUL589842:TUL589866 UEH589842:UEH589866 UOD589842:UOD589866 UXZ589842:UXZ589866 VHV589842:VHV589866 VRR589842:VRR589866 WBN589842:WBN589866 WLJ589842:WLJ589866 WVF589842:WVF589866 IT655378:IT655402 SP655378:SP655402 ACL655378:ACL655402 AMH655378:AMH655402 AWD655378:AWD655402 BFZ655378:BFZ655402 BPV655378:BPV655402 BZR655378:BZR655402 CJN655378:CJN655402 CTJ655378:CTJ655402 DDF655378:DDF655402 DNB655378:DNB655402 DWX655378:DWX655402 EGT655378:EGT655402 EQP655378:EQP655402 FAL655378:FAL655402 FKH655378:FKH655402 FUD655378:FUD655402 GDZ655378:GDZ655402 GNV655378:GNV655402 GXR655378:GXR655402 HHN655378:HHN655402 HRJ655378:HRJ655402 IBF655378:IBF655402 ILB655378:ILB655402 IUX655378:IUX655402 JET655378:JET655402 JOP655378:JOP655402 JYL655378:JYL655402 KIH655378:KIH655402 KSD655378:KSD655402 LBZ655378:LBZ655402 LLV655378:LLV655402 LVR655378:LVR655402 MFN655378:MFN655402 MPJ655378:MPJ655402 MZF655378:MZF655402 NJB655378:NJB655402 NSX655378:NSX655402 OCT655378:OCT655402 OMP655378:OMP655402 OWL655378:OWL655402 PGH655378:PGH655402 PQD655378:PQD655402 PZZ655378:PZZ655402 QJV655378:QJV655402 QTR655378:QTR655402 RDN655378:RDN655402 RNJ655378:RNJ655402 RXF655378:RXF655402 SHB655378:SHB655402 SQX655378:SQX655402 TAT655378:TAT655402 TKP655378:TKP655402 TUL655378:TUL655402 UEH655378:UEH655402 UOD655378:UOD655402 UXZ655378:UXZ655402 VHV655378:VHV655402 VRR655378:VRR655402 WBN655378:WBN655402 WLJ655378:WLJ655402 WVF655378:WVF655402 IT720914:IT720938 SP720914:SP720938 ACL720914:ACL720938 AMH720914:AMH720938 AWD720914:AWD720938 BFZ720914:BFZ720938 BPV720914:BPV720938 BZR720914:BZR720938 CJN720914:CJN720938 CTJ720914:CTJ720938 DDF720914:DDF720938 DNB720914:DNB720938 DWX720914:DWX720938 EGT720914:EGT720938 EQP720914:EQP720938 FAL720914:FAL720938 FKH720914:FKH720938 FUD720914:FUD720938 GDZ720914:GDZ720938 GNV720914:GNV720938 GXR720914:GXR720938 HHN720914:HHN720938 HRJ720914:HRJ720938 IBF720914:IBF720938 ILB720914:ILB720938 IUX720914:IUX720938 JET720914:JET720938 JOP720914:JOP720938 JYL720914:JYL720938 KIH720914:KIH720938 KSD720914:KSD720938 LBZ720914:LBZ720938 LLV720914:LLV720938 LVR720914:LVR720938 MFN720914:MFN720938 MPJ720914:MPJ720938 MZF720914:MZF720938 NJB720914:NJB720938 NSX720914:NSX720938 OCT720914:OCT720938 OMP720914:OMP720938 OWL720914:OWL720938 PGH720914:PGH720938 PQD720914:PQD720938 PZZ720914:PZZ720938 QJV720914:QJV720938 QTR720914:QTR720938 RDN720914:RDN720938 RNJ720914:RNJ720938 RXF720914:RXF720938 SHB720914:SHB720938 SQX720914:SQX720938 TAT720914:TAT720938 TKP720914:TKP720938 TUL720914:TUL720938 UEH720914:UEH720938 UOD720914:UOD720938 UXZ720914:UXZ720938 VHV720914:VHV720938 VRR720914:VRR720938 WBN720914:WBN720938 WLJ720914:WLJ720938 WVF720914:WVF720938 IT786450:IT786474 SP786450:SP786474 ACL786450:ACL786474 AMH786450:AMH786474 AWD786450:AWD786474 BFZ786450:BFZ786474 BPV786450:BPV786474 BZR786450:BZR786474 CJN786450:CJN786474 CTJ786450:CTJ786474 DDF786450:DDF786474 DNB786450:DNB786474 DWX786450:DWX786474 EGT786450:EGT786474 EQP786450:EQP786474 FAL786450:FAL786474 FKH786450:FKH786474 FUD786450:FUD786474 GDZ786450:GDZ786474 GNV786450:GNV786474 GXR786450:GXR786474 HHN786450:HHN786474 HRJ786450:HRJ786474 IBF786450:IBF786474 ILB786450:ILB786474 IUX786450:IUX786474 JET786450:JET786474 JOP786450:JOP786474 JYL786450:JYL786474 KIH786450:KIH786474 KSD786450:KSD786474 LBZ786450:LBZ786474 LLV786450:LLV786474 LVR786450:LVR786474 MFN786450:MFN786474 MPJ786450:MPJ786474 MZF786450:MZF786474 NJB786450:NJB786474 NSX786450:NSX786474 OCT786450:OCT786474 OMP786450:OMP786474 OWL786450:OWL786474 PGH786450:PGH786474 PQD786450:PQD786474 PZZ786450:PZZ786474 QJV786450:QJV786474 QTR786450:QTR786474 RDN786450:RDN786474 RNJ786450:RNJ786474 RXF786450:RXF786474 SHB786450:SHB786474 SQX786450:SQX786474 TAT786450:TAT786474 TKP786450:TKP786474 TUL786450:TUL786474 UEH786450:UEH786474 UOD786450:UOD786474 UXZ786450:UXZ786474 VHV786450:VHV786474 VRR786450:VRR786474 WBN786450:WBN786474 WLJ786450:WLJ786474 WVF786450:WVF786474 IT851986:IT852010 SP851986:SP852010 ACL851986:ACL852010 AMH851986:AMH852010 AWD851986:AWD852010 BFZ851986:BFZ852010 BPV851986:BPV852010 BZR851986:BZR852010 CJN851986:CJN852010 CTJ851986:CTJ852010 DDF851986:DDF852010 DNB851986:DNB852010 DWX851986:DWX852010 EGT851986:EGT852010 EQP851986:EQP852010 FAL851986:FAL852010 FKH851986:FKH852010 FUD851986:FUD852010 GDZ851986:GDZ852010 GNV851986:GNV852010 GXR851986:GXR852010 HHN851986:HHN852010 HRJ851986:HRJ852010 IBF851986:IBF852010 ILB851986:ILB852010 IUX851986:IUX852010 JET851986:JET852010 JOP851986:JOP852010 JYL851986:JYL852010 KIH851986:KIH852010 KSD851986:KSD852010 LBZ851986:LBZ852010 LLV851986:LLV852010 LVR851986:LVR852010 MFN851986:MFN852010 MPJ851986:MPJ852010 MZF851986:MZF852010 NJB851986:NJB852010 NSX851986:NSX852010 OCT851986:OCT852010 OMP851986:OMP852010 OWL851986:OWL852010 PGH851986:PGH852010 PQD851986:PQD852010 PZZ851986:PZZ852010 QJV851986:QJV852010 QTR851986:QTR852010 RDN851986:RDN852010 RNJ851986:RNJ852010 RXF851986:RXF852010 SHB851986:SHB852010 SQX851986:SQX852010 TAT851986:TAT852010 TKP851986:TKP852010 TUL851986:TUL852010 UEH851986:UEH852010 UOD851986:UOD852010 UXZ851986:UXZ852010 VHV851986:VHV852010 VRR851986:VRR852010 WBN851986:WBN852010 WLJ851986:WLJ852010 WVF851986:WVF852010 IT917522:IT917546 SP917522:SP917546 ACL917522:ACL917546 AMH917522:AMH917546 AWD917522:AWD917546 BFZ917522:BFZ917546 BPV917522:BPV917546 BZR917522:BZR917546 CJN917522:CJN917546 CTJ917522:CTJ917546 DDF917522:DDF917546 DNB917522:DNB917546 DWX917522:DWX917546 EGT917522:EGT917546 EQP917522:EQP917546 FAL917522:FAL917546 FKH917522:FKH917546 FUD917522:FUD917546 GDZ917522:GDZ917546 GNV917522:GNV917546 GXR917522:GXR917546 HHN917522:HHN917546 HRJ917522:HRJ917546 IBF917522:IBF917546 ILB917522:ILB917546 IUX917522:IUX917546 JET917522:JET917546 JOP917522:JOP917546 JYL917522:JYL917546 KIH917522:KIH917546 KSD917522:KSD917546 LBZ917522:LBZ917546 LLV917522:LLV917546 LVR917522:LVR917546 MFN917522:MFN917546 MPJ917522:MPJ917546 MZF917522:MZF917546 NJB917522:NJB917546 NSX917522:NSX917546 OCT917522:OCT917546 OMP917522:OMP917546 OWL917522:OWL917546 PGH917522:PGH917546 PQD917522:PQD917546 PZZ917522:PZZ917546 QJV917522:QJV917546 QTR917522:QTR917546 RDN917522:RDN917546 RNJ917522:RNJ917546 RXF917522:RXF917546 SHB917522:SHB917546 SQX917522:SQX917546 TAT917522:TAT917546 TKP917522:TKP917546 TUL917522:TUL917546 UEH917522:UEH917546 UOD917522:UOD917546 UXZ917522:UXZ917546 VHV917522:VHV917546 VRR917522:VRR917546 WBN917522:WBN917546 WLJ917522:WLJ917546 WVF917522:WVF917546 IT983058:IT983082 SP983058:SP983082 ACL983058:ACL983082 AMH983058:AMH983082 AWD983058:AWD983082 BFZ983058:BFZ983082 BPV983058:BPV983082 BZR983058:BZR983082 CJN983058:CJN983082 CTJ983058:CTJ983082 DDF983058:DDF983082 DNB983058:DNB983082 DWX983058:DWX983082 EGT983058:EGT983082 EQP983058:EQP983082 FAL983058:FAL983082 FKH983058:FKH983082 FUD983058:FUD983082 GDZ983058:GDZ983082 GNV983058:GNV983082 GXR983058:GXR983082 HHN983058:HHN983082 HRJ983058:HRJ983082 IBF983058:IBF983082 ILB983058:ILB983082 IUX983058:IUX983082 JET983058:JET983082 JOP983058:JOP983082 JYL983058:JYL983082 KIH983058:KIH983082 KSD983058:KSD983082 LBZ983058:LBZ983082 LLV983058:LLV983082 LVR983058:LVR983082 MFN983058:MFN983082 MPJ983058:MPJ983082 MZF983058:MZF983082 NJB983058:NJB983082 NSX983058:NSX983082 OCT983058:OCT983082 OMP983058:OMP983082 OWL983058:OWL983082 PGH983058:PGH983082 PQD983058:PQD983082 PZZ983058:PZZ983082 QJV983058:QJV983082 QTR983058:QTR983082 RDN983058:RDN983082 RNJ983058:RNJ983082 RXF983058:RXF983082 SHB983058:SHB983082 SQX983058:SQX983082 TAT983058:TAT983082 TKP983058:TKP983082 TUL983058:TUL983082 UEH983058:UEH983082 UOD983058:UOD983082 UXZ983058:UXZ983082 VHV983058:VHV983082 VRR983058:VRR983082 WBN983058:WBN983082 WLJ983058:WLJ983082 WVF983058:WVF983082 WLJ16:WLJ43 WBN16:WBN43 VRR16:VRR43 VHV16:VHV43 UXZ16:UXZ43 UOD16:UOD43 UEH16:UEH43 TUL16:TUL43 TKP16:TKP43 TAT16:TAT43 SQX16:SQX43 SHB16:SHB43 RXF16:RXF43 RNJ16:RNJ43 RDN16:RDN43 QTR16:QTR43 QJV16:QJV43 PZZ16:PZZ43 PQD16:PQD43 PGH16:PGH43 OWL16:OWL43 OMP16:OMP43 OCT16:OCT43 NSX16:NSX43 NJB16:NJB43 MZF16:MZF43 MPJ16:MPJ43 MFN16:MFN43 LVR16:LVR43 LLV16:LLV43 LBZ16:LBZ43 KSD16:KSD43 KIH16:KIH43 JYL16:JYL43 JOP16:JOP43 JET16:JET43 IUX16:IUX43 ILB16:ILB43 IBF16:IBF43 HRJ16:HRJ43 HHN16:HHN43 GXR16:GXR43 GNV16:GNV43 GDZ16:GDZ43 FUD16:FUD43 FKH16:FKH43 FAL16:FAL43 EQP16:EQP43 EGT16:EGT43 DWX16:DWX43 DNB16:DNB43 DDF16:DDF43 CTJ16:CTJ43 CJN16:CJN43 BZR16:BZR43 BPV16:BPV43 BFZ16:BFZ43 AWD16:AWD43 AMH16:AMH43 ACL16:ACL43 SP16:SP43 IT16:IT43 WVF16:WVF43" xr:uid="{76AAE863-D021-4994-9228-5EA0426AF5B0}">
      <formula1>"Q1,Q2,Q3,Q4"</formula1>
    </dataValidation>
    <dataValidation type="list" allowBlank="1" showInputMessage="1" showErrorMessage="1" sqref="WVG983058:WVG983082 B65554:C65578 IU65554:IU65578 SQ65554:SQ65578 ACM65554:ACM65578 AMI65554:AMI65578 AWE65554:AWE65578 BGA65554:BGA65578 BPW65554:BPW65578 BZS65554:BZS65578 CJO65554:CJO65578 CTK65554:CTK65578 DDG65554:DDG65578 DNC65554:DNC65578 DWY65554:DWY65578 EGU65554:EGU65578 EQQ65554:EQQ65578 FAM65554:FAM65578 FKI65554:FKI65578 FUE65554:FUE65578 GEA65554:GEA65578 GNW65554:GNW65578 GXS65554:GXS65578 HHO65554:HHO65578 HRK65554:HRK65578 IBG65554:IBG65578 ILC65554:ILC65578 IUY65554:IUY65578 JEU65554:JEU65578 JOQ65554:JOQ65578 JYM65554:JYM65578 KII65554:KII65578 KSE65554:KSE65578 LCA65554:LCA65578 LLW65554:LLW65578 LVS65554:LVS65578 MFO65554:MFO65578 MPK65554:MPK65578 MZG65554:MZG65578 NJC65554:NJC65578 NSY65554:NSY65578 OCU65554:OCU65578 OMQ65554:OMQ65578 OWM65554:OWM65578 PGI65554:PGI65578 PQE65554:PQE65578 QAA65554:QAA65578 QJW65554:QJW65578 QTS65554:QTS65578 RDO65554:RDO65578 RNK65554:RNK65578 RXG65554:RXG65578 SHC65554:SHC65578 SQY65554:SQY65578 TAU65554:TAU65578 TKQ65554:TKQ65578 TUM65554:TUM65578 UEI65554:UEI65578 UOE65554:UOE65578 UYA65554:UYA65578 VHW65554:VHW65578 VRS65554:VRS65578 WBO65554:WBO65578 WLK65554:WLK65578 WVG65554:WVG65578 B131090:C131114 IU131090:IU131114 SQ131090:SQ131114 ACM131090:ACM131114 AMI131090:AMI131114 AWE131090:AWE131114 BGA131090:BGA131114 BPW131090:BPW131114 BZS131090:BZS131114 CJO131090:CJO131114 CTK131090:CTK131114 DDG131090:DDG131114 DNC131090:DNC131114 DWY131090:DWY131114 EGU131090:EGU131114 EQQ131090:EQQ131114 FAM131090:FAM131114 FKI131090:FKI131114 FUE131090:FUE131114 GEA131090:GEA131114 GNW131090:GNW131114 GXS131090:GXS131114 HHO131090:HHO131114 HRK131090:HRK131114 IBG131090:IBG131114 ILC131090:ILC131114 IUY131090:IUY131114 JEU131090:JEU131114 JOQ131090:JOQ131114 JYM131090:JYM131114 KII131090:KII131114 KSE131090:KSE131114 LCA131090:LCA131114 LLW131090:LLW131114 LVS131090:LVS131114 MFO131090:MFO131114 MPK131090:MPK131114 MZG131090:MZG131114 NJC131090:NJC131114 NSY131090:NSY131114 OCU131090:OCU131114 OMQ131090:OMQ131114 OWM131090:OWM131114 PGI131090:PGI131114 PQE131090:PQE131114 QAA131090:QAA131114 QJW131090:QJW131114 QTS131090:QTS131114 RDO131090:RDO131114 RNK131090:RNK131114 RXG131090:RXG131114 SHC131090:SHC131114 SQY131090:SQY131114 TAU131090:TAU131114 TKQ131090:TKQ131114 TUM131090:TUM131114 UEI131090:UEI131114 UOE131090:UOE131114 UYA131090:UYA131114 VHW131090:VHW131114 VRS131090:VRS131114 WBO131090:WBO131114 WLK131090:WLK131114 WVG131090:WVG131114 B196626:C196650 IU196626:IU196650 SQ196626:SQ196650 ACM196626:ACM196650 AMI196626:AMI196650 AWE196626:AWE196650 BGA196626:BGA196650 BPW196626:BPW196650 BZS196626:BZS196650 CJO196626:CJO196650 CTK196626:CTK196650 DDG196626:DDG196650 DNC196626:DNC196650 DWY196626:DWY196650 EGU196626:EGU196650 EQQ196626:EQQ196650 FAM196626:FAM196650 FKI196626:FKI196650 FUE196626:FUE196650 GEA196626:GEA196650 GNW196626:GNW196650 GXS196626:GXS196650 HHO196626:HHO196650 HRK196626:HRK196650 IBG196626:IBG196650 ILC196626:ILC196650 IUY196626:IUY196650 JEU196626:JEU196650 JOQ196626:JOQ196650 JYM196626:JYM196650 KII196626:KII196650 KSE196626:KSE196650 LCA196626:LCA196650 LLW196626:LLW196650 LVS196626:LVS196650 MFO196626:MFO196650 MPK196626:MPK196650 MZG196626:MZG196650 NJC196626:NJC196650 NSY196626:NSY196650 OCU196626:OCU196650 OMQ196626:OMQ196650 OWM196626:OWM196650 PGI196626:PGI196650 PQE196626:PQE196650 QAA196626:QAA196650 QJW196626:QJW196650 QTS196626:QTS196650 RDO196626:RDO196650 RNK196626:RNK196650 RXG196626:RXG196650 SHC196626:SHC196650 SQY196626:SQY196650 TAU196626:TAU196650 TKQ196626:TKQ196650 TUM196626:TUM196650 UEI196626:UEI196650 UOE196626:UOE196650 UYA196626:UYA196650 VHW196626:VHW196650 VRS196626:VRS196650 WBO196626:WBO196650 WLK196626:WLK196650 WVG196626:WVG196650 B262162:C262186 IU262162:IU262186 SQ262162:SQ262186 ACM262162:ACM262186 AMI262162:AMI262186 AWE262162:AWE262186 BGA262162:BGA262186 BPW262162:BPW262186 BZS262162:BZS262186 CJO262162:CJO262186 CTK262162:CTK262186 DDG262162:DDG262186 DNC262162:DNC262186 DWY262162:DWY262186 EGU262162:EGU262186 EQQ262162:EQQ262186 FAM262162:FAM262186 FKI262162:FKI262186 FUE262162:FUE262186 GEA262162:GEA262186 GNW262162:GNW262186 GXS262162:GXS262186 HHO262162:HHO262186 HRK262162:HRK262186 IBG262162:IBG262186 ILC262162:ILC262186 IUY262162:IUY262186 JEU262162:JEU262186 JOQ262162:JOQ262186 JYM262162:JYM262186 KII262162:KII262186 KSE262162:KSE262186 LCA262162:LCA262186 LLW262162:LLW262186 LVS262162:LVS262186 MFO262162:MFO262186 MPK262162:MPK262186 MZG262162:MZG262186 NJC262162:NJC262186 NSY262162:NSY262186 OCU262162:OCU262186 OMQ262162:OMQ262186 OWM262162:OWM262186 PGI262162:PGI262186 PQE262162:PQE262186 QAA262162:QAA262186 QJW262162:QJW262186 QTS262162:QTS262186 RDO262162:RDO262186 RNK262162:RNK262186 RXG262162:RXG262186 SHC262162:SHC262186 SQY262162:SQY262186 TAU262162:TAU262186 TKQ262162:TKQ262186 TUM262162:TUM262186 UEI262162:UEI262186 UOE262162:UOE262186 UYA262162:UYA262186 VHW262162:VHW262186 VRS262162:VRS262186 WBO262162:WBO262186 WLK262162:WLK262186 WVG262162:WVG262186 B327698:C327722 IU327698:IU327722 SQ327698:SQ327722 ACM327698:ACM327722 AMI327698:AMI327722 AWE327698:AWE327722 BGA327698:BGA327722 BPW327698:BPW327722 BZS327698:BZS327722 CJO327698:CJO327722 CTK327698:CTK327722 DDG327698:DDG327722 DNC327698:DNC327722 DWY327698:DWY327722 EGU327698:EGU327722 EQQ327698:EQQ327722 FAM327698:FAM327722 FKI327698:FKI327722 FUE327698:FUE327722 GEA327698:GEA327722 GNW327698:GNW327722 GXS327698:GXS327722 HHO327698:HHO327722 HRK327698:HRK327722 IBG327698:IBG327722 ILC327698:ILC327722 IUY327698:IUY327722 JEU327698:JEU327722 JOQ327698:JOQ327722 JYM327698:JYM327722 KII327698:KII327722 KSE327698:KSE327722 LCA327698:LCA327722 LLW327698:LLW327722 LVS327698:LVS327722 MFO327698:MFO327722 MPK327698:MPK327722 MZG327698:MZG327722 NJC327698:NJC327722 NSY327698:NSY327722 OCU327698:OCU327722 OMQ327698:OMQ327722 OWM327698:OWM327722 PGI327698:PGI327722 PQE327698:PQE327722 QAA327698:QAA327722 QJW327698:QJW327722 QTS327698:QTS327722 RDO327698:RDO327722 RNK327698:RNK327722 RXG327698:RXG327722 SHC327698:SHC327722 SQY327698:SQY327722 TAU327698:TAU327722 TKQ327698:TKQ327722 TUM327698:TUM327722 UEI327698:UEI327722 UOE327698:UOE327722 UYA327698:UYA327722 VHW327698:VHW327722 VRS327698:VRS327722 WBO327698:WBO327722 WLK327698:WLK327722 WVG327698:WVG327722 B393234:C393258 IU393234:IU393258 SQ393234:SQ393258 ACM393234:ACM393258 AMI393234:AMI393258 AWE393234:AWE393258 BGA393234:BGA393258 BPW393234:BPW393258 BZS393234:BZS393258 CJO393234:CJO393258 CTK393234:CTK393258 DDG393234:DDG393258 DNC393234:DNC393258 DWY393234:DWY393258 EGU393234:EGU393258 EQQ393234:EQQ393258 FAM393234:FAM393258 FKI393234:FKI393258 FUE393234:FUE393258 GEA393234:GEA393258 GNW393234:GNW393258 GXS393234:GXS393258 HHO393234:HHO393258 HRK393234:HRK393258 IBG393234:IBG393258 ILC393234:ILC393258 IUY393234:IUY393258 JEU393234:JEU393258 JOQ393234:JOQ393258 JYM393234:JYM393258 KII393234:KII393258 KSE393234:KSE393258 LCA393234:LCA393258 LLW393234:LLW393258 LVS393234:LVS393258 MFO393234:MFO393258 MPK393234:MPK393258 MZG393234:MZG393258 NJC393234:NJC393258 NSY393234:NSY393258 OCU393234:OCU393258 OMQ393234:OMQ393258 OWM393234:OWM393258 PGI393234:PGI393258 PQE393234:PQE393258 QAA393234:QAA393258 QJW393234:QJW393258 QTS393234:QTS393258 RDO393234:RDO393258 RNK393234:RNK393258 RXG393234:RXG393258 SHC393234:SHC393258 SQY393234:SQY393258 TAU393234:TAU393258 TKQ393234:TKQ393258 TUM393234:TUM393258 UEI393234:UEI393258 UOE393234:UOE393258 UYA393234:UYA393258 VHW393234:VHW393258 VRS393234:VRS393258 WBO393234:WBO393258 WLK393234:WLK393258 WVG393234:WVG393258 B458770:C458794 IU458770:IU458794 SQ458770:SQ458794 ACM458770:ACM458794 AMI458770:AMI458794 AWE458770:AWE458794 BGA458770:BGA458794 BPW458770:BPW458794 BZS458770:BZS458794 CJO458770:CJO458794 CTK458770:CTK458794 DDG458770:DDG458794 DNC458770:DNC458794 DWY458770:DWY458794 EGU458770:EGU458794 EQQ458770:EQQ458794 FAM458770:FAM458794 FKI458770:FKI458794 FUE458770:FUE458794 GEA458770:GEA458794 GNW458770:GNW458794 GXS458770:GXS458794 HHO458770:HHO458794 HRK458770:HRK458794 IBG458770:IBG458794 ILC458770:ILC458794 IUY458770:IUY458794 JEU458770:JEU458794 JOQ458770:JOQ458794 JYM458770:JYM458794 KII458770:KII458794 KSE458770:KSE458794 LCA458770:LCA458794 LLW458770:LLW458794 LVS458770:LVS458794 MFO458770:MFO458794 MPK458770:MPK458794 MZG458770:MZG458794 NJC458770:NJC458794 NSY458770:NSY458794 OCU458770:OCU458794 OMQ458770:OMQ458794 OWM458770:OWM458794 PGI458770:PGI458794 PQE458770:PQE458794 QAA458770:QAA458794 QJW458770:QJW458794 QTS458770:QTS458794 RDO458770:RDO458794 RNK458770:RNK458794 RXG458770:RXG458794 SHC458770:SHC458794 SQY458770:SQY458794 TAU458770:TAU458794 TKQ458770:TKQ458794 TUM458770:TUM458794 UEI458770:UEI458794 UOE458770:UOE458794 UYA458770:UYA458794 VHW458770:VHW458794 VRS458770:VRS458794 WBO458770:WBO458794 WLK458770:WLK458794 WVG458770:WVG458794 B524306:C524330 IU524306:IU524330 SQ524306:SQ524330 ACM524306:ACM524330 AMI524306:AMI524330 AWE524306:AWE524330 BGA524306:BGA524330 BPW524306:BPW524330 BZS524306:BZS524330 CJO524306:CJO524330 CTK524306:CTK524330 DDG524306:DDG524330 DNC524306:DNC524330 DWY524306:DWY524330 EGU524306:EGU524330 EQQ524306:EQQ524330 FAM524306:FAM524330 FKI524306:FKI524330 FUE524306:FUE524330 GEA524306:GEA524330 GNW524306:GNW524330 GXS524306:GXS524330 HHO524306:HHO524330 HRK524306:HRK524330 IBG524306:IBG524330 ILC524306:ILC524330 IUY524306:IUY524330 JEU524306:JEU524330 JOQ524306:JOQ524330 JYM524306:JYM524330 KII524306:KII524330 KSE524306:KSE524330 LCA524306:LCA524330 LLW524306:LLW524330 LVS524306:LVS524330 MFO524306:MFO524330 MPK524306:MPK524330 MZG524306:MZG524330 NJC524306:NJC524330 NSY524306:NSY524330 OCU524306:OCU524330 OMQ524306:OMQ524330 OWM524306:OWM524330 PGI524306:PGI524330 PQE524306:PQE524330 QAA524306:QAA524330 QJW524306:QJW524330 QTS524306:QTS524330 RDO524306:RDO524330 RNK524306:RNK524330 RXG524306:RXG524330 SHC524306:SHC524330 SQY524306:SQY524330 TAU524306:TAU524330 TKQ524306:TKQ524330 TUM524306:TUM524330 UEI524306:UEI524330 UOE524306:UOE524330 UYA524306:UYA524330 VHW524306:VHW524330 VRS524306:VRS524330 WBO524306:WBO524330 WLK524306:WLK524330 WVG524306:WVG524330 B589842:C589866 IU589842:IU589866 SQ589842:SQ589866 ACM589842:ACM589866 AMI589842:AMI589866 AWE589842:AWE589866 BGA589842:BGA589866 BPW589842:BPW589866 BZS589842:BZS589866 CJO589842:CJO589866 CTK589842:CTK589866 DDG589842:DDG589866 DNC589842:DNC589866 DWY589842:DWY589866 EGU589842:EGU589866 EQQ589842:EQQ589866 FAM589842:FAM589866 FKI589842:FKI589866 FUE589842:FUE589866 GEA589842:GEA589866 GNW589842:GNW589866 GXS589842:GXS589866 HHO589842:HHO589866 HRK589842:HRK589866 IBG589842:IBG589866 ILC589842:ILC589866 IUY589842:IUY589866 JEU589842:JEU589866 JOQ589842:JOQ589866 JYM589842:JYM589866 KII589842:KII589866 KSE589842:KSE589866 LCA589842:LCA589866 LLW589842:LLW589866 LVS589842:LVS589866 MFO589842:MFO589866 MPK589842:MPK589866 MZG589842:MZG589866 NJC589842:NJC589866 NSY589842:NSY589866 OCU589842:OCU589866 OMQ589842:OMQ589866 OWM589842:OWM589866 PGI589842:PGI589866 PQE589842:PQE589866 QAA589842:QAA589866 QJW589842:QJW589866 QTS589842:QTS589866 RDO589842:RDO589866 RNK589842:RNK589866 RXG589842:RXG589866 SHC589842:SHC589866 SQY589842:SQY589866 TAU589842:TAU589866 TKQ589842:TKQ589866 TUM589842:TUM589866 UEI589842:UEI589866 UOE589842:UOE589866 UYA589842:UYA589866 VHW589842:VHW589866 VRS589842:VRS589866 WBO589842:WBO589866 WLK589842:WLK589866 WVG589842:WVG589866 B655378:C655402 IU655378:IU655402 SQ655378:SQ655402 ACM655378:ACM655402 AMI655378:AMI655402 AWE655378:AWE655402 BGA655378:BGA655402 BPW655378:BPW655402 BZS655378:BZS655402 CJO655378:CJO655402 CTK655378:CTK655402 DDG655378:DDG655402 DNC655378:DNC655402 DWY655378:DWY655402 EGU655378:EGU655402 EQQ655378:EQQ655402 FAM655378:FAM655402 FKI655378:FKI655402 FUE655378:FUE655402 GEA655378:GEA655402 GNW655378:GNW655402 GXS655378:GXS655402 HHO655378:HHO655402 HRK655378:HRK655402 IBG655378:IBG655402 ILC655378:ILC655402 IUY655378:IUY655402 JEU655378:JEU655402 JOQ655378:JOQ655402 JYM655378:JYM655402 KII655378:KII655402 KSE655378:KSE655402 LCA655378:LCA655402 LLW655378:LLW655402 LVS655378:LVS655402 MFO655378:MFO655402 MPK655378:MPK655402 MZG655378:MZG655402 NJC655378:NJC655402 NSY655378:NSY655402 OCU655378:OCU655402 OMQ655378:OMQ655402 OWM655378:OWM655402 PGI655378:PGI655402 PQE655378:PQE655402 QAA655378:QAA655402 QJW655378:QJW655402 QTS655378:QTS655402 RDO655378:RDO655402 RNK655378:RNK655402 RXG655378:RXG655402 SHC655378:SHC655402 SQY655378:SQY655402 TAU655378:TAU655402 TKQ655378:TKQ655402 TUM655378:TUM655402 UEI655378:UEI655402 UOE655378:UOE655402 UYA655378:UYA655402 VHW655378:VHW655402 VRS655378:VRS655402 WBO655378:WBO655402 WLK655378:WLK655402 WVG655378:WVG655402 B720914:C720938 IU720914:IU720938 SQ720914:SQ720938 ACM720914:ACM720938 AMI720914:AMI720938 AWE720914:AWE720938 BGA720914:BGA720938 BPW720914:BPW720938 BZS720914:BZS720938 CJO720914:CJO720938 CTK720914:CTK720938 DDG720914:DDG720938 DNC720914:DNC720938 DWY720914:DWY720938 EGU720914:EGU720938 EQQ720914:EQQ720938 FAM720914:FAM720938 FKI720914:FKI720938 FUE720914:FUE720938 GEA720914:GEA720938 GNW720914:GNW720938 GXS720914:GXS720938 HHO720914:HHO720938 HRK720914:HRK720938 IBG720914:IBG720938 ILC720914:ILC720938 IUY720914:IUY720938 JEU720914:JEU720938 JOQ720914:JOQ720938 JYM720914:JYM720938 KII720914:KII720938 KSE720914:KSE720938 LCA720914:LCA720938 LLW720914:LLW720938 LVS720914:LVS720938 MFO720914:MFO720938 MPK720914:MPK720938 MZG720914:MZG720938 NJC720914:NJC720938 NSY720914:NSY720938 OCU720914:OCU720938 OMQ720914:OMQ720938 OWM720914:OWM720938 PGI720914:PGI720938 PQE720914:PQE720938 QAA720914:QAA720938 QJW720914:QJW720938 QTS720914:QTS720938 RDO720914:RDO720938 RNK720914:RNK720938 RXG720914:RXG720938 SHC720914:SHC720938 SQY720914:SQY720938 TAU720914:TAU720938 TKQ720914:TKQ720938 TUM720914:TUM720938 UEI720914:UEI720938 UOE720914:UOE720938 UYA720914:UYA720938 VHW720914:VHW720938 VRS720914:VRS720938 WBO720914:WBO720938 WLK720914:WLK720938 WVG720914:WVG720938 B786450:C786474 IU786450:IU786474 SQ786450:SQ786474 ACM786450:ACM786474 AMI786450:AMI786474 AWE786450:AWE786474 BGA786450:BGA786474 BPW786450:BPW786474 BZS786450:BZS786474 CJO786450:CJO786474 CTK786450:CTK786474 DDG786450:DDG786474 DNC786450:DNC786474 DWY786450:DWY786474 EGU786450:EGU786474 EQQ786450:EQQ786474 FAM786450:FAM786474 FKI786450:FKI786474 FUE786450:FUE786474 GEA786450:GEA786474 GNW786450:GNW786474 GXS786450:GXS786474 HHO786450:HHO786474 HRK786450:HRK786474 IBG786450:IBG786474 ILC786450:ILC786474 IUY786450:IUY786474 JEU786450:JEU786474 JOQ786450:JOQ786474 JYM786450:JYM786474 KII786450:KII786474 KSE786450:KSE786474 LCA786450:LCA786474 LLW786450:LLW786474 LVS786450:LVS786474 MFO786450:MFO786474 MPK786450:MPK786474 MZG786450:MZG786474 NJC786450:NJC786474 NSY786450:NSY786474 OCU786450:OCU786474 OMQ786450:OMQ786474 OWM786450:OWM786474 PGI786450:PGI786474 PQE786450:PQE786474 QAA786450:QAA786474 QJW786450:QJW786474 QTS786450:QTS786474 RDO786450:RDO786474 RNK786450:RNK786474 RXG786450:RXG786474 SHC786450:SHC786474 SQY786450:SQY786474 TAU786450:TAU786474 TKQ786450:TKQ786474 TUM786450:TUM786474 UEI786450:UEI786474 UOE786450:UOE786474 UYA786450:UYA786474 VHW786450:VHW786474 VRS786450:VRS786474 WBO786450:WBO786474 WLK786450:WLK786474 WVG786450:WVG786474 B851986:C852010 IU851986:IU852010 SQ851986:SQ852010 ACM851986:ACM852010 AMI851986:AMI852010 AWE851986:AWE852010 BGA851986:BGA852010 BPW851986:BPW852010 BZS851986:BZS852010 CJO851986:CJO852010 CTK851986:CTK852010 DDG851986:DDG852010 DNC851986:DNC852010 DWY851986:DWY852010 EGU851986:EGU852010 EQQ851986:EQQ852010 FAM851986:FAM852010 FKI851986:FKI852010 FUE851986:FUE852010 GEA851986:GEA852010 GNW851986:GNW852010 GXS851986:GXS852010 HHO851986:HHO852010 HRK851986:HRK852010 IBG851986:IBG852010 ILC851986:ILC852010 IUY851986:IUY852010 JEU851986:JEU852010 JOQ851986:JOQ852010 JYM851986:JYM852010 KII851986:KII852010 KSE851986:KSE852010 LCA851986:LCA852010 LLW851986:LLW852010 LVS851986:LVS852010 MFO851986:MFO852010 MPK851986:MPK852010 MZG851986:MZG852010 NJC851986:NJC852010 NSY851986:NSY852010 OCU851986:OCU852010 OMQ851986:OMQ852010 OWM851986:OWM852010 PGI851986:PGI852010 PQE851986:PQE852010 QAA851986:QAA852010 QJW851986:QJW852010 QTS851986:QTS852010 RDO851986:RDO852010 RNK851986:RNK852010 RXG851986:RXG852010 SHC851986:SHC852010 SQY851986:SQY852010 TAU851986:TAU852010 TKQ851986:TKQ852010 TUM851986:TUM852010 UEI851986:UEI852010 UOE851986:UOE852010 UYA851986:UYA852010 VHW851986:VHW852010 VRS851986:VRS852010 WBO851986:WBO852010 WLK851986:WLK852010 WVG851986:WVG852010 B917522:C917546 IU917522:IU917546 SQ917522:SQ917546 ACM917522:ACM917546 AMI917522:AMI917546 AWE917522:AWE917546 BGA917522:BGA917546 BPW917522:BPW917546 BZS917522:BZS917546 CJO917522:CJO917546 CTK917522:CTK917546 DDG917522:DDG917546 DNC917522:DNC917546 DWY917522:DWY917546 EGU917522:EGU917546 EQQ917522:EQQ917546 FAM917522:FAM917546 FKI917522:FKI917546 FUE917522:FUE917546 GEA917522:GEA917546 GNW917522:GNW917546 GXS917522:GXS917546 HHO917522:HHO917546 HRK917522:HRK917546 IBG917522:IBG917546 ILC917522:ILC917546 IUY917522:IUY917546 JEU917522:JEU917546 JOQ917522:JOQ917546 JYM917522:JYM917546 KII917522:KII917546 KSE917522:KSE917546 LCA917522:LCA917546 LLW917522:LLW917546 LVS917522:LVS917546 MFO917522:MFO917546 MPK917522:MPK917546 MZG917522:MZG917546 NJC917522:NJC917546 NSY917522:NSY917546 OCU917522:OCU917546 OMQ917522:OMQ917546 OWM917522:OWM917546 PGI917522:PGI917546 PQE917522:PQE917546 QAA917522:QAA917546 QJW917522:QJW917546 QTS917522:QTS917546 RDO917522:RDO917546 RNK917522:RNK917546 RXG917522:RXG917546 SHC917522:SHC917546 SQY917522:SQY917546 TAU917522:TAU917546 TKQ917522:TKQ917546 TUM917522:TUM917546 UEI917522:UEI917546 UOE917522:UOE917546 UYA917522:UYA917546 VHW917522:VHW917546 VRS917522:VRS917546 WBO917522:WBO917546 WLK917522:WLK917546 WVG917522:WVG917546 B983058:C983082 IU983058:IU983082 SQ983058:SQ983082 ACM983058:ACM983082 AMI983058:AMI983082 AWE983058:AWE983082 BGA983058:BGA983082 BPW983058:BPW983082 BZS983058:BZS983082 CJO983058:CJO983082 CTK983058:CTK983082 DDG983058:DDG983082 DNC983058:DNC983082 DWY983058:DWY983082 EGU983058:EGU983082 EQQ983058:EQQ983082 FAM983058:FAM983082 FKI983058:FKI983082 FUE983058:FUE983082 GEA983058:GEA983082 GNW983058:GNW983082 GXS983058:GXS983082 HHO983058:HHO983082 HRK983058:HRK983082 IBG983058:IBG983082 ILC983058:ILC983082 IUY983058:IUY983082 JEU983058:JEU983082 JOQ983058:JOQ983082 JYM983058:JYM983082 KII983058:KII983082 KSE983058:KSE983082 LCA983058:LCA983082 LLW983058:LLW983082 LVS983058:LVS983082 MFO983058:MFO983082 MPK983058:MPK983082 MZG983058:MZG983082 NJC983058:NJC983082 NSY983058:NSY983082 OCU983058:OCU983082 OMQ983058:OMQ983082 OWM983058:OWM983082 PGI983058:PGI983082 PQE983058:PQE983082 QAA983058:QAA983082 QJW983058:QJW983082 QTS983058:QTS983082 RDO983058:RDO983082 RNK983058:RNK983082 RXG983058:RXG983082 SHC983058:SHC983082 SQY983058:SQY983082 TAU983058:TAU983082 TKQ983058:TKQ983082 TUM983058:TUM983082 UEI983058:UEI983082 UOE983058:UOE983082 UYA983058:UYA983082 VHW983058:VHW983082 VRS983058:VRS983082 WBO983058:WBO983082 WLK983058:WLK983082 IU16:IU43 WVG16:WVG43 WLK16:WLK43 WBO16:WBO43 VRS16:VRS43 VHW16:VHW43 UYA16:UYA43 UOE16:UOE43 UEI16:UEI43 TUM16:TUM43 TKQ16:TKQ43 TAU16:TAU43 SQY16:SQY43 SHC16:SHC43 RXG16:RXG43 RNK16:RNK43 RDO16:RDO43 QTS16:QTS43 QJW16:QJW43 QAA16:QAA43 PQE16:PQE43 PGI16:PGI43 OWM16:OWM43 OMQ16:OMQ43 OCU16:OCU43 NSY16:NSY43 NJC16:NJC43 MZG16:MZG43 MPK16:MPK43 MFO16:MFO43 LVS16:LVS43 LLW16:LLW43 LCA16:LCA43 KSE16:KSE43 KII16:KII43 JYM16:JYM43 JOQ16:JOQ43 JEU16:JEU43 IUY16:IUY43 ILC16:ILC43 IBG16:IBG43 HRK16:HRK43 HHO16:HHO43 GXS16:GXS43 GNW16:GNW43 GEA16:GEA43 FUE16:FUE43 FKI16:FKI43 FAM16:FAM43 EQQ16:EQQ43 EGU16:EGU43 DWY16:DWY43 DNC16:DNC43 DDG16:DDG43 CTK16:CTK43 CJO16:CJO43 BZS16:BZS43 BPW16:BPW43 BGA16:BGA43 AWE16:AWE43 AMI16:AMI43 ACM16:ACM43 SQ16:SQ43" xr:uid="{36BF04D1-8BAD-4CFA-8991-C1599AA2CFC0}">
      <formula1>"2007,2008,2009,2010,2011,2012,2013,2014,2015,2016,2017,2018,2019,2020"</formula1>
    </dataValidation>
    <dataValidation type="list" showInputMessage="1" showErrorMessage="1" sqref="WVM983051 WLQ983051 WBU983051 VRY983051 VIC983051 UYG983051 UOK983051 UEO983051 TUS983051 TKW983051 TBA983051 SRE983051 SHI983051 RXM983051 RNQ983051 RDU983051 QTY983051 QKC983051 QAG983051 PQK983051 PGO983051 OWS983051 OMW983051 ODA983051 NTE983051 NJI983051 MZM983051 MPQ983051 MFU983051 LVY983051 LMC983051 LCG983051 KSK983051 KIO983051 JYS983051 JOW983051 JFA983051 IVE983051 ILI983051 IBM983051 HRQ983051 HHU983051 GXY983051 GOC983051 GEG983051 FUK983051 FKO983051 FAS983051 EQW983051 EHA983051 DXE983051 DNI983051 DDM983051 CTQ983051 CJU983051 BZY983051 BQC983051 BGG983051 AWK983051 AMO983051 ACS983051 SW983051 JA983051 I983051 WVM917515 WLQ917515 WBU917515 VRY917515 VIC917515 UYG917515 UOK917515 UEO917515 TUS917515 TKW917515 TBA917515 SRE917515 SHI917515 RXM917515 RNQ917515 RDU917515 QTY917515 QKC917515 QAG917515 PQK917515 PGO917515 OWS917515 OMW917515 ODA917515 NTE917515 NJI917515 MZM917515 MPQ917515 MFU917515 LVY917515 LMC917515 LCG917515 KSK917515 KIO917515 JYS917515 JOW917515 JFA917515 IVE917515 ILI917515 IBM917515 HRQ917515 HHU917515 GXY917515 GOC917515 GEG917515 FUK917515 FKO917515 FAS917515 EQW917515 EHA917515 DXE917515 DNI917515 DDM917515 CTQ917515 CJU917515 BZY917515 BQC917515 BGG917515 AWK917515 AMO917515 ACS917515 SW917515 JA917515 I917515 WVM851979 WLQ851979 WBU851979 VRY851979 VIC851979 UYG851979 UOK851979 UEO851979 TUS851979 TKW851979 TBA851979 SRE851979 SHI851979 RXM851979 RNQ851979 RDU851979 QTY851979 QKC851979 QAG851979 PQK851979 PGO851979 OWS851979 OMW851979 ODA851979 NTE851979 NJI851979 MZM851979 MPQ851979 MFU851979 LVY851979 LMC851979 LCG851979 KSK851979 KIO851979 JYS851979 JOW851979 JFA851979 IVE851979 ILI851979 IBM851979 HRQ851979 HHU851979 GXY851979 GOC851979 GEG851979 FUK851979 FKO851979 FAS851979 EQW851979 EHA851979 DXE851979 DNI851979 DDM851979 CTQ851979 CJU851979 BZY851979 BQC851979 BGG851979 AWK851979 AMO851979 ACS851979 SW851979 JA851979 I851979 WVM786443 WLQ786443 WBU786443 VRY786443 VIC786443 UYG786443 UOK786443 UEO786443 TUS786443 TKW786443 TBA786443 SRE786443 SHI786443 RXM786443 RNQ786443 RDU786443 QTY786443 QKC786443 QAG786443 PQK786443 PGO786443 OWS786443 OMW786443 ODA786443 NTE786443 NJI786443 MZM786443 MPQ786443 MFU786443 LVY786443 LMC786443 LCG786443 KSK786443 KIO786443 JYS786443 JOW786443 JFA786443 IVE786443 ILI786443 IBM786443 HRQ786443 HHU786443 GXY786443 GOC786443 GEG786443 FUK786443 FKO786443 FAS786443 EQW786443 EHA786443 DXE786443 DNI786443 DDM786443 CTQ786443 CJU786443 BZY786443 BQC786443 BGG786443 AWK786443 AMO786443 ACS786443 SW786443 JA786443 I786443 WVM720907 WLQ720907 WBU720907 VRY720907 VIC720907 UYG720907 UOK720907 UEO720907 TUS720907 TKW720907 TBA720907 SRE720907 SHI720907 RXM720907 RNQ720907 RDU720907 QTY720907 QKC720907 QAG720907 PQK720907 PGO720907 OWS720907 OMW720907 ODA720907 NTE720907 NJI720907 MZM720907 MPQ720907 MFU720907 LVY720907 LMC720907 LCG720907 KSK720907 KIO720907 JYS720907 JOW720907 JFA720907 IVE720907 ILI720907 IBM720907 HRQ720907 HHU720907 GXY720907 GOC720907 GEG720907 FUK720907 FKO720907 FAS720907 EQW720907 EHA720907 DXE720907 DNI720907 DDM720907 CTQ720907 CJU720907 BZY720907 BQC720907 BGG720907 AWK720907 AMO720907 ACS720907 SW720907 JA720907 I720907 WVM655371 WLQ655371 WBU655371 VRY655371 VIC655371 UYG655371 UOK655371 UEO655371 TUS655371 TKW655371 TBA655371 SRE655371 SHI655371 RXM655371 RNQ655371 RDU655371 QTY655371 QKC655371 QAG655371 PQK655371 PGO655371 OWS655371 OMW655371 ODA655371 NTE655371 NJI655371 MZM655371 MPQ655371 MFU655371 LVY655371 LMC655371 LCG655371 KSK655371 KIO655371 JYS655371 JOW655371 JFA655371 IVE655371 ILI655371 IBM655371 HRQ655371 HHU655371 GXY655371 GOC655371 GEG655371 FUK655371 FKO655371 FAS655371 EQW655371 EHA655371 DXE655371 DNI655371 DDM655371 CTQ655371 CJU655371 BZY655371 BQC655371 BGG655371 AWK655371 AMO655371 ACS655371 SW655371 JA655371 I655371 WVM589835 WLQ589835 WBU589835 VRY589835 VIC589835 UYG589835 UOK589835 UEO589835 TUS589835 TKW589835 TBA589835 SRE589835 SHI589835 RXM589835 RNQ589835 RDU589835 QTY589835 QKC589835 QAG589835 PQK589835 PGO589835 OWS589835 OMW589835 ODA589835 NTE589835 NJI589835 MZM589835 MPQ589835 MFU589835 LVY589835 LMC589835 LCG589835 KSK589835 KIO589835 JYS589835 JOW589835 JFA589835 IVE589835 ILI589835 IBM589835 HRQ589835 HHU589835 GXY589835 GOC589835 GEG589835 FUK589835 FKO589835 FAS589835 EQW589835 EHA589835 DXE589835 DNI589835 DDM589835 CTQ589835 CJU589835 BZY589835 BQC589835 BGG589835 AWK589835 AMO589835 ACS589835 SW589835 JA589835 I589835 WVM524299 WLQ524299 WBU524299 VRY524299 VIC524299 UYG524299 UOK524299 UEO524299 TUS524299 TKW524299 TBA524299 SRE524299 SHI524299 RXM524299 RNQ524299 RDU524299 QTY524299 QKC524299 QAG524299 PQK524299 PGO524299 OWS524299 OMW524299 ODA524299 NTE524299 NJI524299 MZM524299 MPQ524299 MFU524299 LVY524299 LMC524299 LCG524299 KSK524299 KIO524299 JYS524299 JOW524299 JFA524299 IVE524299 ILI524299 IBM524299 HRQ524299 HHU524299 GXY524299 GOC524299 GEG524299 FUK524299 FKO524299 FAS524299 EQW524299 EHA524299 DXE524299 DNI524299 DDM524299 CTQ524299 CJU524299 BZY524299 BQC524299 BGG524299 AWK524299 AMO524299 ACS524299 SW524299 JA524299 I524299 WVM458763 WLQ458763 WBU458763 VRY458763 VIC458763 UYG458763 UOK458763 UEO458763 TUS458763 TKW458763 TBA458763 SRE458763 SHI458763 RXM458763 RNQ458763 RDU458763 QTY458763 QKC458763 QAG458763 PQK458763 PGO458763 OWS458763 OMW458763 ODA458763 NTE458763 NJI458763 MZM458763 MPQ458763 MFU458763 LVY458763 LMC458763 LCG458763 KSK458763 KIO458763 JYS458763 JOW458763 JFA458763 IVE458763 ILI458763 IBM458763 HRQ458763 HHU458763 GXY458763 GOC458763 GEG458763 FUK458763 FKO458763 FAS458763 EQW458763 EHA458763 DXE458763 DNI458763 DDM458763 CTQ458763 CJU458763 BZY458763 BQC458763 BGG458763 AWK458763 AMO458763 ACS458763 SW458763 JA458763 I458763 WVM393227 WLQ393227 WBU393227 VRY393227 VIC393227 UYG393227 UOK393227 UEO393227 TUS393227 TKW393227 TBA393227 SRE393227 SHI393227 RXM393227 RNQ393227 RDU393227 QTY393227 QKC393227 QAG393227 PQK393227 PGO393227 OWS393227 OMW393227 ODA393227 NTE393227 NJI393227 MZM393227 MPQ393227 MFU393227 LVY393227 LMC393227 LCG393227 KSK393227 KIO393227 JYS393227 JOW393227 JFA393227 IVE393227 ILI393227 IBM393227 HRQ393227 HHU393227 GXY393227 GOC393227 GEG393227 FUK393227 FKO393227 FAS393227 EQW393227 EHA393227 DXE393227 DNI393227 DDM393227 CTQ393227 CJU393227 BZY393227 BQC393227 BGG393227 AWK393227 AMO393227 ACS393227 SW393227 JA393227 I393227 WVM327691 WLQ327691 WBU327691 VRY327691 VIC327691 UYG327691 UOK327691 UEO327691 TUS327691 TKW327691 TBA327691 SRE327691 SHI327691 RXM327691 RNQ327691 RDU327691 QTY327691 QKC327691 QAG327691 PQK327691 PGO327691 OWS327691 OMW327691 ODA327691 NTE327691 NJI327691 MZM327691 MPQ327691 MFU327691 LVY327691 LMC327691 LCG327691 KSK327691 KIO327691 JYS327691 JOW327691 JFA327691 IVE327691 ILI327691 IBM327691 HRQ327691 HHU327691 GXY327691 GOC327691 GEG327691 FUK327691 FKO327691 FAS327691 EQW327691 EHA327691 DXE327691 DNI327691 DDM327691 CTQ327691 CJU327691 BZY327691 BQC327691 BGG327691 AWK327691 AMO327691 ACS327691 SW327691 JA327691 I327691 WVM262155 WLQ262155 WBU262155 VRY262155 VIC262155 UYG262155 UOK262155 UEO262155 TUS262155 TKW262155 TBA262155 SRE262155 SHI262155 RXM262155 RNQ262155 RDU262155 QTY262155 QKC262155 QAG262155 PQK262155 PGO262155 OWS262155 OMW262155 ODA262155 NTE262155 NJI262155 MZM262155 MPQ262155 MFU262155 LVY262155 LMC262155 LCG262155 KSK262155 KIO262155 JYS262155 JOW262155 JFA262155 IVE262155 ILI262155 IBM262155 HRQ262155 HHU262155 GXY262155 GOC262155 GEG262155 FUK262155 FKO262155 FAS262155 EQW262155 EHA262155 DXE262155 DNI262155 DDM262155 CTQ262155 CJU262155 BZY262155 BQC262155 BGG262155 AWK262155 AMO262155 ACS262155 SW262155 JA262155 I262155 WVM196619 WLQ196619 WBU196619 VRY196619 VIC196619 UYG196619 UOK196619 UEO196619 TUS196619 TKW196619 TBA196619 SRE196619 SHI196619 RXM196619 RNQ196619 RDU196619 QTY196619 QKC196619 QAG196619 PQK196619 PGO196619 OWS196619 OMW196619 ODA196619 NTE196619 NJI196619 MZM196619 MPQ196619 MFU196619 LVY196619 LMC196619 LCG196619 KSK196619 KIO196619 JYS196619 JOW196619 JFA196619 IVE196619 ILI196619 IBM196619 HRQ196619 HHU196619 GXY196619 GOC196619 GEG196619 FUK196619 FKO196619 FAS196619 EQW196619 EHA196619 DXE196619 DNI196619 DDM196619 CTQ196619 CJU196619 BZY196619 BQC196619 BGG196619 AWK196619 AMO196619 ACS196619 SW196619 JA196619 I196619 WVM131083 WLQ131083 WBU131083 VRY131083 VIC131083 UYG131083 UOK131083 UEO131083 TUS131083 TKW131083 TBA131083 SRE131083 SHI131083 RXM131083 RNQ131083 RDU131083 QTY131083 QKC131083 QAG131083 PQK131083 PGO131083 OWS131083 OMW131083 ODA131083 NTE131083 NJI131083 MZM131083 MPQ131083 MFU131083 LVY131083 LMC131083 LCG131083 KSK131083 KIO131083 JYS131083 JOW131083 JFA131083 IVE131083 ILI131083 IBM131083 HRQ131083 HHU131083 GXY131083 GOC131083 GEG131083 FUK131083 FKO131083 FAS131083 EQW131083 EHA131083 DXE131083 DNI131083 DDM131083 CTQ131083 CJU131083 BZY131083 BQC131083 BGG131083 AWK131083 AMO131083 ACS131083 SW131083 JA131083 I131083 WVM65547 WLQ65547 WBU65547 VRY65547 VIC65547 UYG65547 UOK65547 UEO65547 TUS65547 TKW65547 TBA65547 SRE65547 SHI65547 RXM65547 RNQ65547 RDU65547 QTY65547 QKC65547 QAG65547 PQK65547 PGO65547 OWS65547 OMW65547 ODA65547 NTE65547 NJI65547 MZM65547 MPQ65547 MFU65547 LVY65547 LMC65547 LCG65547 KSK65547 KIO65547 JYS65547 JOW65547 JFA65547 IVE65547 ILI65547 IBM65547 HRQ65547 HHU65547 GXY65547 GOC65547 GEG65547 FUK65547 FKO65547 FAS65547 EQW65547 EHA65547 DXE65547 DNI65547 DDM65547 CTQ65547 CJU65547 BZY65547 BQC65547 BGG65547 AWK65547 AMO65547 ACS65547 SW65547 JA65547 I65547 WVN983048:WVO983048 IZ2:JA2 SV2:SW2 ACR2:ACS2 AMN2:AMO2 AWJ2:AWK2 BGF2:BGG2 BQB2:BQC2 BZX2:BZY2 CJT2:CJU2 CTP2:CTQ2 DDL2:DDM2 DNH2:DNI2 DXD2:DXE2 EGZ2:EHA2 EQV2:EQW2 FAR2:FAS2 FKN2:FKO2 FUJ2:FUK2 GEF2:GEG2 GOB2:GOC2 GXX2:GXY2 HHT2:HHU2 HRP2:HRQ2 IBL2:IBM2 ILH2:ILI2 IVD2:IVE2 JEZ2:JFA2 JOV2:JOW2 JYR2:JYS2 KIN2:KIO2 KSJ2:KSK2 LCF2:LCG2 LMB2:LMC2 LVX2:LVY2 MFT2:MFU2 MPP2:MPQ2 MZL2:MZM2 NJH2:NJI2 NTD2:NTE2 OCZ2:ODA2 OMV2:OMW2 OWR2:OWS2 PGN2:PGO2 PQJ2:PQK2 QAF2:QAG2 QKB2:QKC2 QTX2:QTY2 RDT2:RDU2 RNP2:RNQ2 RXL2:RXM2 SHH2:SHI2 SRD2:SRE2 TAZ2:TBA2 TKV2:TKW2 TUR2:TUS2 UEN2:UEO2 UOJ2:UOK2 UYF2:UYG2 VIB2:VIC2 VRX2:VRY2 WBT2:WBU2 WLP2:WLQ2 WVL2:WVM2 J65544:L65544 JB65544:JC65544 SX65544:SY65544 ACT65544:ACU65544 AMP65544:AMQ65544 AWL65544:AWM65544 BGH65544:BGI65544 BQD65544:BQE65544 BZZ65544:CAA65544 CJV65544:CJW65544 CTR65544:CTS65544 DDN65544:DDO65544 DNJ65544:DNK65544 DXF65544:DXG65544 EHB65544:EHC65544 EQX65544:EQY65544 FAT65544:FAU65544 FKP65544:FKQ65544 FUL65544:FUM65544 GEH65544:GEI65544 GOD65544:GOE65544 GXZ65544:GYA65544 HHV65544:HHW65544 HRR65544:HRS65544 IBN65544:IBO65544 ILJ65544:ILK65544 IVF65544:IVG65544 JFB65544:JFC65544 JOX65544:JOY65544 JYT65544:JYU65544 KIP65544:KIQ65544 KSL65544:KSM65544 LCH65544:LCI65544 LMD65544:LME65544 LVZ65544:LWA65544 MFV65544:MFW65544 MPR65544:MPS65544 MZN65544:MZO65544 NJJ65544:NJK65544 NTF65544:NTG65544 ODB65544:ODC65544 OMX65544:OMY65544 OWT65544:OWU65544 PGP65544:PGQ65544 PQL65544:PQM65544 QAH65544:QAI65544 QKD65544:QKE65544 QTZ65544:QUA65544 RDV65544:RDW65544 RNR65544:RNS65544 RXN65544:RXO65544 SHJ65544:SHK65544 SRF65544:SRG65544 TBB65544:TBC65544 TKX65544:TKY65544 TUT65544:TUU65544 UEP65544:UEQ65544 UOL65544:UOM65544 UYH65544:UYI65544 VID65544:VIE65544 VRZ65544:VSA65544 WBV65544:WBW65544 WLR65544:WLS65544 WVN65544:WVO65544 J131080:L131080 JB131080:JC131080 SX131080:SY131080 ACT131080:ACU131080 AMP131080:AMQ131080 AWL131080:AWM131080 BGH131080:BGI131080 BQD131080:BQE131080 BZZ131080:CAA131080 CJV131080:CJW131080 CTR131080:CTS131080 DDN131080:DDO131080 DNJ131080:DNK131080 DXF131080:DXG131080 EHB131080:EHC131080 EQX131080:EQY131080 FAT131080:FAU131080 FKP131080:FKQ131080 FUL131080:FUM131080 GEH131080:GEI131080 GOD131080:GOE131080 GXZ131080:GYA131080 HHV131080:HHW131080 HRR131080:HRS131080 IBN131080:IBO131080 ILJ131080:ILK131080 IVF131080:IVG131080 JFB131080:JFC131080 JOX131080:JOY131080 JYT131080:JYU131080 KIP131080:KIQ131080 KSL131080:KSM131080 LCH131080:LCI131080 LMD131080:LME131080 LVZ131080:LWA131080 MFV131080:MFW131080 MPR131080:MPS131080 MZN131080:MZO131080 NJJ131080:NJK131080 NTF131080:NTG131080 ODB131080:ODC131080 OMX131080:OMY131080 OWT131080:OWU131080 PGP131080:PGQ131080 PQL131080:PQM131080 QAH131080:QAI131080 QKD131080:QKE131080 QTZ131080:QUA131080 RDV131080:RDW131080 RNR131080:RNS131080 RXN131080:RXO131080 SHJ131080:SHK131080 SRF131080:SRG131080 TBB131080:TBC131080 TKX131080:TKY131080 TUT131080:TUU131080 UEP131080:UEQ131080 UOL131080:UOM131080 UYH131080:UYI131080 VID131080:VIE131080 VRZ131080:VSA131080 WBV131080:WBW131080 WLR131080:WLS131080 WVN131080:WVO131080 J196616:L196616 JB196616:JC196616 SX196616:SY196616 ACT196616:ACU196616 AMP196616:AMQ196616 AWL196616:AWM196616 BGH196616:BGI196616 BQD196616:BQE196616 BZZ196616:CAA196616 CJV196616:CJW196616 CTR196616:CTS196616 DDN196616:DDO196616 DNJ196616:DNK196616 DXF196616:DXG196616 EHB196616:EHC196616 EQX196616:EQY196616 FAT196616:FAU196616 FKP196616:FKQ196616 FUL196616:FUM196616 GEH196616:GEI196616 GOD196616:GOE196616 GXZ196616:GYA196616 HHV196616:HHW196616 HRR196616:HRS196616 IBN196616:IBO196616 ILJ196616:ILK196616 IVF196616:IVG196616 JFB196616:JFC196616 JOX196616:JOY196616 JYT196616:JYU196616 KIP196616:KIQ196616 KSL196616:KSM196616 LCH196616:LCI196616 LMD196616:LME196616 LVZ196616:LWA196616 MFV196616:MFW196616 MPR196616:MPS196616 MZN196616:MZO196616 NJJ196616:NJK196616 NTF196616:NTG196616 ODB196616:ODC196616 OMX196616:OMY196616 OWT196616:OWU196616 PGP196616:PGQ196616 PQL196616:PQM196616 QAH196616:QAI196616 QKD196616:QKE196616 QTZ196616:QUA196616 RDV196616:RDW196616 RNR196616:RNS196616 RXN196616:RXO196616 SHJ196616:SHK196616 SRF196616:SRG196616 TBB196616:TBC196616 TKX196616:TKY196616 TUT196616:TUU196616 UEP196616:UEQ196616 UOL196616:UOM196616 UYH196616:UYI196616 VID196616:VIE196616 VRZ196616:VSA196616 WBV196616:WBW196616 WLR196616:WLS196616 WVN196616:WVO196616 J262152:L262152 JB262152:JC262152 SX262152:SY262152 ACT262152:ACU262152 AMP262152:AMQ262152 AWL262152:AWM262152 BGH262152:BGI262152 BQD262152:BQE262152 BZZ262152:CAA262152 CJV262152:CJW262152 CTR262152:CTS262152 DDN262152:DDO262152 DNJ262152:DNK262152 DXF262152:DXG262152 EHB262152:EHC262152 EQX262152:EQY262152 FAT262152:FAU262152 FKP262152:FKQ262152 FUL262152:FUM262152 GEH262152:GEI262152 GOD262152:GOE262152 GXZ262152:GYA262152 HHV262152:HHW262152 HRR262152:HRS262152 IBN262152:IBO262152 ILJ262152:ILK262152 IVF262152:IVG262152 JFB262152:JFC262152 JOX262152:JOY262152 JYT262152:JYU262152 KIP262152:KIQ262152 KSL262152:KSM262152 LCH262152:LCI262152 LMD262152:LME262152 LVZ262152:LWA262152 MFV262152:MFW262152 MPR262152:MPS262152 MZN262152:MZO262152 NJJ262152:NJK262152 NTF262152:NTG262152 ODB262152:ODC262152 OMX262152:OMY262152 OWT262152:OWU262152 PGP262152:PGQ262152 PQL262152:PQM262152 QAH262152:QAI262152 QKD262152:QKE262152 QTZ262152:QUA262152 RDV262152:RDW262152 RNR262152:RNS262152 RXN262152:RXO262152 SHJ262152:SHK262152 SRF262152:SRG262152 TBB262152:TBC262152 TKX262152:TKY262152 TUT262152:TUU262152 UEP262152:UEQ262152 UOL262152:UOM262152 UYH262152:UYI262152 VID262152:VIE262152 VRZ262152:VSA262152 WBV262152:WBW262152 WLR262152:WLS262152 WVN262152:WVO262152 J327688:L327688 JB327688:JC327688 SX327688:SY327688 ACT327688:ACU327688 AMP327688:AMQ327688 AWL327688:AWM327688 BGH327688:BGI327688 BQD327688:BQE327688 BZZ327688:CAA327688 CJV327688:CJW327688 CTR327688:CTS327688 DDN327688:DDO327688 DNJ327688:DNK327688 DXF327688:DXG327688 EHB327688:EHC327688 EQX327688:EQY327688 FAT327688:FAU327688 FKP327688:FKQ327688 FUL327688:FUM327688 GEH327688:GEI327688 GOD327688:GOE327688 GXZ327688:GYA327688 HHV327688:HHW327688 HRR327688:HRS327688 IBN327688:IBO327688 ILJ327688:ILK327688 IVF327688:IVG327688 JFB327688:JFC327688 JOX327688:JOY327688 JYT327688:JYU327688 KIP327688:KIQ327688 KSL327688:KSM327688 LCH327688:LCI327688 LMD327688:LME327688 LVZ327688:LWA327688 MFV327688:MFW327688 MPR327688:MPS327688 MZN327688:MZO327688 NJJ327688:NJK327688 NTF327688:NTG327688 ODB327688:ODC327688 OMX327688:OMY327688 OWT327688:OWU327688 PGP327688:PGQ327688 PQL327688:PQM327688 QAH327688:QAI327688 QKD327688:QKE327688 QTZ327688:QUA327688 RDV327688:RDW327688 RNR327688:RNS327688 RXN327688:RXO327688 SHJ327688:SHK327688 SRF327688:SRG327688 TBB327688:TBC327688 TKX327688:TKY327688 TUT327688:TUU327688 UEP327688:UEQ327688 UOL327688:UOM327688 UYH327688:UYI327688 VID327688:VIE327688 VRZ327688:VSA327688 WBV327688:WBW327688 WLR327688:WLS327688 WVN327688:WVO327688 J393224:L393224 JB393224:JC393224 SX393224:SY393224 ACT393224:ACU393224 AMP393224:AMQ393224 AWL393224:AWM393224 BGH393224:BGI393224 BQD393224:BQE393224 BZZ393224:CAA393224 CJV393224:CJW393224 CTR393224:CTS393224 DDN393224:DDO393224 DNJ393224:DNK393224 DXF393224:DXG393224 EHB393224:EHC393224 EQX393224:EQY393224 FAT393224:FAU393224 FKP393224:FKQ393224 FUL393224:FUM393224 GEH393224:GEI393224 GOD393224:GOE393224 GXZ393224:GYA393224 HHV393224:HHW393224 HRR393224:HRS393224 IBN393224:IBO393224 ILJ393224:ILK393224 IVF393224:IVG393224 JFB393224:JFC393224 JOX393224:JOY393224 JYT393224:JYU393224 KIP393224:KIQ393224 KSL393224:KSM393224 LCH393224:LCI393224 LMD393224:LME393224 LVZ393224:LWA393224 MFV393224:MFW393224 MPR393224:MPS393224 MZN393224:MZO393224 NJJ393224:NJK393224 NTF393224:NTG393224 ODB393224:ODC393224 OMX393224:OMY393224 OWT393224:OWU393224 PGP393224:PGQ393224 PQL393224:PQM393224 QAH393224:QAI393224 QKD393224:QKE393224 QTZ393224:QUA393224 RDV393224:RDW393224 RNR393224:RNS393224 RXN393224:RXO393224 SHJ393224:SHK393224 SRF393224:SRG393224 TBB393224:TBC393224 TKX393224:TKY393224 TUT393224:TUU393224 UEP393224:UEQ393224 UOL393224:UOM393224 UYH393224:UYI393224 VID393224:VIE393224 VRZ393224:VSA393224 WBV393224:WBW393224 WLR393224:WLS393224 WVN393224:WVO393224 J458760:L458760 JB458760:JC458760 SX458760:SY458760 ACT458760:ACU458760 AMP458760:AMQ458760 AWL458760:AWM458760 BGH458760:BGI458760 BQD458760:BQE458760 BZZ458760:CAA458760 CJV458760:CJW458760 CTR458760:CTS458760 DDN458760:DDO458760 DNJ458760:DNK458760 DXF458760:DXG458760 EHB458760:EHC458760 EQX458760:EQY458760 FAT458760:FAU458760 FKP458760:FKQ458760 FUL458760:FUM458760 GEH458760:GEI458760 GOD458760:GOE458760 GXZ458760:GYA458760 HHV458760:HHW458760 HRR458760:HRS458760 IBN458760:IBO458760 ILJ458760:ILK458760 IVF458760:IVG458760 JFB458760:JFC458760 JOX458760:JOY458760 JYT458760:JYU458760 KIP458760:KIQ458760 KSL458760:KSM458760 LCH458760:LCI458760 LMD458760:LME458760 LVZ458760:LWA458760 MFV458760:MFW458760 MPR458760:MPS458760 MZN458760:MZO458760 NJJ458760:NJK458760 NTF458760:NTG458760 ODB458760:ODC458760 OMX458760:OMY458760 OWT458760:OWU458760 PGP458760:PGQ458760 PQL458760:PQM458760 QAH458760:QAI458760 QKD458760:QKE458760 QTZ458760:QUA458760 RDV458760:RDW458760 RNR458760:RNS458760 RXN458760:RXO458760 SHJ458760:SHK458760 SRF458760:SRG458760 TBB458760:TBC458760 TKX458760:TKY458760 TUT458760:TUU458760 UEP458760:UEQ458760 UOL458760:UOM458760 UYH458760:UYI458760 VID458760:VIE458760 VRZ458760:VSA458760 WBV458760:WBW458760 WLR458760:WLS458760 WVN458760:WVO458760 J524296:L524296 JB524296:JC524296 SX524296:SY524296 ACT524296:ACU524296 AMP524296:AMQ524296 AWL524296:AWM524296 BGH524296:BGI524296 BQD524296:BQE524296 BZZ524296:CAA524296 CJV524296:CJW524296 CTR524296:CTS524296 DDN524296:DDO524296 DNJ524296:DNK524296 DXF524296:DXG524296 EHB524296:EHC524296 EQX524296:EQY524296 FAT524296:FAU524296 FKP524296:FKQ524296 FUL524296:FUM524296 GEH524296:GEI524296 GOD524296:GOE524296 GXZ524296:GYA524296 HHV524296:HHW524296 HRR524296:HRS524296 IBN524296:IBO524296 ILJ524296:ILK524296 IVF524296:IVG524296 JFB524296:JFC524296 JOX524296:JOY524296 JYT524296:JYU524296 KIP524296:KIQ524296 KSL524296:KSM524296 LCH524296:LCI524296 LMD524296:LME524296 LVZ524296:LWA524296 MFV524296:MFW524296 MPR524296:MPS524296 MZN524296:MZO524296 NJJ524296:NJK524296 NTF524296:NTG524296 ODB524296:ODC524296 OMX524296:OMY524296 OWT524296:OWU524296 PGP524296:PGQ524296 PQL524296:PQM524296 QAH524296:QAI524296 QKD524296:QKE524296 QTZ524296:QUA524296 RDV524296:RDW524296 RNR524296:RNS524296 RXN524296:RXO524296 SHJ524296:SHK524296 SRF524296:SRG524296 TBB524296:TBC524296 TKX524296:TKY524296 TUT524296:TUU524296 UEP524296:UEQ524296 UOL524296:UOM524296 UYH524296:UYI524296 VID524296:VIE524296 VRZ524296:VSA524296 WBV524296:WBW524296 WLR524296:WLS524296 WVN524296:WVO524296 J589832:L589832 JB589832:JC589832 SX589832:SY589832 ACT589832:ACU589832 AMP589832:AMQ589832 AWL589832:AWM589832 BGH589832:BGI589832 BQD589832:BQE589832 BZZ589832:CAA589832 CJV589832:CJW589832 CTR589832:CTS589832 DDN589832:DDO589832 DNJ589832:DNK589832 DXF589832:DXG589832 EHB589832:EHC589832 EQX589832:EQY589832 FAT589832:FAU589832 FKP589832:FKQ589832 FUL589832:FUM589832 GEH589832:GEI589832 GOD589832:GOE589832 GXZ589832:GYA589832 HHV589832:HHW589832 HRR589832:HRS589832 IBN589832:IBO589832 ILJ589832:ILK589832 IVF589832:IVG589832 JFB589832:JFC589832 JOX589832:JOY589832 JYT589832:JYU589832 KIP589832:KIQ589832 KSL589832:KSM589832 LCH589832:LCI589832 LMD589832:LME589832 LVZ589832:LWA589832 MFV589832:MFW589832 MPR589832:MPS589832 MZN589832:MZO589832 NJJ589832:NJK589832 NTF589832:NTG589832 ODB589832:ODC589832 OMX589832:OMY589832 OWT589832:OWU589832 PGP589832:PGQ589832 PQL589832:PQM589832 QAH589832:QAI589832 QKD589832:QKE589832 QTZ589832:QUA589832 RDV589832:RDW589832 RNR589832:RNS589832 RXN589832:RXO589832 SHJ589832:SHK589832 SRF589832:SRG589832 TBB589832:TBC589832 TKX589832:TKY589832 TUT589832:TUU589832 UEP589832:UEQ589832 UOL589832:UOM589832 UYH589832:UYI589832 VID589832:VIE589832 VRZ589832:VSA589832 WBV589832:WBW589832 WLR589832:WLS589832 WVN589832:WVO589832 J655368:L655368 JB655368:JC655368 SX655368:SY655368 ACT655368:ACU655368 AMP655368:AMQ655368 AWL655368:AWM655368 BGH655368:BGI655368 BQD655368:BQE655368 BZZ655368:CAA655368 CJV655368:CJW655368 CTR655368:CTS655368 DDN655368:DDO655368 DNJ655368:DNK655368 DXF655368:DXG655368 EHB655368:EHC655368 EQX655368:EQY655368 FAT655368:FAU655368 FKP655368:FKQ655368 FUL655368:FUM655368 GEH655368:GEI655368 GOD655368:GOE655368 GXZ655368:GYA655368 HHV655368:HHW655368 HRR655368:HRS655368 IBN655368:IBO655368 ILJ655368:ILK655368 IVF655368:IVG655368 JFB655368:JFC655368 JOX655368:JOY655368 JYT655368:JYU655368 KIP655368:KIQ655368 KSL655368:KSM655368 LCH655368:LCI655368 LMD655368:LME655368 LVZ655368:LWA655368 MFV655368:MFW655368 MPR655368:MPS655368 MZN655368:MZO655368 NJJ655368:NJK655368 NTF655368:NTG655368 ODB655368:ODC655368 OMX655368:OMY655368 OWT655368:OWU655368 PGP655368:PGQ655368 PQL655368:PQM655368 QAH655368:QAI655368 QKD655368:QKE655368 QTZ655368:QUA655368 RDV655368:RDW655368 RNR655368:RNS655368 RXN655368:RXO655368 SHJ655368:SHK655368 SRF655368:SRG655368 TBB655368:TBC655368 TKX655368:TKY655368 TUT655368:TUU655368 UEP655368:UEQ655368 UOL655368:UOM655368 UYH655368:UYI655368 VID655368:VIE655368 VRZ655368:VSA655368 WBV655368:WBW655368 WLR655368:WLS655368 WVN655368:WVO655368 J720904:L720904 JB720904:JC720904 SX720904:SY720904 ACT720904:ACU720904 AMP720904:AMQ720904 AWL720904:AWM720904 BGH720904:BGI720904 BQD720904:BQE720904 BZZ720904:CAA720904 CJV720904:CJW720904 CTR720904:CTS720904 DDN720904:DDO720904 DNJ720904:DNK720904 DXF720904:DXG720904 EHB720904:EHC720904 EQX720904:EQY720904 FAT720904:FAU720904 FKP720904:FKQ720904 FUL720904:FUM720904 GEH720904:GEI720904 GOD720904:GOE720904 GXZ720904:GYA720904 HHV720904:HHW720904 HRR720904:HRS720904 IBN720904:IBO720904 ILJ720904:ILK720904 IVF720904:IVG720904 JFB720904:JFC720904 JOX720904:JOY720904 JYT720904:JYU720904 KIP720904:KIQ720904 KSL720904:KSM720904 LCH720904:LCI720904 LMD720904:LME720904 LVZ720904:LWA720904 MFV720904:MFW720904 MPR720904:MPS720904 MZN720904:MZO720904 NJJ720904:NJK720904 NTF720904:NTG720904 ODB720904:ODC720904 OMX720904:OMY720904 OWT720904:OWU720904 PGP720904:PGQ720904 PQL720904:PQM720904 QAH720904:QAI720904 QKD720904:QKE720904 QTZ720904:QUA720904 RDV720904:RDW720904 RNR720904:RNS720904 RXN720904:RXO720904 SHJ720904:SHK720904 SRF720904:SRG720904 TBB720904:TBC720904 TKX720904:TKY720904 TUT720904:TUU720904 UEP720904:UEQ720904 UOL720904:UOM720904 UYH720904:UYI720904 VID720904:VIE720904 VRZ720904:VSA720904 WBV720904:WBW720904 WLR720904:WLS720904 WVN720904:WVO720904 J786440:L786440 JB786440:JC786440 SX786440:SY786440 ACT786440:ACU786440 AMP786440:AMQ786440 AWL786440:AWM786440 BGH786440:BGI786440 BQD786440:BQE786440 BZZ786440:CAA786440 CJV786440:CJW786440 CTR786440:CTS786440 DDN786440:DDO786440 DNJ786440:DNK786440 DXF786440:DXG786440 EHB786440:EHC786440 EQX786440:EQY786440 FAT786440:FAU786440 FKP786440:FKQ786440 FUL786440:FUM786440 GEH786440:GEI786440 GOD786440:GOE786440 GXZ786440:GYA786440 HHV786440:HHW786440 HRR786440:HRS786440 IBN786440:IBO786440 ILJ786440:ILK786440 IVF786440:IVG786440 JFB786440:JFC786440 JOX786440:JOY786440 JYT786440:JYU786440 KIP786440:KIQ786440 KSL786440:KSM786440 LCH786440:LCI786440 LMD786440:LME786440 LVZ786440:LWA786440 MFV786440:MFW786440 MPR786440:MPS786440 MZN786440:MZO786440 NJJ786440:NJK786440 NTF786440:NTG786440 ODB786440:ODC786440 OMX786440:OMY786440 OWT786440:OWU786440 PGP786440:PGQ786440 PQL786440:PQM786440 QAH786440:QAI786440 QKD786440:QKE786440 QTZ786440:QUA786440 RDV786440:RDW786440 RNR786440:RNS786440 RXN786440:RXO786440 SHJ786440:SHK786440 SRF786440:SRG786440 TBB786440:TBC786440 TKX786440:TKY786440 TUT786440:TUU786440 UEP786440:UEQ786440 UOL786440:UOM786440 UYH786440:UYI786440 VID786440:VIE786440 VRZ786440:VSA786440 WBV786440:WBW786440 WLR786440:WLS786440 WVN786440:WVO786440 J851976:L851976 JB851976:JC851976 SX851976:SY851976 ACT851976:ACU851976 AMP851976:AMQ851976 AWL851976:AWM851976 BGH851976:BGI851976 BQD851976:BQE851976 BZZ851976:CAA851976 CJV851976:CJW851976 CTR851976:CTS851976 DDN851976:DDO851976 DNJ851976:DNK851976 DXF851976:DXG851976 EHB851976:EHC851976 EQX851976:EQY851976 FAT851976:FAU851976 FKP851976:FKQ851976 FUL851976:FUM851976 GEH851976:GEI851976 GOD851976:GOE851976 GXZ851976:GYA851976 HHV851976:HHW851976 HRR851976:HRS851976 IBN851976:IBO851976 ILJ851976:ILK851976 IVF851976:IVG851976 JFB851976:JFC851976 JOX851976:JOY851976 JYT851976:JYU851976 KIP851976:KIQ851976 KSL851976:KSM851976 LCH851976:LCI851976 LMD851976:LME851976 LVZ851976:LWA851976 MFV851976:MFW851976 MPR851976:MPS851976 MZN851976:MZO851976 NJJ851976:NJK851976 NTF851976:NTG851976 ODB851976:ODC851976 OMX851976:OMY851976 OWT851976:OWU851976 PGP851976:PGQ851976 PQL851976:PQM851976 QAH851976:QAI851976 QKD851976:QKE851976 QTZ851976:QUA851976 RDV851976:RDW851976 RNR851976:RNS851976 RXN851976:RXO851976 SHJ851976:SHK851976 SRF851976:SRG851976 TBB851976:TBC851976 TKX851976:TKY851976 TUT851976:TUU851976 UEP851976:UEQ851976 UOL851976:UOM851976 UYH851976:UYI851976 VID851976:VIE851976 VRZ851976:VSA851976 WBV851976:WBW851976 WLR851976:WLS851976 WVN851976:WVO851976 J917512:L917512 JB917512:JC917512 SX917512:SY917512 ACT917512:ACU917512 AMP917512:AMQ917512 AWL917512:AWM917512 BGH917512:BGI917512 BQD917512:BQE917512 BZZ917512:CAA917512 CJV917512:CJW917512 CTR917512:CTS917512 DDN917512:DDO917512 DNJ917512:DNK917512 DXF917512:DXG917512 EHB917512:EHC917512 EQX917512:EQY917512 FAT917512:FAU917512 FKP917512:FKQ917512 FUL917512:FUM917512 GEH917512:GEI917512 GOD917512:GOE917512 GXZ917512:GYA917512 HHV917512:HHW917512 HRR917512:HRS917512 IBN917512:IBO917512 ILJ917512:ILK917512 IVF917512:IVG917512 JFB917512:JFC917512 JOX917512:JOY917512 JYT917512:JYU917512 KIP917512:KIQ917512 KSL917512:KSM917512 LCH917512:LCI917512 LMD917512:LME917512 LVZ917512:LWA917512 MFV917512:MFW917512 MPR917512:MPS917512 MZN917512:MZO917512 NJJ917512:NJK917512 NTF917512:NTG917512 ODB917512:ODC917512 OMX917512:OMY917512 OWT917512:OWU917512 PGP917512:PGQ917512 PQL917512:PQM917512 QAH917512:QAI917512 QKD917512:QKE917512 QTZ917512:QUA917512 RDV917512:RDW917512 RNR917512:RNS917512 RXN917512:RXO917512 SHJ917512:SHK917512 SRF917512:SRG917512 TBB917512:TBC917512 TKX917512:TKY917512 TUT917512:TUU917512 UEP917512:UEQ917512 UOL917512:UOM917512 UYH917512:UYI917512 VID917512:VIE917512 VRZ917512:VSA917512 WBV917512:WBW917512 WLR917512:WLS917512 WVN917512:WVO917512 J983048:L983048 JB983048:JC983048 SX983048:SY983048 ACT983048:ACU983048 AMP983048:AMQ983048 AWL983048:AWM983048 BGH983048:BGI983048 BQD983048:BQE983048 BZZ983048:CAA983048 CJV983048:CJW983048 CTR983048:CTS983048 DDN983048:DDO983048 DNJ983048:DNK983048 DXF983048:DXG983048 EHB983048:EHC983048 EQX983048:EQY983048 FAT983048:FAU983048 FKP983048:FKQ983048 FUL983048:FUM983048 GEH983048:GEI983048 GOD983048:GOE983048 GXZ983048:GYA983048 HHV983048:HHW983048 HRR983048:HRS983048 IBN983048:IBO983048 ILJ983048:ILK983048 IVF983048:IVG983048 JFB983048:JFC983048 JOX983048:JOY983048 JYT983048:JYU983048 KIP983048:KIQ983048 KSL983048:KSM983048 LCH983048:LCI983048 LMD983048:LME983048 LVZ983048:LWA983048 MFV983048:MFW983048 MPR983048:MPS983048 MZN983048:MZO983048 NJJ983048:NJK983048 NTF983048:NTG983048 ODB983048:ODC983048 OMX983048:OMY983048 OWT983048:OWU983048 PGP983048:PGQ983048 PQL983048:PQM983048 QAH983048:QAI983048 QKD983048:QKE983048 QTZ983048:QUA983048 RDV983048:RDW983048 RNR983048:RNS983048 RXN983048:RXO983048 SHJ983048:SHK983048 SRF983048:SRG983048 TBB983048:TBC983048 TKX983048:TKY983048 TUT983048:TUU983048 UEP983048:UEQ983048 UOL983048:UOM983048 UYH983048:UYI983048 VID983048:VIE983048 VRZ983048:VSA983048 WBV983048:WBW983048 WLR983048:WLS983048" xr:uid="{44F3259F-C32C-429E-B53C-4C8C430D0B01}">
      <formula1>#REF!</formula1>
    </dataValidation>
  </dataValidations>
  <pageMargins left="0.7" right="0.7" top="0.75" bottom="0.75" header="0.3" footer="0.3"/>
  <pageSetup orientation="landscape" r:id="rId1"/>
  <extLst>
    <ext xmlns:x14="http://schemas.microsoft.com/office/spreadsheetml/2009/9/main" uri="{78C0D931-6437-407d-A8EE-F0AAD7539E65}">
      <x14:conditionalFormattings>
        <x14:conditionalFormatting xmlns:xm="http://schemas.microsoft.com/office/excel/2006/main">
          <x14:cfRule type="expression" priority="1" id="{4C1D5C87-0A8A-4C2B-839E-057CEDBB9477}">
            <xm:f>'^^Cover Page^^'!$H$16="yes"</xm:f>
            <x14:dxf>
              <font>
                <color theme="1" tint="0.34998626667073579"/>
              </font>
              <fill>
                <patternFill>
                  <bgColor theme="1" tint="0.34998626667073579"/>
                </patternFill>
              </fill>
            </x14:dxf>
          </x14:cfRule>
          <xm:sqref>I14:K45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3D4F2-BCE6-4DF2-B8DB-F596FD69543D}">
  <sheetPr>
    <tabColor theme="4"/>
    <pageSetUpPr fitToPage="1"/>
  </sheetPr>
  <dimension ref="A1:AC64"/>
  <sheetViews>
    <sheetView topLeftCell="A8" zoomScaleNormal="100" zoomScalePageLayoutView="90" workbookViewId="0">
      <selection activeCell="H27" sqref="H27:H44"/>
    </sheetView>
  </sheetViews>
  <sheetFormatPr defaultColWidth="8.6640625" defaultRowHeight="13.8" x14ac:dyDescent="0.3"/>
  <cols>
    <col min="1" max="1" width="1.33203125" style="95" customWidth="1"/>
    <col min="2" max="2" width="11.6640625" style="95" customWidth="1"/>
    <col min="3" max="3" width="17" style="95" customWidth="1"/>
    <col min="4" max="4" width="23.5546875" style="95" customWidth="1"/>
    <col min="5" max="5" width="18.6640625" style="95" customWidth="1"/>
    <col min="6" max="6" width="29" style="95" customWidth="1"/>
    <col min="7" max="7" width="31" style="95" customWidth="1"/>
    <col min="8" max="8" width="25.33203125" style="95" customWidth="1"/>
    <col min="9" max="9" width="15.6640625" style="95" customWidth="1"/>
    <col min="10" max="11" width="17.6640625" style="95" customWidth="1"/>
    <col min="12" max="12" width="43.33203125" style="95" customWidth="1"/>
    <col min="13" max="13" width="17.5546875" style="95" customWidth="1"/>
    <col min="14" max="14" width="27.6640625" style="95" customWidth="1"/>
    <col min="15" max="15" width="16.33203125" style="95" customWidth="1"/>
    <col min="16" max="16" width="13.6640625" style="95" customWidth="1"/>
    <col min="17" max="17" width="17.33203125" style="95" customWidth="1"/>
    <col min="18" max="18" width="11.5546875" style="95" customWidth="1"/>
    <col min="19" max="19" width="19.33203125" style="95" customWidth="1"/>
    <col min="20" max="20" width="12.44140625" style="95" customWidth="1"/>
    <col min="21" max="21" width="17.44140625" style="95" customWidth="1"/>
    <col min="22" max="22" width="13.6640625" style="95" customWidth="1"/>
    <col min="23" max="23" width="45.33203125" style="95" customWidth="1"/>
    <col min="24" max="24" width="17.33203125" style="95" customWidth="1"/>
    <col min="25" max="25" width="34.33203125" style="95" customWidth="1"/>
    <col min="26" max="26" width="14" style="95" customWidth="1"/>
    <col min="27" max="27" width="11.33203125" style="95" customWidth="1"/>
    <col min="28" max="28" width="6.44140625" style="95" customWidth="1"/>
    <col min="29" max="29" width="9.5546875" style="95" customWidth="1"/>
    <col min="30" max="16384" width="8.6640625" style="95"/>
  </cols>
  <sheetData>
    <row r="1" spans="2:18" ht="9.75" customHeight="1" thickBot="1" x14ac:dyDescent="0.35"/>
    <row r="2" spans="2:18" s="96" customFormat="1" ht="33" customHeight="1" x14ac:dyDescent="0.3">
      <c r="B2" s="591" t="s">
        <v>180</v>
      </c>
      <c r="C2" s="592"/>
      <c r="D2" s="592"/>
      <c r="E2" s="592"/>
      <c r="F2" s="592"/>
      <c r="G2" s="592"/>
      <c r="H2" s="592"/>
      <c r="I2" s="592"/>
      <c r="J2" s="593"/>
      <c r="K2" s="69"/>
      <c r="L2" s="69"/>
    </row>
    <row r="3" spans="2:18" s="163" customFormat="1" ht="24" customHeight="1" x14ac:dyDescent="0.3">
      <c r="B3" s="632" t="s">
        <v>9</v>
      </c>
      <c r="C3" s="604"/>
      <c r="D3" s="707" t="str">
        <f>IF('^^Cover Page^^'!D9&amp;'^^Cover Page^^'!E9="", "", '^^Cover Page^^'!D9&amp;'^^Cover Page^^'!E9)</f>
        <v>MBARI</v>
      </c>
      <c r="E3" s="707"/>
      <c r="F3" s="707"/>
      <c r="G3" s="476" t="s">
        <v>10</v>
      </c>
      <c r="H3" s="665" t="str">
        <f>IF('^^Cover Page^^'!D10&amp;'^^Cover Page^^'!E10="", "", '^^Cover Page^^'!D10&amp;'^^Cover Page^^'!E10)</f>
        <v>EE0009444</v>
      </c>
      <c r="I3" s="665"/>
      <c r="J3" s="666"/>
      <c r="K3" s="171"/>
      <c r="L3" s="171"/>
    </row>
    <row r="4" spans="2:18" s="163" customFormat="1" ht="24" customHeight="1" thickBot="1" x14ac:dyDescent="0.35">
      <c r="B4" s="633" t="s">
        <v>42</v>
      </c>
      <c r="C4" s="634"/>
      <c r="D4" s="708" t="str">
        <f>'^^Cover Page^^'!D7</f>
        <v>07/01/2024 to 09/30/2024</v>
      </c>
      <c r="E4" s="708"/>
      <c r="F4" s="708"/>
      <c r="G4" s="185"/>
      <c r="H4" s="185"/>
      <c r="I4" s="185"/>
      <c r="J4" s="186"/>
    </row>
    <row r="5" spans="2:18" s="96" customFormat="1" ht="25.95" customHeight="1" x14ac:dyDescent="0.3">
      <c r="B5" s="789" t="s">
        <v>1</v>
      </c>
      <c r="C5" s="790"/>
      <c r="D5" s="790"/>
      <c r="E5" s="790"/>
      <c r="F5" s="790"/>
      <c r="G5" s="790"/>
      <c r="H5" s="790"/>
      <c r="I5" s="790"/>
      <c r="J5" s="791"/>
      <c r="K5" s="70"/>
      <c r="L5" s="70"/>
    </row>
    <row r="6" spans="2:18" s="98" customFormat="1" ht="21" customHeight="1" x14ac:dyDescent="0.3">
      <c r="B6" s="783" t="s">
        <v>181</v>
      </c>
      <c r="C6" s="784"/>
      <c r="D6" s="784"/>
      <c r="E6" s="784"/>
      <c r="F6" s="784"/>
      <c r="G6" s="784"/>
      <c r="H6" s="784"/>
      <c r="I6" s="784"/>
      <c r="J6" s="785"/>
      <c r="K6" s="71"/>
      <c r="L6" s="71"/>
      <c r="M6" s="97"/>
      <c r="N6" s="97"/>
      <c r="O6" s="97"/>
    </row>
    <row r="7" spans="2:18" s="98" customFormat="1" ht="21.6" customHeight="1" x14ac:dyDescent="0.3">
      <c r="B7" s="792" t="s">
        <v>182</v>
      </c>
      <c r="C7" s="793"/>
      <c r="D7" s="793"/>
      <c r="E7" s="793"/>
      <c r="F7" s="793"/>
      <c r="G7" s="793"/>
      <c r="H7" s="793"/>
      <c r="I7" s="793"/>
      <c r="J7" s="794"/>
      <c r="K7" s="72"/>
      <c r="L7" s="72"/>
      <c r="M7" s="97"/>
      <c r="N7" s="97"/>
      <c r="O7" s="97"/>
    </row>
    <row r="8" spans="2:18" s="98" customFormat="1" ht="36.6" customHeight="1" x14ac:dyDescent="0.3">
      <c r="B8" s="786" t="s">
        <v>183</v>
      </c>
      <c r="C8" s="787"/>
      <c r="D8" s="787"/>
      <c r="E8" s="787"/>
      <c r="F8" s="787"/>
      <c r="G8" s="787"/>
      <c r="H8" s="787"/>
      <c r="I8" s="787"/>
      <c r="J8" s="788"/>
      <c r="K8" s="26"/>
      <c r="L8" s="26"/>
      <c r="M8" s="97"/>
      <c r="N8" s="97"/>
      <c r="O8" s="97"/>
    </row>
    <row r="9" spans="2:18" s="98" customFormat="1" ht="21" customHeight="1" x14ac:dyDescent="0.3">
      <c r="B9" s="715" t="s">
        <v>184</v>
      </c>
      <c r="C9" s="676"/>
      <c r="D9" s="676"/>
      <c r="E9" s="676"/>
      <c r="F9" s="676"/>
      <c r="G9" s="676"/>
      <c r="H9" s="676"/>
      <c r="I9" s="676"/>
      <c r="J9" s="716"/>
      <c r="K9" s="23"/>
      <c r="L9" s="23"/>
      <c r="M9" s="97"/>
    </row>
    <row r="10" spans="2:18" s="98" customFormat="1" ht="21" customHeight="1" x14ac:dyDescent="0.3">
      <c r="B10" s="715" t="s">
        <v>185</v>
      </c>
      <c r="C10" s="676"/>
      <c r="D10" s="676"/>
      <c r="E10" s="676"/>
      <c r="F10" s="676"/>
      <c r="G10" s="676"/>
      <c r="H10" s="676"/>
      <c r="I10" s="676"/>
      <c r="J10" s="716"/>
      <c r="K10" s="23"/>
      <c r="L10" s="23"/>
      <c r="M10" s="97"/>
    </row>
    <row r="11" spans="2:18" s="98" customFormat="1" ht="21" customHeight="1" x14ac:dyDescent="0.3">
      <c r="B11" s="715" t="s">
        <v>186</v>
      </c>
      <c r="C11" s="676"/>
      <c r="D11" s="676"/>
      <c r="E11" s="676"/>
      <c r="F11" s="676"/>
      <c r="G11" s="676"/>
      <c r="H11" s="676"/>
      <c r="I11" s="676"/>
      <c r="J11" s="716"/>
      <c r="K11" s="23"/>
      <c r="L11" s="23"/>
      <c r="M11" s="97"/>
    </row>
    <row r="12" spans="2:18" s="98" customFormat="1" ht="23.25" customHeight="1" x14ac:dyDescent="0.3">
      <c r="B12" s="772" t="s">
        <v>88</v>
      </c>
      <c r="C12" s="773"/>
      <c r="D12" s="773"/>
      <c r="E12" s="773"/>
      <c r="F12" s="773"/>
      <c r="G12" s="773"/>
      <c r="H12" s="773"/>
      <c r="I12" s="773"/>
      <c r="J12" s="774"/>
      <c r="K12" s="73"/>
      <c r="L12" s="73"/>
      <c r="M12" s="97"/>
    </row>
    <row r="13" spans="2:18" s="98" customFormat="1" ht="26.25" customHeight="1" thickBot="1" x14ac:dyDescent="0.35">
      <c r="B13" s="775" t="s">
        <v>187</v>
      </c>
      <c r="C13" s="776"/>
      <c r="D13" s="776"/>
      <c r="E13" s="777"/>
      <c r="F13" s="416" t="s">
        <v>188</v>
      </c>
      <c r="G13" s="417" t="s">
        <v>189</v>
      </c>
      <c r="H13" s="416" t="s">
        <v>190</v>
      </c>
      <c r="I13" s="778"/>
      <c r="J13" s="779"/>
      <c r="K13" s="74"/>
      <c r="L13" s="74"/>
      <c r="M13" s="97"/>
    </row>
    <row r="14" spans="2:18" s="96" customFormat="1" ht="24.75" customHeight="1" x14ac:dyDescent="0.3">
      <c r="B14" s="780" t="s">
        <v>191</v>
      </c>
      <c r="C14" s="781"/>
      <c r="D14" s="781"/>
      <c r="E14" s="781"/>
      <c r="F14" s="781"/>
      <c r="G14" s="781"/>
      <c r="H14" s="781"/>
      <c r="I14" s="781"/>
      <c r="J14" s="782"/>
      <c r="K14" s="75"/>
      <c r="L14" s="75"/>
    </row>
    <row r="15" spans="2:18" s="98" customFormat="1" ht="21" customHeight="1" x14ac:dyDescent="0.3">
      <c r="B15" s="783" t="s">
        <v>192</v>
      </c>
      <c r="C15" s="784"/>
      <c r="D15" s="784"/>
      <c r="E15" s="784"/>
      <c r="F15" s="784"/>
      <c r="G15" s="784"/>
      <c r="H15" s="784"/>
      <c r="I15" s="784"/>
      <c r="J15" s="785"/>
      <c r="K15" s="71"/>
      <c r="L15" s="71"/>
      <c r="M15" s="2"/>
      <c r="N15" s="97"/>
      <c r="O15" s="97"/>
      <c r="P15" s="97"/>
      <c r="Q15" s="97"/>
      <c r="R15" s="97"/>
    </row>
    <row r="16" spans="2:18" s="98" customFormat="1" ht="38.700000000000003" customHeight="1" x14ac:dyDescent="0.3">
      <c r="B16" s="786" t="s">
        <v>193</v>
      </c>
      <c r="C16" s="787"/>
      <c r="D16" s="787"/>
      <c r="E16" s="787"/>
      <c r="F16" s="787"/>
      <c r="G16" s="787"/>
      <c r="H16" s="787"/>
      <c r="I16" s="787"/>
      <c r="J16" s="788"/>
      <c r="K16" s="26"/>
      <c r="L16" s="26"/>
      <c r="M16" s="97"/>
      <c r="N16" s="97"/>
      <c r="O16" s="97"/>
      <c r="P16" s="97"/>
      <c r="Q16" s="97"/>
      <c r="R16" s="97"/>
    </row>
    <row r="17" spans="2:29" s="98" customFormat="1" ht="21.6" customHeight="1" x14ac:dyDescent="0.3">
      <c r="B17" s="715" t="s">
        <v>194</v>
      </c>
      <c r="C17" s="676"/>
      <c r="D17" s="676"/>
      <c r="E17" s="676"/>
      <c r="F17" s="676"/>
      <c r="G17" s="676"/>
      <c r="H17" s="676"/>
      <c r="I17" s="676"/>
      <c r="J17" s="716"/>
      <c r="K17" s="23"/>
      <c r="L17" s="23"/>
      <c r="M17" s="97"/>
      <c r="N17" s="97"/>
      <c r="O17" s="97"/>
      <c r="P17" s="97"/>
    </row>
    <row r="18" spans="2:29" s="98" customFormat="1" ht="21.6" customHeight="1" x14ac:dyDescent="0.3">
      <c r="B18" s="715" t="s">
        <v>195</v>
      </c>
      <c r="C18" s="676"/>
      <c r="D18" s="676"/>
      <c r="E18" s="676"/>
      <c r="F18" s="676"/>
      <c r="G18" s="676"/>
      <c r="H18" s="676"/>
      <c r="I18" s="676"/>
      <c r="J18" s="716"/>
      <c r="K18" s="23"/>
      <c r="L18" s="23"/>
      <c r="M18" s="97"/>
      <c r="N18" s="97"/>
      <c r="O18" s="97"/>
      <c r="P18" s="97"/>
    </row>
    <row r="19" spans="2:29" s="98" customFormat="1" ht="21.6" customHeight="1" x14ac:dyDescent="0.3">
      <c r="B19" s="715" t="s">
        <v>196</v>
      </c>
      <c r="C19" s="676"/>
      <c r="D19" s="676"/>
      <c r="E19" s="676"/>
      <c r="F19" s="676"/>
      <c r="G19" s="676"/>
      <c r="H19" s="676"/>
      <c r="I19" s="676"/>
      <c r="J19" s="716"/>
      <c r="K19" s="48"/>
      <c r="L19" s="48"/>
      <c r="M19" s="97"/>
      <c r="N19" s="97"/>
      <c r="O19" s="97"/>
      <c r="P19" s="97"/>
    </row>
    <row r="20" spans="2:29" s="98" customFormat="1" ht="21.6" customHeight="1" x14ac:dyDescent="0.3">
      <c r="B20" s="715" t="s">
        <v>197</v>
      </c>
      <c r="C20" s="676"/>
      <c r="D20" s="676"/>
      <c r="E20" s="676"/>
      <c r="F20" s="676"/>
      <c r="G20" s="676"/>
      <c r="H20" s="676"/>
      <c r="I20" s="676"/>
      <c r="J20" s="716"/>
      <c r="K20" s="23"/>
      <c r="L20" s="23"/>
      <c r="M20" s="97"/>
      <c r="N20" s="97"/>
      <c r="O20" s="97"/>
      <c r="P20" s="97"/>
    </row>
    <row r="21" spans="2:29" s="98" customFormat="1" ht="21.6" customHeight="1" x14ac:dyDescent="0.3">
      <c r="B21" s="715" t="s">
        <v>198</v>
      </c>
      <c r="C21" s="676"/>
      <c r="D21" s="676"/>
      <c r="E21" s="676"/>
      <c r="F21" s="676"/>
      <c r="G21" s="676"/>
      <c r="H21" s="676"/>
      <c r="I21" s="676"/>
      <c r="J21" s="716"/>
      <c r="K21" s="23"/>
      <c r="L21" s="23"/>
      <c r="M21" s="97"/>
      <c r="N21" s="97"/>
      <c r="O21" s="97"/>
      <c r="P21" s="97"/>
    </row>
    <row r="22" spans="2:29" s="98" customFormat="1" ht="16.5" customHeight="1" thickBot="1" x14ac:dyDescent="0.35">
      <c r="B22" s="767" t="s">
        <v>199</v>
      </c>
      <c r="C22" s="768"/>
      <c r="D22" s="768"/>
      <c r="E22" s="768"/>
      <c r="F22" s="768"/>
      <c r="G22" s="768"/>
      <c r="H22" s="768"/>
      <c r="I22" s="768"/>
      <c r="J22" s="769"/>
      <c r="K22" s="73"/>
      <c r="L22" s="73"/>
      <c r="M22" s="97"/>
      <c r="N22" s="99"/>
      <c r="O22" s="97"/>
      <c r="P22" s="97"/>
    </row>
    <row r="23" spans="2:29" ht="12.75" customHeight="1" thickBot="1" x14ac:dyDescent="0.35">
      <c r="B23" s="8"/>
      <c r="C23" s="100"/>
      <c r="D23" s="101"/>
      <c r="E23" s="101"/>
      <c r="F23" s="2"/>
      <c r="G23" s="100"/>
      <c r="H23" s="100"/>
      <c r="I23" s="100"/>
      <c r="J23" s="100"/>
      <c r="K23" s="100"/>
      <c r="L23" s="100"/>
      <c r="M23" s="100"/>
      <c r="N23" s="100"/>
      <c r="O23" s="100"/>
      <c r="P23" s="100"/>
    </row>
    <row r="24" spans="2:29" s="102" customFormat="1" ht="25.95" customHeight="1" thickBot="1" x14ac:dyDescent="0.35">
      <c r="B24" s="747" t="s">
        <v>180</v>
      </c>
      <c r="C24" s="748"/>
      <c r="D24" s="748"/>
      <c r="E24" s="748"/>
      <c r="F24" s="748"/>
      <c r="G24" s="748"/>
      <c r="H24" s="748"/>
      <c r="I24" s="748"/>
      <c r="J24" s="748"/>
      <c r="K24" s="748"/>
      <c r="L24" s="748"/>
      <c r="M24" s="748"/>
      <c r="N24" s="748"/>
      <c r="O24" s="748"/>
      <c r="P24" s="748"/>
      <c r="Q24" s="748"/>
      <c r="R24" s="748"/>
      <c r="S24" s="748"/>
      <c r="T24" s="748"/>
      <c r="U24" s="748"/>
      <c r="V24" s="748"/>
      <c r="W24" s="748"/>
      <c r="X24" s="748"/>
      <c r="Y24" s="748"/>
      <c r="Z24" s="748"/>
      <c r="AA24" s="748"/>
      <c r="AB24" s="748"/>
      <c r="AC24" s="749"/>
    </row>
    <row r="25" spans="2:29" s="103" customFormat="1" ht="31.2" customHeight="1" thickBot="1" x14ac:dyDescent="0.35">
      <c r="B25" s="770" t="s">
        <v>8</v>
      </c>
      <c r="C25" s="771"/>
      <c r="D25" s="771"/>
      <c r="E25" s="771"/>
      <c r="F25" s="771"/>
      <c r="G25" s="771"/>
      <c r="H25" s="771"/>
      <c r="I25" s="771"/>
      <c r="J25" s="771"/>
      <c r="K25" s="91"/>
      <c r="L25" s="179" t="s">
        <v>200</v>
      </c>
      <c r="M25" s="750" t="s">
        <v>201</v>
      </c>
      <c r="N25" s="751"/>
      <c r="O25" s="751"/>
      <c r="P25" s="751"/>
      <c r="Q25" s="751"/>
      <c r="R25" s="752"/>
      <c r="S25" s="750" t="s">
        <v>202</v>
      </c>
      <c r="T25" s="751"/>
      <c r="U25" s="751"/>
      <c r="V25" s="752"/>
      <c r="W25" s="763" t="s">
        <v>203</v>
      </c>
      <c r="X25" s="764"/>
      <c r="Y25" s="180" t="s">
        <v>204</v>
      </c>
      <c r="Z25" s="750" t="s">
        <v>205</v>
      </c>
      <c r="AA25" s="751"/>
      <c r="AB25" s="751"/>
      <c r="AC25" s="752"/>
    </row>
    <row r="26" spans="2:29" s="24" customFormat="1" ht="106.5" customHeight="1" thickBot="1" x14ac:dyDescent="0.35">
      <c r="B26" s="255" t="s">
        <v>206</v>
      </c>
      <c r="C26" s="256" t="s">
        <v>207</v>
      </c>
      <c r="D26" s="256" t="s">
        <v>208</v>
      </c>
      <c r="E26" s="256" t="s">
        <v>209</v>
      </c>
      <c r="F26" s="257" t="s">
        <v>210</v>
      </c>
      <c r="G26" s="257" t="s">
        <v>211</v>
      </c>
      <c r="H26" s="256" t="s">
        <v>212</v>
      </c>
      <c r="I26" s="256" t="s">
        <v>213</v>
      </c>
      <c r="J26" s="256" t="s">
        <v>214</v>
      </c>
      <c r="K26" s="258" t="s">
        <v>215</v>
      </c>
      <c r="L26" s="259" t="s">
        <v>216</v>
      </c>
      <c r="M26" s="255" t="s">
        <v>217</v>
      </c>
      <c r="N26" s="256" t="s">
        <v>218</v>
      </c>
      <c r="O26" s="256" t="s">
        <v>219</v>
      </c>
      <c r="P26" s="256" t="s">
        <v>220</v>
      </c>
      <c r="Q26" s="256" t="s">
        <v>221</v>
      </c>
      <c r="R26" s="260" t="s">
        <v>222</v>
      </c>
      <c r="S26" s="255" t="s">
        <v>223</v>
      </c>
      <c r="T26" s="256" t="s">
        <v>224</v>
      </c>
      <c r="U26" s="256" t="s">
        <v>225</v>
      </c>
      <c r="V26" s="260" t="s">
        <v>226</v>
      </c>
      <c r="W26" s="255" t="s">
        <v>227</v>
      </c>
      <c r="X26" s="260" t="s">
        <v>228</v>
      </c>
      <c r="Y26" s="261" t="s">
        <v>229</v>
      </c>
      <c r="Z26" s="753" t="s">
        <v>230</v>
      </c>
      <c r="AA26" s="754"/>
      <c r="AB26" s="754"/>
      <c r="AC26" s="755"/>
    </row>
    <row r="27" spans="2:29" s="159" customFormat="1" ht="18" customHeight="1" x14ac:dyDescent="0.3">
      <c r="B27" s="111"/>
      <c r="C27" s="113"/>
      <c r="D27" s="113"/>
      <c r="E27" s="113"/>
      <c r="F27" s="113"/>
      <c r="G27" s="113"/>
      <c r="H27" s="112"/>
      <c r="I27" s="112"/>
      <c r="J27" s="113"/>
      <c r="K27" s="114"/>
      <c r="L27" s="115"/>
      <c r="M27" s="111"/>
      <c r="N27" s="116"/>
      <c r="O27" s="63"/>
      <c r="P27" s="113"/>
      <c r="Q27" s="117"/>
      <c r="R27" s="118"/>
      <c r="S27" s="111"/>
      <c r="T27" s="63"/>
      <c r="U27" s="119"/>
      <c r="V27" s="120"/>
      <c r="W27" s="121"/>
      <c r="X27" s="122"/>
      <c r="Y27" s="123"/>
      <c r="Z27" s="173" t="s">
        <v>231</v>
      </c>
      <c r="AA27" s="174" t="s">
        <v>232</v>
      </c>
      <c r="AB27" s="174" t="s">
        <v>233</v>
      </c>
      <c r="AC27" s="175" t="s">
        <v>234</v>
      </c>
    </row>
    <row r="28" spans="2:29" s="160" customFormat="1" ht="18" customHeight="1" x14ac:dyDescent="0.3">
      <c r="B28" s="111"/>
      <c r="C28" s="112"/>
      <c r="D28" s="113"/>
      <c r="E28" s="113"/>
      <c r="F28" s="113"/>
      <c r="G28" s="113"/>
      <c r="H28" s="112"/>
      <c r="I28" s="112"/>
      <c r="J28" s="113"/>
      <c r="K28" s="114"/>
      <c r="L28" s="115"/>
      <c r="M28" s="111"/>
      <c r="N28" s="124"/>
      <c r="O28" s="63"/>
      <c r="P28" s="113"/>
      <c r="Q28" s="117"/>
      <c r="R28" s="118"/>
      <c r="S28" s="111"/>
      <c r="T28" s="63"/>
      <c r="U28" s="119"/>
      <c r="V28" s="125"/>
      <c r="W28" s="126"/>
      <c r="X28" s="127"/>
      <c r="Y28" s="128"/>
      <c r="Z28" s="173" t="s">
        <v>231</v>
      </c>
      <c r="AA28" s="174" t="s">
        <v>232</v>
      </c>
      <c r="AB28" s="174" t="s">
        <v>233</v>
      </c>
      <c r="AC28" s="175" t="s">
        <v>234</v>
      </c>
    </row>
    <row r="29" spans="2:29" s="160" customFormat="1" ht="18" customHeight="1" x14ac:dyDescent="0.3">
      <c r="B29" s="111"/>
      <c r="C29" s="112"/>
      <c r="D29" s="113"/>
      <c r="E29" s="113"/>
      <c r="F29" s="113"/>
      <c r="G29" s="113"/>
      <c r="H29" s="112"/>
      <c r="I29" s="112"/>
      <c r="J29" s="113"/>
      <c r="K29" s="114"/>
      <c r="L29" s="115"/>
      <c r="M29" s="111"/>
      <c r="N29" s="124"/>
      <c r="O29" s="63"/>
      <c r="P29" s="113"/>
      <c r="Q29" s="117"/>
      <c r="R29" s="118"/>
      <c r="S29" s="111"/>
      <c r="T29" s="63"/>
      <c r="U29" s="119"/>
      <c r="V29" s="125"/>
      <c r="W29" s="126"/>
      <c r="X29" s="127"/>
      <c r="Y29" s="128"/>
      <c r="Z29" s="173" t="s">
        <v>231</v>
      </c>
      <c r="AA29" s="174" t="s">
        <v>232</v>
      </c>
      <c r="AB29" s="174" t="s">
        <v>233</v>
      </c>
      <c r="AC29" s="175" t="s">
        <v>234</v>
      </c>
    </row>
    <row r="30" spans="2:29" s="159" customFormat="1" ht="18" customHeight="1" x14ac:dyDescent="0.3">
      <c r="B30" s="111"/>
      <c r="C30" s="112"/>
      <c r="D30" s="113"/>
      <c r="E30" s="113"/>
      <c r="F30" s="113"/>
      <c r="G30" s="113"/>
      <c r="H30" s="112"/>
      <c r="I30" s="112"/>
      <c r="J30" s="113"/>
      <c r="K30" s="114"/>
      <c r="L30" s="115"/>
      <c r="M30" s="111"/>
      <c r="N30" s="124"/>
      <c r="O30" s="63"/>
      <c r="P30" s="113"/>
      <c r="Q30" s="117"/>
      <c r="R30" s="118"/>
      <c r="S30" s="111"/>
      <c r="T30" s="63"/>
      <c r="U30" s="119"/>
      <c r="V30" s="125"/>
      <c r="W30" s="126"/>
      <c r="X30" s="127"/>
      <c r="Y30" s="128"/>
      <c r="Z30" s="173" t="s">
        <v>231</v>
      </c>
      <c r="AA30" s="174" t="s">
        <v>232</v>
      </c>
      <c r="AB30" s="174" t="s">
        <v>233</v>
      </c>
      <c r="AC30" s="175" t="s">
        <v>234</v>
      </c>
    </row>
    <row r="31" spans="2:29" s="159" customFormat="1" ht="18" customHeight="1" x14ac:dyDescent="0.3">
      <c r="B31" s="111"/>
      <c r="C31" s="112"/>
      <c r="D31" s="113"/>
      <c r="E31" s="113"/>
      <c r="F31" s="113"/>
      <c r="G31" s="113"/>
      <c r="H31" s="112"/>
      <c r="I31" s="112"/>
      <c r="J31" s="113"/>
      <c r="K31" s="114"/>
      <c r="L31" s="115"/>
      <c r="M31" s="111"/>
      <c r="N31" s="124"/>
      <c r="O31" s="63"/>
      <c r="P31" s="113"/>
      <c r="Q31" s="117"/>
      <c r="R31" s="118"/>
      <c r="S31" s="111"/>
      <c r="T31" s="63"/>
      <c r="U31" s="119"/>
      <c r="V31" s="125"/>
      <c r="W31" s="126"/>
      <c r="X31" s="127"/>
      <c r="Y31" s="128"/>
      <c r="Z31" s="173" t="s">
        <v>231</v>
      </c>
      <c r="AA31" s="174" t="s">
        <v>232</v>
      </c>
      <c r="AB31" s="174" t="s">
        <v>233</v>
      </c>
      <c r="AC31" s="175" t="s">
        <v>234</v>
      </c>
    </row>
    <row r="32" spans="2:29" s="160" customFormat="1" ht="18" customHeight="1" x14ac:dyDescent="0.3">
      <c r="B32" s="111"/>
      <c r="C32" s="112"/>
      <c r="D32" s="113"/>
      <c r="E32" s="113"/>
      <c r="F32" s="113"/>
      <c r="G32" s="113"/>
      <c r="H32" s="112"/>
      <c r="I32" s="112"/>
      <c r="J32" s="113"/>
      <c r="K32" s="114"/>
      <c r="L32" s="115"/>
      <c r="M32" s="111"/>
      <c r="N32" s="124"/>
      <c r="O32" s="63"/>
      <c r="P32" s="113"/>
      <c r="Q32" s="117"/>
      <c r="R32" s="118"/>
      <c r="S32" s="111"/>
      <c r="T32" s="63"/>
      <c r="U32" s="119"/>
      <c r="V32" s="125"/>
      <c r="W32" s="126"/>
      <c r="X32" s="127"/>
      <c r="Y32" s="128"/>
      <c r="Z32" s="173" t="s">
        <v>231</v>
      </c>
      <c r="AA32" s="174" t="s">
        <v>232</v>
      </c>
      <c r="AB32" s="174" t="s">
        <v>233</v>
      </c>
      <c r="AC32" s="175" t="s">
        <v>234</v>
      </c>
    </row>
    <row r="33" spans="1:29" s="160" customFormat="1" ht="18" customHeight="1" x14ac:dyDescent="0.3">
      <c r="B33" s="111"/>
      <c r="C33" s="112"/>
      <c r="D33" s="113"/>
      <c r="E33" s="113"/>
      <c r="F33" s="113"/>
      <c r="G33" s="113"/>
      <c r="H33" s="112"/>
      <c r="I33" s="112"/>
      <c r="J33" s="113"/>
      <c r="K33" s="114"/>
      <c r="L33" s="115"/>
      <c r="M33" s="111"/>
      <c r="N33" s="124"/>
      <c r="O33" s="63"/>
      <c r="P33" s="113"/>
      <c r="Q33" s="117"/>
      <c r="R33" s="118"/>
      <c r="S33" s="111"/>
      <c r="T33" s="63"/>
      <c r="U33" s="119"/>
      <c r="V33" s="125"/>
      <c r="W33" s="126"/>
      <c r="X33" s="127"/>
      <c r="Y33" s="128"/>
      <c r="Z33" s="173" t="s">
        <v>231</v>
      </c>
      <c r="AA33" s="174" t="s">
        <v>232</v>
      </c>
      <c r="AB33" s="174" t="s">
        <v>233</v>
      </c>
      <c r="AC33" s="175" t="s">
        <v>234</v>
      </c>
    </row>
    <row r="34" spans="1:29" s="160" customFormat="1" ht="18" customHeight="1" x14ac:dyDescent="0.3">
      <c r="B34" s="111"/>
      <c r="C34" s="112"/>
      <c r="D34" s="113"/>
      <c r="E34" s="113"/>
      <c r="F34" s="113"/>
      <c r="G34" s="113"/>
      <c r="H34" s="112"/>
      <c r="I34" s="112"/>
      <c r="J34" s="113"/>
      <c r="K34" s="114"/>
      <c r="L34" s="115"/>
      <c r="M34" s="111"/>
      <c r="N34" s="124"/>
      <c r="O34" s="63"/>
      <c r="P34" s="113"/>
      <c r="Q34" s="117"/>
      <c r="R34" s="118"/>
      <c r="S34" s="111"/>
      <c r="T34" s="63"/>
      <c r="U34" s="119"/>
      <c r="V34" s="125"/>
      <c r="W34" s="126"/>
      <c r="X34" s="127"/>
      <c r="Y34" s="128"/>
      <c r="Z34" s="173" t="s">
        <v>231</v>
      </c>
      <c r="AA34" s="174" t="s">
        <v>232</v>
      </c>
      <c r="AB34" s="174" t="s">
        <v>233</v>
      </c>
      <c r="AC34" s="175" t="s">
        <v>234</v>
      </c>
    </row>
    <row r="35" spans="1:29" s="159" customFormat="1" ht="18" customHeight="1" x14ac:dyDescent="0.3">
      <c r="B35" s="111"/>
      <c r="C35" s="112"/>
      <c r="D35" s="113"/>
      <c r="E35" s="113"/>
      <c r="F35" s="113"/>
      <c r="G35" s="113"/>
      <c r="H35" s="112"/>
      <c r="I35" s="112"/>
      <c r="J35" s="113"/>
      <c r="K35" s="114"/>
      <c r="L35" s="115"/>
      <c r="M35" s="111"/>
      <c r="N35" s="124"/>
      <c r="O35" s="63"/>
      <c r="P35" s="113"/>
      <c r="Q35" s="117"/>
      <c r="R35" s="118"/>
      <c r="S35" s="111"/>
      <c r="T35" s="63"/>
      <c r="U35" s="119"/>
      <c r="V35" s="125"/>
      <c r="W35" s="126"/>
      <c r="X35" s="127"/>
      <c r="Y35" s="128"/>
      <c r="Z35" s="173" t="s">
        <v>231</v>
      </c>
      <c r="AA35" s="174" t="s">
        <v>232</v>
      </c>
      <c r="AB35" s="174" t="s">
        <v>233</v>
      </c>
      <c r="AC35" s="175" t="s">
        <v>234</v>
      </c>
    </row>
    <row r="36" spans="1:29" s="159" customFormat="1" ht="18" customHeight="1" x14ac:dyDescent="0.3">
      <c r="B36" s="111"/>
      <c r="C36" s="112"/>
      <c r="D36" s="113"/>
      <c r="E36" s="113"/>
      <c r="F36" s="113"/>
      <c r="G36" s="113"/>
      <c r="H36" s="112"/>
      <c r="I36" s="112"/>
      <c r="J36" s="113"/>
      <c r="K36" s="114"/>
      <c r="L36" s="115"/>
      <c r="M36" s="111"/>
      <c r="N36" s="124"/>
      <c r="O36" s="63"/>
      <c r="P36" s="113"/>
      <c r="Q36" s="117"/>
      <c r="R36" s="118"/>
      <c r="S36" s="111"/>
      <c r="T36" s="63"/>
      <c r="U36" s="119"/>
      <c r="V36" s="125"/>
      <c r="W36" s="126"/>
      <c r="X36" s="127"/>
      <c r="Y36" s="128"/>
      <c r="Z36" s="173" t="s">
        <v>231</v>
      </c>
      <c r="AA36" s="174" t="s">
        <v>232</v>
      </c>
      <c r="AB36" s="174" t="s">
        <v>233</v>
      </c>
      <c r="AC36" s="175" t="s">
        <v>234</v>
      </c>
    </row>
    <row r="37" spans="1:29" s="160" customFormat="1" ht="18" customHeight="1" x14ac:dyDescent="0.3">
      <c r="B37" s="111"/>
      <c r="C37" s="112"/>
      <c r="D37" s="113"/>
      <c r="E37" s="113"/>
      <c r="F37" s="113"/>
      <c r="G37" s="113"/>
      <c r="H37" s="112"/>
      <c r="I37" s="112"/>
      <c r="J37" s="113"/>
      <c r="K37" s="114"/>
      <c r="L37" s="115"/>
      <c r="M37" s="111"/>
      <c r="N37" s="124"/>
      <c r="O37" s="63"/>
      <c r="P37" s="113"/>
      <c r="Q37" s="117"/>
      <c r="R37" s="118"/>
      <c r="S37" s="111"/>
      <c r="T37" s="63"/>
      <c r="U37" s="119"/>
      <c r="V37" s="125"/>
      <c r="W37" s="126"/>
      <c r="X37" s="127"/>
      <c r="Y37" s="128"/>
      <c r="Z37" s="173" t="s">
        <v>231</v>
      </c>
      <c r="AA37" s="174" t="s">
        <v>232</v>
      </c>
      <c r="AB37" s="174" t="s">
        <v>233</v>
      </c>
      <c r="AC37" s="175" t="s">
        <v>234</v>
      </c>
    </row>
    <row r="38" spans="1:29" s="160" customFormat="1" ht="18" customHeight="1" x14ac:dyDescent="0.3">
      <c r="B38" s="111"/>
      <c r="C38" s="112"/>
      <c r="D38" s="113"/>
      <c r="E38" s="113"/>
      <c r="F38" s="113"/>
      <c r="G38" s="113"/>
      <c r="H38" s="112"/>
      <c r="I38" s="112"/>
      <c r="J38" s="113"/>
      <c r="K38" s="114"/>
      <c r="L38" s="115"/>
      <c r="M38" s="111"/>
      <c r="N38" s="124"/>
      <c r="O38" s="63"/>
      <c r="P38" s="113"/>
      <c r="Q38" s="117"/>
      <c r="R38" s="118"/>
      <c r="S38" s="111"/>
      <c r="T38" s="63"/>
      <c r="U38" s="119"/>
      <c r="V38" s="125"/>
      <c r="W38" s="126"/>
      <c r="X38" s="127"/>
      <c r="Y38" s="128"/>
      <c r="Z38" s="173" t="s">
        <v>231</v>
      </c>
      <c r="AA38" s="174" t="s">
        <v>232</v>
      </c>
      <c r="AB38" s="174" t="s">
        <v>233</v>
      </c>
      <c r="AC38" s="175" t="s">
        <v>234</v>
      </c>
    </row>
    <row r="39" spans="1:29" s="160" customFormat="1" ht="18" customHeight="1" x14ac:dyDescent="0.3">
      <c r="B39" s="111"/>
      <c r="C39" s="112"/>
      <c r="D39" s="113"/>
      <c r="E39" s="113"/>
      <c r="F39" s="113"/>
      <c r="G39" s="113"/>
      <c r="H39" s="112"/>
      <c r="I39" s="112"/>
      <c r="J39" s="113"/>
      <c r="K39" s="114"/>
      <c r="L39" s="115"/>
      <c r="M39" s="111"/>
      <c r="N39" s="124"/>
      <c r="O39" s="63"/>
      <c r="P39" s="113"/>
      <c r="Q39" s="117"/>
      <c r="R39" s="118"/>
      <c r="S39" s="111"/>
      <c r="T39" s="63"/>
      <c r="U39" s="119"/>
      <c r="V39" s="125"/>
      <c r="W39" s="126"/>
      <c r="X39" s="127"/>
      <c r="Y39" s="128"/>
      <c r="Z39" s="173" t="s">
        <v>231</v>
      </c>
      <c r="AA39" s="174" t="s">
        <v>232</v>
      </c>
      <c r="AB39" s="174" t="s">
        <v>233</v>
      </c>
      <c r="AC39" s="175" t="s">
        <v>234</v>
      </c>
    </row>
    <row r="40" spans="1:29" s="160" customFormat="1" ht="18" customHeight="1" x14ac:dyDescent="0.3">
      <c r="B40" s="111"/>
      <c r="C40" s="112"/>
      <c r="D40" s="113"/>
      <c r="E40" s="113"/>
      <c r="F40" s="113"/>
      <c r="G40" s="113"/>
      <c r="H40" s="112"/>
      <c r="I40" s="112"/>
      <c r="J40" s="113"/>
      <c r="K40" s="114"/>
      <c r="L40" s="115"/>
      <c r="M40" s="111"/>
      <c r="N40" s="124"/>
      <c r="O40" s="63"/>
      <c r="P40" s="113"/>
      <c r="Q40" s="117"/>
      <c r="R40" s="118"/>
      <c r="S40" s="111"/>
      <c r="T40" s="63"/>
      <c r="U40" s="119"/>
      <c r="V40" s="125"/>
      <c r="W40" s="126"/>
      <c r="X40" s="127"/>
      <c r="Y40" s="128"/>
      <c r="Z40" s="173" t="s">
        <v>231</v>
      </c>
      <c r="AA40" s="174" t="s">
        <v>232</v>
      </c>
      <c r="AB40" s="174" t="s">
        <v>233</v>
      </c>
      <c r="AC40" s="175" t="s">
        <v>234</v>
      </c>
    </row>
    <row r="41" spans="1:29" s="160" customFormat="1" ht="18" customHeight="1" x14ac:dyDescent="0.3">
      <c r="B41" s="111"/>
      <c r="C41" s="112"/>
      <c r="D41" s="113"/>
      <c r="E41" s="113"/>
      <c r="F41" s="113"/>
      <c r="G41" s="113"/>
      <c r="H41" s="112"/>
      <c r="I41" s="112"/>
      <c r="J41" s="113"/>
      <c r="K41" s="114"/>
      <c r="L41" s="115"/>
      <c r="M41" s="111"/>
      <c r="N41" s="124"/>
      <c r="O41" s="63"/>
      <c r="P41" s="113"/>
      <c r="Q41" s="117"/>
      <c r="R41" s="118"/>
      <c r="S41" s="111"/>
      <c r="T41" s="63"/>
      <c r="U41" s="119"/>
      <c r="V41" s="125"/>
      <c r="W41" s="126"/>
      <c r="X41" s="127"/>
      <c r="Y41" s="128"/>
      <c r="Z41" s="173" t="s">
        <v>231</v>
      </c>
      <c r="AA41" s="174" t="s">
        <v>232</v>
      </c>
      <c r="AB41" s="174" t="s">
        <v>233</v>
      </c>
      <c r="AC41" s="175" t="s">
        <v>234</v>
      </c>
    </row>
    <row r="42" spans="1:29" s="160" customFormat="1" ht="18" customHeight="1" x14ac:dyDescent="0.3">
      <c r="B42" s="111"/>
      <c r="C42" s="112"/>
      <c r="D42" s="113"/>
      <c r="E42" s="113"/>
      <c r="F42" s="113"/>
      <c r="G42" s="113"/>
      <c r="H42" s="112"/>
      <c r="I42" s="112"/>
      <c r="J42" s="113"/>
      <c r="K42" s="114"/>
      <c r="L42" s="115"/>
      <c r="M42" s="111"/>
      <c r="N42" s="124"/>
      <c r="O42" s="63"/>
      <c r="P42" s="113"/>
      <c r="Q42" s="117"/>
      <c r="R42" s="118"/>
      <c r="S42" s="111"/>
      <c r="T42" s="63"/>
      <c r="U42" s="119"/>
      <c r="V42" s="125"/>
      <c r="W42" s="126"/>
      <c r="X42" s="127"/>
      <c r="Y42" s="128"/>
      <c r="Z42" s="173" t="s">
        <v>231</v>
      </c>
      <c r="AA42" s="174" t="s">
        <v>232</v>
      </c>
      <c r="AB42" s="174" t="s">
        <v>233</v>
      </c>
      <c r="AC42" s="175" t="s">
        <v>234</v>
      </c>
    </row>
    <row r="43" spans="1:29" s="160" customFormat="1" ht="18" customHeight="1" x14ac:dyDescent="0.3">
      <c r="B43" s="111"/>
      <c r="C43" s="112"/>
      <c r="D43" s="113"/>
      <c r="E43" s="113"/>
      <c r="F43" s="113"/>
      <c r="G43" s="113"/>
      <c r="H43" s="112"/>
      <c r="I43" s="112"/>
      <c r="J43" s="113"/>
      <c r="K43" s="114"/>
      <c r="L43" s="115"/>
      <c r="M43" s="111"/>
      <c r="N43" s="124"/>
      <c r="O43" s="63"/>
      <c r="P43" s="113"/>
      <c r="Q43" s="117"/>
      <c r="R43" s="118"/>
      <c r="S43" s="111"/>
      <c r="T43" s="63"/>
      <c r="U43" s="119"/>
      <c r="V43" s="125"/>
      <c r="W43" s="126"/>
      <c r="X43" s="127"/>
      <c r="Y43" s="128"/>
      <c r="Z43" s="173" t="s">
        <v>231</v>
      </c>
      <c r="AA43" s="174" t="s">
        <v>232</v>
      </c>
      <c r="AB43" s="174" t="s">
        <v>233</v>
      </c>
      <c r="AC43" s="175" t="s">
        <v>234</v>
      </c>
    </row>
    <row r="44" spans="1:29" s="160" customFormat="1" ht="18" customHeight="1" thickBot="1" x14ac:dyDescent="0.35">
      <c r="B44" s="129"/>
      <c r="C44" s="130"/>
      <c r="D44" s="131"/>
      <c r="E44" s="131"/>
      <c r="F44" s="131"/>
      <c r="G44" s="131"/>
      <c r="H44" s="130"/>
      <c r="I44" s="130"/>
      <c r="J44" s="131"/>
      <c r="K44" s="132"/>
      <c r="L44" s="133"/>
      <c r="M44" s="134"/>
      <c r="N44" s="135"/>
      <c r="O44" s="136"/>
      <c r="P44" s="131"/>
      <c r="Q44" s="137"/>
      <c r="R44" s="138"/>
      <c r="S44" s="134"/>
      <c r="T44" s="136"/>
      <c r="U44" s="139"/>
      <c r="V44" s="140"/>
      <c r="W44" s="141"/>
      <c r="X44" s="142"/>
      <c r="Y44" s="143"/>
      <c r="Z44" s="176" t="s">
        <v>231</v>
      </c>
      <c r="AA44" s="177" t="s">
        <v>232</v>
      </c>
      <c r="AB44" s="177" t="s">
        <v>233</v>
      </c>
      <c r="AC44" s="178" t="s">
        <v>234</v>
      </c>
    </row>
    <row r="45" spans="1:29" s="44" customFormat="1" ht="18" customHeight="1" x14ac:dyDescent="0.3">
      <c r="A45" s="66"/>
      <c r="B45" s="92" t="s">
        <v>39</v>
      </c>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row>
    <row r="46" spans="1:29" s="98" customFormat="1" ht="11.25" customHeight="1" thickBot="1" x14ac:dyDescent="0.35">
      <c r="B46" s="95"/>
      <c r="C46" s="23"/>
      <c r="D46" s="23"/>
      <c r="E46" s="23"/>
      <c r="F46" s="23"/>
      <c r="G46" s="23"/>
      <c r="H46" s="23"/>
      <c r="I46" s="23"/>
      <c r="J46" s="23"/>
      <c r="K46" s="23"/>
      <c r="L46" s="23"/>
      <c r="M46" s="97"/>
      <c r="N46" s="97"/>
      <c r="O46" s="97"/>
      <c r="P46" s="97"/>
    </row>
    <row r="47" spans="1:29" ht="24" thickBot="1" x14ac:dyDescent="0.35">
      <c r="B47" s="756" t="s">
        <v>191</v>
      </c>
      <c r="C47" s="757"/>
      <c r="D47" s="757"/>
      <c r="E47" s="757"/>
      <c r="F47" s="757"/>
      <c r="G47" s="757"/>
      <c r="H47" s="757"/>
      <c r="I47" s="757"/>
      <c r="J47" s="757"/>
      <c r="K47" s="758"/>
    </row>
    <row r="48" spans="1:29" s="53" customFormat="1" ht="32.25" customHeight="1" thickBot="1" x14ac:dyDescent="0.35">
      <c r="B48" s="759" t="s">
        <v>235</v>
      </c>
      <c r="C48" s="760"/>
      <c r="D48" s="253" t="s">
        <v>236</v>
      </c>
      <c r="E48" s="254" t="s">
        <v>237</v>
      </c>
      <c r="F48" s="254" t="s">
        <v>238</v>
      </c>
      <c r="G48" s="254" t="s">
        <v>239</v>
      </c>
      <c r="H48" s="254" t="s">
        <v>240</v>
      </c>
      <c r="I48" s="254" t="s">
        <v>241</v>
      </c>
      <c r="J48" s="761" t="s">
        <v>242</v>
      </c>
      <c r="K48" s="762"/>
    </row>
    <row r="49" spans="1:11" s="104" customFormat="1" ht="18" customHeight="1" x14ac:dyDescent="0.3">
      <c r="A49" s="95"/>
      <c r="B49" s="765"/>
      <c r="C49" s="765"/>
      <c r="D49" s="124"/>
      <c r="E49" s="124"/>
      <c r="F49" s="144"/>
      <c r="G49" s="145"/>
      <c r="H49" s="181"/>
      <c r="I49" s="145"/>
      <c r="J49" s="766"/>
      <c r="K49" s="766"/>
    </row>
    <row r="50" spans="1:11" s="104" customFormat="1" ht="18" customHeight="1" x14ac:dyDescent="0.3">
      <c r="B50" s="745"/>
      <c r="C50" s="745"/>
      <c r="D50" s="146"/>
      <c r="E50" s="147"/>
      <c r="F50" s="148"/>
      <c r="G50" s="149"/>
      <c r="H50" s="182"/>
      <c r="I50" s="149"/>
      <c r="J50" s="746"/>
      <c r="K50" s="746"/>
    </row>
    <row r="51" spans="1:11" s="104" customFormat="1" ht="18" customHeight="1" x14ac:dyDescent="0.3">
      <c r="B51" s="745"/>
      <c r="C51" s="745"/>
      <c r="D51" s="146"/>
      <c r="E51" s="147"/>
      <c r="F51" s="148"/>
      <c r="G51" s="149"/>
      <c r="H51" s="182"/>
      <c r="I51" s="149"/>
      <c r="J51" s="746"/>
      <c r="K51" s="746"/>
    </row>
    <row r="52" spans="1:11" s="104" customFormat="1" ht="18" customHeight="1" x14ac:dyDescent="0.3">
      <c r="B52" s="745"/>
      <c r="C52" s="745"/>
      <c r="D52" s="146"/>
      <c r="E52" s="147"/>
      <c r="F52" s="148"/>
      <c r="G52" s="149"/>
      <c r="H52" s="182"/>
      <c r="I52" s="149"/>
      <c r="J52" s="746"/>
      <c r="K52" s="746"/>
    </row>
    <row r="53" spans="1:11" ht="18" customHeight="1" x14ac:dyDescent="0.3">
      <c r="B53" s="745"/>
      <c r="C53" s="745"/>
      <c r="D53" s="146"/>
      <c r="E53" s="147"/>
      <c r="F53" s="148"/>
      <c r="G53" s="149"/>
      <c r="H53" s="182"/>
      <c r="I53" s="149"/>
      <c r="J53" s="746"/>
      <c r="K53" s="746"/>
    </row>
    <row r="54" spans="1:11" ht="18" customHeight="1" x14ac:dyDescent="0.3">
      <c r="B54" s="745"/>
      <c r="C54" s="745"/>
      <c r="D54" s="146"/>
      <c r="E54" s="147"/>
      <c r="F54" s="148"/>
      <c r="G54" s="149"/>
      <c r="H54" s="182"/>
      <c r="I54" s="149"/>
      <c r="J54" s="746"/>
      <c r="K54" s="746"/>
    </row>
    <row r="55" spans="1:11" ht="18" customHeight="1" x14ac:dyDescent="0.3">
      <c r="B55" s="745"/>
      <c r="C55" s="745"/>
      <c r="D55" s="146"/>
      <c r="E55" s="147"/>
      <c r="F55" s="148"/>
      <c r="G55" s="149"/>
      <c r="H55" s="182"/>
      <c r="I55" s="149"/>
      <c r="J55" s="746"/>
      <c r="K55" s="746"/>
    </row>
    <row r="56" spans="1:11" ht="18" customHeight="1" x14ac:dyDescent="0.3">
      <c r="B56" s="745"/>
      <c r="C56" s="745"/>
      <c r="D56" s="146"/>
      <c r="E56" s="147"/>
      <c r="F56" s="148"/>
      <c r="G56" s="149"/>
      <c r="H56" s="182"/>
      <c r="I56" s="149"/>
      <c r="J56" s="746"/>
      <c r="K56" s="746"/>
    </row>
    <row r="57" spans="1:11" ht="18" customHeight="1" x14ac:dyDescent="0.3">
      <c r="A57" s="104"/>
      <c r="B57" s="745"/>
      <c r="C57" s="745"/>
      <c r="D57" s="146"/>
      <c r="E57" s="147"/>
      <c r="F57" s="148"/>
      <c r="G57" s="149"/>
      <c r="H57" s="182"/>
      <c r="I57" s="149"/>
      <c r="J57" s="746"/>
      <c r="K57" s="746"/>
    </row>
    <row r="58" spans="1:11" ht="18" customHeight="1" x14ac:dyDescent="0.3">
      <c r="B58" s="745"/>
      <c r="C58" s="745"/>
      <c r="D58" s="146"/>
      <c r="E58" s="147"/>
      <c r="F58" s="148"/>
      <c r="G58" s="149"/>
      <c r="H58" s="182"/>
      <c r="I58" s="149"/>
      <c r="J58" s="746"/>
      <c r="K58" s="746"/>
    </row>
    <row r="59" spans="1:11" ht="18" customHeight="1" x14ac:dyDescent="0.3">
      <c r="B59" s="745"/>
      <c r="C59" s="745"/>
      <c r="D59" s="146"/>
      <c r="E59" s="147"/>
      <c r="F59" s="148"/>
      <c r="G59" s="149"/>
      <c r="H59" s="182"/>
      <c r="I59" s="149"/>
      <c r="J59" s="746"/>
      <c r="K59" s="746"/>
    </row>
    <row r="60" spans="1:11" ht="18" customHeight="1" x14ac:dyDescent="0.3">
      <c r="B60" s="745"/>
      <c r="C60" s="745"/>
      <c r="D60" s="146"/>
      <c r="E60" s="147"/>
      <c r="F60" s="148"/>
      <c r="G60" s="149"/>
      <c r="H60" s="182"/>
      <c r="I60" s="149"/>
      <c r="J60" s="746"/>
      <c r="K60" s="746"/>
    </row>
    <row r="61" spans="1:11" ht="18" customHeight="1" x14ac:dyDescent="0.3">
      <c r="B61" s="745"/>
      <c r="C61" s="745"/>
      <c r="D61" s="146"/>
      <c r="E61" s="147"/>
      <c r="F61" s="148"/>
      <c r="G61" s="149"/>
      <c r="H61" s="182"/>
      <c r="I61" s="149"/>
      <c r="J61" s="746"/>
      <c r="K61" s="746"/>
    </row>
    <row r="62" spans="1:11" ht="18" customHeight="1" x14ac:dyDescent="0.3">
      <c r="B62" s="745"/>
      <c r="C62" s="745"/>
      <c r="D62" s="146"/>
      <c r="E62" s="147"/>
      <c r="F62" s="148"/>
      <c r="G62" s="149"/>
      <c r="H62" s="182"/>
      <c r="I62" s="149"/>
      <c r="J62" s="746"/>
      <c r="K62" s="746"/>
    </row>
    <row r="63" spans="1:11" ht="18" customHeight="1" x14ac:dyDescent="0.3">
      <c r="B63" s="745"/>
      <c r="C63" s="745"/>
      <c r="D63" s="146"/>
      <c r="E63" s="147"/>
      <c r="F63" s="148"/>
      <c r="G63" s="149"/>
      <c r="H63" s="182"/>
      <c r="I63" s="149"/>
      <c r="J63" s="746"/>
      <c r="K63" s="746"/>
    </row>
    <row r="64" spans="1:11" ht="15.6" x14ac:dyDescent="0.3">
      <c r="B64" s="93" t="s">
        <v>39</v>
      </c>
    </row>
  </sheetData>
  <sheetProtection algorithmName="SHA-512" hashValue="QUR9YdNp9R9qAKetFiPDMOIxeY70ffZ2ttXtqVnPzqI8oePc53S9/NXsgiszVg0eywFw/5hPJRywb/yodtBZIA==" saltValue="1bLiKHoThzxgmvy01BEdXw==" spinCount="100000" sheet="1" insertRows="0" deleteRows="0" selectLockedCells="1" sort="0" autoFilter="0"/>
  <mergeCells count="65">
    <mergeCell ref="B10:J10"/>
    <mergeCell ref="B2:J2"/>
    <mergeCell ref="B3:C3"/>
    <mergeCell ref="D3:F3"/>
    <mergeCell ref="B4:C4"/>
    <mergeCell ref="D4:F4"/>
    <mergeCell ref="B5:J5"/>
    <mergeCell ref="B6:J6"/>
    <mergeCell ref="B7:J7"/>
    <mergeCell ref="B8:J8"/>
    <mergeCell ref="B9:J9"/>
    <mergeCell ref="H3:J3"/>
    <mergeCell ref="B21:J21"/>
    <mergeCell ref="B11:J11"/>
    <mergeCell ref="B12:J12"/>
    <mergeCell ref="B13:E13"/>
    <mergeCell ref="I13:J13"/>
    <mergeCell ref="B14:J14"/>
    <mergeCell ref="B15:J15"/>
    <mergeCell ref="B16:J16"/>
    <mergeCell ref="B17:J17"/>
    <mergeCell ref="B18:J18"/>
    <mergeCell ref="B19:J19"/>
    <mergeCell ref="B20:J20"/>
    <mergeCell ref="B49:C49"/>
    <mergeCell ref="J49:K49"/>
    <mergeCell ref="B22:J22"/>
    <mergeCell ref="B25:J25"/>
    <mergeCell ref="M25:R25"/>
    <mergeCell ref="Z25:AC25"/>
    <mergeCell ref="Z26:AC26"/>
    <mergeCell ref="B47:K47"/>
    <mergeCell ref="B48:C48"/>
    <mergeCell ref="J48:K48"/>
    <mergeCell ref="S25:V25"/>
    <mergeCell ref="W25:X25"/>
    <mergeCell ref="J50:K50"/>
    <mergeCell ref="B51:C51"/>
    <mergeCell ref="J51:K51"/>
    <mergeCell ref="B52:C52"/>
    <mergeCell ref="J52:K52"/>
    <mergeCell ref="B63:C63"/>
    <mergeCell ref="J63:K63"/>
    <mergeCell ref="B24:AC24"/>
    <mergeCell ref="B60:C60"/>
    <mergeCell ref="J60:K60"/>
    <mergeCell ref="B61:C61"/>
    <mergeCell ref="J61:K61"/>
    <mergeCell ref="B62:C62"/>
    <mergeCell ref="J62:K62"/>
    <mergeCell ref="B57:C57"/>
    <mergeCell ref="J57:K57"/>
    <mergeCell ref="B58:C58"/>
    <mergeCell ref="J58:K58"/>
    <mergeCell ref="B59:C59"/>
    <mergeCell ref="J59:K59"/>
    <mergeCell ref="B50:C50"/>
    <mergeCell ref="B56:C56"/>
    <mergeCell ref="J56:K56"/>
    <mergeCell ref="B53:C53"/>
    <mergeCell ref="J53:K53"/>
    <mergeCell ref="B54:C54"/>
    <mergeCell ref="J54:K54"/>
    <mergeCell ref="B55:C55"/>
    <mergeCell ref="J55:K55"/>
  </mergeCells>
  <conditionalFormatting sqref="C27:C44 Y27:Y44">
    <cfRule type="expression" dxfId="29" priority="18">
      <formula>$B27="other"</formula>
    </cfRule>
  </conditionalFormatting>
  <conditionalFormatting sqref="D49:D63">
    <cfRule type="expression" dxfId="28" priority="16">
      <formula>B49:B50="Other"</formula>
    </cfRule>
  </conditionalFormatting>
  <conditionalFormatting sqref="D27:E44 J27:L44">
    <cfRule type="expression" dxfId="27" priority="22">
      <formula>$B27="datasets"</formula>
    </cfRule>
    <cfRule type="expression" dxfId="26" priority="23">
      <formula>$B27="websites"</formula>
    </cfRule>
    <cfRule type="expression" dxfId="25" priority="24">
      <formula>$B27="manuals"</formula>
    </cfRule>
    <cfRule type="expression" dxfId="24" priority="25">
      <formula>$B27="software"</formula>
    </cfRule>
  </conditionalFormatting>
  <conditionalFormatting sqref="D27:E44">
    <cfRule type="expression" dxfId="23" priority="32">
      <formula>XEH27="conference"</formula>
    </cfRule>
  </conditionalFormatting>
  <conditionalFormatting sqref="D27:H44 J27:M44 O27:R44">
    <cfRule type="expression" dxfId="22" priority="29">
      <formula>$B27="publication"</formula>
    </cfRule>
  </conditionalFormatting>
  <conditionalFormatting sqref="D27:H44 S27:U44">
    <cfRule type="expression" dxfId="21" priority="26">
      <formula>$B27="conference"</formula>
    </cfRule>
  </conditionalFormatting>
  <conditionalFormatting sqref="F27:H44">
    <cfRule type="expression" dxfId="20" priority="31">
      <formula>XEI27="conference"</formula>
    </cfRule>
  </conditionalFormatting>
  <conditionalFormatting sqref="F27:I44 W27:X44">
    <cfRule type="expression" dxfId="19" priority="19">
      <formula>$B27="Licenses"</formula>
    </cfRule>
    <cfRule type="expression" dxfId="18" priority="20">
      <formula>$B27="patents"</formula>
    </cfRule>
    <cfRule type="expression" dxfId="17" priority="21">
      <formula>$B27="inventions"</formula>
    </cfRule>
  </conditionalFormatting>
  <conditionalFormatting sqref="J49:J63">
    <cfRule type="expression" dxfId="16" priority="17">
      <formula>I49="Yes"</formula>
    </cfRule>
  </conditionalFormatting>
  <conditionalFormatting sqref="N27:N44 V27:V44">
    <cfRule type="expression" dxfId="15" priority="28">
      <formula>M27="other"</formula>
    </cfRule>
  </conditionalFormatting>
  <conditionalFormatting sqref="S27:U44">
    <cfRule type="expression" dxfId="14" priority="27">
      <formula>XEU27="conference"</formula>
    </cfRule>
  </conditionalFormatting>
  <conditionalFormatting sqref="Z27:Z44">
    <cfRule type="expression" dxfId="13" priority="4">
      <formula>B27="Datasets"</formula>
    </cfRule>
  </conditionalFormatting>
  <conditionalFormatting sqref="AA27:AA44">
    <cfRule type="expression" dxfId="12" priority="5">
      <formula>B27="Websites"</formula>
    </cfRule>
    <cfRule type="expression" dxfId="11" priority="6">
      <formula>B27="Software"</formula>
    </cfRule>
    <cfRule type="expression" dxfId="10" priority="7">
      <formula>B27="Manuals"</formula>
    </cfRule>
  </conditionalFormatting>
  <conditionalFormatting sqref="AB27:AB44">
    <cfRule type="expression" dxfId="9" priority="11">
      <formula>B27="Publication"</formula>
    </cfRule>
    <cfRule type="expression" dxfId="8" priority="12">
      <formula>B27="Conference"</formula>
    </cfRule>
  </conditionalFormatting>
  <conditionalFormatting sqref="AC27:AC44">
    <cfRule type="expression" dxfId="7" priority="8">
      <formula>B27="Patents"</formula>
    </cfRule>
    <cfRule type="expression" dxfId="6" priority="9">
      <formula>B27="Licenses"</formula>
    </cfRule>
    <cfRule type="expression" dxfId="5" priority="10">
      <formula>B27="Inventions"</formula>
    </cfRule>
  </conditionalFormatting>
  <dataValidations count="10">
    <dataValidation type="whole" allowBlank="1" showInputMessage="1" showErrorMessage="1" sqref="H49:H63" xr:uid="{7C0D7FDD-4DC5-4154-80BE-5C5C1A9AAABA}">
      <formula1>-9.99999999999999E+32</formula1>
      <formula2>9.99999999999999E+32</formula2>
    </dataValidation>
    <dataValidation type="list" allowBlank="1" showInputMessage="1" showErrorMessage="1" sqref="I49:I63" xr:uid="{AA0F5BC0-7990-44AA-A2EC-D6D65163C330}">
      <formula1>"Yes,No"</formula1>
    </dataValidation>
    <dataValidation type="list" allowBlank="1" showInputMessage="1" showErrorMessage="1" sqref="X27:X44" xr:uid="{E462B085-0D7E-40FC-9DAD-7C9D60569AC3}">
      <formula1>"patent application, filed, patent granted, patent not accepted"</formula1>
    </dataValidation>
    <dataValidation type="list" allowBlank="1" showInputMessage="1" showErrorMessage="1" sqref="M27:M44" xr:uid="{1F58EFC7-A0A0-484A-8C6A-65B6BBA452C4}">
      <formula1>"Abstract, Book, Dissertation, Journal Publication, Other, Thesis"</formula1>
    </dataValidation>
    <dataValidation type="list" allowBlank="1" showInputMessage="1" showErrorMessage="1" sqref="Q27:R44" xr:uid="{D59FC0E5-16FC-4E93-8F13-0E4EB909CA17}">
      <formula1>"Yes, No"</formula1>
    </dataValidation>
    <dataValidation type="list" allowBlank="1" showInputMessage="1" showErrorMessage="1" sqref="P27:P44" xr:uid="{5CEEA86B-FA34-4061-AC0C-EC6F961EF7F3}">
      <formula1>"Planned, In Development, Submitted, Accepted, Published"</formula1>
    </dataValidation>
    <dataValidation type="list" allowBlank="1" showInputMessage="1" showErrorMessage="1" sqref="U27:U44" xr:uid="{576FC12F-1A68-4EE8-9190-8183C69617A9}">
      <formula1>"Paper, Proceeding, Presentation, Other"</formula1>
    </dataValidation>
    <dataValidation type="list" allowBlank="1" showInputMessage="1" showErrorMessage="1" sqref="I27:I44" xr:uid="{1BD2D744-7848-41D6-8E2E-7F71195B25C6}">
      <formula1>"Prime, Subrecipient"</formula1>
    </dataValidation>
    <dataValidation type="date" allowBlank="1" showInputMessage="1" showErrorMessage="1" promptTitle="Data Format" prompt="Publication/Issue Date must be after 01/01/2020 and in mm.dd.yy format." sqref="O27:O44" xr:uid="{F1F5359D-92EF-4039-AE58-FF008887563C}">
      <formula1>43831</formula1>
      <formula2>71225</formula2>
    </dataValidation>
    <dataValidation type="date" allowBlank="1" showInputMessage="1" showErrorMessage="1" promptTitle="Data Format" prompt="Date must be on or after 01/01/2020 and in mm.dd.yy format." sqref="T27:T44" xr:uid="{22707BCF-2D33-42BA-A635-A8F7356FF3E0}">
      <formula1>43831</formula1>
      <formula2>2958101</formula2>
    </dataValidation>
  </dataValidations>
  <hyperlinks>
    <hyperlink ref="F13" r:id="rId1" xr:uid="{EEACE190-577B-4A27-9941-4116F256987B}"/>
    <hyperlink ref="G13" r:id="rId2" xr:uid="{061146ED-AB24-41AA-959B-648DAF1711E6}"/>
    <hyperlink ref="H13" r:id="rId3" xr:uid="{CB75A3FB-324F-4B8B-AD0B-46ECEC86E6D9}"/>
    <hyperlink ref="Z27" r:id="rId4" xr:uid="{96D58A28-7110-45BC-A0D1-5FFF6A70FA21}"/>
    <hyperlink ref="AA27" r:id="rId5" xr:uid="{559A0BD1-6C46-45E1-BEB5-14567694FEA4}"/>
    <hyperlink ref="AB27" r:id="rId6" xr:uid="{6B508C73-A391-490B-BBCB-D560AF21C2E8}"/>
    <hyperlink ref="AC27" r:id="rId7" xr:uid="{51D56804-36CF-44CA-B7C2-A841405C2AD2}"/>
    <hyperlink ref="AB28:AB44" r:id="rId8" display="OSTI" xr:uid="{E3726073-2D33-4846-BDBC-D0EB271408D2}"/>
    <hyperlink ref="AC28:AC44" r:id="rId9" display="iEdison" xr:uid="{F0304B00-32B0-428A-AC5F-8B2F55D93BA7}"/>
    <hyperlink ref="AA28:AA44" r:id="rId10" display="DOE CODE" xr:uid="{1262881C-275B-411F-9537-994957E0BD16}"/>
    <hyperlink ref="Z28:Z44" r:id="rId11" display="OSTI Datasets" xr:uid="{DF59E7D4-AB60-4949-A08A-B22C84683053}"/>
  </hyperlinks>
  <pageMargins left="0.45" right="0.45" top="0.5" bottom="0.5" header="0.3" footer="0.3"/>
  <pageSetup scale="23" fitToHeight="2" orientation="landscape" r:id="rId12"/>
  <legacyDrawing r:id="rId13"/>
  <extLst>
    <ext xmlns:x14="http://schemas.microsoft.com/office/spreadsheetml/2009/9/main" uri="{78C0D931-6437-407d-A8EE-F0AAD7539E65}">
      <x14:conditionalFormattings>
        <x14:conditionalFormatting xmlns:xm="http://schemas.microsoft.com/office/excel/2006/main">
          <x14:cfRule type="expression" priority="3" id="{82044D49-82AB-4602-A6AB-B0E2134830F1}">
            <xm:f>'^^Cover Page^^'!$H$16="yes"</xm:f>
            <x14:dxf>
              <font>
                <color theme="1" tint="0.34998626667073579"/>
              </font>
              <fill>
                <patternFill>
                  <bgColor theme="1" tint="0.34998626667073579"/>
                </patternFill>
              </fill>
            </x14:dxf>
          </x14:cfRule>
          <xm:sqref>B2:J22</xm:sqref>
        </x14:conditionalFormatting>
        <x14:conditionalFormatting xmlns:xm="http://schemas.microsoft.com/office/excel/2006/main">
          <x14:cfRule type="expression" priority="1" id="{44EAF063-6C37-456F-BDA1-D0D158DA1463}">
            <xm:f>'^^Cover Page^^'!$H$16="yes"</xm:f>
            <x14:dxf>
              <font>
                <color theme="1" tint="0.34998626667073579"/>
              </font>
              <fill>
                <patternFill>
                  <bgColor theme="1" tint="0.34998626667073579"/>
                </patternFill>
              </fill>
            </x14:dxf>
          </x14:cfRule>
          <xm:sqref>B47:K63</xm:sqref>
        </x14:conditionalFormatting>
        <x14:conditionalFormatting xmlns:xm="http://schemas.microsoft.com/office/excel/2006/main">
          <x14:cfRule type="expression" priority="2" id="{E2090A3B-4209-4FEF-8C40-0D53FC277CA5}">
            <xm:f>'^^Cover Page^^'!$H$16="yes"</xm:f>
            <x14:dxf>
              <font>
                <color theme="1" tint="0.34998626667073579"/>
              </font>
              <fill>
                <patternFill>
                  <bgColor theme="1" tint="0.34998626667073579"/>
                </patternFill>
              </fill>
            </x14:dxf>
          </x14:cfRule>
          <xm:sqref>B24:AC44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38DE0E0-DC47-46DC-91AF-FBF795A1AEDF}">
          <x14:formula1>
            <xm:f>Sources!$B$12:$B$18</xm:f>
          </x14:formula1>
          <xm:sqref>B49:B63</xm:sqref>
        </x14:dataValidation>
        <x14:dataValidation type="list" allowBlank="1" showInputMessage="1" showErrorMessage="1" xr:uid="{AC7767F0-DF37-48B0-B10F-E3AADE9D87FF}">
          <x14:formula1>
            <xm:f>Sources!$J$2:$J$12</xm:f>
          </x14:formula1>
          <xm:sqref>B27:B44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58FB6-3AEE-423C-8130-C3AE3DB691D3}">
  <sheetPr>
    <tabColor theme="4"/>
  </sheetPr>
  <dimension ref="B1:M34"/>
  <sheetViews>
    <sheetView topLeftCell="A8" zoomScaleNormal="100" workbookViewId="0">
      <selection activeCell="F22" sqref="F22"/>
    </sheetView>
  </sheetViews>
  <sheetFormatPr defaultColWidth="8.5546875" defaultRowHeight="15.6" x14ac:dyDescent="0.3"/>
  <cols>
    <col min="1" max="1" width="1.33203125" style="25" customWidth="1"/>
    <col min="2" max="2" width="30" style="25" customWidth="1"/>
    <col min="3" max="4" width="24.5546875" style="25" customWidth="1"/>
    <col min="5" max="5" width="36.5546875" style="25" customWidth="1"/>
    <col min="6" max="6" width="25.6640625" style="25" customWidth="1"/>
    <col min="7" max="7" width="29.44140625" style="25" customWidth="1"/>
    <col min="8" max="8" width="12.6640625" style="25" customWidth="1"/>
    <col min="9" max="9" width="13.6640625" style="25" customWidth="1"/>
    <col min="10" max="10" width="19" style="25" customWidth="1"/>
    <col min="11" max="11" width="16.33203125" style="25" customWidth="1"/>
    <col min="12" max="12" width="12" style="25" customWidth="1"/>
    <col min="13" max="13" width="11.6640625" style="25" customWidth="1"/>
    <col min="14" max="16384" width="8.5546875" style="25"/>
  </cols>
  <sheetData>
    <row r="1" spans="2:12" ht="10.5" customHeight="1" thickBot="1" x14ac:dyDescent="0.35"/>
    <row r="2" spans="2:12" ht="33" customHeight="1" x14ac:dyDescent="0.3">
      <c r="B2" s="591" t="s">
        <v>243</v>
      </c>
      <c r="C2" s="592"/>
      <c r="D2" s="592"/>
      <c r="E2" s="592"/>
      <c r="F2" s="593"/>
      <c r="G2" s="69"/>
    </row>
    <row r="3" spans="2:12" s="162" customFormat="1" ht="24" customHeight="1" x14ac:dyDescent="0.3">
      <c r="B3" s="478" t="s">
        <v>9</v>
      </c>
      <c r="C3" s="707" t="str">
        <f>IF('^^Cover Page^^'!D9&amp;'^^Cover Page^^'!E9="", "", '^^Cover Page^^'!D9&amp;'^^Cover Page^^'!E9)</f>
        <v>MBARI</v>
      </c>
      <c r="D3" s="707"/>
      <c r="E3" s="476" t="s">
        <v>10</v>
      </c>
      <c r="F3" s="480" t="str">
        <f>IF('^^Cover Page^^'!D10&amp;'^^Cover Page^^'!E10="", "", '^^Cover Page^^'!D10&amp;'^^Cover Page^^'!E10)</f>
        <v>EE0009444</v>
      </c>
      <c r="G3" s="171"/>
    </row>
    <row r="4" spans="2:12" s="162" customFormat="1" ht="24" customHeight="1" thickBot="1" x14ac:dyDescent="0.35">
      <c r="B4" s="479" t="s">
        <v>42</v>
      </c>
      <c r="C4" s="167" t="str">
        <f>'^^Cover Page^^'!D7</f>
        <v>07/01/2024 to 09/30/2024</v>
      </c>
      <c r="D4" s="172"/>
      <c r="E4" s="795"/>
      <c r="F4" s="796"/>
      <c r="G4" s="403"/>
    </row>
    <row r="5" spans="2:12" ht="25.95" customHeight="1" x14ac:dyDescent="0.3">
      <c r="B5" s="797" t="s">
        <v>1</v>
      </c>
      <c r="C5" s="798"/>
      <c r="D5" s="798"/>
      <c r="E5" s="798"/>
      <c r="F5" s="799"/>
      <c r="G5" s="70"/>
    </row>
    <row r="6" spans="2:12" s="23" customFormat="1" ht="26.7" customHeight="1" x14ac:dyDescent="0.3">
      <c r="B6" s="803" t="s">
        <v>244</v>
      </c>
      <c r="C6" s="804"/>
      <c r="D6" s="804"/>
      <c r="E6" s="804"/>
      <c r="F6" s="805"/>
      <c r="G6" s="404"/>
      <c r="K6" s="26"/>
      <c r="L6" s="26"/>
    </row>
    <row r="7" spans="2:12" s="23" customFormat="1" ht="129" customHeight="1" x14ac:dyDescent="0.3">
      <c r="B7" s="800" t="s">
        <v>245</v>
      </c>
      <c r="C7" s="801"/>
      <c r="D7" s="801"/>
      <c r="E7" s="801"/>
      <c r="F7" s="802"/>
      <c r="G7" s="405"/>
      <c r="K7" s="26"/>
      <c r="L7" s="26"/>
    </row>
    <row r="8" spans="2:12" s="2" customFormat="1" ht="21.6" customHeight="1" x14ac:dyDescent="0.3">
      <c r="B8" s="807" t="s">
        <v>246</v>
      </c>
      <c r="C8" s="808"/>
      <c r="D8" s="808"/>
      <c r="E8" s="808"/>
      <c r="F8" s="809"/>
      <c r="G8" s="26"/>
      <c r="H8" s="46"/>
      <c r="I8" s="23"/>
      <c r="J8" s="23"/>
      <c r="K8" s="23"/>
    </row>
    <row r="9" spans="2:12" s="23" customFormat="1" ht="21.6" customHeight="1" x14ac:dyDescent="0.3">
      <c r="B9" s="806" t="s">
        <v>247</v>
      </c>
      <c r="C9" s="676"/>
      <c r="D9" s="676"/>
      <c r="E9" s="676"/>
      <c r="F9" s="716"/>
      <c r="H9" s="25"/>
      <c r="I9" s="48"/>
      <c r="K9" s="26"/>
      <c r="L9" s="26"/>
    </row>
    <row r="10" spans="2:12" s="23" customFormat="1" ht="21.6" customHeight="1" x14ac:dyDescent="0.3">
      <c r="B10" s="715" t="s">
        <v>248</v>
      </c>
      <c r="C10" s="810"/>
      <c r="D10" s="810"/>
      <c r="E10" s="810"/>
      <c r="F10" s="811"/>
      <c r="G10" s="48"/>
      <c r="H10" s="25"/>
      <c r="I10" s="48"/>
      <c r="K10" s="26"/>
      <c r="L10" s="26"/>
    </row>
    <row r="11" spans="2:12" s="23" customFormat="1" ht="18.600000000000001" customHeight="1" x14ac:dyDescent="0.3">
      <c r="B11" s="731" t="s">
        <v>249</v>
      </c>
      <c r="C11" s="676"/>
      <c r="D11" s="676"/>
      <c r="E11" s="676"/>
      <c r="F11" s="716"/>
      <c r="H11" s="25"/>
      <c r="I11" s="48"/>
      <c r="K11" s="26"/>
      <c r="L11" s="26"/>
    </row>
    <row r="12" spans="2:12" s="23" customFormat="1" ht="21.6" customHeight="1" x14ac:dyDescent="0.3">
      <c r="B12" s="715" t="s">
        <v>250</v>
      </c>
      <c r="C12" s="676"/>
      <c r="D12" s="676"/>
      <c r="E12" s="676"/>
      <c r="F12" s="716"/>
      <c r="H12" s="25"/>
      <c r="I12" s="48"/>
      <c r="K12" s="26"/>
      <c r="L12" s="26"/>
    </row>
    <row r="13" spans="2:12" s="23" customFormat="1" ht="21.6" customHeight="1" x14ac:dyDescent="0.3">
      <c r="B13" s="715" t="s">
        <v>251</v>
      </c>
      <c r="C13" s="676"/>
      <c r="D13" s="676"/>
      <c r="E13" s="676"/>
      <c r="F13" s="716"/>
      <c r="H13" s="25"/>
      <c r="I13" s="48"/>
      <c r="K13" s="26"/>
      <c r="L13" s="26"/>
    </row>
    <row r="14" spans="2:12" s="23" customFormat="1" ht="21.6" customHeight="1" x14ac:dyDescent="0.3">
      <c r="B14" s="715" t="s">
        <v>252</v>
      </c>
      <c r="C14" s="676"/>
      <c r="D14" s="676"/>
      <c r="E14" s="676"/>
      <c r="F14" s="716"/>
      <c r="H14" s="25"/>
      <c r="I14" s="48"/>
      <c r="K14" s="26"/>
      <c r="L14" s="26"/>
    </row>
    <row r="15" spans="2:12" s="23" customFormat="1" ht="21.6" customHeight="1" x14ac:dyDescent="0.3">
      <c r="B15" s="715" t="s">
        <v>253</v>
      </c>
      <c r="C15" s="676"/>
      <c r="D15" s="676"/>
      <c r="E15" s="676"/>
      <c r="F15" s="716"/>
      <c r="H15" s="25"/>
      <c r="I15" s="48"/>
      <c r="K15" s="26"/>
      <c r="L15" s="26"/>
    </row>
    <row r="16" spans="2:12" s="2" customFormat="1" ht="21.6" customHeight="1" x14ac:dyDescent="0.3">
      <c r="B16" s="807" t="s">
        <v>254</v>
      </c>
      <c r="C16" s="808"/>
      <c r="D16" s="808"/>
      <c r="E16" s="808"/>
      <c r="F16" s="809"/>
      <c r="G16" s="26"/>
      <c r="H16" s="23"/>
      <c r="I16" s="23"/>
      <c r="K16" s="47"/>
      <c r="L16" s="37"/>
    </row>
    <row r="17" spans="2:13" s="23" customFormat="1" ht="22.5" customHeight="1" thickBot="1" x14ac:dyDescent="0.35">
      <c r="B17" s="767" t="s">
        <v>88</v>
      </c>
      <c r="C17" s="768"/>
      <c r="D17" s="768"/>
      <c r="E17" s="768"/>
      <c r="F17" s="769"/>
      <c r="G17" s="73"/>
      <c r="H17" s="25"/>
      <c r="K17" s="26"/>
      <c r="L17" s="26"/>
    </row>
    <row r="18" spans="2:13" ht="16.2" thickBot="1" x14ac:dyDescent="0.35">
      <c r="K18" s="40"/>
    </row>
    <row r="19" spans="2:13" ht="31.5" customHeight="1" thickBot="1" x14ac:dyDescent="0.35">
      <c r="B19" s="817" t="s">
        <v>243</v>
      </c>
      <c r="C19" s="818"/>
      <c r="D19" s="818"/>
      <c r="E19" s="818"/>
      <c r="F19" s="818"/>
      <c r="G19" s="818"/>
      <c r="H19" s="818"/>
      <c r="I19" s="818"/>
      <c r="J19" s="818"/>
      <c r="K19" s="818"/>
      <c r="L19" s="818"/>
      <c r="M19" s="819"/>
    </row>
    <row r="20" spans="2:13" s="27" customFormat="1" ht="30.75" customHeight="1" thickBot="1" x14ac:dyDescent="0.35">
      <c r="B20" s="820" t="s">
        <v>255</v>
      </c>
      <c r="C20" s="821"/>
      <c r="D20" s="821"/>
      <c r="E20" s="821"/>
      <c r="F20" s="821"/>
      <c r="G20" s="822"/>
      <c r="H20" s="812" t="s">
        <v>256</v>
      </c>
      <c r="I20" s="813"/>
      <c r="J20" s="813"/>
      <c r="K20" s="814"/>
      <c r="L20" s="815" t="s">
        <v>257</v>
      </c>
      <c r="M20" s="816"/>
    </row>
    <row r="21" spans="2:13" s="28" customFormat="1" ht="72.75" customHeight="1" thickBot="1" x14ac:dyDescent="0.35">
      <c r="B21" s="434" t="s">
        <v>258</v>
      </c>
      <c r="C21" s="435" t="s">
        <v>259</v>
      </c>
      <c r="D21" s="435" t="s">
        <v>260</v>
      </c>
      <c r="E21" s="435" t="s">
        <v>261</v>
      </c>
      <c r="F21" s="435" t="s">
        <v>67</v>
      </c>
      <c r="G21" s="440" t="s">
        <v>262</v>
      </c>
      <c r="H21" s="436" t="s">
        <v>263</v>
      </c>
      <c r="I21" s="437" t="s">
        <v>264</v>
      </c>
      <c r="J21" s="438" t="s">
        <v>265</v>
      </c>
      <c r="K21" s="437" t="s">
        <v>266</v>
      </c>
      <c r="L21" s="434" t="s">
        <v>267</v>
      </c>
      <c r="M21" s="439" t="s">
        <v>268</v>
      </c>
    </row>
    <row r="22" spans="2:13" s="161" customFormat="1" ht="13.8" x14ac:dyDescent="0.3">
      <c r="B22" s="183"/>
      <c r="C22" s="183"/>
      <c r="D22" s="183"/>
      <c r="E22" s="183"/>
      <c r="F22" s="422"/>
      <c r="G22" s="150"/>
      <c r="H22" s="422"/>
      <c r="I22" s="150"/>
      <c r="J22" s="422"/>
      <c r="K22" s="183"/>
      <c r="L22" s="423"/>
      <c r="M22" s="423"/>
    </row>
    <row r="23" spans="2:13" s="161" customFormat="1" ht="13.8" x14ac:dyDescent="0.3">
      <c r="B23" s="184"/>
      <c r="C23" s="184"/>
      <c r="D23" s="184"/>
      <c r="E23" s="184"/>
      <c r="F23" s="418"/>
      <c r="G23" s="151"/>
      <c r="H23" s="418"/>
      <c r="I23" s="151"/>
      <c r="J23" s="418"/>
      <c r="K23" s="184"/>
      <c r="L23" s="419"/>
      <c r="M23" s="419"/>
    </row>
    <row r="24" spans="2:13" s="161" customFormat="1" ht="13.8" x14ac:dyDescent="0.3">
      <c r="B24" s="184"/>
      <c r="C24" s="184"/>
      <c r="D24" s="184"/>
      <c r="E24" s="184"/>
      <c r="F24" s="418"/>
      <c r="G24" s="151"/>
      <c r="H24" s="418"/>
      <c r="I24" s="151"/>
      <c r="J24" s="418"/>
      <c r="K24" s="184"/>
      <c r="L24" s="419"/>
      <c r="M24" s="419"/>
    </row>
    <row r="25" spans="2:13" s="161" customFormat="1" ht="13.8" x14ac:dyDescent="0.3">
      <c r="B25" s="184"/>
      <c r="C25" s="184"/>
      <c r="D25" s="184"/>
      <c r="E25" s="184"/>
      <c r="F25" s="418"/>
      <c r="G25" s="151"/>
      <c r="H25" s="418"/>
      <c r="I25" s="151"/>
      <c r="J25" s="418"/>
      <c r="K25" s="184"/>
      <c r="L25" s="419"/>
      <c r="M25" s="419"/>
    </row>
    <row r="26" spans="2:13" s="161" customFormat="1" ht="13.8" x14ac:dyDescent="0.3">
      <c r="B26" s="184"/>
      <c r="C26" s="184"/>
      <c r="D26" s="184"/>
      <c r="E26" s="184"/>
      <c r="F26" s="418"/>
      <c r="G26" s="151"/>
      <c r="H26" s="418"/>
      <c r="I26" s="151"/>
      <c r="J26" s="418"/>
      <c r="K26" s="184"/>
      <c r="L26" s="419"/>
      <c r="M26" s="419"/>
    </row>
    <row r="27" spans="2:13" s="161" customFormat="1" ht="13.8" x14ac:dyDescent="0.3">
      <c r="B27" s="184"/>
      <c r="C27" s="184"/>
      <c r="D27" s="184"/>
      <c r="E27" s="184"/>
      <c r="F27" s="418"/>
      <c r="G27" s="151"/>
      <c r="H27" s="418"/>
      <c r="I27" s="151"/>
      <c r="J27" s="418"/>
      <c r="K27" s="184"/>
      <c r="L27" s="419"/>
      <c r="M27" s="419"/>
    </row>
    <row r="28" spans="2:13" s="161" customFormat="1" ht="13.8" x14ac:dyDescent="0.3">
      <c r="B28" s="184"/>
      <c r="C28" s="184"/>
      <c r="D28" s="184"/>
      <c r="E28" s="184"/>
      <c r="F28" s="418"/>
      <c r="G28" s="151"/>
      <c r="H28" s="418"/>
      <c r="I28" s="151"/>
      <c r="J28" s="418"/>
      <c r="K28" s="184"/>
      <c r="L28" s="419"/>
      <c r="M28" s="419"/>
    </row>
    <row r="29" spans="2:13" s="161" customFormat="1" ht="13.8" x14ac:dyDescent="0.3">
      <c r="B29" s="184"/>
      <c r="C29" s="184"/>
      <c r="D29" s="184"/>
      <c r="E29" s="184"/>
      <c r="F29" s="418"/>
      <c r="G29" s="151"/>
      <c r="H29" s="418"/>
      <c r="I29" s="151"/>
      <c r="J29" s="418"/>
      <c r="K29" s="184"/>
      <c r="L29" s="419"/>
      <c r="M29" s="419"/>
    </row>
    <row r="30" spans="2:13" s="161" customFormat="1" ht="13.8" x14ac:dyDescent="0.3">
      <c r="B30" s="184"/>
      <c r="C30" s="184"/>
      <c r="D30" s="184"/>
      <c r="E30" s="184"/>
      <c r="F30" s="418"/>
      <c r="G30" s="151"/>
      <c r="H30" s="418"/>
      <c r="I30" s="151"/>
      <c r="J30" s="418"/>
      <c r="K30" s="184"/>
      <c r="L30" s="419"/>
      <c r="M30" s="419"/>
    </row>
    <row r="31" spans="2:13" s="161" customFormat="1" ht="13.8" x14ac:dyDescent="0.3">
      <c r="B31" s="184"/>
      <c r="C31" s="184"/>
      <c r="D31" s="184"/>
      <c r="E31" s="184"/>
      <c r="F31" s="418"/>
      <c r="G31" s="151"/>
      <c r="H31" s="418"/>
      <c r="I31" s="151"/>
      <c r="J31" s="418"/>
      <c r="K31" s="184"/>
      <c r="L31" s="419"/>
      <c r="M31" s="419"/>
    </row>
    <row r="32" spans="2:13" s="161" customFormat="1" ht="13.8" x14ac:dyDescent="0.3">
      <c r="B32" s="184"/>
      <c r="C32" s="184"/>
      <c r="D32" s="184"/>
      <c r="E32" s="184"/>
      <c r="F32" s="418"/>
      <c r="G32" s="151"/>
      <c r="H32" s="418"/>
      <c r="I32" s="151"/>
      <c r="J32" s="418"/>
      <c r="K32" s="184"/>
      <c r="L32" s="419"/>
      <c r="M32" s="419"/>
    </row>
    <row r="33" spans="2:13" s="161" customFormat="1" ht="13.8" x14ac:dyDescent="0.3">
      <c r="B33" s="184"/>
      <c r="C33" s="184"/>
      <c r="D33" s="184"/>
      <c r="E33" s="184"/>
      <c r="F33" s="418"/>
      <c r="G33" s="151"/>
      <c r="H33" s="418"/>
      <c r="I33" s="151"/>
      <c r="J33" s="418"/>
      <c r="K33" s="184"/>
      <c r="L33" s="419"/>
      <c r="M33" s="419"/>
    </row>
    <row r="34" spans="2:13" x14ac:dyDescent="0.3">
      <c r="B34" s="94" t="s">
        <v>39</v>
      </c>
      <c r="C34" s="41"/>
      <c r="D34" s="41"/>
      <c r="E34" s="41"/>
      <c r="F34" s="41"/>
      <c r="I34" s="41"/>
      <c r="L34" s="41"/>
    </row>
  </sheetData>
  <sheetProtection algorithmName="SHA-512" hashValue="KynCSgvaUObNTCjz/lQMxTA2eTpkQruoRqLIpp4VX1gsd1H9PJkAFK3yYvT/d24Wgsty+QhjIG4aeOy03YzTtQ==" saltValue="J8X30D+SS9G+nl78LkqYKQ==" spinCount="100000" sheet="1" insertRows="0" deleteRows="0" selectLockedCells="1" sort="0" autoFilter="0"/>
  <mergeCells count="20">
    <mergeCell ref="H20:K20"/>
    <mergeCell ref="L20:M20"/>
    <mergeCell ref="B19:M19"/>
    <mergeCell ref="B13:F13"/>
    <mergeCell ref="B20:G20"/>
    <mergeCell ref="B9:F9"/>
    <mergeCell ref="B17:F17"/>
    <mergeCell ref="B8:F8"/>
    <mergeCell ref="B15:F15"/>
    <mergeCell ref="B12:F12"/>
    <mergeCell ref="B10:F10"/>
    <mergeCell ref="B11:F11"/>
    <mergeCell ref="B16:F16"/>
    <mergeCell ref="B14:F14"/>
    <mergeCell ref="B2:F2"/>
    <mergeCell ref="E4:F4"/>
    <mergeCell ref="B5:F5"/>
    <mergeCell ref="B7:F7"/>
    <mergeCell ref="C3:D3"/>
    <mergeCell ref="B6:F6"/>
  </mergeCells>
  <conditionalFormatting sqref="G22:G33">
    <cfRule type="expression" dxfId="2" priority="1">
      <formula>F22="Other"</formula>
    </cfRule>
  </conditionalFormatting>
  <dataValidations count="2">
    <dataValidation type="list" allowBlank="1" showInputMessage="1" showErrorMessage="1" sqref="J22:J33" xr:uid="{5C911912-9D21-41CC-BA72-04A46A4DDBA5}">
      <formula1>"Yes, No"</formula1>
    </dataValidation>
    <dataValidation type="date" allowBlank="1" showInputMessage="1" showErrorMessage="1" promptTitle="Data Format" prompt="Participant Dates must be after 01/01/2020 and in mm.dd.yy format." sqref="L22:M33" xr:uid="{F812B6BF-8DE9-434C-AE4F-AEA080FC8843}">
      <formula1>43831</formula1>
      <formula2>71225</formula2>
    </dataValidation>
  </dataValidations>
  <pageMargins left="0.7" right="0.7" top="0.75" bottom="0.75" header="0.3" footer="0.3"/>
  <pageSetup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expression" priority="3" id="{AB788562-A2C3-4003-9525-F94703B812F4}">
            <xm:f>'^^Cover Page^^'!$H$16="yes"</xm:f>
            <x14:dxf>
              <font>
                <color theme="1" tint="0.34998626667073579"/>
              </font>
              <fill>
                <patternFill>
                  <bgColor theme="1" tint="0.34998626667073579"/>
                </patternFill>
              </fill>
            </x14:dxf>
          </x14:cfRule>
          <xm:sqref>B2:G17</xm:sqref>
        </x14:conditionalFormatting>
        <x14:conditionalFormatting xmlns:xm="http://schemas.microsoft.com/office/excel/2006/main">
          <x14:cfRule type="expression" priority="2" id="{7BE60A68-DCA7-434D-B699-5940618003BF}">
            <xm:f>'^^Cover Page^^'!$H$16="yes"</xm:f>
            <x14:dxf>
              <font>
                <color theme="1" tint="0.34998626667073579"/>
              </font>
              <fill>
                <patternFill>
                  <bgColor theme="1" tint="0.34998626667073579"/>
                </patternFill>
              </fill>
            </x14:dxf>
          </x14:cfRule>
          <xm:sqref>B21:M33 B19:M19 B20 H20 L20:M20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671A7D81-2D2E-4E72-BD53-0CAE55A751DB}">
          <x14:formula1>
            <xm:f>OFFSET('I. Organizations'!$B$21, 0, 0,COUNTIF('I. Organizations'!$B$21:$B$67,"&lt;&gt;"))</xm:f>
          </x14:formula1>
          <xm:sqref>B22:B33</xm:sqref>
        </x14:dataValidation>
        <x14:dataValidation type="list" allowBlank="1" showInputMessage="1" showErrorMessage="1" xr:uid="{2A5E232C-4B8F-40FB-89DE-A40EB4548F95}">
          <x14:formula1>
            <xm:f>Sources!$J$22:$J$28</xm:f>
          </x14:formula1>
          <xm:sqref>F22:F33</xm:sqref>
        </x14:dataValidation>
        <x14:dataValidation type="list" allowBlank="1" showInputMessage="1" showErrorMessage="1" xr:uid="{9B1FEF74-15C7-4D88-A1E6-ABBBE011389C}">
          <x14:formula1>
            <xm:f>Sources!$G$29:$G$87</xm:f>
          </x14:formula1>
          <xm:sqref>H22:H33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EC0DC-B1C1-4A0A-841B-712BB2926A35}">
  <sheetPr>
    <tabColor theme="4"/>
  </sheetPr>
  <dimension ref="B1:J32"/>
  <sheetViews>
    <sheetView zoomScaleNormal="100" workbookViewId="0">
      <selection activeCell="B7" sqref="B7:E7"/>
    </sheetView>
  </sheetViews>
  <sheetFormatPr defaultColWidth="9.33203125" defaultRowHeight="13.8" x14ac:dyDescent="0.25"/>
  <cols>
    <col min="1" max="1" width="1.5546875" style="1" customWidth="1"/>
    <col min="2" max="2" width="32.33203125" style="1" customWidth="1"/>
    <col min="3" max="3" width="26.88671875" style="1" customWidth="1"/>
    <col min="4" max="5" width="23.6640625" style="1" customWidth="1"/>
    <col min="6" max="16384" width="9.33203125" style="1"/>
  </cols>
  <sheetData>
    <row r="1" spans="2:10" ht="9" customHeight="1" thickBot="1" x14ac:dyDescent="0.3"/>
    <row r="2" spans="2:10" ht="33.75" customHeight="1" x14ac:dyDescent="0.25">
      <c r="B2" s="591" t="s">
        <v>269</v>
      </c>
      <c r="C2" s="592"/>
      <c r="D2" s="592"/>
      <c r="E2" s="593"/>
    </row>
    <row r="3" spans="2:10" ht="24" customHeight="1" x14ac:dyDescent="0.25">
      <c r="B3" s="478" t="s">
        <v>9</v>
      </c>
      <c r="C3" s="481" t="str">
        <f>IF('^^Cover Page^^'!D9&amp;'^^Cover Page^^'!E9="", "", '^^Cover Page^^'!D9&amp;'^^Cover Page^^'!E9)</f>
        <v>MBARI</v>
      </c>
      <c r="D3" s="476" t="s">
        <v>10</v>
      </c>
      <c r="E3" s="480" t="str">
        <f>IF('^^Cover Page^^'!C10&amp;'^^Cover Page^^'!D10="", "", '^^Cover Page^^'!C10&amp;'^^Cover Page^^'!D10)</f>
        <v>EE0009444</v>
      </c>
    </row>
    <row r="4" spans="2:10" ht="24" customHeight="1" thickBot="1" x14ac:dyDescent="0.3">
      <c r="B4" s="479" t="s">
        <v>42</v>
      </c>
      <c r="C4" s="461" t="str" cm="1">
        <f t="array" ref="C4:D4">'^^Cover Page^^'!D7:E7</f>
        <v>07/01/2024 to 09/30/2024</v>
      </c>
      <c r="D4" s="462">
        <v>0</v>
      </c>
      <c r="E4" s="375"/>
    </row>
    <row r="5" spans="2:10" ht="24" customHeight="1" x14ac:dyDescent="0.25">
      <c r="B5" s="826" t="s">
        <v>1</v>
      </c>
      <c r="C5" s="827"/>
      <c r="D5" s="827"/>
      <c r="E5" s="828"/>
    </row>
    <row r="6" spans="2:10" ht="21" customHeight="1" x14ac:dyDescent="0.25">
      <c r="B6" s="829" t="s">
        <v>270</v>
      </c>
      <c r="C6" s="830"/>
      <c r="D6" s="830"/>
      <c r="E6" s="831"/>
    </row>
    <row r="7" spans="2:10" ht="33.75" customHeight="1" x14ac:dyDescent="0.25">
      <c r="B7" s="807" t="s">
        <v>271</v>
      </c>
      <c r="C7" s="808"/>
      <c r="D7" s="808"/>
      <c r="E7" s="809"/>
    </row>
    <row r="8" spans="2:10" ht="21" customHeight="1" thickBot="1" x14ac:dyDescent="0.3">
      <c r="B8" s="832" t="s">
        <v>272</v>
      </c>
      <c r="C8" s="833"/>
      <c r="D8" s="833"/>
      <c r="E8" s="834"/>
    </row>
    <row r="9" spans="2:10" ht="12" customHeight="1" x14ac:dyDescent="0.25"/>
    <row r="10" spans="2:10" ht="12" customHeight="1" thickBot="1" x14ac:dyDescent="0.3"/>
    <row r="11" spans="2:10" s="2" customFormat="1" ht="24" thickBot="1" x14ac:dyDescent="0.35">
      <c r="B11" s="823" t="s">
        <v>273</v>
      </c>
      <c r="C11" s="824"/>
      <c r="D11" s="824"/>
      <c r="E11" s="825"/>
    </row>
    <row r="12" spans="2:10" s="2" customFormat="1" ht="19.5" customHeight="1" thickBot="1" x14ac:dyDescent="0.35">
      <c r="B12" s="396"/>
      <c r="C12" s="395" t="s">
        <v>274</v>
      </c>
      <c r="D12" s="376" t="s">
        <v>275</v>
      </c>
      <c r="E12" s="377" t="s">
        <v>276</v>
      </c>
    </row>
    <row r="13" spans="2:10" s="2" customFormat="1" ht="16.8" x14ac:dyDescent="0.3">
      <c r="B13" s="397" t="s">
        <v>277</v>
      </c>
      <c r="C13" s="424">
        <f>'IV. Cost Summary'!H33</f>
        <v>1634811</v>
      </c>
      <c r="D13" s="380">
        <f>'IV. Cost Summary'!H35</f>
        <v>1370777</v>
      </c>
      <c r="E13" s="381">
        <f>'IV. Cost Summary'!H34</f>
        <v>264034</v>
      </c>
    </row>
    <row r="14" spans="2:10" s="2" customFormat="1" ht="16.8" x14ac:dyDescent="0.3">
      <c r="B14" s="398" t="s">
        <v>278</v>
      </c>
      <c r="C14" s="425"/>
      <c r="D14" s="382"/>
      <c r="E14" s="383"/>
      <c r="I14" s="378"/>
      <c r="J14" s="378"/>
    </row>
    <row r="15" spans="2:10" s="2" customFormat="1" ht="16.8" x14ac:dyDescent="0.3">
      <c r="B15" s="398" t="s">
        <v>279</v>
      </c>
      <c r="C15" s="426"/>
      <c r="D15" s="382"/>
      <c r="E15" s="383"/>
    </row>
    <row r="16" spans="2:10" s="2" customFormat="1" ht="17.399999999999999" thickBot="1" x14ac:dyDescent="0.35">
      <c r="B16" s="399" t="s">
        <v>280</v>
      </c>
      <c r="C16" s="425"/>
      <c r="D16" s="384"/>
      <c r="E16" s="385"/>
    </row>
    <row r="17" spans="2:5" s="2" customFormat="1" ht="16.8" x14ac:dyDescent="0.3">
      <c r="B17" s="400" t="s">
        <v>281</v>
      </c>
      <c r="C17" s="427" t="str">
        <f>IFERROR(C14/C15, "%")</f>
        <v>%</v>
      </c>
      <c r="D17" s="386" t="str">
        <f>IFERROR(D14/D15,"%")</f>
        <v>%</v>
      </c>
      <c r="E17" s="387" t="str">
        <f>IFERROR(E14/E15,"%")</f>
        <v>%</v>
      </c>
    </row>
    <row r="18" spans="2:5" s="2" customFormat="1" ht="16.8" x14ac:dyDescent="0.3">
      <c r="B18" s="401" t="s">
        <v>282</v>
      </c>
      <c r="C18" s="428" t="str">
        <f>IFERROR(C14/C16,"%")</f>
        <v>%</v>
      </c>
      <c r="D18" s="388" t="str">
        <f>IFERROR(D14/D16,"%")</f>
        <v>%</v>
      </c>
      <c r="E18" s="429" t="str">
        <f>IFERROR(E14/E16,"%")</f>
        <v>%</v>
      </c>
    </row>
    <row r="19" spans="2:5" s="2" customFormat="1" ht="16.8" x14ac:dyDescent="0.3">
      <c r="B19" s="401" t="s">
        <v>283</v>
      </c>
      <c r="C19" s="430" t="str">
        <f>IFERROR(C13/C18,"$")</f>
        <v>$</v>
      </c>
      <c r="D19" s="389" t="str">
        <f>IFERROR(D13/D18,"$")</f>
        <v>$</v>
      </c>
      <c r="E19" s="431" t="str">
        <f>IFERROR(E13/E18,"$")</f>
        <v>$</v>
      </c>
    </row>
    <row r="20" spans="2:5" s="2" customFormat="1" ht="17.399999999999999" thickBot="1" x14ac:dyDescent="0.35">
      <c r="B20" s="402" t="s">
        <v>284</v>
      </c>
      <c r="C20" s="432" t="str">
        <f>IFERROR((C19-C13)/C13,"%")</f>
        <v>%</v>
      </c>
      <c r="D20" s="390" t="str">
        <f>IFERROR((D19-D13)/D13,"%")</f>
        <v>%</v>
      </c>
      <c r="E20" s="433" t="str">
        <f>IFERROR((E19-E13)/E13,"%")</f>
        <v>%</v>
      </c>
    </row>
    <row r="21" spans="2:5" s="2" customFormat="1" ht="17.399999999999999" thickBot="1" x14ac:dyDescent="0.35">
      <c r="B21" s="391" t="s">
        <v>285</v>
      </c>
      <c r="C21" s="392" t="str">
        <f>IF(C20&lt;0, "will underspend", IF(C20&gt;0, "will overspend", "on budget"))</f>
        <v>will overspend</v>
      </c>
      <c r="D21" s="393" t="str">
        <f t="shared" ref="D21:E21" si="0">IF(D20&lt;0, "will underspend", IF(D20&gt;0, "will overspend", "on budget"))</f>
        <v>will overspend</v>
      </c>
      <c r="E21" s="394" t="str">
        <f t="shared" si="0"/>
        <v>will overspend</v>
      </c>
    </row>
    <row r="26" spans="2:5" ht="15.6" x14ac:dyDescent="0.25">
      <c r="D26" s="379"/>
      <c r="E26" s="379"/>
    </row>
    <row r="27" spans="2:5" ht="15.6" x14ac:dyDescent="0.25">
      <c r="D27" s="379"/>
      <c r="E27" s="379"/>
    </row>
    <row r="28" spans="2:5" ht="15.6" x14ac:dyDescent="0.25">
      <c r="D28" s="379"/>
      <c r="E28" s="379"/>
    </row>
    <row r="29" spans="2:5" ht="15.6" x14ac:dyDescent="0.25">
      <c r="D29" s="379"/>
      <c r="E29" s="379"/>
    </row>
    <row r="30" spans="2:5" ht="15.6" x14ac:dyDescent="0.25">
      <c r="D30" s="379"/>
      <c r="E30" s="379"/>
    </row>
    <row r="31" spans="2:5" ht="15.6" x14ac:dyDescent="0.25">
      <c r="D31" s="379"/>
      <c r="E31" s="379"/>
    </row>
    <row r="32" spans="2:5" ht="15.6" x14ac:dyDescent="0.25">
      <c r="D32" s="379"/>
      <c r="E32" s="379"/>
    </row>
  </sheetData>
  <sheetProtection algorithmName="SHA-512" hashValue="rgokBPD6VwqPQwfB13zHCHKKldxu1fCQhoWUIBi8U5WIp0iVKpa6n+orB0ZedwToz6rPbeqISPM1SP6sgw9XDg==" saltValue="FC10Qm4Hv0xK9NyrYP9vNg==" spinCount="100000" sheet="1" objects="1" scenarios="1"/>
  <mergeCells count="6">
    <mergeCell ref="B11:E11"/>
    <mergeCell ref="B2:E2"/>
    <mergeCell ref="B5:E5"/>
    <mergeCell ref="B6:E6"/>
    <mergeCell ref="B7:E7"/>
    <mergeCell ref="B8:E8"/>
  </mergeCells>
  <pageMargins left="0.7" right="0.7" top="0.75" bottom="0.75" header="0.3" footer="0.3"/>
  <pageSetup orientation="portrait" horizontalDpi="1200" verticalDpi="1200" r:id="rId1"/>
  <legacyDrawing r:id="rId2"/>
  <extLst>
    <ext xmlns:x14="http://schemas.microsoft.com/office/spreadsheetml/2009/9/main" uri="{78C0D931-6437-407d-A8EE-F0AAD7539E65}">
      <x14:conditionalFormattings>
        <x14:conditionalFormatting xmlns:xm="http://schemas.microsoft.com/office/excel/2006/main">
          <x14:cfRule type="expression" priority="1" id="{96E5430A-0077-4C3A-9147-D79D2981F780}">
            <xm:f>'^^Cover Page^^'!$H$16="yes"</xm:f>
            <x14:dxf>
              <font>
                <color theme="1" tint="0.34998626667073579"/>
              </font>
              <fill>
                <patternFill>
                  <bgColor theme="1" tint="0.34998626667073579"/>
                </patternFill>
              </fill>
            </x14:dxf>
          </x14:cfRule>
          <xm:sqref>D12:E21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U V w H V / p j i G u k A A A A 9 g A A A B I A H A B D b 2 5 m a W c v U G F j a 2 F n Z S 5 4 b W w g o h g A K K A U A A A A A A A A A A A A A A A A A A A A A A A A A A A A h Y 8 x D o I w G I W v Q r r T l p K o I T 9 l c J X E h G h c m 1 K h E Y q h x X I 3 B 4 / k F c Q o 6 u b 4 v v c N 7 9 2 v N 8 j G t g k u q r e 6 M y m K M E W B M r I r t a l S N L h j u E I Z h 6 2 Q J 1 G p Y J K N T U Z b p q h 2 7 p w Q 4 r 3 H P s Z d X x F G a U Q O + a a Q t W o F + s j 6 v x x q Y 5 0 w U i E O + 9 c Y z n A U L X G 8 Y J g C m S H k 2 n w F N u 1 9 t j 8 Q 1 k P j h l 5 x Z c J d A W S O Q N 4 f + A N Q S w M E F A A C A A g A U V w H 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F c B 1 c o i k e 4 D g A A A B E A A A A T A B w A R m 9 y b X V s Y X M v U 2 V j d G l v b j E u b S C i G A A o o B Q A A A A A A A A A A A A A A A A A A A A A A A A A A A A r T k 0 u y c z P U w i G 0 I b W A F B L A Q I t A B Q A A g A I A F F c B 1 f 6 Y 4 h r p A A A A P Y A A A A S A A A A A A A A A A A A A A A A A A A A A A B D b 2 5 m a W c v U G F j a 2 F n Z S 5 4 b W x Q S w E C L Q A U A A I A C A B R X A d X D 8 r p q 6 Q A A A D p A A A A E w A A A A A A A A A A A A A A A A D w A A A A W 0 N v b n R l b n R f V H l w Z X N d L n h t b F B L A Q I t A B Q A A g A I A F F c B 1 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H r S J c 0 g 6 y Q r 1 4 G 7 t H o b 6 B A A A A A A I A A A A A A A N m A A D A A A A A E A A A A D R F J K u q x A O m U K w E p Y x F / R 0 A A A A A B I A A A K A A A A A Q A A A A E W n 3 x s U T 5 l x h V c x x M 3 a W M l A A A A A U x b R D i z T O H v L Y 5 H G i G Q w i 6 G y n j 8 d 9 N w r C I T Y 8 z R F E B m z N F 6 q j D E E i b D M E s T E U e a X 2 q 2 S q 3 m d A + R J R g O 4 / n T K F v E b p H J c O c 9 l Q 0 u D b q b 8 B J R Q A A A B L h w s T + 5 R z q w X d 6 + H H U R q n Y A + S R 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EC0A43744CB46E4CA5D815314FB45BC2" ma:contentTypeVersion="16" ma:contentTypeDescription="Create a new document." ma:contentTypeScope="" ma:versionID="dceaf777d893397a63dca21060b57b4b">
  <xsd:schema xmlns:xsd="http://www.w3.org/2001/XMLSchema" xmlns:xs="http://www.w3.org/2001/XMLSchema" xmlns:p="http://schemas.microsoft.com/office/2006/metadata/properties" xmlns:ns2="8bdc7a84-7e4f-4582-b1f7-a2a5d1d82b04" xmlns:ns3="1f86c385-49e9-4a1e-9f91-4bd5f1e9dbfd" targetNamespace="http://schemas.microsoft.com/office/2006/metadata/properties" ma:root="true" ma:fieldsID="341e769adbcf03e071a334d41893971a" ns2:_="" ns3:_="">
    <xsd:import namespace="8bdc7a84-7e4f-4582-b1f7-a2a5d1d82b04"/>
    <xsd:import namespace="1f86c385-49e9-4a1e-9f91-4bd5f1e9db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TemplatesGuidanceType" minOccurs="0"/>
                <xsd:element ref="ns2:Applicability" minOccurs="0"/>
                <xsd:element ref="ns2:Cross_x002d_Cutting" minOccurs="0"/>
                <xsd:element ref="ns2:Categorry" minOccurs="0"/>
                <xsd:element ref="ns2:VersionDate"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dc7a84-7e4f-4582-b1f7-a2a5d1d82b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TemplatesGuidanceType" ma:index="18" nillable="true" ma:displayName="Templates &amp; Guidance Type" ma:format="Dropdown" ma:internalName="TemplatesGuidanceType">
      <xsd:simpleType>
        <xsd:restriction base="dms:Choice">
          <xsd:enumeration value="Cross-Cutting/Multi-Phase Topics (CBP, BABA, NEPA, Cybersecurity, Davis Bacon)"/>
          <xsd:enumeration value="FOA Planning, Development, &amp; Publishing"/>
          <xsd:enumeration value="Evaluation &amp; Selection"/>
          <xsd:enumeration value="Award Negotiations "/>
          <xsd:enumeration value="Metrics Recipient Reporting"/>
          <xsd:enumeration value="Project Management"/>
          <xsd:enumeration value="Closeout - TBD"/>
          <xsd:enumeration value="General"/>
        </xsd:restriction>
      </xsd:simpleType>
    </xsd:element>
    <xsd:element name="Applicability" ma:index="19" nillable="true" ma:displayName="Applicability" ma:format="Dropdown" ma:internalName="Applicability">
      <xsd:simpleType>
        <xsd:restriction base="dms:Choice">
          <xsd:enumeration value="BIL"/>
          <xsd:enumeration value="IRA"/>
          <xsd:enumeration value="BIL &amp; IRA"/>
        </xsd:restriction>
      </xsd:simpleType>
    </xsd:element>
    <xsd:element name="Cross_x002d_Cutting" ma:index="20" nillable="true" ma:displayName="Cross-Cutting" ma:format="Dropdown" ma:internalName="Cross_x002d_Cutting">
      <xsd:simpleType>
        <xsd:restriction base="dms:Choice">
          <xsd:enumeration value="CBP"/>
          <xsd:enumeration value="NEPA"/>
          <xsd:enumeration value="BABA"/>
          <xsd:enumeration value="Cybersecurity"/>
        </xsd:restriction>
      </xsd:simpleType>
    </xsd:element>
    <xsd:element name="Categorry" ma:index="21" nillable="true" ma:displayName="Categorry" ma:format="Dropdown" ma:internalName="Categorry">
      <xsd:simpleType>
        <xsd:restriction base="dms:Choice">
          <xsd:enumeration value="Guidance"/>
          <xsd:enumeration value="Training"/>
          <xsd:enumeration value="Required Template"/>
          <xsd:enumeration value="Suggested Template"/>
          <xsd:enumeration value="FAQs"/>
        </xsd:restriction>
      </xsd:simpleType>
    </xsd:element>
    <xsd:element name="VersionDate" ma:index="22" nillable="true" ma:displayName="Version Date" ma:format="DateOnly" ma:internalName="VersionDate">
      <xsd:simpleType>
        <xsd:restriction base="dms:DateTime"/>
      </xsd:simpleType>
    </xsd:element>
    <xsd:element name="Notes" ma:index="23"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86c385-49e9-4a1e-9f91-4bd5f1e9db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f86c385-49e9-4a1e-9f91-4bd5f1e9dbfd">
      <UserInfo>
        <DisplayName>Jacobi, Jennifer</DisplayName>
        <AccountId>39</AccountId>
        <AccountType/>
      </UserInfo>
      <UserInfo>
        <DisplayName>Futrell, Carmen (CONTR)</DisplayName>
        <AccountId>40</AccountId>
        <AccountType/>
      </UserInfo>
      <UserInfo>
        <DisplayName>Smith, Christine</DisplayName>
        <AccountId>17</AccountId>
        <AccountType/>
      </UserInfo>
      <UserInfo>
        <DisplayName>Silbert, Teage</DisplayName>
        <AccountId>47</AccountId>
        <AccountType/>
      </UserInfo>
      <UserInfo>
        <DisplayName>Ahmed, Yaser</DisplayName>
        <AccountId>46</AccountId>
        <AccountType/>
      </UserInfo>
      <UserInfo>
        <DisplayName>Schrode, William (CONTR)</DisplayName>
        <AccountId>68</AccountId>
        <AccountType/>
      </UserInfo>
      <UserInfo>
        <DisplayName>Kurtz, Rany (CONTR)</DisplayName>
        <AccountId>67</AccountId>
        <AccountType/>
      </UserInfo>
      <UserInfo>
        <DisplayName>Brooks, Brandy</DisplayName>
        <AccountId>56</AccountId>
        <AccountType/>
      </UserInfo>
      <UserInfo>
        <DisplayName>Walker, Jessica (CONTR)</DisplayName>
        <AccountId>64</AccountId>
        <AccountType/>
      </UserInfo>
      <UserInfo>
        <DisplayName>Mccardle, Stephen (CONTR)</DisplayName>
        <AccountId>69</AccountId>
        <AccountType/>
      </UserInfo>
      <UserInfo>
        <DisplayName>Kattan, Arwa (CONTR)</DisplayName>
        <AccountId>70</AccountId>
        <AccountType/>
      </UserInfo>
    </SharedWithUsers>
    <Applicability xmlns="8bdc7a84-7e4f-4582-b1f7-a2a5d1d82b04" xsi:nil="true"/>
    <VersionDate xmlns="8bdc7a84-7e4f-4582-b1f7-a2a5d1d82b04" xsi:nil="true"/>
    <Notes xmlns="8bdc7a84-7e4f-4582-b1f7-a2a5d1d82b04" xsi:nil="true"/>
    <Cross_x002d_Cutting xmlns="8bdc7a84-7e4f-4582-b1f7-a2a5d1d82b04" xsi:nil="true"/>
    <Categorry xmlns="8bdc7a84-7e4f-4582-b1f7-a2a5d1d82b04" xsi:nil="true"/>
    <TemplatesGuidanceType xmlns="8bdc7a84-7e4f-4582-b1f7-a2a5d1d82b04">Metrics Recipient Reporting</TemplatesGuidanceTyp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74ADE5-5181-4A4F-A5DD-090E36DDE590}">
  <ds:schemaRefs>
    <ds:schemaRef ds:uri="http://schemas.microsoft.com/DataMashup"/>
  </ds:schemaRefs>
</ds:datastoreItem>
</file>

<file path=customXml/itemProps2.xml><?xml version="1.0" encoding="utf-8"?>
<ds:datastoreItem xmlns:ds="http://schemas.openxmlformats.org/officeDocument/2006/customXml" ds:itemID="{2DB3633B-D02E-420A-BEF5-1ABBF448DD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dc7a84-7e4f-4582-b1f7-a2a5d1d82b04"/>
    <ds:schemaRef ds:uri="1f86c385-49e9-4a1e-9f91-4bd5f1e9db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CBE919-F69A-46C9-8A14-A0F194F424EB}">
  <ds:schemaRefs>
    <ds:schemaRef ds:uri="http://schemas.microsoft.com/office/2006/metadata/properties"/>
    <ds:schemaRef ds:uri="http://schemas.microsoft.com/office/infopath/2007/PartnerControls"/>
    <ds:schemaRef ds:uri="1f86c385-49e9-4a1e-9f91-4bd5f1e9dbfd"/>
    <ds:schemaRef ds:uri="8bdc7a84-7e4f-4582-b1f7-a2a5d1d82b04"/>
  </ds:schemaRefs>
</ds:datastoreItem>
</file>

<file path=customXml/itemProps4.xml><?xml version="1.0" encoding="utf-8"?>
<ds:datastoreItem xmlns:ds="http://schemas.openxmlformats.org/officeDocument/2006/customXml" ds:itemID="{7B37A27E-08A7-4CD5-B4CA-65B5981E8C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I. Organizations</vt:lpstr>
      <vt:lpstr>II. Task_Milestone_Deliverable</vt:lpstr>
      <vt:lpstr>III. Contractual Cost Summary</vt:lpstr>
      <vt:lpstr>IV. Cost Summary</vt:lpstr>
      <vt:lpstr>V. Spend Plan</vt:lpstr>
      <vt:lpstr>VI. Products</vt:lpstr>
      <vt:lpstr>VII. Participants</vt:lpstr>
      <vt:lpstr>EVM</vt:lpstr>
      <vt:lpstr>Sources</vt:lpstr>
    </vt:vector>
  </TitlesOfParts>
  <Manager/>
  <Company>EERE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Tempalte PMP</dc:title>
  <dc:subject/>
  <dc:creator>Marie Mapes</dc:creator>
  <cp:keywords/>
  <dc:description/>
  <cp:lastModifiedBy>Davis, Allison (CONTR)</cp:lastModifiedBy>
  <cp:revision/>
  <dcterms:created xsi:type="dcterms:W3CDTF">2012-03-09T19:27:37Z</dcterms:created>
  <dcterms:modified xsi:type="dcterms:W3CDTF">2025-03-04T15:47:50Z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0x010100EC0A43744CB46E4CA5D815314FB45BC2</vt:lpwstr>
  </property>
  <property fmtid="{D5CDD505-2E9C-101B-9397-08002B2CF9AE}" pid="3" name="Photo List 1">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