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Q3" i="1" l="1"/>
  <c r="Q4" i="1" l="1"/>
  <c r="F3" i="1"/>
  <c r="F4" i="1" s="1"/>
  <c r="I2" i="1"/>
  <c r="Q5" i="1" l="1"/>
  <c r="F5" i="1"/>
  <c r="F6" i="1" s="1"/>
  <c r="H4" i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G3" i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E3" i="1"/>
  <c r="D3" i="1"/>
  <c r="D4" i="1" s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C3" i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A3" i="1"/>
  <c r="J2" i="1"/>
  <c r="K2" i="1" s="1"/>
  <c r="Q6" i="1" l="1"/>
  <c r="A4" i="1"/>
  <c r="I3" i="1"/>
  <c r="J3" i="1" s="1"/>
  <c r="N3" i="1" s="1"/>
  <c r="F7" i="1"/>
  <c r="L2" i="1"/>
  <c r="N2" i="1"/>
  <c r="E4" i="1"/>
  <c r="E5" i="1" s="1"/>
  <c r="E6" i="1" s="1"/>
  <c r="I6" i="1" s="1"/>
  <c r="R2" i="1" l="1"/>
  <c r="S2" i="1" s="1"/>
  <c r="T2" i="1" s="1"/>
  <c r="U2" i="1" s="1"/>
  <c r="V2" i="1" s="1"/>
  <c r="W2" i="1" s="1"/>
  <c r="X2" i="1" s="1"/>
  <c r="Q7" i="1"/>
  <c r="I4" i="1"/>
  <c r="J4" i="1" s="1"/>
  <c r="K3" i="1"/>
  <c r="L3" i="1" s="1"/>
  <c r="R3" i="1" s="1"/>
  <c r="A5" i="1"/>
  <c r="I5" i="1"/>
  <c r="J5" i="1" s="1"/>
  <c r="N5" i="1" s="1"/>
  <c r="F8" i="1"/>
  <c r="E7" i="1"/>
  <c r="I7" i="1" s="1"/>
  <c r="J6" i="1"/>
  <c r="Q8" i="1" l="1"/>
  <c r="Q9" i="1" s="1"/>
  <c r="A6" i="1"/>
  <c r="N6" i="1" s="1"/>
  <c r="K5" i="1"/>
  <c r="L5" i="1" s="1"/>
  <c r="R5" i="1" s="1"/>
  <c r="K4" i="1"/>
  <c r="L4" i="1" s="1"/>
  <c r="R4" i="1" s="1"/>
  <c r="M3" i="1"/>
  <c r="S3" i="1"/>
  <c r="T3" i="1" s="1"/>
  <c r="U3" i="1" s="1"/>
  <c r="V3" i="1" s="1"/>
  <c r="W3" i="1" s="1"/>
  <c r="N4" i="1"/>
  <c r="F9" i="1"/>
  <c r="E8" i="1"/>
  <c r="I8" i="1" s="1"/>
  <c r="J7" i="1"/>
  <c r="X3" i="1" l="1"/>
  <c r="Q10" i="1"/>
  <c r="S5" i="1"/>
  <c r="T5" i="1" s="1"/>
  <c r="U5" i="1" s="1"/>
  <c r="V5" i="1" s="1"/>
  <c r="S4" i="1"/>
  <c r="T4" i="1" s="1"/>
  <c r="U4" i="1" s="1"/>
  <c r="V4" i="1" s="1"/>
  <c r="W4" i="1" s="1"/>
  <c r="M4" i="1"/>
  <c r="M5" i="1"/>
  <c r="A7" i="1"/>
  <c r="N7" i="1" s="1"/>
  <c r="K6" i="1"/>
  <c r="L6" i="1" s="1"/>
  <c r="R6" i="1" s="1"/>
  <c r="F10" i="1"/>
  <c r="E9" i="1"/>
  <c r="I9" i="1" s="1"/>
  <c r="J8" i="1"/>
  <c r="W5" i="1" l="1"/>
  <c r="X5" i="1" s="1"/>
  <c r="X4" i="1"/>
  <c r="Q11" i="1"/>
  <c r="S6" i="1"/>
  <c r="T6" i="1" s="1"/>
  <c r="U6" i="1" s="1"/>
  <c r="V6" i="1" s="1"/>
  <c r="A8" i="1"/>
  <c r="N8" i="1" s="1"/>
  <c r="K7" i="1"/>
  <c r="L7" i="1" s="1"/>
  <c r="R7" i="1" s="1"/>
  <c r="M6" i="1"/>
  <c r="F11" i="1"/>
  <c r="E10" i="1"/>
  <c r="I10" i="1" s="1"/>
  <c r="J9" i="1"/>
  <c r="W6" i="1" l="1"/>
  <c r="X6" i="1" s="1"/>
  <c r="Q12" i="1"/>
  <c r="S7" i="1"/>
  <c r="T7" i="1" s="1"/>
  <c r="U7" i="1" s="1"/>
  <c r="V7" i="1" s="1"/>
  <c r="M7" i="1"/>
  <c r="A9" i="1"/>
  <c r="N9" i="1" s="1"/>
  <c r="K8" i="1"/>
  <c r="L8" i="1" s="1"/>
  <c r="R8" i="1" s="1"/>
  <c r="F12" i="1"/>
  <c r="J10" i="1"/>
  <c r="E11" i="1"/>
  <c r="I11" i="1" s="1"/>
  <c r="W7" i="1" l="1"/>
  <c r="X7" i="1" s="1"/>
  <c r="Q13" i="1"/>
  <c r="S8" i="1"/>
  <c r="T8" i="1" s="1"/>
  <c r="U8" i="1" s="1"/>
  <c r="V8" i="1" s="1"/>
  <c r="A10" i="1"/>
  <c r="N10" i="1" s="1"/>
  <c r="K9" i="1"/>
  <c r="L9" i="1" s="1"/>
  <c r="M8" i="1"/>
  <c r="F13" i="1"/>
  <c r="E12" i="1"/>
  <c r="I12" i="1" s="1"/>
  <c r="J11" i="1"/>
  <c r="M9" i="1" l="1"/>
  <c r="R9" i="1"/>
  <c r="S9" i="1" s="1"/>
  <c r="T9" i="1" s="1"/>
  <c r="U9" i="1" s="1"/>
  <c r="V9" i="1" s="1"/>
  <c r="W8" i="1"/>
  <c r="X8" i="1" s="1"/>
  <c r="Q14" i="1"/>
  <c r="A11" i="1"/>
  <c r="N11" i="1" s="1"/>
  <c r="K10" i="1"/>
  <c r="L10" i="1" s="1"/>
  <c r="R10" i="1" s="1"/>
  <c r="F14" i="1"/>
  <c r="E13" i="1"/>
  <c r="I13" i="1" s="1"/>
  <c r="J12" i="1"/>
  <c r="W9" i="1" l="1"/>
  <c r="X9" i="1" s="1"/>
  <c r="Q15" i="1"/>
  <c r="S10" i="1"/>
  <c r="T10" i="1" s="1"/>
  <c r="U10" i="1" s="1"/>
  <c r="V10" i="1" s="1"/>
  <c r="M10" i="1"/>
  <c r="A12" i="1"/>
  <c r="K11" i="1"/>
  <c r="L11" i="1" s="1"/>
  <c r="R11" i="1" s="1"/>
  <c r="I14" i="1"/>
  <c r="F15" i="1"/>
  <c r="N12" i="1"/>
  <c r="E14" i="1"/>
  <c r="J13" i="1"/>
  <c r="W10" i="1" l="1"/>
  <c r="X10" i="1" s="1"/>
  <c r="Q16" i="1"/>
  <c r="S11" i="1"/>
  <c r="T11" i="1" s="1"/>
  <c r="U11" i="1" s="1"/>
  <c r="V11" i="1" s="1"/>
  <c r="M11" i="1"/>
  <c r="A13" i="1"/>
  <c r="K12" i="1"/>
  <c r="L12" i="1" s="1"/>
  <c r="R12" i="1" s="1"/>
  <c r="F16" i="1"/>
  <c r="E15" i="1"/>
  <c r="I15" i="1" s="1"/>
  <c r="J14" i="1"/>
  <c r="M12" i="1" l="1"/>
  <c r="W11" i="1"/>
  <c r="X11" i="1" s="1"/>
  <c r="Q17" i="1"/>
  <c r="S12" i="1"/>
  <c r="T12" i="1" s="1"/>
  <c r="U12" i="1" s="1"/>
  <c r="V12" i="1" s="1"/>
  <c r="A14" i="1"/>
  <c r="N14" i="1" s="1"/>
  <c r="K13" i="1"/>
  <c r="L13" i="1" s="1"/>
  <c r="R13" i="1" s="1"/>
  <c r="N13" i="1"/>
  <c r="F17" i="1"/>
  <c r="E16" i="1"/>
  <c r="I16" i="1" s="1"/>
  <c r="J15" i="1"/>
  <c r="W12" i="1" l="1"/>
  <c r="X12" i="1" s="1"/>
  <c r="Q18" i="1"/>
  <c r="S13" i="1"/>
  <c r="T13" i="1" s="1"/>
  <c r="U13" i="1" s="1"/>
  <c r="V13" i="1" s="1"/>
  <c r="M13" i="1"/>
  <c r="A15" i="1"/>
  <c r="N15" i="1" s="1"/>
  <c r="K14" i="1"/>
  <c r="L14" i="1" s="1"/>
  <c r="R14" i="1" s="1"/>
  <c r="F18" i="1"/>
  <c r="E17" i="1"/>
  <c r="I17" i="1" s="1"/>
  <c r="J16" i="1"/>
  <c r="W13" i="1" l="1"/>
  <c r="X13" i="1" s="1"/>
  <c r="Q19" i="1"/>
  <c r="M14" i="1"/>
  <c r="S14" i="1"/>
  <c r="T14" i="1" s="1"/>
  <c r="U14" i="1" s="1"/>
  <c r="V14" i="1" s="1"/>
  <c r="A16" i="1"/>
  <c r="N16" i="1" s="1"/>
  <c r="K15" i="1"/>
  <c r="L15" i="1" s="1"/>
  <c r="F19" i="1"/>
  <c r="E18" i="1"/>
  <c r="I18" i="1" s="1"/>
  <c r="J17" i="1"/>
  <c r="R15" i="1" l="1"/>
  <c r="S15" i="1" s="1"/>
  <c r="T15" i="1" s="1"/>
  <c r="U15" i="1" s="1"/>
  <c r="V15" i="1" s="1"/>
  <c r="W15" i="1" s="1"/>
  <c r="X15" i="1" s="1"/>
  <c r="W14" i="1"/>
  <c r="X14" i="1" s="1"/>
  <c r="Q20" i="1"/>
  <c r="M15" i="1"/>
  <c r="A17" i="1"/>
  <c r="N17" i="1" s="1"/>
  <c r="K16" i="1"/>
  <c r="L16" i="1" s="1"/>
  <c r="F20" i="1"/>
  <c r="E19" i="1"/>
  <c r="I19" i="1" s="1"/>
  <c r="J18" i="1"/>
  <c r="R16" i="1" l="1"/>
  <c r="S16" i="1" s="1"/>
  <c r="T16" i="1" s="1"/>
  <c r="U16" i="1" s="1"/>
  <c r="V16" i="1" s="1"/>
  <c r="W16" i="1" s="1"/>
  <c r="X16" i="1" s="1"/>
  <c r="Q21" i="1"/>
  <c r="M16" i="1"/>
  <c r="A18" i="1"/>
  <c r="N18" i="1" s="1"/>
  <c r="K17" i="1"/>
  <c r="L17" i="1" s="1"/>
  <c r="R17" i="1" s="1"/>
  <c r="F21" i="1"/>
  <c r="J19" i="1"/>
  <c r="E20" i="1"/>
  <c r="I20" i="1" s="1"/>
  <c r="Q22" i="1" l="1"/>
  <c r="M17" i="1"/>
  <c r="S17" i="1"/>
  <c r="T17" i="1" s="1"/>
  <c r="U17" i="1" s="1"/>
  <c r="V17" i="1" s="1"/>
  <c r="A19" i="1"/>
  <c r="N19" i="1" s="1"/>
  <c r="K18" i="1"/>
  <c r="L18" i="1" s="1"/>
  <c r="F22" i="1"/>
  <c r="E21" i="1"/>
  <c r="I21" i="1" s="1"/>
  <c r="J20" i="1"/>
  <c r="R18" i="1" l="1"/>
  <c r="S18" i="1" s="1"/>
  <c r="T18" i="1" s="1"/>
  <c r="U18" i="1" s="1"/>
  <c r="V18" i="1" s="1"/>
  <c r="W18" i="1" s="1"/>
  <c r="X18" i="1" s="1"/>
  <c r="W17" i="1"/>
  <c r="X17" i="1" s="1"/>
  <c r="Q23" i="1"/>
  <c r="M18" i="1"/>
  <c r="A20" i="1"/>
  <c r="N20" i="1" s="1"/>
  <c r="K19" i="1"/>
  <c r="L19" i="1" s="1"/>
  <c r="R19" i="1" s="1"/>
  <c r="F23" i="1"/>
  <c r="E22" i="1"/>
  <c r="I22" i="1" s="1"/>
  <c r="J21" i="1"/>
  <c r="Q24" i="1" l="1"/>
  <c r="S19" i="1"/>
  <c r="T19" i="1" s="1"/>
  <c r="U19" i="1" s="1"/>
  <c r="V19" i="1" s="1"/>
  <c r="M19" i="1"/>
  <c r="A21" i="1"/>
  <c r="K20" i="1"/>
  <c r="L20" i="1" s="1"/>
  <c r="R20" i="1" s="1"/>
  <c r="M20" i="1"/>
  <c r="F24" i="1"/>
  <c r="E23" i="1"/>
  <c r="I23" i="1" s="1"/>
  <c r="J22" i="1"/>
  <c r="W19" i="1" l="1"/>
  <c r="X19" i="1" s="1"/>
  <c r="Q25" i="1"/>
  <c r="S20" i="1"/>
  <c r="T20" i="1" s="1"/>
  <c r="U20" i="1" s="1"/>
  <c r="V20" i="1" s="1"/>
  <c r="A22" i="1"/>
  <c r="N22" i="1" s="1"/>
  <c r="K21" i="1"/>
  <c r="L21" i="1" s="1"/>
  <c r="R21" i="1" s="1"/>
  <c r="N21" i="1"/>
  <c r="F25" i="1"/>
  <c r="E24" i="1"/>
  <c r="I24" i="1" s="1"/>
  <c r="J23" i="1"/>
  <c r="W20" i="1" l="1"/>
  <c r="X20" i="1" s="1"/>
  <c r="Q26" i="1"/>
  <c r="S21" i="1"/>
  <c r="T21" i="1" s="1"/>
  <c r="U21" i="1" s="1"/>
  <c r="V21" i="1" s="1"/>
  <c r="M21" i="1"/>
  <c r="A23" i="1"/>
  <c r="N23" i="1" s="1"/>
  <c r="K22" i="1"/>
  <c r="L22" i="1" s="1"/>
  <c r="R22" i="1" s="1"/>
  <c r="F26" i="1"/>
  <c r="E25" i="1"/>
  <c r="I25" i="1" s="1"/>
  <c r="J24" i="1"/>
  <c r="W21" i="1" l="1"/>
  <c r="X21" i="1" s="1"/>
  <c r="M22" i="1"/>
  <c r="S22" i="1"/>
  <c r="T22" i="1" s="1"/>
  <c r="U22" i="1" s="1"/>
  <c r="V22" i="1" s="1"/>
  <c r="A24" i="1"/>
  <c r="N24" i="1" s="1"/>
  <c r="K23" i="1"/>
  <c r="L23" i="1" s="1"/>
  <c r="R23" i="1" s="1"/>
  <c r="E26" i="1"/>
  <c r="I26" i="1" s="1"/>
  <c r="J25" i="1"/>
  <c r="W22" i="1" l="1"/>
  <c r="X22" i="1" s="1"/>
  <c r="S23" i="1"/>
  <c r="T23" i="1" s="1"/>
  <c r="U23" i="1" s="1"/>
  <c r="V23" i="1" s="1"/>
  <c r="M23" i="1"/>
  <c r="A25" i="1"/>
  <c r="K24" i="1"/>
  <c r="L24" i="1" s="1"/>
  <c r="N25" i="1"/>
  <c r="J26" i="1"/>
  <c r="R24" i="1" l="1"/>
  <c r="S24" i="1" s="1"/>
  <c r="T24" i="1" s="1"/>
  <c r="U24" i="1" s="1"/>
  <c r="V24" i="1" s="1"/>
  <c r="W24" i="1" s="1"/>
  <c r="X24" i="1" s="1"/>
  <c r="W23" i="1"/>
  <c r="X23" i="1" s="1"/>
  <c r="M24" i="1"/>
  <c r="A26" i="1"/>
  <c r="K26" i="1" s="1"/>
  <c r="L26" i="1" s="1"/>
  <c r="R26" i="1" s="1"/>
  <c r="K25" i="1"/>
  <c r="L25" i="1" s="1"/>
  <c r="R25" i="1" s="1"/>
  <c r="N26" i="1"/>
  <c r="M25" i="1" l="1"/>
  <c r="S25" i="1"/>
  <c r="T25" i="1" s="1"/>
  <c r="U25" i="1" s="1"/>
  <c r="V25" i="1" s="1"/>
  <c r="M26" i="1"/>
  <c r="S26" i="1"/>
  <c r="T26" i="1" s="1"/>
  <c r="U26" i="1" s="1"/>
  <c r="V26" i="1" s="1"/>
  <c r="W26" i="1" l="1"/>
  <c r="X26" i="1" s="1"/>
  <c r="W25" i="1"/>
  <c r="X25" i="1" s="1"/>
</calcChain>
</file>

<file path=xl/sharedStrings.xml><?xml version="1.0" encoding="utf-8"?>
<sst xmlns="http://schemas.openxmlformats.org/spreadsheetml/2006/main" count="34" uniqueCount="34">
  <si>
    <t>R1, Ohm</t>
  </si>
  <si>
    <t>R2, Ohm</t>
  </si>
  <si>
    <t>R3, Ohm</t>
  </si>
  <si>
    <t>R 4, Ohm</t>
  </si>
  <si>
    <t>N (R opto)</t>
  </si>
  <si>
    <t>R ext comb, Ohm</t>
  </si>
  <si>
    <t>V (R2), V</t>
  </si>
  <si>
    <t>V (R3), V</t>
  </si>
  <si>
    <t xml:space="preserve"> R low comb, Ohm</t>
  </si>
  <si>
    <t>V (R1), V</t>
  </si>
  <si>
    <t>gray cells: calculated values</t>
  </si>
  <si>
    <t>white cells: user input and constants</t>
  </si>
  <si>
    <t xml:space="preserve">Legend </t>
  </si>
  <si>
    <t>Step voltage, mV</t>
  </si>
  <si>
    <t>15V power, mW</t>
  </si>
  <si>
    <t xml:space="preserve">comment </t>
  </si>
  <si>
    <t>all FETs as off</t>
  </si>
  <si>
    <t>1 FET is ON</t>
  </si>
  <si>
    <t xml:space="preserve">24 FETs are ON </t>
  </si>
  <si>
    <t>2 FETs are ON</t>
  </si>
  <si>
    <t xml:space="preserve">Yellow cells: voltage on the input of Boost Controller (0-10V scale) </t>
  </si>
  <si>
    <t>N (R opto): number of FETs in active (conductive, ON) state</t>
  </si>
  <si>
    <t>R ext comb: combined resistance of signal path consisting of number N FETs in active state with additional resistor R4</t>
  </si>
  <si>
    <t>R low comb: combined resistance of R ext comb and resistors R2, R3</t>
  </si>
  <si>
    <t>R opto ON, Ohm</t>
  </si>
  <si>
    <t>R opto OFF, Ohm</t>
  </si>
  <si>
    <t>V(R3), V</t>
  </si>
  <si>
    <t>V(R2)</t>
  </si>
  <si>
    <t>R low comb</t>
  </si>
  <si>
    <t>Rext</t>
  </si>
  <si>
    <t xml:space="preserve">Nr </t>
  </si>
  <si>
    <t>error</t>
  </si>
  <si>
    <t>Nr rounded</t>
  </si>
  <si>
    <t xml:space="preserve">Add Error, 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</si>
</sst>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E+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0" fontId="0" fillId="0" borderId="1" xfId="0" applyBorder="1"/>
    <xf numFmtId="11" fontId="0" fillId="0" borderId="1" xfId="0" applyNumberFormat="1" applyBorder="1"/>
    <xf numFmtId="164" fontId="0" fillId="2" borderId="1" xfId="0" applyNumberForma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164" fontId="0" fillId="0" borderId="1" xfId="0" applyNumberFormat="1" applyBorder="1" applyAlignment="1">
      <alignment wrapText="1"/>
    </xf>
    <xf numFmtId="164" fontId="0" fillId="3" borderId="1" xfId="0" applyNumberFormat="1" applyFill="1" applyBorder="1"/>
    <xf numFmtId="1" fontId="0" fillId="3" borderId="1" xfId="0" applyNumberFormat="1" applyFill="1" applyBorder="1"/>
    <xf numFmtId="165" fontId="0" fillId="3" borderId="1" xfId="0" applyNumberFormat="1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Sheet1!$L$1</c:f>
              <c:strCache>
                <c:ptCount val="1"/>
                <c:pt idx="0">
                  <c:v>V (R3), V</c:v>
                </c:pt>
              </c:strCache>
            </c:strRef>
          </c:tx>
          <c:xVal>
            <c:numRef>
              <c:f>Sheet1!$H$2:$H$34</c:f>
              <c:numCache>
                <c:formatCode>General</c:formatCode>
                <c:ptCount val="33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xVal>
          <c:yVal>
            <c:numRef>
              <c:f>Sheet1!$L$2:$L$34</c:f>
              <c:numCache>
                <c:formatCode>0.000</c:formatCode>
                <c:ptCount val="33"/>
                <c:pt idx="0">
                  <c:v>2.7687654685268002</c:v>
                </c:pt>
                <c:pt idx="1">
                  <c:v>1.7430013507297835</c:v>
                </c:pt>
                <c:pt idx="2">
                  <c:v>1.2718208783744502</c:v>
                </c:pt>
                <c:pt idx="3">
                  <c:v>1.0011759132790012</c:v>
                </c:pt>
                <c:pt idx="4">
                  <c:v>0.82550705082027342</c:v>
                </c:pt>
                <c:pt idx="5">
                  <c:v>0.70228274158344106</c:v>
                </c:pt>
                <c:pt idx="6">
                  <c:v>0.61106797904480237</c:v>
                </c:pt>
                <c:pt idx="7">
                  <c:v>0.54082400182497992</c:v>
                </c:pt>
                <c:pt idx="8">
                  <c:v>0.48506448004525088</c:v>
                </c:pt>
                <c:pt idx="9">
                  <c:v>0.43972805627640205</c:v>
                </c:pt>
                <c:pt idx="10">
                  <c:v>0.40214196364525823</c:v>
                </c:pt>
                <c:pt idx="11">
                  <c:v>0.37047530316382249</c:v>
                </c:pt>
                <c:pt idx="12">
                  <c:v>0.34343177523566509</c:v>
                </c:pt>
                <c:pt idx="13">
                  <c:v>0.32006783350870488</c:v>
                </c:pt>
                <c:pt idx="14">
                  <c:v>0.29968033751312378</c:v>
                </c:pt>
                <c:pt idx="15">
                  <c:v>0.28173457150059245</c:v>
                </c:pt>
                <c:pt idx="16">
                  <c:v>0.26581666474900828</c:v>
                </c:pt>
                <c:pt idx="17">
                  <c:v>0.25160127871446952</c:v>
                </c:pt>
                <c:pt idx="18">
                  <c:v>0.23882913604829187</c:v>
                </c:pt>
                <c:pt idx="19">
                  <c:v>0.22729106318711426</c:v>
                </c:pt>
                <c:pt idx="20">
                  <c:v>0.2168164452881875</c:v>
                </c:pt>
                <c:pt idx="21">
                  <c:v>0.20726473282815638</c:v>
                </c:pt>
                <c:pt idx="22">
                  <c:v>0.19851909850055052</c:v>
                </c:pt>
                <c:pt idx="23">
                  <c:v>0.19048163499640375</c:v>
                </c:pt>
                <c:pt idx="24">
                  <c:v>0.18306967395950874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885056"/>
        <c:axId val="121886592"/>
      </c:scatterChart>
      <c:valAx>
        <c:axId val="12188505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121886592"/>
        <c:crosses val="autoZero"/>
        <c:crossBetween val="midCat"/>
      </c:valAx>
      <c:valAx>
        <c:axId val="121886592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218850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Sheet1!$W$1</c:f>
              <c:strCache>
                <c:ptCount val="1"/>
                <c:pt idx="0">
                  <c:v>Nr rounded</c:v>
                </c:pt>
              </c:strCache>
            </c:strRef>
          </c:tx>
          <c:xVal>
            <c:numRef>
              <c:f>Sheet1!$R$2:$R$34</c:f>
              <c:numCache>
                <c:formatCode>0.000</c:formatCode>
                <c:ptCount val="33"/>
                <c:pt idx="0">
                  <c:v>2.7737654685268001</c:v>
                </c:pt>
                <c:pt idx="1">
                  <c:v>1.7480013507297834</c:v>
                </c:pt>
                <c:pt idx="2">
                  <c:v>1.2768208783744501</c:v>
                </c:pt>
                <c:pt idx="3">
                  <c:v>1.0061759132790011</c:v>
                </c:pt>
                <c:pt idx="4">
                  <c:v>0.83050705082027343</c:v>
                </c:pt>
                <c:pt idx="5">
                  <c:v>0.70728274158344107</c:v>
                </c:pt>
                <c:pt idx="6">
                  <c:v>0.61606797904480237</c:v>
                </c:pt>
                <c:pt idx="7">
                  <c:v>0.54582400182497992</c:v>
                </c:pt>
                <c:pt idx="8">
                  <c:v>0.49006448004525088</c:v>
                </c:pt>
                <c:pt idx="9">
                  <c:v>0.44472805627640205</c:v>
                </c:pt>
                <c:pt idx="10">
                  <c:v>0.40714196364525823</c:v>
                </c:pt>
                <c:pt idx="11">
                  <c:v>0.37547530316382249</c:v>
                </c:pt>
                <c:pt idx="12">
                  <c:v>0.3484317752356651</c:v>
                </c:pt>
                <c:pt idx="13">
                  <c:v>0.32506783350870488</c:v>
                </c:pt>
                <c:pt idx="14">
                  <c:v>0.30468033751312379</c:v>
                </c:pt>
                <c:pt idx="15">
                  <c:v>0.28673457150059245</c:v>
                </c:pt>
                <c:pt idx="16">
                  <c:v>0.27081666474900828</c:v>
                </c:pt>
                <c:pt idx="17">
                  <c:v>0.25660127871446953</c:v>
                </c:pt>
                <c:pt idx="18">
                  <c:v>0.24382913604829187</c:v>
                </c:pt>
                <c:pt idx="19">
                  <c:v>0.23229106318711426</c:v>
                </c:pt>
                <c:pt idx="20">
                  <c:v>0.2218164452881875</c:v>
                </c:pt>
                <c:pt idx="21">
                  <c:v>0.21226473282815639</c:v>
                </c:pt>
                <c:pt idx="22">
                  <c:v>0.20351909850055053</c:v>
                </c:pt>
                <c:pt idx="23">
                  <c:v>0.19548163499640375</c:v>
                </c:pt>
                <c:pt idx="24">
                  <c:v>0.18806967395950874</c:v>
                </c:pt>
              </c:numCache>
            </c:numRef>
          </c:xVal>
          <c:yVal>
            <c:numRef>
              <c:f>Sheet1!$W$2:$W$34</c:f>
              <c:numCache>
                <c:formatCode>0</c:formatCode>
                <c:ptCount val="3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4409856"/>
        <c:axId val="94411392"/>
      </c:scatterChart>
      <c:valAx>
        <c:axId val="94409856"/>
        <c:scaling>
          <c:orientation val="minMax"/>
        </c:scaling>
        <c:delete val="0"/>
        <c:axPos val="b"/>
        <c:numFmt formatCode="0.000" sourceLinked="1"/>
        <c:majorTickMark val="out"/>
        <c:minorTickMark val="none"/>
        <c:tickLblPos val="nextTo"/>
        <c:crossAx val="94411392"/>
        <c:crosses val="autoZero"/>
        <c:crossBetween val="midCat"/>
      </c:valAx>
      <c:valAx>
        <c:axId val="9441139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944098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34</xdr:row>
      <xdr:rowOff>28575</xdr:rowOff>
    </xdr:from>
    <xdr:to>
      <xdr:col>15</xdr:col>
      <xdr:colOff>900</xdr:colOff>
      <xdr:row>73</xdr:row>
      <xdr:rowOff>133350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886575"/>
          <a:ext cx="9859275" cy="7534275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28574</xdr:colOff>
      <xdr:row>33</xdr:row>
      <xdr:rowOff>161925</xdr:rowOff>
    </xdr:from>
    <xdr:to>
      <xdr:col>24</xdr:col>
      <xdr:colOff>28575</xdr:colOff>
      <xdr:row>52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333374</xdr:colOff>
      <xdr:row>53</xdr:row>
      <xdr:rowOff>171449</xdr:rowOff>
    </xdr:from>
    <xdr:to>
      <xdr:col>24</xdr:col>
      <xdr:colOff>38100</xdr:colOff>
      <xdr:row>73</xdr:row>
      <xdr:rowOff>142874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"/>
  <sheetViews>
    <sheetView tabSelected="1" workbookViewId="0">
      <selection activeCell="Z26" sqref="Z26"/>
    </sheetView>
  </sheetViews>
  <sheetFormatPr defaultRowHeight="15" x14ac:dyDescent="0.25"/>
  <cols>
    <col min="1" max="1" width="7.42578125" customWidth="1"/>
    <col min="2" max="2" width="7" customWidth="1"/>
    <col min="3" max="3" width="7.42578125" customWidth="1"/>
    <col min="4" max="4" width="7.5703125" customWidth="1"/>
    <col min="5" max="5" width="10.5703125" customWidth="1"/>
    <col min="6" max="6" width="11" customWidth="1"/>
    <col min="7" max="7" width="8.140625" customWidth="1"/>
    <col min="8" max="8" width="10.42578125" customWidth="1"/>
    <col min="9" max="9" width="11.28515625" customWidth="1"/>
    <col min="10" max="10" width="11.5703125" style="1" customWidth="1"/>
    <col min="11" max="12" width="8.85546875" style="1" customWidth="1"/>
    <col min="13" max="13" width="13.140625" customWidth="1"/>
    <col min="14" max="14" width="10.85546875" customWidth="1"/>
    <col min="15" max="15" width="14.140625" customWidth="1"/>
    <col min="16" max="16" width="5.28515625" customWidth="1"/>
    <col min="17" max="17" width="8.7109375" customWidth="1"/>
    <col min="19" max="19" width="11.7109375" customWidth="1"/>
    <col min="20" max="20" width="13.42578125" customWidth="1"/>
    <col min="21" max="21" width="14.42578125" customWidth="1"/>
    <col min="22" max="22" width="11.140625" customWidth="1"/>
    <col min="23" max="23" width="9" customWidth="1"/>
    <col min="24" max="24" width="9.5703125" customWidth="1"/>
  </cols>
  <sheetData>
    <row r="1" spans="1:24" s="5" customFormat="1" ht="45" x14ac:dyDescent="0.25">
      <c r="A1" s="6" t="s">
        <v>9</v>
      </c>
      <c r="B1" s="6" t="s">
        <v>0</v>
      </c>
      <c r="C1" s="6" t="s">
        <v>1</v>
      </c>
      <c r="D1" s="6" t="s">
        <v>2</v>
      </c>
      <c r="E1" s="6" t="s">
        <v>24</v>
      </c>
      <c r="F1" s="6" t="s">
        <v>25</v>
      </c>
      <c r="G1" s="6" t="s">
        <v>3</v>
      </c>
      <c r="H1" s="6" t="s">
        <v>4</v>
      </c>
      <c r="I1" s="6" t="s">
        <v>5</v>
      </c>
      <c r="J1" s="7" t="s">
        <v>8</v>
      </c>
      <c r="K1" s="7" t="s">
        <v>6</v>
      </c>
      <c r="L1" s="7" t="s">
        <v>7</v>
      </c>
      <c r="M1" s="7" t="s">
        <v>13</v>
      </c>
      <c r="N1" s="7" t="s">
        <v>14</v>
      </c>
      <c r="O1" s="7" t="s">
        <v>15</v>
      </c>
      <c r="Q1" s="11" t="s">
        <v>33</v>
      </c>
      <c r="R1" s="9" t="s">
        <v>26</v>
      </c>
      <c r="S1" s="9" t="s">
        <v>27</v>
      </c>
      <c r="T1" s="9" t="s">
        <v>28</v>
      </c>
      <c r="U1" s="9" t="s">
        <v>29</v>
      </c>
      <c r="V1" s="9" t="s">
        <v>30</v>
      </c>
      <c r="W1" s="9" t="s">
        <v>32</v>
      </c>
      <c r="X1" s="9" t="s">
        <v>31</v>
      </c>
    </row>
    <row r="2" spans="1:24" x14ac:dyDescent="0.25">
      <c r="A2" s="2">
        <v>15</v>
      </c>
      <c r="B2" s="2">
        <v>10000</v>
      </c>
      <c r="C2" s="2">
        <v>10000</v>
      </c>
      <c r="D2" s="2">
        <v>4530</v>
      </c>
      <c r="E2" s="2">
        <v>60</v>
      </c>
      <c r="F2" s="3">
        <v>300000000</v>
      </c>
      <c r="G2" s="2">
        <v>10000</v>
      </c>
      <c r="H2" s="8">
        <v>0</v>
      </c>
      <c r="I2" s="14">
        <f>1/( H2 / (G2+E2) + (24-H2) / (F2+G2))</f>
        <v>12500416.666666666</v>
      </c>
      <c r="J2" s="12">
        <f>1/(1/I2 + 1/(C2+D2))</f>
        <v>14513.130499424153</v>
      </c>
      <c r="K2" s="12">
        <f>A2 * J2 / (B2+ J2)</f>
        <v>8.8808305204623412</v>
      </c>
      <c r="L2" s="4">
        <f>K2 * D2 / ( C2+D2)</f>
        <v>2.7687654685268002</v>
      </c>
      <c r="M2" s="15"/>
      <c r="N2" s="12">
        <f>A2/(B2+J2)*A2 * 1000</f>
        <v>9.178754219306489</v>
      </c>
      <c r="O2" s="2" t="s">
        <v>16</v>
      </c>
      <c r="Q2" s="10">
        <v>5.0000000000000001E-3</v>
      </c>
      <c r="R2" s="12">
        <f>L2+Q2</f>
        <v>2.7737654685268001</v>
      </c>
      <c r="S2" s="12">
        <f t="shared" ref="S2:S26" si="0">R2*(C2+D2)/D2</f>
        <v>8.8968680480561613</v>
      </c>
      <c r="T2" s="12">
        <f t="shared" ref="T2:T26" si="1">S2*B2 / (A2-S2)</f>
        <v>14577.544968895063</v>
      </c>
      <c r="U2" s="12">
        <f t="shared" ref="U2:U26" si="2">1/(1/T2-1/(C2+D2))</f>
        <v>-4454976.6951268921</v>
      </c>
      <c r="V2" s="12">
        <f t="shared" ref="V2:V26" si="3">((E2+G2)*(F2+G2)/U2 - 24* (E2+G2)) / (F2-E2)</f>
        <v>-3.0630246217984857E-3</v>
      </c>
      <c r="W2" s="13">
        <f t="shared" ref="W2:W26" si="4">ROUND(V2,0)</f>
        <v>0</v>
      </c>
      <c r="X2" s="13">
        <f t="shared" ref="X2:X26" si="5">W2-H2</f>
        <v>0</v>
      </c>
    </row>
    <row r="3" spans="1:24" x14ac:dyDescent="0.25">
      <c r="A3" s="2">
        <f t="shared" ref="A3:G3" si="6">A2</f>
        <v>15</v>
      </c>
      <c r="B3" s="2">
        <f t="shared" si="6"/>
        <v>10000</v>
      </c>
      <c r="C3" s="2">
        <f t="shared" si="6"/>
        <v>10000</v>
      </c>
      <c r="D3" s="2">
        <f t="shared" si="6"/>
        <v>4530</v>
      </c>
      <c r="E3" s="2">
        <f t="shared" si="6"/>
        <v>60</v>
      </c>
      <c r="F3" s="3">
        <f>F2</f>
        <v>300000000</v>
      </c>
      <c r="G3" s="2">
        <f t="shared" si="6"/>
        <v>10000</v>
      </c>
      <c r="H3" s="2">
        <v>1</v>
      </c>
      <c r="I3" s="13">
        <f>1/( H3 / (G3+E3) + (24-H3) / (F3+G3))</f>
        <v>10052.247295159646</v>
      </c>
      <c r="J3" s="12">
        <f>1/(1/I3 + 1/(C3+D3))</f>
        <v>5941.6517719040821</v>
      </c>
      <c r="K3" s="12">
        <f t="shared" ref="K3:K26" si="7">A3 * J3 / (B3+ J3)</f>
        <v>5.5906864516785326</v>
      </c>
      <c r="L3" s="4">
        <f>K3 * D3 / ( C3+D3)</f>
        <v>1.7430013507297835</v>
      </c>
      <c r="M3" s="12">
        <f>(L2-L3) * 1000</f>
        <v>1025.7641177970168</v>
      </c>
      <c r="N3" s="12">
        <f t="shared" ref="N3:N26" si="8">A3/(B3+J3)*A3 * 1000</f>
        <v>14.113970322482201</v>
      </c>
      <c r="O3" s="2" t="s">
        <v>17</v>
      </c>
      <c r="Q3" s="10">
        <f>Q2</f>
        <v>5.0000000000000001E-3</v>
      </c>
      <c r="R3" s="12">
        <f t="shared" ref="R3:R26" si="9">L3+Q3</f>
        <v>1.7480013507297834</v>
      </c>
      <c r="S3" s="12">
        <f t="shared" si="0"/>
        <v>5.6067239792723509</v>
      </c>
      <c r="T3" s="12">
        <f t="shared" si="1"/>
        <v>5968.8696115181619</v>
      </c>
      <c r="U3" s="12">
        <f t="shared" si="2"/>
        <v>10130.40001960985</v>
      </c>
      <c r="V3" s="12">
        <f t="shared" si="3"/>
        <v>0.99227911813709102</v>
      </c>
      <c r="W3" s="13">
        <f t="shared" si="4"/>
        <v>1</v>
      </c>
      <c r="X3" s="13">
        <f t="shared" si="5"/>
        <v>0</v>
      </c>
    </row>
    <row r="4" spans="1:24" x14ac:dyDescent="0.25">
      <c r="A4" s="2">
        <f t="shared" ref="A4:A26" si="10">A3</f>
        <v>15</v>
      </c>
      <c r="B4" s="2">
        <f t="shared" ref="B4:B26" si="11">B3</f>
        <v>10000</v>
      </c>
      <c r="C4" s="2">
        <f t="shared" ref="C4:C26" si="12">C3</f>
        <v>10000</v>
      </c>
      <c r="D4" s="2">
        <f t="shared" ref="D4:D26" si="13">D3</f>
        <v>4530</v>
      </c>
      <c r="E4" s="2">
        <f t="shared" ref="E4:F26" si="14">E3</f>
        <v>60</v>
      </c>
      <c r="F4" s="3">
        <f t="shared" si="14"/>
        <v>300000000</v>
      </c>
      <c r="G4" s="2">
        <f t="shared" ref="G4:G26" si="15">G3</f>
        <v>10000</v>
      </c>
      <c r="H4" s="2">
        <f t="shared" ref="H4:H26" si="16">H3+1</f>
        <v>2</v>
      </c>
      <c r="I4" s="13">
        <f t="shared" ref="I4:I26" si="17">1/( H4 / (G4+E4) + (24-H4) / (F4+G4))</f>
        <v>5028.1453466082603</v>
      </c>
      <c r="J4" s="12">
        <f t="shared" ref="J4:J26" si="18">1/(1/I4 + 1/(C4+D4))</f>
        <v>3735.4744323386362</v>
      </c>
      <c r="K4" s="12">
        <f t="shared" si="7"/>
        <v>4.0793724862650684</v>
      </c>
      <c r="L4" s="4">
        <f t="shared" ref="L4:L26" si="19">K4 * D4 / ( C4+D4)</f>
        <v>1.2718208783744502</v>
      </c>
      <c r="M4" s="12">
        <f t="shared" ref="M4:M26" si="20">(L3-L4) * 1000</f>
        <v>471.18047235533322</v>
      </c>
      <c r="N4" s="12">
        <f t="shared" si="8"/>
        <v>16.380941270602399</v>
      </c>
      <c r="O4" s="2" t="s">
        <v>19</v>
      </c>
      <c r="Q4" s="10">
        <f t="shared" ref="Q4:Q26" si="21">Q3</f>
        <v>5.0000000000000001E-3</v>
      </c>
      <c r="R4" s="12">
        <f t="shared" si="9"/>
        <v>1.2768208783744501</v>
      </c>
      <c r="S4" s="12">
        <f t="shared" si="0"/>
        <v>4.0954100138588876</v>
      </c>
      <c r="T4" s="12">
        <f t="shared" si="1"/>
        <v>3755.6753798756636</v>
      </c>
      <c r="U4" s="12">
        <f t="shared" si="2"/>
        <v>5064.8152152077682</v>
      </c>
      <c r="V4" s="12">
        <f t="shared" si="3"/>
        <v>1.9855139336781991</v>
      </c>
      <c r="W4" s="13">
        <f t="shared" si="4"/>
        <v>2</v>
      </c>
      <c r="X4" s="13">
        <f t="shared" si="5"/>
        <v>0</v>
      </c>
    </row>
    <row r="5" spans="1:24" x14ac:dyDescent="0.25">
      <c r="A5" s="2">
        <f t="shared" si="10"/>
        <v>15</v>
      </c>
      <c r="B5" s="2">
        <f t="shared" si="11"/>
        <v>10000</v>
      </c>
      <c r="C5" s="2">
        <f t="shared" si="12"/>
        <v>10000</v>
      </c>
      <c r="D5" s="2">
        <f t="shared" si="13"/>
        <v>4530</v>
      </c>
      <c r="E5" s="2">
        <f t="shared" si="14"/>
        <v>60</v>
      </c>
      <c r="F5" s="3">
        <f t="shared" si="14"/>
        <v>300000000</v>
      </c>
      <c r="G5" s="2">
        <f t="shared" si="15"/>
        <v>10000</v>
      </c>
      <c r="H5" s="2">
        <f t="shared" si="16"/>
        <v>3</v>
      </c>
      <c r="I5" s="13">
        <f t="shared" si="17"/>
        <v>3352.5464051714312</v>
      </c>
      <c r="J5" s="12">
        <f t="shared" si="18"/>
        <v>2724.0247648989061</v>
      </c>
      <c r="K5" s="12">
        <f t="shared" si="7"/>
        <v>3.211277267095781</v>
      </c>
      <c r="L5" s="4">
        <f t="shared" si="19"/>
        <v>1.0011759132790012</v>
      </c>
      <c r="M5" s="12">
        <f t="shared" si="20"/>
        <v>270.64496509544898</v>
      </c>
      <c r="N5" s="12">
        <f t="shared" si="8"/>
        <v>17.683084099356329</v>
      </c>
      <c r="O5" s="2"/>
      <c r="Q5" s="10">
        <f t="shared" si="21"/>
        <v>5.0000000000000001E-3</v>
      </c>
      <c r="R5" s="12">
        <f t="shared" si="9"/>
        <v>1.0061759132790011</v>
      </c>
      <c r="S5" s="12">
        <f t="shared" si="0"/>
        <v>3.2273147946895997</v>
      </c>
      <c r="T5" s="12">
        <f t="shared" si="1"/>
        <v>2741.3582699330386</v>
      </c>
      <c r="U5" s="12">
        <f t="shared" si="2"/>
        <v>3378.8401220588116</v>
      </c>
      <c r="V5" s="12">
        <f t="shared" si="3"/>
        <v>2.9766481073387854</v>
      </c>
      <c r="W5" s="13">
        <f t="shared" si="4"/>
        <v>3</v>
      </c>
      <c r="X5" s="13">
        <f t="shared" si="5"/>
        <v>0</v>
      </c>
    </row>
    <row r="6" spans="1:24" x14ac:dyDescent="0.25">
      <c r="A6" s="2">
        <f t="shared" si="10"/>
        <v>15</v>
      </c>
      <c r="B6" s="2">
        <f t="shared" si="11"/>
        <v>10000</v>
      </c>
      <c r="C6" s="2">
        <f t="shared" si="12"/>
        <v>10000</v>
      </c>
      <c r="D6" s="2">
        <f t="shared" si="13"/>
        <v>4530</v>
      </c>
      <c r="E6" s="2">
        <f t="shared" si="14"/>
        <v>60</v>
      </c>
      <c r="F6" s="3">
        <f t="shared" si="14"/>
        <v>300000000</v>
      </c>
      <c r="G6" s="2">
        <f t="shared" si="15"/>
        <v>10000</v>
      </c>
      <c r="H6" s="2">
        <f t="shared" si="16"/>
        <v>4</v>
      </c>
      <c r="I6" s="13">
        <f t="shared" si="17"/>
        <v>2514.5784030743152</v>
      </c>
      <c r="J6" s="12">
        <f t="shared" si="18"/>
        <v>2143.603868200089</v>
      </c>
      <c r="K6" s="12">
        <f t="shared" si="7"/>
        <v>2.6478184212844531</v>
      </c>
      <c r="L6" s="4">
        <f t="shared" si="19"/>
        <v>0.82550705082027342</v>
      </c>
      <c r="M6" s="12">
        <f t="shared" si="20"/>
        <v>175.6688624587278</v>
      </c>
      <c r="N6" s="12">
        <f t="shared" si="8"/>
        <v>18.528272368073321</v>
      </c>
      <c r="O6" s="2"/>
      <c r="Q6" s="10">
        <f t="shared" si="21"/>
        <v>5.0000000000000001E-3</v>
      </c>
      <c r="R6" s="12">
        <f t="shared" si="9"/>
        <v>0.83050705082027343</v>
      </c>
      <c r="S6" s="12">
        <f t="shared" si="0"/>
        <v>2.6638559488782723</v>
      </c>
      <c r="T6" s="12">
        <f t="shared" si="1"/>
        <v>2159.3910851227838</v>
      </c>
      <c r="U6" s="12">
        <f t="shared" si="2"/>
        <v>2536.3304816063269</v>
      </c>
      <c r="V6" s="12">
        <f t="shared" si="3"/>
        <v>3.9656882962076638</v>
      </c>
      <c r="W6" s="13">
        <f t="shared" si="4"/>
        <v>4</v>
      </c>
      <c r="X6" s="13">
        <f t="shared" si="5"/>
        <v>0</v>
      </c>
    </row>
    <row r="7" spans="1:24" x14ac:dyDescent="0.25">
      <c r="A7" s="2">
        <f t="shared" si="10"/>
        <v>15</v>
      </c>
      <c r="B7" s="2">
        <f t="shared" si="11"/>
        <v>10000</v>
      </c>
      <c r="C7" s="2">
        <f t="shared" si="12"/>
        <v>10000</v>
      </c>
      <c r="D7" s="2">
        <f t="shared" si="13"/>
        <v>4530</v>
      </c>
      <c r="E7" s="2">
        <f t="shared" si="14"/>
        <v>60</v>
      </c>
      <c r="F7" s="3">
        <f t="shared" si="14"/>
        <v>300000000</v>
      </c>
      <c r="G7" s="2">
        <f t="shared" si="15"/>
        <v>10000</v>
      </c>
      <c r="H7" s="2">
        <f t="shared" si="16"/>
        <v>5</v>
      </c>
      <c r="I7" s="13">
        <f t="shared" si="17"/>
        <v>2011.7436587560853</v>
      </c>
      <c r="J7" s="12">
        <f t="shared" si="18"/>
        <v>1767.0830817314225</v>
      </c>
      <c r="K7" s="12">
        <f t="shared" si="7"/>
        <v>2.2525757693614565</v>
      </c>
      <c r="L7" s="4">
        <f t="shared" si="19"/>
        <v>0.70228274158344106</v>
      </c>
      <c r="M7" s="12">
        <f t="shared" si="20"/>
        <v>123.22430923683237</v>
      </c>
      <c r="N7" s="12">
        <f t="shared" si="8"/>
        <v>19.121136345957819</v>
      </c>
      <c r="O7" s="2"/>
      <c r="Q7" s="10">
        <f t="shared" si="21"/>
        <v>5.0000000000000001E-3</v>
      </c>
      <c r="R7" s="12">
        <f t="shared" si="9"/>
        <v>0.70728274158344107</v>
      </c>
      <c r="S7" s="12">
        <f t="shared" si="0"/>
        <v>2.2686132969552757</v>
      </c>
      <c r="T7" s="12">
        <f t="shared" si="1"/>
        <v>1781.9058912197952</v>
      </c>
      <c r="U7" s="12">
        <f t="shared" si="2"/>
        <v>2030.9775232668878</v>
      </c>
      <c r="V7" s="12">
        <f t="shared" si="3"/>
        <v>4.9526411292742658</v>
      </c>
      <c r="W7" s="13">
        <f t="shared" si="4"/>
        <v>5</v>
      </c>
      <c r="X7" s="13">
        <f t="shared" si="5"/>
        <v>0</v>
      </c>
    </row>
    <row r="8" spans="1:24" x14ac:dyDescent="0.25">
      <c r="A8" s="2">
        <f t="shared" si="10"/>
        <v>15</v>
      </c>
      <c r="B8" s="2">
        <f t="shared" si="11"/>
        <v>10000</v>
      </c>
      <c r="C8" s="2">
        <f t="shared" si="12"/>
        <v>10000</v>
      </c>
      <c r="D8" s="2">
        <f t="shared" si="13"/>
        <v>4530</v>
      </c>
      <c r="E8" s="2">
        <f t="shared" si="14"/>
        <v>60</v>
      </c>
      <c r="F8" s="3">
        <f t="shared" si="14"/>
        <v>300000000</v>
      </c>
      <c r="G8" s="2">
        <f t="shared" si="15"/>
        <v>10000</v>
      </c>
      <c r="H8" s="2">
        <f t="shared" si="16"/>
        <v>6</v>
      </c>
      <c r="I8" s="13">
        <f t="shared" si="17"/>
        <v>1676.4980165878671</v>
      </c>
      <c r="J8" s="12">
        <f t="shared" si="18"/>
        <v>1503.0709383414583</v>
      </c>
      <c r="K8" s="12">
        <f t="shared" si="7"/>
        <v>1.960003915126044</v>
      </c>
      <c r="L8" s="4">
        <f t="shared" si="19"/>
        <v>0.61106797904480237</v>
      </c>
      <c r="M8" s="12">
        <f t="shared" si="20"/>
        <v>91.214762538638695</v>
      </c>
      <c r="N8" s="12">
        <f t="shared" si="8"/>
        <v>19.559994127310933</v>
      </c>
      <c r="O8" s="2"/>
      <c r="Q8" s="10">
        <f t="shared" si="21"/>
        <v>5.0000000000000001E-3</v>
      </c>
      <c r="R8" s="12">
        <f t="shared" si="9"/>
        <v>0.61606797904480237</v>
      </c>
      <c r="S8" s="12">
        <f t="shared" si="0"/>
        <v>1.9760414427198629</v>
      </c>
      <c r="T8" s="12">
        <f t="shared" si="1"/>
        <v>1517.2356653540598</v>
      </c>
      <c r="U8" s="12">
        <f t="shared" si="2"/>
        <v>1694.1392044501602</v>
      </c>
      <c r="V8" s="12">
        <f t="shared" si="3"/>
        <v>5.9375132075767372</v>
      </c>
      <c r="W8" s="13">
        <f t="shared" si="4"/>
        <v>6</v>
      </c>
      <c r="X8" s="13">
        <f t="shared" si="5"/>
        <v>0</v>
      </c>
    </row>
    <row r="9" spans="1:24" x14ac:dyDescent="0.25">
      <c r="A9" s="2">
        <f t="shared" si="10"/>
        <v>15</v>
      </c>
      <c r="B9" s="2">
        <f t="shared" si="11"/>
        <v>10000</v>
      </c>
      <c r="C9" s="2">
        <f t="shared" si="12"/>
        <v>10000</v>
      </c>
      <c r="D9" s="2">
        <f t="shared" si="13"/>
        <v>4530</v>
      </c>
      <c r="E9" s="2">
        <f t="shared" si="14"/>
        <v>60</v>
      </c>
      <c r="F9" s="3">
        <f t="shared" si="14"/>
        <v>300000000</v>
      </c>
      <c r="G9" s="2">
        <f t="shared" si="15"/>
        <v>10000</v>
      </c>
      <c r="H9" s="2">
        <f t="shared" si="16"/>
        <v>7</v>
      </c>
      <c r="I9" s="13">
        <f t="shared" si="17"/>
        <v>1437.0258323970836</v>
      </c>
      <c r="J9" s="12">
        <f t="shared" si="18"/>
        <v>1307.6940918053849</v>
      </c>
      <c r="K9" s="12">
        <f t="shared" si="7"/>
        <v>1.734695970533545</v>
      </c>
      <c r="L9" s="4">
        <f t="shared" si="19"/>
        <v>0.54082400182497992</v>
      </c>
      <c r="M9" s="12">
        <f t="shared" si="20"/>
        <v>70.243977219822455</v>
      </c>
      <c r="N9" s="12">
        <f t="shared" si="8"/>
        <v>19.897956044199688</v>
      </c>
      <c r="O9" s="2"/>
      <c r="Q9" s="10">
        <f t="shared" si="21"/>
        <v>5.0000000000000001E-3</v>
      </c>
      <c r="R9" s="12">
        <f t="shared" si="9"/>
        <v>0.54582400182497992</v>
      </c>
      <c r="S9" s="12">
        <f t="shared" si="0"/>
        <v>1.7507334981273639</v>
      </c>
      <c r="T9" s="12">
        <f t="shared" si="1"/>
        <v>1321.3814499692621</v>
      </c>
      <c r="U9" s="12">
        <f t="shared" si="2"/>
        <v>1453.5715749024109</v>
      </c>
      <c r="V9" s="12">
        <f t="shared" si="3"/>
        <v>6.9203111043490937</v>
      </c>
      <c r="W9" s="13">
        <f t="shared" si="4"/>
        <v>7</v>
      </c>
      <c r="X9" s="13">
        <f t="shared" si="5"/>
        <v>0</v>
      </c>
    </row>
    <row r="10" spans="1:24" x14ac:dyDescent="0.25">
      <c r="A10" s="2">
        <f t="shared" si="10"/>
        <v>15</v>
      </c>
      <c r="B10" s="2">
        <f t="shared" si="11"/>
        <v>10000</v>
      </c>
      <c r="C10" s="2">
        <f t="shared" si="12"/>
        <v>10000</v>
      </c>
      <c r="D10" s="2">
        <f t="shared" si="13"/>
        <v>4530</v>
      </c>
      <c r="E10" s="2">
        <f t="shared" si="14"/>
        <v>60</v>
      </c>
      <c r="F10" s="3">
        <f t="shared" si="14"/>
        <v>300000000</v>
      </c>
      <c r="G10" s="2">
        <f t="shared" si="15"/>
        <v>10000</v>
      </c>
      <c r="H10" s="2">
        <f t="shared" si="16"/>
        <v>8</v>
      </c>
      <c r="I10" s="13">
        <f t="shared" si="17"/>
        <v>1257.4156721331844</v>
      </c>
      <c r="J10" s="12">
        <f t="shared" si="18"/>
        <v>1157.2666543736163</v>
      </c>
      <c r="K10" s="12">
        <f t="shared" si="7"/>
        <v>1.5558469967014339</v>
      </c>
      <c r="L10" s="4">
        <f t="shared" si="19"/>
        <v>0.48506448004525088</v>
      </c>
      <c r="M10" s="12">
        <f t="shared" si="20"/>
        <v>55.759521779729035</v>
      </c>
      <c r="N10" s="12">
        <f t="shared" si="8"/>
        <v>20.16622950494785</v>
      </c>
      <c r="O10" s="2"/>
      <c r="Q10" s="10">
        <f t="shared" si="21"/>
        <v>5.0000000000000001E-3</v>
      </c>
      <c r="R10" s="12">
        <f t="shared" si="9"/>
        <v>0.49006448004525088</v>
      </c>
      <c r="S10" s="12">
        <f t="shared" si="0"/>
        <v>1.5718845242952528</v>
      </c>
      <c r="T10" s="12">
        <f t="shared" si="1"/>
        <v>1170.5920515348828</v>
      </c>
      <c r="U10" s="12">
        <f t="shared" si="2"/>
        <v>1273.1628957221869</v>
      </c>
      <c r="V10" s="12">
        <f t="shared" si="3"/>
        <v>7.9010413651674698</v>
      </c>
      <c r="W10" s="13">
        <f t="shared" si="4"/>
        <v>8</v>
      </c>
      <c r="X10" s="13">
        <f t="shared" si="5"/>
        <v>0</v>
      </c>
    </row>
    <row r="11" spans="1:24" x14ac:dyDescent="0.25">
      <c r="A11" s="2">
        <f t="shared" si="10"/>
        <v>15</v>
      </c>
      <c r="B11" s="2">
        <f t="shared" si="11"/>
        <v>10000</v>
      </c>
      <c r="C11" s="2">
        <f t="shared" si="12"/>
        <v>10000</v>
      </c>
      <c r="D11" s="2">
        <f t="shared" si="13"/>
        <v>4530</v>
      </c>
      <c r="E11" s="2">
        <f t="shared" si="14"/>
        <v>60</v>
      </c>
      <c r="F11" s="3">
        <f t="shared" si="14"/>
        <v>300000000</v>
      </c>
      <c r="G11" s="2">
        <f t="shared" si="15"/>
        <v>10000</v>
      </c>
      <c r="H11" s="2">
        <f t="shared" si="16"/>
        <v>9</v>
      </c>
      <c r="I11" s="13">
        <f t="shared" si="17"/>
        <v>1117.7153119930892</v>
      </c>
      <c r="J11" s="12">
        <f t="shared" si="18"/>
        <v>1037.8769781689621</v>
      </c>
      <c r="K11" s="12">
        <f t="shared" si="7"/>
        <v>1.4104301672618371</v>
      </c>
      <c r="L11" s="4">
        <f t="shared" si="19"/>
        <v>0.43972805627640205</v>
      </c>
      <c r="M11" s="12">
        <f t="shared" si="20"/>
        <v>45.336423768848832</v>
      </c>
      <c r="N11" s="12">
        <f t="shared" si="8"/>
        <v>20.384354749107242</v>
      </c>
      <c r="O11" s="2"/>
      <c r="Q11" s="10">
        <f t="shared" si="21"/>
        <v>5.0000000000000001E-3</v>
      </c>
      <c r="R11" s="12">
        <f t="shared" si="9"/>
        <v>0.44472805627640205</v>
      </c>
      <c r="S11" s="12">
        <f t="shared" si="0"/>
        <v>1.4264676948556561</v>
      </c>
      <c r="T11" s="12">
        <f t="shared" si="1"/>
        <v>1050.9185544245011</v>
      </c>
      <c r="U11" s="12">
        <f t="shared" si="2"/>
        <v>1132.8551324096584</v>
      </c>
      <c r="V11" s="12">
        <f t="shared" si="3"/>
        <v>8.8797105080954388</v>
      </c>
      <c r="W11" s="13">
        <f t="shared" si="4"/>
        <v>9</v>
      </c>
      <c r="X11" s="13">
        <f t="shared" si="5"/>
        <v>0</v>
      </c>
    </row>
    <row r="12" spans="1:24" x14ac:dyDescent="0.25">
      <c r="A12" s="2">
        <f t="shared" si="10"/>
        <v>15</v>
      </c>
      <c r="B12" s="2">
        <f t="shared" si="11"/>
        <v>10000</v>
      </c>
      <c r="C12" s="2">
        <f t="shared" si="12"/>
        <v>10000</v>
      </c>
      <c r="D12" s="2">
        <f t="shared" si="13"/>
        <v>4530</v>
      </c>
      <c r="E12" s="2">
        <f t="shared" si="14"/>
        <v>60</v>
      </c>
      <c r="F12" s="3">
        <f t="shared" si="14"/>
        <v>300000000</v>
      </c>
      <c r="G12" s="2">
        <f t="shared" si="15"/>
        <v>10000</v>
      </c>
      <c r="H12" s="2">
        <f t="shared" si="16"/>
        <v>10</v>
      </c>
      <c r="I12" s="13">
        <f t="shared" si="17"/>
        <v>1005.9527754445206</v>
      </c>
      <c r="J12" s="12">
        <f t="shared" si="18"/>
        <v>940.81734403255302</v>
      </c>
      <c r="K12" s="12">
        <f t="shared" si="7"/>
        <v>1.289872567718676</v>
      </c>
      <c r="L12" s="4">
        <f t="shared" si="19"/>
        <v>0.40214196364525823</v>
      </c>
      <c r="M12" s="12">
        <f t="shared" si="20"/>
        <v>37.586092631143821</v>
      </c>
      <c r="N12" s="12">
        <f t="shared" si="8"/>
        <v>20.565191148421984</v>
      </c>
      <c r="O12" s="2"/>
      <c r="Q12" s="10">
        <f t="shared" si="21"/>
        <v>5.0000000000000001E-3</v>
      </c>
      <c r="R12" s="12">
        <f t="shared" si="9"/>
        <v>0.40714196364525823</v>
      </c>
      <c r="S12" s="12">
        <f t="shared" si="0"/>
        <v>1.3059100953124949</v>
      </c>
      <c r="T12" s="12">
        <f t="shared" si="1"/>
        <v>953.63043794935231</v>
      </c>
      <c r="U12" s="12">
        <f t="shared" si="2"/>
        <v>1020.615283052973</v>
      </c>
      <c r="V12" s="12">
        <f t="shared" si="3"/>
        <v>9.8563250238283988</v>
      </c>
      <c r="W12" s="13">
        <f t="shared" si="4"/>
        <v>10</v>
      </c>
      <c r="X12" s="13">
        <f t="shared" si="5"/>
        <v>0</v>
      </c>
    </row>
    <row r="13" spans="1:24" x14ac:dyDescent="0.25">
      <c r="A13" s="2">
        <f t="shared" si="10"/>
        <v>15</v>
      </c>
      <c r="B13" s="2">
        <f t="shared" si="11"/>
        <v>10000</v>
      </c>
      <c r="C13" s="2">
        <f t="shared" si="12"/>
        <v>10000</v>
      </c>
      <c r="D13" s="2">
        <f t="shared" si="13"/>
        <v>4530</v>
      </c>
      <c r="E13" s="2">
        <f t="shared" si="14"/>
        <v>60</v>
      </c>
      <c r="F13" s="3">
        <f t="shared" si="14"/>
        <v>300000000</v>
      </c>
      <c r="G13" s="2">
        <f t="shared" si="15"/>
        <v>10000</v>
      </c>
      <c r="H13" s="2">
        <f t="shared" si="16"/>
        <v>11</v>
      </c>
      <c r="I13" s="13">
        <f t="shared" si="17"/>
        <v>914.50921347623614</v>
      </c>
      <c r="J13" s="12">
        <f t="shared" si="18"/>
        <v>860.3587649269756</v>
      </c>
      <c r="K13" s="12">
        <f t="shared" si="7"/>
        <v>1.1883015794636513</v>
      </c>
      <c r="L13" s="4">
        <f t="shared" si="19"/>
        <v>0.37047530316382249</v>
      </c>
      <c r="M13" s="12">
        <f t="shared" si="20"/>
        <v>31.666660481435738</v>
      </c>
      <c r="N13" s="12">
        <f t="shared" si="8"/>
        <v>20.717547630804521</v>
      </c>
      <c r="O13" s="2"/>
      <c r="Q13" s="10">
        <f t="shared" si="21"/>
        <v>5.0000000000000001E-3</v>
      </c>
      <c r="R13" s="12">
        <f t="shared" si="9"/>
        <v>0.37547530316382249</v>
      </c>
      <c r="S13" s="12">
        <f t="shared" si="0"/>
        <v>1.2043391070574705</v>
      </c>
      <c r="T13" s="12">
        <f t="shared" si="1"/>
        <v>872.98398851886577</v>
      </c>
      <c r="U13" s="12">
        <f t="shared" si="2"/>
        <v>928.78688452262145</v>
      </c>
      <c r="V13" s="12">
        <f t="shared" si="3"/>
        <v>10.830891375837069</v>
      </c>
      <c r="W13" s="13">
        <f t="shared" si="4"/>
        <v>11</v>
      </c>
      <c r="X13" s="13">
        <f t="shared" si="5"/>
        <v>0</v>
      </c>
    </row>
    <row r="14" spans="1:24" x14ac:dyDescent="0.25">
      <c r="A14" s="2">
        <f t="shared" si="10"/>
        <v>15</v>
      </c>
      <c r="B14" s="2">
        <f t="shared" si="11"/>
        <v>10000</v>
      </c>
      <c r="C14" s="2">
        <f t="shared" si="12"/>
        <v>10000</v>
      </c>
      <c r="D14" s="2">
        <f t="shared" si="13"/>
        <v>4530</v>
      </c>
      <c r="E14" s="2">
        <f t="shared" si="14"/>
        <v>60</v>
      </c>
      <c r="F14" s="3">
        <f t="shared" si="14"/>
        <v>300000000</v>
      </c>
      <c r="G14" s="2">
        <f t="shared" si="15"/>
        <v>10000</v>
      </c>
      <c r="H14" s="2">
        <f t="shared" si="16"/>
        <v>12</v>
      </c>
      <c r="I14" s="13">
        <f t="shared" si="17"/>
        <v>838.30522310185972</v>
      </c>
      <c r="J14" s="12">
        <f t="shared" si="18"/>
        <v>792.57762745107402</v>
      </c>
      <c r="K14" s="12">
        <f t="shared" si="7"/>
        <v>1.1015593143872437</v>
      </c>
      <c r="L14" s="4">
        <f t="shared" si="19"/>
        <v>0.34343177523566509</v>
      </c>
      <c r="M14" s="12">
        <f t="shared" si="20"/>
        <v>27.043527928157395</v>
      </c>
      <c r="N14" s="12">
        <f t="shared" si="8"/>
        <v>20.847661028419136</v>
      </c>
      <c r="O14" s="2"/>
      <c r="Q14" s="10">
        <f t="shared" si="21"/>
        <v>5.0000000000000001E-3</v>
      </c>
      <c r="R14" s="12">
        <f t="shared" si="9"/>
        <v>0.3484317752356651</v>
      </c>
      <c r="S14" s="12">
        <f t="shared" si="0"/>
        <v>1.1175968419810627</v>
      </c>
      <c r="T14" s="12">
        <f t="shared" si="1"/>
        <v>805.04566050979554</v>
      </c>
      <c r="U14" s="12">
        <f t="shared" si="2"/>
        <v>852.26611017212394</v>
      </c>
      <c r="V14" s="12">
        <f t="shared" si="3"/>
        <v>11.803416000510104</v>
      </c>
      <c r="W14" s="13">
        <f t="shared" si="4"/>
        <v>12</v>
      </c>
      <c r="X14" s="13">
        <f t="shared" si="5"/>
        <v>0</v>
      </c>
    </row>
    <row r="15" spans="1:24" x14ac:dyDescent="0.25">
      <c r="A15" s="2">
        <f t="shared" si="10"/>
        <v>15</v>
      </c>
      <c r="B15" s="2">
        <f t="shared" si="11"/>
        <v>10000</v>
      </c>
      <c r="C15" s="2">
        <f t="shared" si="12"/>
        <v>10000</v>
      </c>
      <c r="D15" s="2">
        <f t="shared" si="13"/>
        <v>4530</v>
      </c>
      <c r="E15" s="2">
        <f t="shared" si="14"/>
        <v>60</v>
      </c>
      <c r="F15" s="3">
        <f t="shared" si="14"/>
        <v>300000000</v>
      </c>
      <c r="G15" s="2">
        <f t="shared" si="15"/>
        <v>10000</v>
      </c>
      <c r="H15" s="2">
        <f t="shared" si="16"/>
        <v>13</v>
      </c>
      <c r="I15" s="13">
        <f t="shared" si="17"/>
        <v>773.82419781244982</v>
      </c>
      <c r="J15" s="12">
        <f t="shared" si="18"/>
        <v>734.69646860044838</v>
      </c>
      <c r="K15" s="12">
        <f t="shared" si="7"/>
        <v>1.0266193423579431</v>
      </c>
      <c r="L15" s="4">
        <f t="shared" si="19"/>
        <v>0.32006783350870488</v>
      </c>
      <c r="M15" s="12">
        <f t="shared" si="20"/>
        <v>23.363941726960213</v>
      </c>
      <c r="N15" s="12">
        <f t="shared" si="8"/>
        <v>20.960070986463087</v>
      </c>
      <c r="O15" s="2"/>
      <c r="Q15" s="10">
        <f t="shared" si="21"/>
        <v>5.0000000000000001E-3</v>
      </c>
      <c r="R15" s="12">
        <f t="shared" si="9"/>
        <v>0.32506783350870488</v>
      </c>
      <c r="S15" s="12">
        <f t="shared" si="0"/>
        <v>1.042656869951762</v>
      </c>
      <c r="T15" s="12">
        <f t="shared" si="1"/>
        <v>747.03105042038067</v>
      </c>
      <c r="U15" s="12">
        <f t="shared" si="2"/>
        <v>787.51981538340397</v>
      </c>
      <c r="V15" s="12">
        <f t="shared" si="3"/>
        <v>12.773905307295736</v>
      </c>
      <c r="W15" s="13">
        <f t="shared" si="4"/>
        <v>13</v>
      </c>
      <c r="X15" s="13">
        <f t="shared" si="5"/>
        <v>0</v>
      </c>
    </row>
    <row r="16" spans="1:24" x14ac:dyDescent="0.25">
      <c r="A16" s="2">
        <f t="shared" si="10"/>
        <v>15</v>
      </c>
      <c r="B16" s="2">
        <f t="shared" si="11"/>
        <v>10000</v>
      </c>
      <c r="C16" s="2">
        <f t="shared" si="12"/>
        <v>10000</v>
      </c>
      <c r="D16" s="2">
        <f t="shared" si="13"/>
        <v>4530</v>
      </c>
      <c r="E16" s="2">
        <f t="shared" si="14"/>
        <v>60</v>
      </c>
      <c r="F16" s="3">
        <f t="shared" si="14"/>
        <v>300000000</v>
      </c>
      <c r="G16" s="2">
        <f t="shared" si="15"/>
        <v>10000</v>
      </c>
      <c r="H16" s="2">
        <f t="shared" si="16"/>
        <v>14</v>
      </c>
      <c r="I16" s="13">
        <f t="shared" si="17"/>
        <v>718.55421806074628</v>
      </c>
      <c r="J16" s="12">
        <f t="shared" si="18"/>
        <v>684.69394797157622</v>
      </c>
      <c r="K16" s="12">
        <f t="shared" si="7"/>
        <v>0.96122633643834199</v>
      </c>
      <c r="L16" s="4">
        <f t="shared" si="19"/>
        <v>0.29968033751312378</v>
      </c>
      <c r="M16" s="12">
        <f t="shared" si="20"/>
        <v>20.387495995581094</v>
      </c>
      <c r="N16" s="12">
        <f t="shared" si="8"/>
        <v>21.058160495342484</v>
      </c>
      <c r="O16" s="2"/>
      <c r="Q16" s="10">
        <f t="shared" si="21"/>
        <v>5.0000000000000001E-3</v>
      </c>
      <c r="R16" s="12">
        <f t="shared" si="9"/>
        <v>0.30468033751312379</v>
      </c>
      <c r="S16" s="12">
        <f t="shared" si="0"/>
        <v>0.97726386403216081</v>
      </c>
      <c r="T16" s="12">
        <f t="shared" si="1"/>
        <v>696.91382234991374</v>
      </c>
      <c r="U16" s="12">
        <f t="shared" si="2"/>
        <v>732.02448887399623</v>
      </c>
      <c r="V16" s="12">
        <f t="shared" si="3"/>
        <v>13.742365678842637</v>
      </c>
      <c r="W16" s="13">
        <f t="shared" si="4"/>
        <v>14</v>
      </c>
      <c r="X16" s="13">
        <f t="shared" si="5"/>
        <v>0</v>
      </c>
    </row>
    <row r="17" spans="1:24" x14ac:dyDescent="0.25">
      <c r="A17" s="2">
        <f t="shared" si="10"/>
        <v>15</v>
      </c>
      <c r="B17" s="2">
        <f t="shared" si="11"/>
        <v>10000</v>
      </c>
      <c r="C17" s="2">
        <f t="shared" si="12"/>
        <v>10000</v>
      </c>
      <c r="D17" s="2">
        <f t="shared" si="13"/>
        <v>4530</v>
      </c>
      <c r="E17" s="2">
        <f t="shared" si="14"/>
        <v>60</v>
      </c>
      <c r="F17" s="3">
        <f t="shared" si="14"/>
        <v>300000000</v>
      </c>
      <c r="G17" s="2">
        <f t="shared" si="15"/>
        <v>10000</v>
      </c>
      <c r="H17" s="2">
        <f t="shared" si="16"/>
        <v>15</v>
      </c>
      <c r="I17" s="13">
        <f t="shared" si="17"/>
        <v>670.653173574584</v>
      </c>
      <c r="J17" s="12">
        <f t="shared" si="18"/>
        <v>641.06393986931334</v>
      </c>
      <c r="K17" s="12">
        <f t="shared" si="7"/>
        <v>0.90366519291470382</v>
      </c>
      <c r="L17" s="4">
        <f t="shared" si="19"/>
        <v>0.28173457150059245</v>
      </c>
      <c r="M17" s="12">
        <f t="shared" si="20"/>
        <v>17.94576601253134</v>
      </c>
      <c r="N17" s="12">
        <f t="shared" si="8"/>
        <v>21.144502210627945</v>
      </c>
      <c r="O17" s="2"/>
      <c r="Q17" s="10">
        <f t="shared" si="21"/>
        <v>5.0000000000000001E-3</v>
      </c>
      <c r="R17" s="12">
        <f t="shared" si="9"/>
        <v>0.28673457150059245</v>
      </c>
      <c r="S17" s="12">
        <f t="shared" si="0"/>
        <v>0.91970272050852286</v>
      </c>
      <c r="T17" s="12">
        <f t="shared" si="1"/>
        <v>653.18416383729846</v>
      </c>
      <c r="U17" s="12">
        <f t="shared" si="2"/>
        <v>683.92965739468877</v>
      </c>
      <c r="V17" s="12">
        <f t="shared" si="3"/>
        <v>14.708803471139792</v>
      </c>
      <c r="W17" s="13">
        <f t="shared" si="4"/>
        <v>15</v>
      </c>
      <c r="X17" s="13">
        <f t="shared" si="5"/>
        <v>0</v>
      </c>
    </row>
    <row r="18" spans="1:24" x14ac:dyDescent="0.25">
      <c r="A18" s="2">
        <f t="shared" si="10"/>
        <v>15</v>
      </c>
      <c r="B18" s="2">
        <f t="shared" si="11"/>
        <v>10000</v>
      </c>
      <c r="C18" s="2">
        <f t="shared" si="12"/>
        <v>10000</v>
      </c>
      <c r="D18" s="2">
        <f t="shared" si="13"/>
        <v>4530</v>
      </c>
      <c r="E18" s="2">
        <f t="shared" si="14"/>
        <v>60</v>
      </c>
      <c r="F18" s="3">
        <f t="shared" si="14"/>
        <v>300000000</v>
      </c>
      <c r="G18" s="2">
        <f t="shared" si="15"/>
        <v>10000</v>
      </c>
      <c r="H18" s="2">
        <f t="shared" si="16"/>
        <v>16</v>
      </c>
      <c r="I18" s="13">
        <f t="shared" si="17"/>
        <v>628.73945848646315</v>
      </c>
      <c r="J18" s="12">
        <f t="shared" si="18"/>
        <v>602.66121446489058</v>
      </c>
      <c r="K18" s="12">
        <f t="shared" si="7"/>
        <v>0.85260841916183006</v>
      </c>
      <c r="L18" s="4">
        <f t="shared" si="19"/>
        <v>0.26581666474900828</v>
      </c>
      <c r="M18" s="12">
        <f t="shared" si="20"/>
        <v>15.917906751584166</v>
      </c>
      <c r="N18" s="12">
        <f t="shared" si="8"/>
        <v>21.221087371257255</v>
      </c>
      <c r="O18" s="2"/>
      <c r="Q18" s="10">
        <f t="shared" si="21"/>
        <v>5.0000000000000001E-3</v>
      </c>
      <c r="R18" s="12">
        <f t="shared" si="9"/>
        <v>0.27081666474900828</v>
      </c>
      <c r="S18" s="12">
        <f t="shared" si="0"/>
        <v>0.8686459467556491</v>
      </c>
      <c r="T18" s="12">
        <f t="shared" si="1"/>
        <v>614.69406504341373</v>
      </c>
      <c r="U18" s="12">
        <f t="shared" si="2"/>
        <v>641.84753154754594</v>
      </c>
      <c r="V18" s="12">
        <f t="shared" si="3"/>
        <v>15.673225013655603</v>
      </c>
      <c r="W18" s="13">
        <f t="shared" si="4"/>
        <v>16</v>
      </c>
      <c r="X18" s="13">
        <f t="shared" si="5"/>
        <v>0</v>
      </c>
    </row>
    <row r="19" spans="1:24" x14ac:dyDescent="0.25">
      <c r="A19" s="2">
        <f t="shared" si="10"/>
        <v>15</v>
      </c>
      <c r="B19" s="2">
        <f t="shared" si="11"/>
        <v>10000</v>
      </c>
      <c r="C19" s="2">
        <f t="shared" si="12"/>
        <v>10000</v>
      </c>
      <c r="D19" s="2">
        <f t="shared" si="13"/>
        <v>4530</v>
      </c>
      <c r="E19" s="2">
        <f t="shared" si="14"/>
        <v>60</v>
      </c>
      <c r="F19" s="3">
        <f t="shared" si="14"/>
        <v>300000000</v>
      </c>
      <c r="G19" s="2">
        <f t="shared" si="15"/>
        <v>10000</v>
      </c>
      <c r="H19" s="2">
        <f t="shared" si="16"/>
        <v>17</v>
      </c>
      <c r="I19" s="13">
        <f t="shared" si="17"/>
        <v>591.75653527329212</v>
      </c>
      <c r="J19" s="12">
        <f t="shared" si="18"/>
        <v>568.59945056412994</v>
      </c>
      <c r="K19" s="12">
        <f t="shared" si="7"/>
        <v>0.80701249000468922</v>
      </c>
      <c r="L19" s="4">
        <f t="shared" si="19"/>
        <v>0.25160127871446952</v>
      </c>
      <c r="M19" s="12">
        <f t="shared" si="20"/>
        <v>14.215386034538756</v>
      </c>
      <c r="N19" s="12">
        <f t="shared" si="8"/>
        <v>21.289481264992965</v>
      </c>
      <c r="O19" s="2"/>
      <c r="Q19" s="10">
        <f t="shared" si="21"/>
        <v>5.0000000000000001E-3</v>
      </c>
      <c r="R19" s="12">
        <f t="shared" si="9"/>
        <v>0.25660127871446953</v>
      </c>
      <c r="S19" s="12">
        <f t="shared" si="0"/>
        <v>0.82305001759850827</v>
      </c>
      <c r="T19" s="12">
        <f t="shared" si="1"/>
        <v>580.55506905236916</v>
      </c>
      <c r="U19" s="12">
        <f t="shared" si="2"/>
        <v>604.71690415554588</v>
      </c>
      <c r="V19" s="12">
        <f t="shared" si="3"/>
        <v>16.635636609476023</v>
      </c>
      <c r="W19" s="13">
        <f t="shared" si="4"/>
        <v>17</v>
      </c>
      <c r="X19" s="13">
        <f t="shared" si="5"/>
        <v>0</v>
      </c>
    </row>
    <row r="20" spans="1:24" x14ac:dyDescent="0.25">
      <c r="A20" s="2">
        <f t="shared" si="10"/>
        <v>15</v>
      </c>
      <c r="B20" s="2">
        <f t="shared" si="11"/>
        <v>10000</v>
      </c>
      <c r="C20" s="2">
        <f t="shared" si="12"/>
        <v>10000</v>
      </c>
      <c r="D20" s="2">
        <f t="shared" si="13"/>
        <v>4530</v>
      </c>
      <c r="E20" s="2">
        <f t="shared" si="14"/>
        <v>60</v>
      </c>
      <c r="F20" s="3">
        <f t="shared" si="14"/>
        <v>300000000</v>
      </c>
      <c r="G20" s="2">
        <f t="shared" si="15"/>
        <v>10000</v>
      </c>
      <c r="H20" s="2">
        <f t="shared" si="16"/>
        <v>18</v>
      </c>
      <c r="I20" s="13">
        <f t="shared" si="17"/>
        <v>558.88264203114102</v>
      </c>
      <c r="J20" s="12">
        <f t="shared" si="18"/>
        <v>538.18198347517637</v>
      </c>
      <c r="K20" s="12">
        <f t="shared" si="7"/>
        <v>0.76604577191648582</v>
      </c>
      <c r="L20" s="4">
        <f t="shared" si="19"/>
        <v>0.23882913604829187</v>
      </c>
      <c r="M20" s="12">
        <f t="shared" si="20"/>
        <v>12.772142666177654</v>
      </c>
      <c r="N20" s="12">
        <f t="shared" si="8"/>
        <v>21.350931342125268</v>
      </c>
      <c r="O20" s="2"/>
      <c r="Q20" s="10">
        <f t="shared" si="21"/>
        <v>5.0000000000000001E-3</v>
      </c>
      <c r="R20" s="12">
        <f t="shared" si="9"/>
        <v>0.24382913604829187</v>
      </c>
      <c r="S20" s="12">
        <f t="shared" si="0"/>
        <v>0.78208329951030486</v>
      </c>
      <c r="T20" s="12">
        <f t="shared" si="1"/>
        <v>550.06884340753538</v>
      </c>
      <c r="U20" s="12">
        <f t="shared" si="2"/>
        <v>571.71242155527318</v>
      </c>
      <c r="V20" s="12">
        <f t="shared" si="3"/>
        <v>17.596044535441884</v>
      </c>
      <c r="W20" s="13">
        <f t="shared" si="4"/>
        <v>18</v>
      </c>
      <c r="X20" s="13">
        <f t="shared" si="5"/>
        <v>0</v>
      </c>
    </row>
    <row r="21" spans="1:24" x14ac:dyDescent="0.25">
      <c r="A21" s="2">
        <f t="shared" si="10"/>
        <v>15</v>
      </c>
      <c r="B21" s="2">
        <f t="shared" si="11"/>
        <v>10000</v>
      </c>
      <c r="C21" s="2">
        <f t="shared" si="12"/>
        <v>10000</v>
      </c>
      <c r="D21" s="2">
        <f t="shared" si="13"/>
        <v>4530</v>
      </c>
      <c r="E21" s="2">
        <f t="shared" si="14"/>
        <v>60</v>
      </c>
      <c r="F21" s="3">
        <f t="shared" si="14"/>
        <v>300000000</v>
      </c>
      <c r="G21" s="2">
        <f t="shared" si="15"/>
        <v>10000</v>
      </c>
      <c r="H21" s="2">
        <f t="shared" si="16"/>
        <v>19</v>
      </c>
      <c r="I21" s="13">
        <f t="shared" si="17"/>
        <v>529.46901203445759</v>
      </c>
      <c r="J21" s="12">
        <f t="shared" si="18"/>
        <v>510.85365219137691</v>
      </c>
      <c r="K21" s="12">
        <f t="shared" si="7"/>
        <v>0.72903733953835981</v>
      </c>
      <c r="L21" s="4">
        <f t="shared" si="19"/>
        <v>0.22729106318711426</v>
      </c>
      <c r="M21" s="12">
        <f t="shared" si="20"/>
        <v>11.538072861177612</v>
      </c>
      <c r="N21" s="12">
        <f t="shared" si="8"/>
        <v>21.406443990692459</v>
      </c>
      <c r="O21" s="2"/>
      <c r="Q21" s="10">
        <f t="shared" si="21"/>
        <v>5.0000000000000001E-3</v>
      </c>
      <c r="R21" s="12">
        <f t="shared" si="9"/>
        <v>0.23229106318711426</v>
      </c>
      <c r="S21" s="12">
        <f t="shared" si="0"/>
        <v>0.74507486713217885</v>
      </c>
      <c r="T21" s="12">
        <f t="shared" si="1"/>
        <v>522.67890584303882</v>
      </c>
      <c r="U21" s="12">
        <f t="shared" si="2"/>
        <v>542.1825094783718</v>
      </c>
      <c r="V21" s="12">
        <f t="shared" si="3"/>
        <v>18.554455042285358</v>
      </c>
      <c r="W21" s="13">
        <f t="shared" si="4"/>
        <v>19</v>
      </c>
      <c r="X21" s="13">
        <f t="shared" si="5"/>
        <v>0</v>
      </c>
    </row>
    <row r="22" spans="1:24" x14ac:dyDescent="0.25">
      <c r="A22" s="2">
        <f t="shared" si="10"/>
        <v>15</v>
      </c>
      <c r="B22" s="2">
        <f t="shared" si="11"/>
        <v>10000</v>
      </c>
      <c r="C22" s="2">
        <f t="shared" si="12"/>
        <v>10000</v>
      </c>
      <c r="D22" s="2">
        <f t="shared" si="13"/>
        <v>4530</v>
      </c>
      <c r="E22" s="2">
        <f t="shared" si="14"/>
        <v>60</v>
      </c>
      <c r="F22" s="3">
        <f t="shared" si="14"/>
        <v>300000000</v>
      </c>
      <c r="G22" s="2">
        <f t="shared" si="15"/>
        <v>10000</v>
      </c>
      <c r="H22" s="2">
        <f t="shared" si="16"/>
        <v>20</v>
      </c>
      <c r="I22" s="13">
        <f t="shared" si="17"/>
        <v>502.99662668173443</v>
      </c>
      <c r="J22" s="12">
        <f t="shared" si="18"/>
        <v>486.16660850663885</v>
      </c>
      <c r="K22" s="12">
        <f t="shared" si="7"/>
        <v>0.69543994482061022</v>
      </c>
      <c r="L22" s="4">
        <f t="shared" si="19"/>
        <v>0.2168164452881875</v>
      </c>
      <c r="M22" s="12">
        <f t="shared" si="20"/>
        <v>10.474617898926757</v>
      </c>
      <c r="N22" s="12">
        <f t="shared" si="8"/>
        <v>21.456840082769084</v>
      </c>
      <c r="O22" s="2"/>
      <c r="Q22" s="10">
        <f t="shared" si="21"/>
        <v>5.0000000000000001E-3</v>
      </c>
      <c r="R22" s="12">
        <f t="shared" si="9"/>
        <v>0.2218164452881875</v>
      </c>
      <c r="S22" s="12">
        <f t="shared" si="0"/>
        <v>0.71147747241442927</v>
      </c>
      <c r="T22" s="12">
        <f t="shared" si="1"/>
        <v>497.93634789100378</v>
      </c>
      <c r="U22" s="12">
        <f t="shared" si="2"/>
        <v>515.60592327906625</v>
      </c>
      <c r="V22" s="12">
        <f t="shared" si="3"/>
        <v>19.510874354765566</v>
      </c>
      <c r="W22" s="13">
        <f t="shared" si="4"/>
        <v>20</v>
      </c>
      <c r="X22" s="13">
        <f t="shared" si="5"/>
        <v>0</v>
      </c>
    </row>
    <row r="23" spans="1:24" x14ac:dyDescent="0.25">
      <c r="A23" s="2">
        <f t="shared" si="10"/>
        <v>15</v>
      </c>
      <c r="B23" s="2">
        <f t="shared" si="11"/>
        <v>10000</v>
      </c>
      <c r="C23" s="2">
        <f t="shared" si="12"/>
        <v>10000</v>
      </c>
      <c r="D23" s="2">
        <f t="shared" si="13"/>
        <v>4530</v>
      </c>
      <c r="E23" s="2">
        <f t="shared" si="14"/>
        <v>60</v>
      </c>
      <c r="F23" s="3">
        <f t="shared" si="14"/>
        <v>300000000</v>
      </c>
      <c r="G23" s="2">
        <f t="shared" si="15"/>
        <v>10000</v>
      </c>
      <c r="H23" s="2">
        <f t="shared" si="16"/>
        <v>21</v>
      </c>
      <c r="I23" s="13">
        <f t="shared" si="17"/>
        <v>479.04532426889165</v>
      </c>
      <c r="J23" s="12">
        <f t="shared" si="18"/>
        <v>463.75558279993743</v>
      </c>
      <c r="K23" s="12">
        <f t="shared" si="7"/>
        <v>0.66480277439141555</v>
      </c>
      <c r="L23" s="4">
        <f t="shared" si="19"/>
        <v>0.20726473282815638</v>
      </c>
      <c r="M23" s="12">
        <f t="shared" si="20"/>
        <v>9.5517124600311138</v>
      </c>
      <c r="N23" s="12">
        <f t="shared" si="8"/>
        <v>21.502795838412876</v>
      </c>
      <c r="O23" s="2"/>
      <c r="Q23" s="10">
        <f t="shared" si="21"/>
        <v>5.0000000000000001E-3</v>
      </c>
      <c r="R23" s="12">
        <f t="shared" si="9"/>
        <v>0.21226473282815639</v>
      </c>
      <c r="S23" s="12">
        <f t="shared" si="0"/>
        <v>0.68084030198523449</v>
      </c>
      <c r="T23" s="12">
        <f t="shared" si="1"/>
        <v>475.47503927875562</v>
      </c>
      <c r="U23" s="12">
        <f t="shared" si="2"/>
        <v>491.56071372232162</v>
      </c>
      <c r="V23" s="12">
        <f t="shared" si="3"/>
        <v>20.465308671803356</v>
      </c>
      <c r="W23" s="13">
        <f t="shared" si="4"/>
        <v>20</v>
      </c>
      <c r="X23" s="13">
        <f t="shared" si="5"/>
        <v>-1</v>
      </c>
    </row>
    <row r="24" spans="1:24" x14ac:dyDescent="0.25">
      <c r="A24" s="2">
        <f t="shared" si="10"/>
        <v>15</v>
      </c>
      <c r="B24" s="2">
        <f t="shared" si="11"/>
        <v>10000</v>
      </c>
      <c r="C24" s="2">
        <f t="shared" si="12"/>
        <v>10000</v>
      </c>
      <c r="D24" s="2">
        <f t="shared" si="13"/>
        <v>4530</v>
      </c>
      <c r="E24" s="2">
        <f t="shared" si="14"/>
        <v>60</v>
      </c>
      <c r="F24" s="3">
        <f t="shared" si="14"/>
        <v>300000000</v>
      </c>
      <c r="G24" s="2">
        <f t="shared" si="15"/>
        <v>10000</v>
      </c>
      <c r="H24" s="2">
        <f t="shared" si="16"/>
        <v>22</v>
      </c>
      <c r="I24" s="13">
        <f t="shared" si="17"/>
        <v>457.27133333446051</v>
      </c>
      <c r="J24" s="12">
        <f t="shared" si="18"/>
        <v>443.31968946020811</v>
      </c>
      <c r="K24" s="12">
        <f t="shared" si="7"/>
        <v>0.63675110402052959</v>
      </c>
      <c r="L24" s="4">
        <f t="shared" si="19"/>
        <v>0.19851909850055052</v>
      </c>
      <c r="M24" s="12">
        <f t="shared" si="20"/>
        <v>8.7456343276058615</v>
      </c>
      <c r="N24" s="12">
        <f t="shared" si="8"/>
        <v>21.544873343969208</v>
      </c>
      <c r="O24" s="2"/>
      <c r="Q24" s="10">
        <f t="shared" si="21"/>
        <v>5.0000000000000001E-3</v>
      </c>
      <c r="R24" s="12">
        <f t="shared" si="9"/>
        <v>0.20351909850055053</v>
      </c>
      <c r="S24" s="12">
        <f t="shared" si="0"/>
        <v>0.65278863161434864</v>
      </c>
      <c r="T24" s="12">
        <f t="shared" si="1"/>
        <v>454.99338850808363</v>
      </c>
      <c r="U24" s="12">
        <f t="shared" si="2"/>
        <v>469.70165751998172</v>
      </c>
      <c r="V24" s="12">
        <f t="shared" si="3"/>
        <v>21.417764166615196</v>
      </c>
      <c r="W24" s="13">
        <f t="shared" si="4"/>
        <v>21</v>
      </c>
      <c r="X24" s="13">
        <f t="shared" si="5"/>
        <v>-1</v>
      </c>
    </row>
    <row r="25" spans="1:24" x14ac:dyDescent="0.25">
      <c r="A25" s="2">
        <f t="shared" si="10"/>
        <v>15</v>
      </c>
      <c r="B25" s="2">
        <f t="shared" si="11"/>
        <v>10000</v>
      </c>
      <c r="C25" s="2">
        <f t="shared" si="12"/>
        <v>10000</v>
      </c>
      <c r="D25" s="2">
        <f t="shared" si="13"/>
        <v>4530</v>
      </c>
      <c r="E25" s="2">
        <f t="shared" si="14"/>
        <v>60</v>
      </c>
      <c r="F25" s="3">
        <f t="shared" si="14"/>
        <v>300000000</v>
      </c>
      <c r="G25" s="2">
        <f t="shared" si="15"/>
        <v>10000</v>
      </c>
      <c r="H25" s="2">
        <f t="shared" si="16"/>
        <v>23</v>
      </c>
      <c r="I25" s="13">
        <f t="shared" si="17"/>
        <v>437.39066666616816</v>
      </c>
      <c r="J25" s="12">
        <f t="shared" si="18"/>
        <v>424.60883985698746</v>
      </c>
      <c r="K25" s="12">
        <f t="shared" si="7"/>
        <v>0.6109708954741162</v>
      </c>
      <c r="L25" s="4">
        <f t="shared" si="19"/>
        <v>0.19048163499640375</v>
      </c>
      <c r="M25" s="12">
        <f t="shared" si="20"/>
        <v>8.0374635041467748</v>
      </c>
      <c r="N25" s="12">
        <f t="shared" si="8"/>
        <v>21.583543656788827</v>
      </c>
      <c r="O25" s="2"/>
      <c r="Q25" s="10">
        <f t="shared" si="21"/>
        <v>5.0000000000000001E-3</v>
      </c>
      <c r="R25" s="12">
        <f t="shared" si="9"/>
        <v>0.19548163499640375</v>
      </c>
      <c r="S25" s="12">
        <f t="shared" si="0"/>
        <v>0.62700842306793525</v>
      </c>
      <c r="T25" s="12">
        <f t="shared" si="1"/>
        <v>436.24072254676094</v>
      </c>
      <c r="U25" s="12">
        <f t="shared" si="2"/>
        <v>449.74357613335263</v>
      </c>
      <c r="V25" s="12">
        <f t="shared" si="3"/>
        <v>22.368246986846287</v>
      </c>
      <c r="W25" s="13">
        <f t="shared" si="4"/>
        <v>22</v>
      </c>
      <c r="X25" s="13">
        <f t="shared" si="5"/>
        <v>-1</v>
      </c>
    </row>
    <row r="26" spans="1:24" x14ac:dyDescent="0.25">
      <c r="A26" s="2">
        <f t="shared" si="10"/>
        <v>15</v>
      </c>
      <c r="B26" s="2">
        <f t="shared" si="11"/>
        <v>10000</v>
      </c>
      <c r="C26" s="2">
        <f t="shared" si="12"/>
        <v>10000</v>
      </c>
      <c r="D26" s="2">
        <f t="shared" si="13"/>
        <v>4530</v>
      </c>
      <c r="E26" s="2">
        <f t="shared" si="14"/>
        <v>60</v>
      </c>
      <c r="F26" s="3">
        <f t="shared" si="14"/>
        <v>300000000</v>
      </c>
      <c r="G26" s="2">
        <f t="shared" si="15"/>
        <v>10000</v>
      </c>
      <c r="H26" s="2">
        <f t="shared" si="16"/>
        <v>24</v>
      </c>
      <c r="I26" s="13">
        <f t="shared" si="17"/>
        <v>419.16666666666663</v>
      </c>
      <c r="J26" s="12">
        <f t="shared" si="18"/>
        <v>407.4134567144211</v>
      </c>
      <c r="K26" s="12">
        <f t="shared" si="7"/>
        <v>0.58719698954341326</v>
      </c>
      <c r="L26" s="4">
        <f t="shared" si="19"/>
        <v>0.18306967395950874</v>
      </c>
      <c r="M26" s="12">
        <f t="shared" si="20"/>
        <v>7.4119610368950095</v>
      </c>
      <c r="N26" s="12">
        <f t="shared" si="8"/>
        <v>21.619204515684881</v>
      </c>
      <c r="O26" s="2" t="s">
        <v>18</v>
      </c>
      <c r="Q26" s="10">
        <f t="shared" si="21"/>
        <v>5.0000000000000001E-3</v>
      </c>
      <c r="R26" s="12">
        <f t="shared" si="9"/>
        <v>0.18806967395950874</v>
      </c>
      <c r="S26" s="12">
        <f t="shared" si="0"/>
        <v>0.6032345171372322</v>
      </c>
      <c r="T26" s="12">
        <f t="shared" si="1"/>
        <v>419.00697615397996</v>
      </c>
      <c r="U26" s="12">
        <f t="shared" si="2"/>
        <v>431.44882526899357</v>
      </c>
      <c r="V26" s="12">
        <f t="shared" si="3"/>
        <v>23.316763254702849</v>
      </c>
      <c r="W26" s="13">
        <f t="shared" si="4"/>
        <v>23</v>
      </c>
      <c r="X26" s="13">
        <f t="shared" si="5"/>
        <v>-1</v>
      </c>
    </row>
    <row r="28" spans="1:24" x14ac:dyDescent="0.25">
      <c r="A28" t="s">
        <v>12</v>
      </c>
    </row>
    <row r="29" spans="1:24" x14ac:dyDescent="0.25">
      <c r="A29" t="s">
        <v>10</v>
      </c>
    </row>
    <row r="30" spans="1:24" x14ac:dyDescent="0.25">
      <c r="A30" t="s">
        <v>11</v>
      </c>
    </row>
    <row r="31" spans="1:24" x14ac:dyDescent="0.25">
      <c r="A31" t="s">
        <v>20</v>
      </c>
    </row>
    <row r="32" spans="1:24" x14ac:dyDescent="0.25">
      <c r="A32" t="s">
        <v>21</v>
      </c>
    </row>
    <row r="33" spans="1:1" x14ac:dyDescent="0.25">
      <c r="A33" t="s">
        <v>22</v>
      </c>
    </row>
    <row r="34" spans="1:1" x14ac:dyDescent="0.25">
      <c r="A34" t="s">
        <v>23</v>
      </c>
    </row>
  </sheetData>
  <pageMargins left="0.25" right="0.25" top="0.75" bottom="0.75" header="0.3" footer="0.3"/>
  <pageSetup paperSize="17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2015-08-27T00:42:11Z</dcterms:modified>
</cp:coreProperties>
</file>