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9" i="1" l="1"/>
  <c r="L9" i="1" s="1"/>
  <c r="I8" i="1"/>
  <c r="L8" i="1" s="1"/>
  <c r="J8" i="1" l="1"/>
  <c r="K8" i="1" s="1"/>
  <c r="J9" i="1"/>
  <c r="K9" i="1" s="1"/>
  <c r="J10" i="1"/>
  <c r="K10" i="1" s="1"/>
  <c r="L10" i="1"/>
  <c r="J11" i="1"/>
  <c r="K11" i="1"/>
  <c r="L11" i="1"/>
  <c r="J12" i="1"/>
  <c r="J20" i="1" s="1"/>
  <c r="K12" i="1"/>
  <c r="K20" i="1" s="1"/>
  <c r="L12" i="1"/>
  <c r="J15" i="1"/>
  <c r="J24" i="1" s="1"/>
  <c r="K15" i="1"/>
  <c r="L15" i="1"/>
  <c r="J25" i="1"/>
  <c r="B21" i="1"/>
  <c r="B22" i="1" s="1"/>
  <c r="B23" i="1" s="1"/>
  <c r="B24" i="1" s="1"/>
  <c r="B25" i="1" s="1"/>
  <c r="A21" i="1"/>
  <c r="A22" i="1" s="1"/>
  <c r="F8" i="1"/>
  <c r="F9" i="1" s="1"/>
  <c r="E12" i="1"/>
  <c r="E11" i="1"/>
  <c r="E10" i="1"/>
  <c r="E9" i="1"/>
  <c r="E8" i="1"/>
  <c r="D9" i="1"/>
  <c r="D8" i="1"/>
  <c r="C12" i="1"/>
  <c r="D12" i="1" s="1"/>
  <c r="C9" i="1"/>
  <c r="C11" i="1" s="1"/>
  <c r="D11" i="1" s="1"/>
  <c r="K23" i="1" l="1"/>
  <c r="K25" i="1"/>
  <c r="K22" i="1"/>
  <c r="K24" i="1"/>
  <c r="K21" i="1"/>
  <c r="J21" i="1"/>
  <c r="J23" i="1"/>
  <c r="J22" i="1"/>
  <c r="A23" i="1"/>
  <c r="C10" i="1"/>
  <c r="D10" i="1" s="1"/>
  <c r="G8" i="1"/>
  <c r="H8" i="1" s="1"/>
  <c r="F12" i="1"/>
  <c r="G12" i="1" s="1"/>
  <c r="H12" i="1" s="1"/>
  <c r="G9" i="1"/>
  <c r="H9" i="1" s="1"/>
  <c r="F10" i="1"/>
  <c r="G10" i="1" s="1"/>
  <c r="F11" i="1"/>
  <c r="G11" i="1" s="1"/>
  <c r="H11" i="1" s="1"/>
  <c r="A24" i="1" l="1"/>
  <c r="I10" i="1"/>
  <c r="H10" i="1"/>
  <c r="I11" i="1"/>
  <c r="I12" i="1"/>
  <c r="A25" i="1" l="1"/>
</calcChain>
</file>

<file path=xl/sharedStrings.xml><?xml version="1.0" encoding="utf-8"?>
<sst xmlns="http://schemas.openxmlformats.org/spreadsheetml/2006/main" count="27" uniqueCount="25">
  <si>
    <t>Plate Gear</t>
  </si>
  <si>
    <t>Spur Gear</t>
  </si>
  <si>
    <t xml:space="preserve">Motor Shaft </t>
  </si>
  <si>
    <t>GearBox Ratio</t>
  </si>
  <si>
    <t>Torque</t>
  </si>
  <si>
    <t>RPM</t>
  </si>
  <si>
    <t>Power (W)</t>
  </si>
  <si>
    <t>Working Torque</t>
  </si>
  <si>
    <t>Torque Factor</t>
  </si>
  <si>
    <t xml:space="preserve">Close Time = </t>
  </si>
  <si>
    <t>Energy (W-Hrs)</t>
  </si>
  <si>
    <t xml:space="preserve">Voltage = </t>
  </si>
  <si>
    <t>A-Hrs</t>
  </si>
  <si>
    <t>Mechanical</t>
  </si>
  <si>
    <t xml:space="preserve">Motor/Drive Eff = </t>
  </si>
  <si>
    <t>Electrical</t>
  </si>
  <si>
    <t>Amps</t>
  </si>
  <si>
    <t>Totals</t>
  </si>
  <si>
    <t># Hours</t>
  </si>
  <si>
    <t># Closures</t>
  </si>
  <si>
    <t>Controller Energy Per Hour</t>
  </si>
  <si>
    <t>Time Factor</t>
  </si>
  <si>
    <t>Motor Power/Energy/Current (Per Closure)</t>
  </si>
  <si>
    <t>Peak mechanical</t>
  </si>
  <si>
    <t>peak 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</si>
</sst>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\ &quot; Seconds&quot;"/>
    <numFmt numFmtId="165" formatCode="&quot;Close time = &quot;\ #\ &quot; Seconds&quot;"/>
    <numFmt numFmtId="166" formatCode="#\ &quot;Volts&quot;"/>
    <numFmt numFmtId="167" formatCode="0.0000"/>
    <numFmt numFmtId="168" formatCode="0.00\ &quot;N-m&quot;"/>
    <numFmt numFmtId="169" formatCode="0.00\ &quot;sec&quot;"/>
    <numFmt numFmtId="170" formatCode="0.00\ &quot;W-Hrs&quot;"/>
    <numFmt numFmtId="171" formatCode="0.00\ &quot;W&quot;"/>
    <numFmt numFmtId="172" formatCode="0.000\ &quot;A-Hrs&quot;"/>
    <numFmt numFmtId="173" formatCode="0.000\ &quot;Amps&quot;"/>
    <numFmt numFmtId="174" formatCode="0.000\ &quot;A&quot;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7" fontId="0" fillId="0" borderId="0" xfId="0" applyNumberFormat="1"/>
    <xf numFmtId="0" fontId="0" fillId="0" borderId="1" xfId="0" applyBorder="1" applyAlignment="1">
      <alignment horizontal="right"/>
    </xf>
    <xf numFmtId="166" fontId="1" fillId="0" borderId="1" xfId="0" applyNumberFormat="1" applyFont="1" applyBorder="1" applyAlignment="1">
      <alignment horizontal="left"/>
    </xf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8" fontId="0" fillId="0" borderId="1" xfId="0" applyNumberFormat="1" applyBorder="1"/>
    <xf numFmtId="169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72" fontId="0" fillId="0" borderId="1" xfId="0" applyNumberFormat="1" applyBorder="1"/>
    <xf numFmtId="171" fontId="0" fillId="0" borderId="1" xfId="0" applyNumberFormat="1" applyBorder="1"/>
    <xf numFmtId="174" fontId="0" fillId="0" borderId="1" xfId="0" applyNumberFormat="1" applyBorder="1"/>
    <xf numFmtId="173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168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activeCell="B2" sqref="B2"/>
    </sheetView>
  </sheetViews>
  <sheetFormatPr defaultRowHeight="15" x14ac:dyDescent="0.25"/>
  <cols>
    <col min="1" max="1" width="16.28515625" customWidth="1"/>
    <col min="2" max="2" width="14.85546875" customWidth="1"/>
    <col min="3" max="3" width="17.140625" customWidth="1"/>
    <col min="4" max="4" width="13.42578125" customWidth="1"/>
    <col min="5" max="5" width="13.28515625" customWidth="1"/>
    <col min="6" max="6" width="9.140625" customWidth="1"/>
    <col min="7" max="7" width="12" customWidth="1"/>
    <col min="8" max="8" width="13.5703125" customWidth="1"/>
    <col min="9" max="9" width="12.42578125" customWidth="1"/>
    <col min="10" max="10" width="16.7109375" customWidth="1"/>
    <col min="11" max="11" width="13.85546875" customWidth="1"/>
    <col min="12" max="12" width="11" customWidth="1"/>
  </cols>
  <sheetData>
    <row r="1" spans="1:12" x14ac:dyDescent="0.25">
      <c r="A1" s="2" t="s">
        <v>11</v>
      </c>
      <c r="B1" s="3">
        <v>36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9</v>
      </c>
      <c r="B2" s="5">
        <v>10</v>
      </c>
      <c r="C2" s="6"/>
      <c r="D2" s="6"/>
      <c r="E2" s="6"/>
      <c r="F2" s="6"/>
      <c r="G2" s="4"/>
      <c r="H2" s="4"/>
      <c r="I2" s="4"/>
      <c r="J2" s="4"/>
      <c r="K2" s="4"/>
      <c r="L2" s="4"/>
    </row>
    <row r="3" spans="1:12" x14ac:dyDescent="0.25">
      <c r="A3" s="4" t="s">
        <v>14</v>
      </c>
      <c r="B3" s="7">
        <v>0.5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8" t="s">
        <v>22</v>
      </c>
      <c r="B5" s="4"/>
      <c r="C5" s="4"/>
      <c r="D5" s="4"/>
      <c r="E5" s="4"/>
      <c r="F5" s="4"/>
      <c r="G5" s="23" t="s">
        <v>23</v>
      </c>
      <c r="H5" s="24"/>
      <c r="I5" s="23" t="s">
        <v>24</v>
      </c>
      <c r="J5" s="25"/>
      <c r="K5" s="25"/>
      <c r="L5" s="24"/>
    </row>
    <row r="6" spans="1:12" x14ac:dyDescent="0.25">
      <c r="A6" s="4"/>
      <c r="B6" s="4"/>
      <c r="C6" s="9" t="s">
        <v>7</v>
      </c>
      <c r="D6" s="9" t="s">
        <v>8</v>
      </c>
      <c r="E6" s="9" t="s">
        <v>21</v>
      </c>
      <c r="F6" s="4"/>
      <c r="G6" s="21" t="s">
        <v>13</v>
      </c>
      <c r="H6" s="21"/>
      <c r="I6" s="21" t="s">
        <v>15</v>
      </c>
      <c r="J6" s="21"/>
      <c r="K6" s="21"/>
      <c r="L6" s="4"/>
    </row>
    <row r="7" spans="1:12" x14ac:dyDescent="0.25">
      <c r="A7" s="4"/>
      <c r="B7" s="9" t="s">
        <v>3</v>
      </c>
      <c r="C7" s="9" t="s">
        <v>4</v>
      </c>
      <c r="D7" s="10">
        <v>2.5</v>
      </c>
      <c r="E7" s="10">
        <v>2.5</v>
      </c>
      <c r="F7" s="9" t="s">
        <v>5</v>
      </c>
      <c r="G7" s="9" t="s">
        <v>6</v>
      </c>
      <c r="H7" s="9" t="s">
        <v>10</v>
      </c>
      <c r="I7" s="9" t="s">
        <v>6</v>
      </c>
      <c r="J7" s="9" t="s">
        <v>10</v>
      </c>
      <c r="K7" s="9" t="s">
        <v>12</v>
      </c>
      <c r="L7" s="9" t="s">
        <v>16</v>
      </c>
    </row>
    <row r="8" spans="1:12" x14ac:dyDescent="0.25">
      <c r="A8" s="4" t="s">
        <v>0</v>
      </c>
      <c r="B8" s="4">
        <v>1</v>
      </c>
      <c r="C8" s="11">
        <v>200</v>
      </c>
      <c r="D8" s="11">
        <f>+D$7*C8</f>
        <v>500</v>
      </c>
      <c r="E8" s="12">
        <f>+$B$2*$E$7</f>
        <v>25</v>
      </c>
      <c r="F8" s="4">
        <f>(60/B2)*60/360</f>
        <v>1</v>
      </c>
      <c r="G8" s="13">
        <f>$D8*2*PI()*F8/60</f>
        <v>52.359877559829883</v>
      </c>
      <c r="H8" s="14">
        <f>+G8*E8/3600</f>
        <v>0.36361026083215198</v>
      </c>
      <c r="I8" s="17">
        <f t="shared" ref="I8:I9" si="0">+G8/$B$3</f>
        <v>104.71975511965977</v>
      </c>
      <c r="J8" s="15" t="e">
        <f t="shared" ref="J8:J9" si="1">+I8*E6/3600</f>
        <v>#VALUE!</v>
      </c>
      <c r="K8" s="16" t="e">
        <f t="shared" ref="K8:K9" si="2">+J8/$B$1</f>
        <v>#VALUE!</v>
      </c>
      <c r="L8" s="18">
        <f t="shared" ref="L8:L9" si="3">+I8/$B$1</f>
        <v>2.9088820866572158</v>
      </c>
    </row>
    <row r="9" spans="1:12" x14ac:dyDescent="0.25">
      <c r="A9" s="4" t="s">
        <v>1</v>
      </c>
      <c r="B9" s="4">
        <v>10</v>
      </c>
      <c r="C9" s="11">
        <f>+C8/B9</f>
        <v>20</v>
      </c>
      <c r="D9" s="22">
        <f>+D$7*C9</f>
        <v>50</v>
      </c>
      <c r="E9" s="12">
        <f>+$B$2*$E$7</f>
        <v>25</v>
      </c>
      <c r="F9" s="4">
        <f>+F8*B9</f>
        <v>10</v>
      </c>
      <c r="G9" s="13">
        <f>$D9*2*PI()*F9/60</f>
        <v>52.35987755982989</v>
      </c>
      <c r="H9" s="14">
        <f t="shared" ref="H9:H12" si="4">+G9*E9/3600</f>
        <v>0.36361026083215203</v>
      </c>
      <c r="I9" s="17">
        <f t="shared" si="0"/>
        <v>104.71975511965978</v>
      </c>
      <c r="J9" s="15">
        <f t="shared" si="1"/>
        <v>7.2722052166430393E-2</v>
      </c>
      <c r="K9" s="16">
        <f t="shared" si="2"/>
        <v>2.0200570046230663E-3</v>
      </c>
      <c r="L9" s="18">
        <f t="shared" si="3"/>
        <v>2.9088820866572163</v>
      </c>
    </row>
    <row r="10" spans="1:12" x14ac:dyDescent="0.25">
      <c r="A10" s="4" t="s">
        <v>2</v>
      </c>
      <c r="B10" s="4">
        <v>100</v>
      </c>
      <c r="C10" s="11">
        <f>+C$9/B10</f>
        <v>0.2</v>
      </c>
      <c r="D10" s="11">
        <f>+D$7*C10</f>
        <v>0.5</v>
      </c>
      <c r="E10" s="12">
        <f>+$B$2*$E$7</f>
        <v>25</v>
      </c>
      <c r="F10" s="4">
        <f>+F$9*B10</f>
        <v>1000</v>
      </c>
      <c r="G10" s="13">
        <f>$D10*2*PI()*F10/60</f>
        <v>52.359877559829883</v>
      </c>
      <c r="H10" s="14">
        <f t="shared" si="4"/>
        <v>0.36361026083215198</v>
      </c>
      <c r="I10" s="17">
        <f>+G10/$B$3</f>
        <v>104.71975511965977</v>
      </c>
      <c r="J10" s="15">
        <f>+I10*E8/3600</f>
        <v>0.72722052166430395</v>
      </c>
      <c r="K10" s="16">
        <f>+J10/$B$1</f>
        <v>2.0200570046230666E-2</v>
      </c>
      <c r="L10" s="18">
        <f t="shared" ref="L10:L12" si="5">+I10/$B$1</f>
        <v>2.9088820866572158</v>
      </c>
    </row>
    <row r="11" spans="1:12" x14ac:dyDescent="0.25">
      <c r="A11" s="4"/>
      <c r="B11" s="4">
        <v>200</v>
      </c>
      <c r="C11" s="11">
        <f>+C$9/B11</f>
        <v>0.1</v>
      </c>
      <c r="D11" s="11">
        <f>+D$7*C11</f>
        <v>0.25</v>
      </c>
      <c r="E11" s="12">
        <f>+$B$2*$E$7</f>
        <v>25</v>
      </c>
      <c r="F11" s="4">
        <f>+F$9*B11</f>
        <v>2000</v>
      </c>
      <c r="G11" s="13">
        <f>$D11*2*PI()*F11/60</f>
        <v>52.359877559829883</v>
      </c>
      <c r="H11" s="14">
        <f t="shared" si="4"/>
        <v>0.36361026083215198</v>
      </c>
      <c r="I11" s="17">
        <f>+G11/$B$3</f>
        <v>104.71975511965977</v>
      </c>
      <c r="J11" s="15">
        <f t="shared" ref="J11:J12" si="6">+I11*E9/3600</f>
        <v>0.72722052166430395</v>
      </c>
      <c r="K11" s="16">
        <f>+J11/$B$1</f>
        <v>2.0200570046230666E-2</v>
      </c>
      <c r="L11" s="18">
        <f t="shared" si="5"/>
        <v>2.9088820866572158</v>
      </c>
    </row>
    <row r="12" spans="1:12" x14ac:dyDescent="0.25">
      <c r="A12" s="4"/>
      <c r="B12" s="4">
        <v>300</v>
      </c>
      <c r="C12" s="11">
        <f>+C$9/B12</f>
        <v>6.6666666666666666E-2</v>
      </c>
      <c r="D12" s="11">
        <f>+D$7*C12</f>
        <v>0.16666666666666666</v>
      </c>
      <c r="E12" s="12">
        <f>+$B$2*$E$7</f>
        <v>25</v>
      </c>
      <c r="F12" s="4">
        <f>+F$9*B12</f>
        <v>3000</v>
      </c>
      <c r="G12" s="13">
        <f>$D12*2*PI()*F12/60</f>
        <v>52.359877559829883</v>
      </c>
      <c r="H12" s="14">
        <f t="shared" si="4"/>
        <v>0.36361026083215198</v>
      </c>
      <c r="I12" s="17">
        <f>+G12/$B$3</f>
        <v>104.71975511965977</v>
      </c>
      <c r="J12" s="15">
        <f t="shared" si="6"/>
        <v>0.72722052166430395</v>
      </c>
      <c r="K12" s="16">
        <f>+J12/$B$1</f>
        <v>2.0200570046230666E-2</v>
      </c>
      <c r="L12" s="18">
        <f t="shared" si="5"/>
        <v>2.9088820866572158</v>
      </c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17"/>
      <c r="J13" s="15"/>
      <c r="K13" s="16"/>
      <c r="L13" s="18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17"/>
      <c r="J14" s="15"/>
      <c r="K14" s="16"/>
      <c r="L14" s="18"/>
    </row>
    <row r="15" spans="1:12" x14ac:dyDescent="0.25">
      <c r="A15" s="8" t="s">
        <v>20</v>
      </c>
      <c r="B15" s="4"/>
      <c r="C15" s="4"/>
      <c r="D15" s="4"/>
      <c r="E15" s="4"/>
      <c r="F15" s="4"/>
      <c r="G15" s="4"/>
      <c r="H15" s="4"/>
      <c r="I15" s="17">
        <v>2</v>
      </c>
      <c r="J15" s="15">
        <f>+I15*1</f>
        <v>2</v>
      </c>
      <c r="K15" s="16">
        <f>+J15/B1</f>
        <v>5.5555555555555552E-2</v>
      </c>
      <c r="L15" s="18">
        <f>+I15/B1</f>
        <v>5.5555555555555552E-2</v>
      </c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15"/>
      <c r="K16" s="16"/>
      <c r="L16" s="19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15"/>
      <c r="K17" s="16"/>
      <c r="L17" s="19"/>
    </row>
    <row r="18" spans="1:12" x14ac:dyDescent="0.25">
      <c r="A18" s="8" t="s">
        <v>17</v>
      </c>
      <c r="B18" s="4"/>
      <c r="C18" s="4"/>
      <c r="D18" s="4"/>
      <c r="E18" s="4"/>
      <c r="F18" s="4"/>
      <c r="G18" s="4"/>
      <c r="H18" s="4"/>
      <c r="I18" s="4"/>
      <c r="J18" s="15"/>
      <c r="K18" s="16"/>
      <c r="L18" s="19"/>
    </row>
    <row r="19" spans="1:12" x14ac:dyDescent="0.25">
      <c r="A19" s="9" t="s">
        <v>19</v>
      </c>
      <c r="B19" s="9" t="s">
        <v>18</v>
      </c>
      <c r="C19" s="4"/>
      <c r="D19" s="4"/>
      <c r="E19" s="4"/>
      <c r="F19" s="4"/>
      <c r="G19" s="4"/>
      <c r="H19" s="4"/>
      <c r="I19" s="4"/>
      <c r="J19" s="15"/>
      <c r="K19" s="16"/>
      <c r="L19" s="19"/>
    </row>
    <row r="20" spans="1:12" x14ac:dyDescent="0.25">
      <c r="A20" s="4">
        <v>1</v>
      </c>
      <c r="B20" s="4">
        <v>1</v>
      </c>
      <c r="C20" s="4"/>
      <c r="D20" s="4"/>
      <c r="E20" s="20"/>
      <c r="F20" s="4"/>
      <c r="G20" s="4"/>
      <c r="H20" s="4"/>
      <c r="I20" s="4"/>
      <c r="J20" s="15">
        <f t="shared" ref="J20:K25" si="7">+$A20*J$12+$B20*J$15</f>
        <v>2.7272205216643037</v>
      </c>
      <c r="K20" s="16">
        <f t="shared" si="7"/>
        <v>7.5756125601786212E-2</v>
      </c>
      <c r="L20" s="19"/>
    </row>
    <row r="21" spans="1:12" x14ac:dyDescent="0.25">
      <c r="A21" s="4">
        <f t="shared" ref="A21:B25" si="8">+A20*2</f>
        <v>2</v>
      </c>
      <c r="B21" s="4">
        <f t="shared" si="8"/>
        <v>2</v>
      </c>
      <c r="C21" s="4"/>
      <c r="D21" s="4"/>
      <c r="E21" s="4"/>
      <c r="F21" s="4"/>
      <c r="G21" s="4"/>
      <c r="H21" s="4"/>
      <c r="I21" s="4"/>
      <c r="J21" s="15">
        <f t="shared" si="7"/>
        <v>5.4544410433286075</v>
      </c>
      <c r="K21" s="16">
        <f t="shared" si="7"/>
        <v>0.15151225120357242</v>
      </c>
      <c r="L21" s="19"/>
    </row>
    <row r="22" spans="1:12" x14ac:dyDescent="0.25">
      <c r="A22" s="4">
        <f t="shared" si="8"/>
        <v>4</v>
      </c>
      <c r="B22" s="4">
        <f t="shared" si="8"/>
        <v>4</v>
      </c>
      <c r="C22" s="4"/>
      <c r="D22" s="4"/>
      <c r="E22" s="4"/>
      <c r="F22" s="4"/>
      <c r="G22" s="4"/>
      <c r="H22" s="4"/>
      <c r="I22" s="4"/>
      <c r="J22" s="15">
        <f t="shared" si="7"/>
        <v>10.908882086657215</v>
      </c>
      <c r="K22" s="16">
        <f t="shared" si="7"/>
        <v>0.30302450240714485</v>
      </c>
      <c r="L22" s="19"/>
    </row>
    <row r="23" spans="1:12" x14ac:dyDescent="0.25">
      <c r="A23" s="4">
        <f t="shared" si="8"/>
        <v>8</v>
      </c>
      <c r="B23" s="4">
        <f t="shared" si="8"/>
        <v>8</v>
      </c>
      <c r="C23" s="4"/>
      <c r="D23" s="4"/>
      <c r="E23" s="4"/>
      <c r="F23" s="4"/>
      <c r="G23" s="4"/>
      <c r="H23" s="4"/>
      <c r="I23" s="4"/>
      <c r="J23" s="15">
        <f t="shared" si="7"/>
        <v>21.81776417331443</v>
      </c>
      <c r="K23" s="16">
        <f t="shared" si="7"/>
        <v>0.60604900481428969</v>
      </c>
      <c r="L23" s="19"/>
    </row>
    <row r="24" spans="1:12" x14ac:dyDescent="0.25">
      <c r="A24" s="4">
        <f t="shared" si="8"/>
        <v>16</v>
      </c>
      <c r="B24" s="4">
        <f t="shared" si="8"/>
        <v>16</v>
      </c>
      <c r="C24" s="4"/>
      <c r="D24" s="4"/>
      <c r="E24" s="4"/>
      <c r="F24" s="4"/>
      <c r="G24" s="4"/>
      <c r="H24" s="4"/>
      <c r="I24" s="4"/>
      <c r="J24" s="15">
        <f t="shared" si="7"/>
        <v>43.63552834662886</v>
      </c>
      <c r="K24" s="16">
        <f t="shared" si="7"/>
        <v>1.2120980096285794</v>
      </c>
      <c r="L24" s="19"/>
    </row>
    <row r="25" spans="1:12" x14ac:dyDescent="0.25">
      <c r="A25" s="4">
        <f t="shared" si="8"/>
        <v>32</v>
      </c>
      <c r="B25" s="4">
        <f t="shared" si="8"/>
        <v>32</v>
      </c>
      <c r="C25" s="4"/>
      <c r="D25" s="4"/>
      <c r="E25" s="4"/>
      <c r="F25" s="4"/>
      <c r="G25" s="4"/>
      <c r="H25" s="4"/>
      <c r="I25" s="4"/>
      <c r="J25" s="15">
        <f t="shared" si="7"/>
        <v>87.271056693257719</v>
      </c>
      <c r="K25" s="16">
        <f t="shared" si="7"/>
        <v>2.4241960192571588</v>
      </c>
      <c r="L25" s="19"/>
    </row>
    <row r="26" spans="1:12" x14ac:dyDescent="0.25">
      <c r="J26" s="1"/>
      <c r="K26" s="1"/>
    </row>
    <row r="27" spans="1:12" x14ac:dyDescent="0.25">
      <c r="J27" s="1"/>
      <c r="K27" s="1"/>
    </row>
    <row r="28" spans="1:12" x14ac:dyDescent="0.25">
      <c r="J28" s="1"/>
      <c r="K28" s="1"/>
    </row>
    <row r="29" spans="1:12" x14ac:dyDescent="0.25">
      <c r="J29" s="1"/>
      <c r="K29" s="1"/>
    </row>
    <row r="30" spans="1:12" x14ac:dyDescent="0.25">
      <c r="J30" s="1"/>
      <c r="K30" s="1"/>
    </row>
    <row r="31" spans="1:12" x14ac:dyDescent="0.25">
      <c r="J31" s="1"/>
      <c r="K31" s="1"/>
    </row>
    <row r="32" spans="1:12" x14ac:dyDescent="0.25">
      <c r="J32" s="1"/>
      <c r="K32" s="1"/>
    </row>
    <row r="33" spans="10:11" x14ac:dyDescent="0.25">
      <c r="J33" s="1"/>
      <c r="K33" s="1"/>
    </row>
    <row r="34" spans="10:11" x14ac:dyDescent="0.25">
      <c r="J34" s="1"/>
      <c r="K34" s="1"/>
    </row>
  </sheetData>
  <mergeCells count="4">
    <mergeCell ref="G6:H6"/>
    <mergeCell ref="I6:K6"/>
    <mergeCell ref="G5:H5"/>
    <mergeCell ref="I5:L5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2018-05-17T18:33:43Z</dcterms:modified>
</cp:coreProperties>
</file>