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20" windowWidth="15120" windowHeight="931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6" i="1"/>
  <c r="I15"/>
  <c r="I14"/>
  <c r="I13"/>
  <c r="I11"/>
  <c r="I10"/>
  <c r="I9"/>
  <c r="I8"/>
  <c r="I4"/>
  <c r="I5"/>
  <c r="I6"/>
  <c r="I3"/>
  <c r="O3"/>
  <c r="O4"/>
  <c r="O5"/>
  <c r="O6"/>
  <c r="O7"/>
  <c r="O8"/>
  <c r="O9"/>
  <c r="O10"/>
  <c r="O11"/>
  <c r="O12"/>
  <c r="O13"/>
  <c r="O14"/>
  <c r="O15"/>
  <c r="O16"/>
  <c r="O2"/>
  <c r="N2"/>
  <c r="N4"/>
  <c r="N5"/>
  <c r="N6"/>
  <c r="N7"/>
  <c r="N9"/>
  <c r="N10"/>
  <c r="N11"/>
  <c r="N12"/>
  <c r="N14"/>
  <c r="N15"/>
  <c r="N16"/>
  <c r="M4"/>
  <c r="P4" s="1"/>
  <c r="Q4" s="1"/>
  <c r="R4" s="1"/>
  <c r="M5"/>
  <c r="P5" s="1"/>
  <c r="Q5" s="1"/>
  <c r="R5" s="1"/>
  <c r="M6"/>
  <c r="P6" s="1"/>
  <c r="Q6" s="1"/>
  <c r="R6" s="1"/>
  <c r="M7"/>
  <c r="P7" s="1"/>
  <c r="Q7" s="1"/>
  <c r="R7" s="1"/>
  <c r="M9"/>
  <c r="P9" s="1"/>
  <c r="Q9" s="1"/>
  <c r="R9" s="1"/>
  <c r="M10"/>
  <c r="P10" s="1"/>
  <c r="Q10" s="1"/>
  <c r="R10" s="1"/>
  <c r="M11"/>
  <c r="P11" s="1"/>
  <c r="Q11" s="1"/>
  <c r="R11" s="1"/>
  <c r="M12"/>
  <c r="P12" s="1"/>
  <c r="Q12" s="1"/>
  <c r="R12" s="1"/>
  <c r="M14"/>
  <c r="P14" s="1"/>
  <c r="Q14" s="1"/>
  <c r="R14" s="1"/>
  <c r="M15"/>
  <c r="P15" s="1"/>
  <c r="Q15" s="1"/>
  <c r="R15" s="1"/>
  <c r="M16"/>
  <c r="P16" s="1"/>
  <c r="Q16" s="1"/>
  <c r="R16" s="1"/>
  <c r="M2"/>
  <c r="P2" s="1"/>
  <c r="Q2" s="1"/>
  <c r="R2" s="1"/>
  <c r="L13"/>
  <c r="N13" s="1"/>
  <c r="L8"/>
  <c r="N8" s="1"/>
  <c r="L3"/>
  <c r="N3" s="1"/>
  <c r="M8" l="1"/>
  <c r="P8" s="1"/>
  <c r="Q8" s="1"/>
  <c r="R8" s="1"/>
  <c r="M13"/>
  <c r="P13" s="1"/>
  <c r="Q13" s="1"/>
  <c r="R13" s="1"/>
  <c r="M3"/>
  <c r="P3" s="1"/>
  <c r="Q3" s="1"/>
  <c r="R3" s="1"/>
</calcChain>
</file>

<file path=xl/sharedStrings.xml><?xml version="1.0" encoding="utf-8"?>
<sst xmlns="http://schemas.openxmlformats.org/spreadsheetml/2006/main" count="27" uniqueCount="27">
  <si>
    <t>Rib height</t>
  </si>
  <si>
    <t>Number of ribs</t>
  </si>
  <si>
    <t>Material</t>
  </si>
  <si>
    <t>Steel</t>
  </si>
  <si>
    <t>Aluminum</t>
  </si>
  <si>
    <t>Fiberglass</t>
  </si>
  <si>
    <t>Number of batteries</t>
  </si>
  <si>
    <t>Foam Volume (ft3)</t>
  </si>
  <si>
    <t>Foam Weight (lb)</t>
  </si>
  <si>
    <t>Housing Weight (lb)</t>
  </si>
  <si>
    <t>Wall thickness (in)</t>
  </si>
  <si>
    <t>Housing Diameter (in)</t>
  </si>
  <si>
    <t>Outside Diameter (in)</t>
  </si>
  <si>
    <t>Battery Weight (lb)</t>
  </si>
  <si>
    <t>Duration at 225 W (days)</t>
  </si>
  <si>
    <t>Displacement (ft3)</t>
  </si>
  <si>
    <t>Spare Buoyancy (ft3)</t>
  </si>
  <si>
    <t>Aluminum and fiberglass : about the same weight</t>
  </si>
  <si>
    <t>Total Weight (lb)- Including PTO and Plate</t>
  </si>
  <si>
    <t>Foam + Housing Weight (lb)</t>
  </si>
  <si>
    <t>Housing Volume (ft3)</t>
  </si>
  <si>
    <t>Will sink if they leak</t>
  </si>
  <si>
    <t>`</t>
  </si>
  <si>
    <t>Not enough capacity</t>
  </si>
  <si>
    <t>Usable volume (ft3)</t>
  </si>
  <si>
    <t>A hull is not much lighter than a foam buoy</t>
  </si>
  <si>
    <t>More storage than we can use (displacement&gt;176 ft3)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</si>
</sst>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0" borderId="0" xfId="0" applyAlignment="1">
      <alignment wrapText="1"/>
    </xf>
    <xf numFmtId="0" fontId="0" fillId="0" borderId="3" xfId="0" applyBorder="1"/>
    <xf numFmtId="0" fontId="0" fillId="0" borderId="8" xfId="0" applyBorder="1"/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Fill="1" applyBorder="1"/>
    <xf numFmtId="0" fontId="0" fillId="0" borderId="3" xfId="0" applyFill="1" applyBorder="1"/>
    <xf numFmtId="0" fontId="0" fillId="0" borderId="8" xfId="0" applyFill="1" applyBorder="1"/>
    <xf numFmtId="0" fontId="0" fillId="0" borderId="10" xfId="0" applyBorder="1" applyAlignment="1">
      <alignment wrapText="1"/>
    </xf>
    <xf numFmtId="1" fontId="0" fillId="0" borderId="1" xfId="0" applyNumberFormat="1" applyBorder="1"/>
    <xf numFmtId="1" fontId="1" fillId="3" borderId="1" xfId="0" applyNumberFormat="1" applyFont="1" applyFill="1" applyBorder="1"/>
    <xf numFmtId="0" fontId="0" fillId="3" borderId="0" xfId="0" applyFill="1"/>
    <xf numFmtId="1" fontId="1" fillId="3" borderId="3" xfId="0" applyNumberFormat="1" applyFont="1" applyFill="1" applyBorder="1"/>
    <xf numFmtId="1" fontId="0" fillId="0" borderId="4" xfId="0" applyNumberFormat="1" applyBorder="1"/>
    <xf numFmtId="1" fontId="0" fillId="0" borderId="6" xfId="0" applyNumberFormat="1" applyBorder="1"/>
    <xf numFmtId="1" fontId="0" fillId="0" borderId="8" xfId="0" applyNumberFormat="1" applyBorder="1"/>
    <xf numFmtId="1" fontId="0" fillId="0" borderId="9" xfId="0" applyNumberFormat="1" applyBorder="1"/>
    <xf numFmtId="0" fontId="0" fillId="2" borderId="3" xfId="0" applyFill="1" applyBorder="1"/>
    <xf numFmtId="1" fontId="0" fillId="2" borderId="1" xfId="0" applyNumberFormat="1" applyFill="1" applyBorder="1"/>
    <xf numFmtId="0" fontId="0" fillId="4" borderId="8" xfId="0" applyFill="1" applyBorder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3" xfId="0" applyFill="1" applyBorder="1"/>
    <xf numFmtId="0" fontId="0" fillId="5" borderId="8" xfId="0" applyFill="1" applyBorder="1"/>
    <xf numFmtId="0" fontId="0" fillId="5" borderId="0" xfId="0" applyFill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activeCell="K22" sqref="K22:K23"/>
    </sheetView>
  </sheetViews>
  <sheetFormatPr defaultColWidth="8.88671875" defaultRowHeight="14.4"/>
  <cols>
    <col min="2" max="2" width="8.88671875" hidden="1" customWidth="1"/>
    <col min="3" max="3" width="9" customWidth="1"/>
    <col min="4" max="5" width="8.88671875" hidden="1" customWidth="1"/>
    <col min="6" max="6" width="5.88671875" hidden="1" customWidth="1"/>
    <col min="7" max="7" width="9.88671875" customWidth="1"/>
    <col min="8" max="8" width="9.109375" customWidth="1"/>
    <col min="10" max="14" width="8.21875"/>
    <col min="15" max="15" width="9.77734375" bestFit="1" customWidth="1"/>
    <col min="16" max="16" width="16.33203125" customWidth="1"/>
    <col min="17" max="17" width="8.21875"/>
  </cols>
  <sheetData>
    <row r="1" spans="1:18" s="3" customFormat="1" ht="45" customHeight="1" thickBot="1">
      <c r="A1" s="12" t="s">
        <v>2</v>
      </c>
      <c r="B1" s="12" t="s">
        <v>12</v>
      </c>
      <c r="C1" s="12" t="s">
        <v>11</v>
      </c>
      <c r="D1" s="12" t="s">
        <v>10</v>
      </c>
      <c r="E1" s="12" t="s">
        <v>0</v>
      </c>
      <c r="F1" s="12" t="s">
        <v>1</v>
      </c>
      <c r="G1" s="12" t="s">
        <v>9</v>
      </c>
      <c r="H1" s="12" t="s">
        <v>8</v>
      </c>
      <c r="I1" s="12" t="s">
        <v>20</v>
      </c>
      <c r="J1" s="12" t="s">
        <v>7</v>
      </c>
      <c r="K1" s="12" t="s">
        <v>24</v>
      </c>
      <c r="L1" s="12" t="s">
        <v>6</v>
      </c>
      <c r="M1" s="12" t="s">
        <v>13</v>
      </c>
      <c r="N1" s="12" t="s">
        <v>14</v>
      </c>
      <c r="O1" s="12" t="s">
        <v>19</v>
      </c>
      <c r="P1" s="12" t="s">
        <v>18</v>
      </c>
      <c r="Q1" s="12" t="s">
        <v>15</v>
      </c>
      <c r="R1" s="12" t="s">
        <v>16</v>
      </c>
    </row>
    <row r="2" spans="1:18">
      <c r="A2" s="6" t="s">
        <v>3</v>
      </c>
      <c r="B2" s="4">
        <v>140</v>
      </c>
      <c r="C2" s="10">
        <v>140</v>
      </c>
      <c r="D2" s="4">
        <v>0.25</v>
      </c>
      <c r="E2" s="4">
        <v>3</v>
      </c>
      <c r="F2" s="4">
        <v>12</v>
      </c>
      <c r="G2" s="4">
        <v>3720</v>
      </c>
      <c r="H2" s="4">
        <v>0</v>
      </c>
      <c r="I2" s="21">
        <v>372</v>
      </c>
      <c r="J2" s="4">
        <v>0</v>
      </c>
      <c r="K2" s="4">
        <v>250</v>
      </c>
      <c r="L2" s="10">
        <v>72</v>
      </c>
      <c r="M2" s="4">
        <f>147*L2</f>
        <v>10584</v>
      </c>
      <c r="N2" s="4">
        <f>L2/2</f>
        <v>36</v>
      </c>
      <c r="O2" s="4">
        <f>G2+H2</f>
        <v>3720</v>
      </c>
      <c r="P2" s="4">
        <f>G2+H2+M2+3000</f>
        <v>17304</v>
      </c>
      <c r="Q2" s="16">
        <f>P2/64</f>
        <v>270.375</v>
      </c>
      <c r="R2" s="17">
        <f>372-Q2</f>
        <v>101.625</v>
      </c>
    </row>
    <row r="3" spans="1:18">
      <c r="A3" s="7"/>
      <c r="B3" s="1">
        <v>140</v>
      </c>
      <c r="C3" s="9">
        <v>100</v>
      </c>
      <c r="D3" s="1">
        <v>0.25</v>
      </c>
      <c r="E3" s="1">
        <v>2.15</v>
      </c>
      <c r="F3" s="1">
        <v>10</v>
      </c>
      <c r="G3" s="1">
        <v>2380</v>
      </c>
      <c r="H3" s="1">
        <v>780</v>
      </c>
      <c r="I3" s="22">
        <f>(C3/24)^2*3.1416*44/12</f>
        <v>199.98611111111117</v>
      </c>
      <c r="J3" s="1">
        <v>172</v>
      </c>
      <c r="K3" s="1">
        <v>136</v>
      </c>
      <c r="L3" s="1">
        <f>18*3</f>
        <v>54</v>
      </c>
      <c r="M3" s="1">
        <f t="shared" ref="M3:M16" si="0">147*L3</f>
        <v>7938</v>
      </c>
      <c r="N3" s="1">
        <f t="shared" ref="N3:N16" si="1">L3/2</f>
        <v>27</v>
      </c>
      <c r="O3" s="1">
        <f t="shared" ref="O3:O16" si="2">G3+H3</f>
        <v>3160</v>
      </c>
      <c r="P3" s="1">
        <f t="shared" ref="P3:P16" si="3">G3+H3+M3+3000</f>
        <v>14098</v>
      </c>
      <c r="Q3" s="14">
        <f t="shared" ref="Q3:Q16" si="4">P3/64</f>
        <v>220.28125</v>
      </c>
      <c r="R3" s="18">
        <f t="shared" ref="R3:R16" si="5">372-Q3</f>
        <v>151.71875</v>
      </c>
    </row>
    <row r="4" spans="1:18">
      <c r="A4" s="7"/>
      <c r="B4" s="1">
        <v>140</v>
      </c>
      <c r="C4" s="9">
        <v>80</v>
      </c>
      <c r="D4" s="1">
        <v>0.25</v>
      </c>
      <c r="E4" s="1">
        <v>1.75</v>
      </c>
      <c r="F4" s="1">
        <v>8</v>
      </c>
      <c r="G4" s="1">
        <v>1690</v>
      </c>
      <c r="H4" s="1">
        <v>1100</v>
      </c>
      <c r="I4" s="13">
        <f t="shared" ref="I4:I6" si="6">(C4/24)^2*3.1416*44/12</f>
        <v>127.99111111111114</v>
      </c>
      <c r="J4" s="1">
        <v>244</v>
      </c>
      <c r="K4" s="1">
        <v>100</v>
      </c>
      <c r="L4" s="9">
        <v>48</v>
      </c>
      <c r="M4" s="1">
        <f t="shared" si="0"/>
        <v>7056</v>
      </c>
      <c r="N4" s="1">
        <f t="shared" si="1"/>
        <v>24</v>
      </c>
      <c r="O4" s="1">
        <f t="shared" si="2"/>
        <v>2790</v>
      </c>
      <c r="P4" s="1">
        <f t="shared" si="3"/>
        <v>12846</v>
      </c>
      <c r="Q4" s="14">
        <f t="shared" si="4"/>
        <v>200.71875</v>
      </c>
      <c r="R4" s="18">
        <f t="shared" si="5"/>
        <v>171.28125</v>
      </c>
    </row>
    <row r="5" spans="1:18">
      <c r="A5" s="7"/>
      <c r="B5" s="1">
        <v>140</v>
      </c>
      <c r="C5" s="9">
        <v>60</v>
      </c>
      <c r="D5" s="1">
        <v>0.25</v>
      </c>
      <c r="E5" s="1">
        <v>1.28</v>
      </c>
      <c r="F5" s="1">
        <v>6</v>
      </c>
      <c r="G5" s="1">
        <v>1080</v>
      </c>
      <c r="H5" s="1">
        <v>1350</v>
      </c>
      <c r="I5" s="13">
        <f t="shared" si="6"/>
        <v>71.99499999999999</v>
      </c>
      <c r="J5" s="1">
        <v>300</v>
      </c>
      <c r="K5" s="1">
        <v>54</v>
      </c>
      <c r="L5" s="9">
        <v>32</v>
      </c>
      <c r="M5" s="1">
        <f t="shared" si="0"/>
        <v>4704</v>
      </c>
      <c r="N5" s="1">
        <f t="shared" si="1"/>
        <v>16</v>
      </c>
      <c r="O5" s="1">
        <f t="shared" si="2"/>
        <v>2430</v>
      </c>
      <c r="P5" s="1">
        <f t="shared" si="3"/>
        <v>10134</v>
      </c>
      <c r="Q5" s="13">
        <f t="shared" si="4"/>
        <v>158.34375</v>
      </c>
      <c r="R5" s="18">
        <f t="shared" si="5"/>
        <v>213.65625</v>
      </c>
    </row>
    <row r="6" spans="1:18" ht="15" thickBot="1">
      <c r="A6" s="8"/>
      <c r="B6" s="5">
        <v>140</v>
      </c>
      <c r="C6" s="11">
        <v>40</v>
      </c>
      <c r="D6" s="5">
        <v>0.25</v>
      </c>
      <c r="E6" s="5">
        <v>0.85</v>
      </c>
      <c r="F6" s="5">
        <v>4</v>
      </c>
      <c r="G6" s="5">
        <v>620</v>
      </c>
      <c r="H6" s="5">
        <v>1530</v>
      </c>
      <c r="I6" s="13">
        <f t="shared" si="6"/>
        <v>31.997777777777785</v>
      </c>
      <c r="J6" s="5">
        <v>340</v>
      </c>
      <c r="K6" s="5">
        <v>22</v>
      </c>
      <c r="L6" s="11">
        <v>16</v>
      </c>
      <c r="M6" s="5">
        <f t="shared" si="0"/>
        <v>2352</v>
      </c>
      <c r="N6" s="23">
        <f t="shared" si="1"/>
        <v>8</v>
      </c>
      <c r="O6" s="5">
        <f t="shared" si="2"/>
        <v>2150</v>
      </c>
      <c r="P6" s="5">
        <f t="shared" si="3"/>
        <v>7502</v>
      </c>
      <c r="Q6" s="19">
        <f t="shared" si="4"/>
        <v>117.21875</v>
      </c>
      <c r="R6" s="20">
        <f t="shared" si="5"/>
        <v>254.78125</v>
      </c>
    </row>
    <row r="7" spans="1:18">
      <c r="A7" s="6" t="s">
        <v>4</v>
      </c>
      <c r="B7" s="4">
        <v>140</v>
      </c>
      <c r="C7" s="10">
        <v>140</v>
      </c>
      <c r="D7" s="4">
        <v>0.25</v>
      </c>
      <c r="E7" s="4">
        <v>3</v>
      </c>
      <c r="F7" s="4">
        <v>12</v>
      </c>
      <c r="G7" s="4">
        <v>1280</v>
      </c>
      <c r="H7" s="4">
        <v>0</v>
      </c>
      <c r="I7" s="21">
        <v>372</v>
      </c>
      <c r="J7" s="4">
        <v>0</v>
      </c>
      <c r="K7" s="4">
        <v>250</v>
      </c>
      <c r="L7" s="10">
        <v>72</v>
      </c>
      <c r="M7" s="4">
        <f t="shared" si="0"/>
        <v>10584</v>
      </c>
      <c r="N7" s="4">
        <f t="shared" si="1"/>
        <v>36</v>
      </c>
      <c r="O7" s="26">
        <f t="shared" si="2"/>
        <v>1280</v>
      </c>
      <c r="P7" s="4">
        <f t="shared" si="3"/>
        <v>14864</v>
      </c>
      <c r="Q7" s="16">
        <f t="shared" si="4"/>
        <v>232.25</v>
      </c>
      <c r="R7" s="17">
        <f t="shared" si="5"/>
        <v>139.75</v>
      </c>
    </row>
    <row r="8" spans="1:18">
      <c r="A8" s="7"/>
      <c r="B8" s="1">
        <v>140</v>
      </c>
      <c r="C8" s="9">
        <v>100</v>
      </c>
      <c r="D8" s="1">
        <v>0.25</v>
      </c>
      <c r="E8" s="1">
        <v>2.15</v>
      </c>
      <c r="F8" s="1">
        <v>10</v>
      </c>
      <c r="G8" s="1">
        <v>820</v>
      </c>
      <c r="H8" s="1">
        <v>780</v>
      </c>
      <c r="I8" s="22">
        <f>(C8/24)^2*3.1416*44/12</f>
        <v>199.98611111111117</v>
      </c>
      <c r="J8" s="1">
        <v>172</v>
      </c>
      <c r="K8" s="1">
        <v>136</v>
      </c>
      <c r="L8" s="1">
        <f>18*3</f>
        <v>54</v>
      </c>
      <c r="M8" s="1">
        <f t="shared" si="0"/>
        <v>7938</v>
      </c>
      <c r="N8" s="1">
        <f t="shared" si="1"/>
        <v>27</v>
      </c>
      <c r="O8" s="1">
        <f t="shared" si="2"/>
        <v>1600</v>
      </c>
      <c r="P8" s="1">
        <f t="shared" si="3"/>
        <v>12538</v>
      </c>
      <c r="Q8" s="14">
        <f t="shared" si="4"/>
        <v>195.90625</v>
      </c>
      <c r="R8" s="18">
        <f t="shared" si="5"/>
        <v>176.09375</v>
      </c>
    </row>
    <row r="9" spans="1:18">
      <c r="A9" s="7"/>
      <c r="B9" s="1">
        <v>140</v>
      </c>
      <c r="C9" s="9">
        <v>80</v>
      </c>
      <c r="D9" s="1">
        <v>0.25</v>
      </c>
      <c r="E9" s="1">
        <v>1.75</v>
      </c>
      <c r="F9" s="1">
        <v>8</v>
      </c>
      <c r="G9" s="1">
        <v>580</v>
      </c>
      <c r="H9" s="1">
        <v>1100</v>
      </c>
      <c r="I9" s="13">
        <f t="shared" ref="I9:I11" si="7">(C9/24)^2*3.1416*44/12</f>
        <v>127.99111111111114</v>
      </c>
      <c r="J9" s="1">
        <v>244</v>
      </c>
      <c r="K9" s="1">
        <v>100</v>
      </c>
      <c r="L9" s="9">
        <v>48</v>
      </c>
      <c r="M9" s="1">
        <f t="shared" si="0"/>
        <v>7056</v>
      </c>
      <c r="N9" s="1">
        <f t="shared" si="1"/>
        <v>24</v>
      </c>
      <c r="O9" s="1">
        <f t="shared" si="2"/>
        <v>1680</v>
      </c>
      <c r="P9" s="1">
        <f t="shared" si="3"/>
        <v>11736</v>
      </c>
      <c r="Q9" s="14">
        <f t="shared" si="4"/>
        <v>183.375</v>
      </c>
      <c r="R9" s="18">
        <f t="shared" si="5"/>
        <v>188.625</v>
      </c>
    </row>
    <row r="10" spans="1:18">
      <c r="A10" s="7"/>
      <c r="B10" s="1">
        <v>140</v>
      </c>
      <c r="C10" s="9">
        <v>60</v>
      </c>
      <c r="D10" s="1">
        <v>0.25</v>
      </c>
      <c r="E10" s="1">
        <v>1.28</v>
      </c>
      <c r="F10" s="1">
        <v>6</v>
      </c>
      <c r="G10" s="1">
        <v>370</v>
      </c>
      <c r="H10" s="1">
        <v>1350</v>
      </c>
      <c r="I10" s="13">
        <f t="shared" si="7"/>
        <v>71.99499999999999</v>
      </c>
      <c r="J10" s="1">
        <v>300</v>
      </c>
      <c r="K10" s="1">
        <v>54</v>
      </c>
      <c r="L10" s="9">
        <v>32</v>
      </c>
      <c r="M10" s="1">
        <f t="shared" si="0"/>
        <v>4704</v>
      </c>
      <c r="N10" s="1">
        <f t="shared" si="1"/>
        <v>16</v>
      </c>
      <c r="O10" s="1">
        <f t="shared" si="2"/>
        <v>1720</v>
      </c>
      <c r="P10" s="1">
        <f t="shared" si="3"/>
        <v>9424</v>
      </c>
      <c r="Q10" s="13">
        <f t="shared" si="4"/>
        <v>147.25</v>
      </c>
      <c r="R10" s="18">
        <f t="shared" si="5"/>
        <v>224.75</v>
      </c>
    </row>
    <row r="11" spans="1:18" ht="15" thickBot="1">
      <c r="A11" s="8"/>
      <c r="B11" s="5">
        <v>140</v>
      </c>
      <c r="C11" s="11">
        <v>40</v>
      </c>
      <c r="D11" s="5">
        <v>0.25</v>
      </c>
      <c r="E11" s="5">
        <v>0.85</v>
      </c>
      <c r="F11" s="5">
        <v>4</v>
      </c>
      <c r="G11" s="5">
        <v>220</v>
      </c>
      <c r="H11" s="5">
        <v>1530</v>
      </c>
      <c r="I11" s="13">
        <f t="shared" si="7"/>
        <v>31.997777777777785</v>
      </c>
      <c r="J11" s="5">
        <v>340</v>
      </c>
      <c r="K11" s="5">
        <v>22</v>
      </c>
      <c r="L11" s="11">
        <v>16</v>
      </c>
      <c r="M11" s="5">
        <f t="shared" si="0"/>
        <v>2352</v>
      </c>
      <c r="N11" s="23">
        <f t="shared" si="1"/>
        <v>8</v>
      </c>
      <c r="O11" s="27">
        <f t="shared" si="2"/>
        <v>1750</v>
      </c>
      <c r="P11" s="5">
        <f t="shared" si="3"/>
        <v>7102</v>
      </c>
      <c r="Q11" s="19">
        <f t="shared" si="4"/>
        <v>110.96875</v>
      </c>
      <c r="R11" s="20">
        <f t="shared" si="5"/>
        <v>261.03125</v>
      </c>
    </row>
    <row r="12" spans="1:18">
      <c r="A12" s="6" t="s">
        <v>5</v>
      </c>
      <c r="B12" s="4">
        <v>140</v>
      </c>
      <c r="C12" s="10">
        <v>140</v>
      </c>
      <c r="D12" s="4">
        <v>0.25</v>
      </c>
      <c r="E12" s="4">
        <v>3</v>
      </c>
      <c r="F12" s="4">
        <v>12</v>
      </c>
      <c r="G12" s="4">
        <v>1310</v>
      </c>
      <c r="H12" s="4">
        <v>0</v>
      </c>
      <c r="I12" s="21">
        <v>372</v>
      </c>
      <c r="J12" s="4">
        <v>0</v>
      </c>
      <c r="K12" s="4">
        <v>250</v>
      </c>
      <c r="L12" s="10">
        <v>72</v>
      </c>
      <c r="M12" s="4">
        <f t="shared" si="0"/>
        <v>10584</v>
      </c>
      <c r="N12" s="4">
        <f t="shared" si="1"/>
        <v>36</v>
      </c>
      <c r="O12" s="4">
        <f t="shared" si="2"/>
        <v>1310</v>
      </c>
      <c r="P12" s="4">
        <f t="shared" si="3"/>
        <v>14894</v>
      </c>
      <c r="Q12" s="16">
        <f t="shared" si="4"/>
        <v>232.71875</v>
      </c>
      <c r="R12" s="17">
        <f t="shared" si="5"/>
        <v>139.28125</v>
      </c>
    </row>
    <row r="13" spans="1:18">
      <c r="A13" s="7"/>
      <c r="B13" s="1">
        <v>140</v>
      </c>
      <c r="C13" s="9">
        <v>100</v>
      </c>
      <c r="D13" s="1">
        <v>0.25</v>
      </c>
      <c r="E13" s="1">
        <v>2.15</v>
      </c>
      <c r="F13" s="1">
        <v>10</v>
      </c>
      <c r="G13" s="1">
        <v>840</v>
      </c>
      <c r="H13" s="1">
        <v>780</v>
      </c>
      <c r="I13" s="22">
        <f>(C13/24)^2*3.1416*44/12</f>
        <v>199.98611111111117</v>
      </c>
      <c r="J13" s="1">
        <v>172</v>
      </c>
      <c r="K13" s="1">
        <v>136</v>
      </c>
      <c r="L13" s="1">
        <f>18*3</f>
        <v>54</v>
      </c>
      <c r="M13" s="1">
        <f t="shared" si="0"/>
        <v>7938</v>
      </c>
      <c r="N13" s="1">
        <f t="shared" si="1"/>
        <v>27</v>
      </c>
      <c r="O13" s="1">
        <f t="shared" si="2"/>
        <v>1620</v>
      </c>
      <c r="P13" s="1">
        <f t="shared" si="3"/>
        <v>12558</v>
      </c>
      <c r="Q13" s="14">
        <f t="shared" si="4"/>
        <v>196.21875</v>
      </c>
      <c r="R13" s="18">
        <f t="shared" si="5"/>
        <v>175.78125</v>
      </c>
    </row>
    <row r="14" spans="1:18">
      <c r="A14" s="7"/>
      <c r="B14" s="1">
        <v>140</v>
      </c>
      <c r="C14" s="1">
        <v>80</v>
      </c>
      <c r="D14" s="1">
        <v>0.25</v>
      </c>
      <c r="E14" s="1">
        <v>1.75</v>
      </c>
      <c r="F14" s="1">
        <v>8</v>
      </c>
      <c r="G14" s="1">
        <v>600</v>
      </c>
      <c r="H14" s="1">
        <v>1100</v>
      </c>
      <c r="I14" s="13">
        <f t="shared" ref="I14:I16" si="8">(C14/24)^2*3.1416*44/12</f>
        <v>127.99111111111114</v>
      </c>
      <c r="J14" s="1">
        <v>244</v>
      </c>
      <c r="K14" s="1">
        <v>100</v>
      </c>
      <c r="L14" s="9">
        <v>48</v>
      </c>
      <c r="M14" s="1">
        <f t="shared" si="0"/>
        <v>7056</v>
      </c>
      <c r="N14" s="1">
        <f t="shared" si="1"/>
        <v>24</v>
      </c>
      <c r="O14" s="1">
        <f t="shared" si="2"/>
        <v>1700</v>
      </c>
      <c r="P14" s="1">
        <f t="shared" si="3"/>
        <v>11756</v>
      </c>
      <c r="Q14" s="14">
        <f t="shared" si="4"/>
        <v>183.6875</v>
      </c>
      <c r="R14" s="18">
        <f t="shared" si="5"/>
        <v>188.3125</v>
      </c>
    </row>
    <row r="15" spans="1:18">
      <c r="A15" s="7"/>
      <c r="B15" s="1">
        <v>140</v>
      </c>
      <c r="C15" s="1">
        <v>60</v>
      </c>
      <c r="D15" s="1">
        <v>0.25</v>
      </c>
      <c r="E15" s="1">
        <v>1.28</v>
      </c>
      <c r="F15" s="1">
        <v>6</v>
      </c>
      <c r="G15" s="1">
        <v>380</v>
      </c>
      <c r="H15" s="1">
        <v>1350</v>
      </c>
      <c r="I15" s="13">
        <f t="shared" si="8"/>
        <v>71.99499999999999</v>
      </c>
      <c r="J15" s="1">
        <v>300</v>
      </c>
      <c r="K15" s="1">
        <v>54</v>
      </c>
      <c r="L15" s="9">
        <v>32</v>
      </c>
      <c r="M15" s="1">
        <f t="shared" si="0"/>
        <v>4704</v>
      </c>
      <c r="N15" s="1">
        <f t="shared" si="1"/>
        <v>16</v>
      </c>
      <c r="O15" s="1">
        <f t="shared" si="2"/>
        <v>1730</v>
      </c>
      <c r="P15" s="1">
        <f t="shared" si="3"/>
        <v>9434</v>
      </c>
      <c r="Q15" s="13">
        <f t="shared" si="4"/>
        <v>147.40625</v>
      </c>
      <c r="R15" s="18">
        <f t="shared" si="5"/>
        <v>224.59375</v>
      </c>
    </row>
    <row r="16" spans="1:18" ht="15" thickBot="1">
      <c r="A16" s="8"/>
      <c r="B16" s="5">
        <v>140</v>
      </c>
      <c r="C16" s="5">
        <v>40</v>
      </c>
      <c r="D16" s="5">
        <v>0.25</v>
      </c>
      <c r="E16" s="5">
        <v>0.85</v>
      </c>
      <c r="F16" s="5">
        <v>4</v>
      </c>
      <c r="G16" s="5">
        <v>220</v>
      </c>
      <c r="H16" s="5">
        <v>1530</v>
      </c>
      <c r="I16" s="19">
        <f t="shared" si="8"/>
        <v>31.997777777777785</v>
      </c>
      <c r="J16" s="5">
        <v>340</v>
      </c>
      <c r="K16" s="5">
        <v>22</v>
      </c>
      <c r="L16" s="11">
        <v>16</v>
      </c>
      <c r="M16" s="5">
        <f t="shared" si="0"/>
        <v>2352</v>
      </c>
      <c r="N16" s="23">
        <f t="shared" si="1"/>
        <v>8</v>
      </c>
      <c r="O16" s="5">
        <f t="shared" si="2"/>
        <v>1750</v>
      </c>
      <c r="P16" s="5">
        <f t="shared" si="3"/>
        <v>7102</v>
      </c>
      <c r="Q16" s="19">
        <f t="shared" si="4"/>
        <v>110.96875</v>
      </c>
      <c r="R16" s="20">
        <f t="shared" si="5"/>
        <v>261.03125</v>
      </c>
    </row>
    <row r="18" spans="1:9">
      <c r="A18" s="28" t="s">
        <v>25</v>
      </c>
      <c r="B18" s="28"/>
      <c r="C18" s="28"/>
      <c r="D18" s="28"/>
      <c r="E18" s="28"/>
      <c r="F18" s="28"/>
      <c r="G18" s="28"/>
      <c r="H18" s="28"/>
    </row>
    <row r="19" spans="1:9">
      <c r="A19" s="29" t="s">
        <v>26</v>
      </c>
      <c r="B19" s="29"/>
      <c r="C19" s="29"/>
      <c r="D19" s="29"/>
      <c r="E19" s="29"/>
      <c r="F19" s="29"/>
      <c r="G19" s="29"/>
      <c r="H19" s="15"/>
      <c r="I19" s="15"/>
    </row>
    <row r="20" spans="1:9">
      <c r="A20" s="25" t="s">
        <v>21</v>
      </c>
      <c r="B20" s="25"/>
      <c r="C20" s="25"/>
      <c r="D20" s="25"/>
      <c r="E20" s="25"/>
      <c r="F20" s="25"/>
      <c r="G20" s="25"/>
    </row>
    <row r="21" spans="1:9">
      <c r="A21" s="24" t="s">
        <v>23</v>
      </c>
      <c r="B21" s="24"/>
      <c r="C21" s="24"/>
      <c r="D21" s="24"/>
      <c r="E21" s="24"/>
      <c r="F21" s="24"/>
      <c r="G21" s="24"/>
    </row>
    <row r="22" spans="1:9">
      <c r="A22" t="s">
        <v>17</v>
      </c>
      <c r="B22" s="2"/>
    </row>
    <row r="25" spans="1:9">
      <c r="A25" t="s">
        <v>22</v>
      </c>
    </row>
  </sheetData>
  <mergeCells count="5">
    <mergeCell ref="A2:A6"/>
    <mergeCell ref="A7:A11"/>
    <mergeCell ref="A12:A16"/>
    <mergeCell ref="A21:G21"/>
    <mergeCell ref="A20:G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2011-02-15T18:32:02Z</dcterms:created>
  <dcterms:modified xsi:type="dcterms:W3CDTF">2011-03-04T22:30:50Z</dcterms:modified>
</cp:coreProperties>
</file>