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755" yWindow="480" windowWidth="24570" windowHeight="20475"/>
  </bookViews>
  <sheets>
    <sheet name="Sheet1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Q63" i="1" l="1"/>
  <c r="P63" i="1"/>
  <c r="P62" i="1"/>
  <c r="P60" i="1"/>
  <c r="O63" i="1"/>
  <c r="N63" i="1"/>
  <c r="L63" i="1"/>
  <c r="J63" i="1"/>
  <c r="I63" i="1"/>
  <c r="H63" i="1"/>
  <c r="F63" i="1"/>
  <c r="E63" i="1"/>
  <c r="D63" i="1"/>
  <c r="D12" i="1" l="1"/>
  <c r="E12" i="1"/>
  <c r="F12" i="1"/>
  <c r="G12" i="1"/>
  <c r="H12" i="1"/>
  <c r="I12" i="1"/>
  <c r="J12" i="1"/>
  <c r="L12" i="1"/>
  <c r="M12" i="1"/>
  <c r="N12" i="1"/>
  <c r="O12" i="1"/>
  <c r="P12" i="1"/>
  <c r="Q12" i="1"/>
  <c r="R12" i="1"/>
  <c r="S12" i="1"/>
  <c r="V16" i="1"/>
  <c r="V18" i="1"/>
  <c r="D21" i="1"/>
  <c r="E21" i="1"/>
  <c r="F21" i="1"/>
  <c r="H21" i="1"/>
  <c r="I21" i="1"/>
  <c r="J21" i="1"/>
  <c r="L21" i="1"/>
  <c r="N21" i="1"/>
  <c r="O21" i="1"/>
  <c r="Q21" i="1"/>
  <c r="R21" i="1"/>
  <c r="S21" i="1"/>
  <c r="D31" i="1"/>
  <c r="D61" i="1" s="1"/>
  <c r="E31" i="1"/>
  <c r="E61" i="1" s="1"/>
  <c r="F31" i="1"/>
  <c r="F61" i="1" s="1"/>
  <c r="H31" i="1"/>
  <c r="H61" i="1" s="1"/>
  <c r="I31" i="1"/>
  <c r="J31" i="1"/>
  <c r="L31" i="1"/>
  <c r="N31" i="1"/>
  <c r="O31" i="1"/>
  <c r="P31" i="1"/>
  <c r="Q31" i="1"/>
  <c r="R31" i="1"/>
  <c r="S31" i="1"/>
  <c r="D36" i="1"/>
  <c r="E36" i="1"/>
  <c r="E64" i="1" s="1"/>
  <c r="F36" i="1"/>
  <c r="H36" i="1"/>
  <c r="I36" i="1"/>
  <c r="J36" i="1"/>
  <c r="L36" i="1"/>
  <c r="M36" i="1"/>
  <c r="N36" i="1"/>
  <c r="O36" i="1"/>
  <c r="P36" i="1"/>
  <c r="P64" i="1" s="1"/>
  <c r="Q36" i="1"/>
  <c r="R36" i="1"/>
  <c r="S36" i="1"/>
  <c r="W36" i="1" s="1"/>
  <c r="V41" i="1"/>
  <c r="V44" i="1" s="1"/>
  <c r="D44" i="1"/>
  <c r="E44" i="1"/>
  <c r="F44" i="1"/>
  <c r="G44" i="1"/>
  <c r="H44" i="1"/>
  <c r="I44" i="1"/>
  <c r="J44" i="1"/>
  <c r="L44" i="1"/>
  <c r="M44" i="1" s="1"/>
  <c r="N44" i="1"/>
  <c r="O44" i="1"/>
  <c r="Q44" i="1"/>
  <c r="R44" i="1"/>
  <c r="R53" i="1" s="1"/>
  <c r="S44" i="1"/>
  <c r="D49" i="1"/>
  <c r="E49" i="1"/>
  <c r="F49" i="1"/>
  <c r="H49" i="1"/>
  <c r="I49" i="1"/>
  <c r="J49" i="1"/>
  <c r="L49" i="1"/>
  <c r="M49" i="1"/>
  <c r="N49" i="1"/>
  <c r="O49" i="1"/>
  <c r="Q61" i="1"/>
  <c r="R49" i="1"/>
  <c r="W49" i="1" s="1"/>
  <c r="M58" i="1"/>
  <c r="W12" i="1" l="1"/>
  <c r="I60" i="1"/>
  <c r="I62" i="1"/>
  <c r="F60" i="1"/>
  <c r="F62" i="1"/>
  <c r="W31" i="1"/>
  <c r="E62" i="1"/>
  <c r="E60" i="1"/>
  <c r="E65" i="1" s="1"/>
  <c r="N64" i="1"/>
  <c r="F53" i="1"/>
  <c r="F64" i="1"/>
  <c r="Q64" i="1"/>
  <c r="Q65" i="1" s="1"/>
  <c r="Q66" i="1" s="1"/>
  <c r="P53" i="1"/>
  <c r="P54" i="1" s="1"/>
  <c r="P61" i="1"/>
  <c r="P65" i="1" s="1"/>
  <c r="P66" i="1" s="1"/>
  <c r="O61" i="1"/>
  <c r="N61" i="1"/>
  <c r="N62" i="1"/>
  <c r="N60" i="1"/>
  <c r="H60" i="1"/>
  <c r="H62" i="1"/>
  <c r="G36" i="1"/>
  <c r="J37" i="1" s="1"/>
  <c r="D64" i="1"/>
  <c r="J64" i="1"/>
  <c r="L61" i="1"/>
  <c r="L60" i="1"/>
  <c r="L62" i="1"/>
  <c r="J53" i="1"/>
  <c r="Q62" i="1"/>
  <c r="Q60" i="1"/>
  <c r="I64" i="1"/>
  <c r="J61" i="1"/>
  <c r="K21" i="1"/>
  <c r="W44" i="1"/>
  <c r="D62" i="1"/>
  <c r="D60" i="1"/>
  <c r="D65" i="1" s="1"/>
  <c r="O64" i="1"/>
  <c r="H53" i="1"/>
  <c r="O60" i="1"/>
  <c r="O62" i="1"/>
  <c r="L64" i="1"/>
  <c r="K36" i="1"/>
  <c r="L37" i="1" s="1"/>
  <c r="H64" i="1"/>
  <c r="I61" i="1"/>
  <c r="I65" i="1" s="1"/>
  <c r="J60" i="1"/>
  <c r="J62" i="1"/>
  <c r="K31" i="1"/>
  <c r="N53" i="1"/>
  <c r="N54" i="1" s="1"/>
  <c r="I53" i="1"/>
  <c r="K54" i="1" s="1"/>
  <c r="M31" i="1"/>
  <c r="G21" i="1"/>
  <c r="G49" i="1"/>
  <c r="X49" i="1" s="1"/>
  <c r="V21" i="1"/>
  <c r="W21" i="1" s="1"/>
  <c r="F37" i="1"/>
  <c r="K12" i="1"/>
  <c r="X12" i="1" s="1"/>
  <c r="M21" i="1"/>
  <c r="M53" i="1" s="1"/>
  <c r="K44" i="1"/>
  <c r="X44" i="1" s="1"/>
  <c r="E53" i="1"/>
  <c r="D53" i="1"/>
  <c r="G54" i="1" s="1"/>
  <c r="L53" i="1"/>
  <c r="M54" i="1" s="1"/>
  <c r="Q53" i="1"/>
  <c r="Q54" i="1" s="1"/>
  <c r="K49" i="1"/>
  <c r="S53" i="1"/>
  <c r="O53" i="1"/>
  <c r="O54" i="1" s="1"/>
  <c r="G31" i="1"/>
  <c r="X36" i="1"/>
  <c r="H65" i="1" l="1"/>
  <c r="J65" i="1"/>
  <c r="V53" i="1"/>
  <c r="W53" i="1" s="1"/>
  <c r="F65" i="1"/>
  <c r="F66" i="1" s="1"/>
  <c r="K53" i="1"/>
  <c r="N65" i="1"/>
  <c r="N66" i="1" s="1"/>
  <c r="O65" i="1"/>
  <c r="O66" i="1" s="1"/>
  <c r="L65" i="1"/>
  <c r="L66" i="1" s="1"/>
  <c r="X54" i="1"/>
  <c r="X31" i="1"/>
  <c r="X21" i="1"/>
  <c r="G53" i="1"/>
  <c r="J66" i="1" l="1"/>
  <c r="R65" i="1"/>
  <c r="X53" i="1"/>
  <c r="R66" i="1"/>
  <c r="W54" i="1"/>
  <c r="M55" i="1"/>
</calcChain>
</file>

<file path=xl/sharedStrings.xml><?xml version="1.0" encoding="utf-8"?>
<sst xmlns="http://schemas.openxmlformats.org/spreadsheetml/2006/main" count="101" uniqueCount="74">
  <si>
    <t xml:space="preserve">2016 Totals </t>
  </si>
  <si>
    <t xml:space="preserve">Totals </t>
  </si>
  <si>
    <t>Cost</t>
  </si>
  <si>
    <t>Time</t>
  </si>
  <si>
    <t>Ship</t>
  </si>
  <si>
    <t>Divers</t>
  </si>
  <si>
    <t>Machinist</t>
  </si>
  <si>
    <t>EE Tech</t>
  </si>
  <si>
    <t>ME Tech</t>
  </si>
  <si>
    <t>SE</t>
  </si>
  <si>
    <t>EE</t>
  </si>
  <si>
    <t>ME</t>
  </si>
  <si>
    <t>Ship Time</t>
  </si>
  <si>
    <t>Outside Srv</t>
  </si>
  <si>
    <t>Material</t>
  </si>
  <si>
    <t>Labor (Hours)</t>
  </si>
  <si>
    <t>Task Total</t>
  </si>
  <si>
    <t>Prototyping</t>
  </si>
  <si>
    <t>Evaluation of Commercially Available Options</t>
  </si>
  <si>
    <t>Lithium Battery Investigations</t>
  </si>
  <si>
    <t>Deployment Data Analysis</t>
  </si>
  <si>
    <t>4 Half Days</t>
  </si>
  <si>
    <t>Paragon</t>
  </si>
  <si>
    <t>Monitoring/Servicing</t>
  </si>
  <si>
    <t>2 Days</t>
  </si>
  <si>
    <t>Shana Rae</t>
  </si>
  <si>
    <t>Deployment</t>
  </si>
  <si>
    <t>Build New Tether</t>
  </si>
  <si>
    <t>Rebuild items:  Seals, motor, zincs.  Replace items:  Filter, tether guide, tether</t>
  </si>
  <si>
    <t>Deployment Preparation</t>
  </si>
  <si>
    <t>2017-2018 Winter Deployment</t>
  </si>
  <si>
    <t>Assembly</t>
  </si>
  <si>
    <t>Fabricate needed components</t>
  </si>
  <si>
    <t>Rebuild Compliant Plate</t>
  </si>
  <si>
    <t>PTO Testing on test-machine</t>
  </si>
  <si>
    <t>Modify deployed power electronics as needed</t>
  </si>
  <si>
    <t>Implement buoy controller commands</t>
  </si>
  <si>
    <t>Testing in Lab</t>
  </si>
  <si>
    <t>Modify power converter firmware as needed</t>
  </si>
  <si>
    <t>Modify power electronics as needed</t>
  </si>
  <si>
    <t>Build second power converter for lab</t>
  </si>
  <si>
    <t>Develop Bi-directional Power Electronics</t>
  </si>
  <si>
    <t>Cleanup after Recovery</t>
  </si>
  <si>
    <t>4 Days</t>
  </si>
  <si>
    <t>Recovery</t>
  </si>
  <si>
    <t>2 Half Days</t>
  </si>
  <si>
    <t>Rebuild items:  Seals, motor, zincs.  Replace items:  Filter, tether guide.</t>
  </si>
  <si>
    <t>Flapping Foil Test Deployments (2)</t>
  </si>
  <si>
    <t>Work with LRI on future plans as needed</t>
  </si>
  <si>
    <t>Prepare report/presentation for LRI</t>
  </si>
  <si>
    <t>Integation and test (in Lab)</t>
  </si>
  <si>
    <t>Add buoy controller navigation and control features</t>
  </si>
  <si>
    <t>Integrate adjustable stop</t>
  </si>
  <si>
    <t>Develop adjustable stop hardware</t>
  </si>
  <si>
    <t>Refine 2016 design as needed</t>
  </si>
  <si>
    <t>Station Keeping Developments</t>
  </si>
  <si>
    <t>Labor</t>
  </si>
  <si>
    <t>Expense</t>
  </si>
  <si>
    <t>Henthorn</t>
  </si>
  <si>
    <t>Klimov</t>
  </si>
  <si>
    <t>Martin</t>
  </si>
  <si>
    <t>Jensen</t>
  </si>
  <si>
    <t>Erickson</t>
  </si>
  <si>
    <t>Cazenave</t>
  </si>
  <si>
    <t>Hamilton</t>
  </si>
  <si>
    <t>Task</t>
  </si>
  <si>
    <t>Notes</t>
  </si>
  <si>
    <t>Sub-totals</t>
  </si>
  <si>
    <t>Milestone</t>
  </si>
  <si>
    <t>1st Deploy</t>
  </si>
  <si>
    <t>Power+Battery</t>
  </si>
  <si>
    <t>2nd Deploy</t>
  </si>
  <si>
    <t>LRI Report</t>
  </si>
  <si>
    <t>Winter Deployment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</si>
</sst>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"/>
  </numFmts>
  <fonts count="6" x14ac:knownFonts="1"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Border="1"/>
    <xf numFmtId="164" fontId="0" fillId="0" borderId="0" xfId="0" applyNumberFormat="1" applyBorder="1"/>
    <xf numFmtId="3" fontId="0" fillId="0" borderId="0" xfId="0" applyNumberFormat="1" applyBorder="1"/>
    <xf numFmtId="6" fontId="0" fillId="0" borderId="0" xfId="0" applyNumberFormat="1" applyBorder="1"/>
    <xf numFmtId="0" fontId="0" fillId="0" borderId="0" xfId="0" applyFont="1" applyFill="1" applyBorder="1"/>
    <xf numFmtId="0" fontId="2" fillId="0" borderId="0" xfId="0" applyFont="1" applyBorder="1"/>
    <xf numFmtId="164" fontId="2" fillId="0" borderId="0" xfId="0" applyNumberFormat="1" applyFont="1" applyBorder="1"/>
    <xf numFmtId="0" fontId="3" fillId="0" borderId="1" xfId="0" applyFont="1" applyBorder="1"/>
    <xf numFmtId="0" fontId="4" fillId="0" borderId="1" xfId="0" applyFont="1" applyBorder="1"/>
    <xf numFmtId="0" fontId="0" fillId="0" borderId="1" xfId="0" applyBorder="1"/>
    <xf numFmtId="0" fontId="2" fillId="0" borderId="2" xfId="0" applyFont="1" applyBorder="1"/>
    <xf numFmtId="164" fontId="0" fillId="0" borderId="1" xfId="0" applyNumberFormat="1" applyBorder="1"/>
    <xf numFmtId="164" fontId="1" fillId="0" borderId="1" xfId="0" applyNumberFormat="1" applyFont="1" applyBorder="1"/>
    <xf numFmtId="0" fontId="1" fillId="0" borderId="1" xfId="0" applyFont="1" applyBorder="1"/>
    <xf numFmtId="0" fontId="5" fillId="0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5" xfId="0" applyFont="1" applyBorder="1"/>
    <xf numFmtId="0" fontId="5" fillId="0" borderId="6" xfId="0" applyFont="1" applyBorder="1"/>
    <xf numFmtId="0" fontId="0" fillId="0" borderId="2" xfId="0" applyBorder="1"/>
    <xf numFmtId="164" fontId="2" fillId="0" borderId="2" xfId="0" applyNumberFormat="1" applyFont="1" applyBorder="1"/>
    <xf numFmtId="164" fontId="0" fillId="0" borderId="2" xfId="0" applyNumberFormat="1" applyBorder="1"/>
    <xf numFmtId="0" fontId="0" fillId="0" borderId="8" xfId="0" applyBorder="1"/>
    <xf numFmtId="0" fontId="0" fillId="0" borderId="9" xfId="0" applyBorder="1"/>
    <xf numFmtId="0" fontId="2" fillId="0" borderId="10" xfId="0" applyFont="1" applyBorder="1"/>
    <xf numFmtId="3" fontId="0" fillId="0" borderId="1" xfId="0" applyNumberFormat="1" applyBorder="1"/>
    <xf numFmtId="0" fontId="0" fillId="0" borderId="7" xfId="0" applyBorder="1"/>
    <xf numFmtId="0" fontId="1" fillId="0" borderId="5" xfId="0" applyFont="1" applyBorder="1"/>
    <xf numFmtId="0" fontId="0" fillId="0" borderId="6" xfId="0" applyBorder="1"/>
    <xf numFmtId="0" fontId="0" fillId="0" borderId="5" xfId="0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0" fillId="0" borderId="11" xfId="0" applyBorder="1"/>
    <xf numFmtId="0" fontId="0" fillId="0" borderId="12" xfId="0" applyBorder="1"/>
    <xf numFmtId="0" fontId="2" fillId="0" borderId="0" xfId="0" applyFont="1"/>
    <xf numFmtId="0" fontId="2" fillId="0" borderId="13" xfId="0" applyFont="1" applyBorder="1"/>
    <xf numFmtId="164" fontId="2" fillId="0" borderId="13" xfId="0" applyNumberFormat="1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8" xfId="0" applyFont="1" applyBorder="1"/>
    <xf numFmtId="0" fontId="2" fillId="0" borderId="9" xfId="0" applyFont="1" applyBorder="1"/>
    <xf numFmtId="3" fontId="0" fillId="0" borderId="3" xfId="0" applyNumberFormat="1" applyBorder="1"/>
    <xf numFmtId="0" fontId="5" fillId="0" borderId="12" xfId="0" applyFont="1" applyBorder="1"/>
    <xf numFmtId="0" fontId="1" fillId="0" borderId="7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Border="1"/>
    <xf numFmtId="0" fontId="0" fillId="0" borderId="0" xfId="0" applyFill="1" applyBorder="1"/>
    <xf numFmtId="0" fontId="2" fillId="0" borderId="1" xfId="0" applyFont="1" applyBorder="1"/>
    <xf numFmtId="0" fontId="3" fillId="0" borderId="5" xfId="0" applyFont="1" applyBorder="1"/>
    <xf numFmtId="0" fontId="4" fillId="0" borderId="5" xfId="0" applyFont="1" applyBorder="1"/>
    <xf numFmtId="164" fontId="0" fillId="0" borderId="5" xfId="0" applyNumberFormat="1" applyBorder="1"/>
    <xf numFmtId="0" fontId="5" fillId="0" borderId="6" xfId="0" applyFont="1" applyBorder="1" applyAlignment="1"/>
    <xf numFmtId="0" fontId="5" fillId="0" borderId="5" xfId="0" applyFont="1" applyBorder="1" applyAlignment="1"/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/>
    <xf numFmtId="0" fontId="5" fillId="0" borderId="7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3"/>
  <sheetViews>
    <sheetView tabSelected="1" topLeftCell="B2" workbookViewId="0">
      <selection activeCell="S40" sqref="S40"/>
    </sheetView>
  </sheetViews>
  <sheetFormatPr defaultRowHeight="12.75" x14ac:dyDescent="0.2"/>
  <cols>
    <col min="1" max="1" width="2.42578125" customWidth="1"/>
    <col min="2" max="2" width="3.140625" customWidth="1"/>
    <col min="3" max="3" width="41.42578125" customWidth="1"/>
    <col min="4" max="4" width="9.140625" bestFit="1" customWidth="1"/>
    <col min="5" max="5" width="10" bestFit="1" customWidth="1"/>
    <col min="6" max="6" width="8.5703125" bestFit="1" customWidth="1"/>
    <col min="7" max="7" width="5.5703125" bestFit="1" customWidth="1"/>
    <col min="8" max="8" width="7.42578125" bestFit="1" customWidth="1"/>
    <col min="9" max="9" width="6.7109375" bestFit="1" customWidth="1"/>
    <col min="10" max="10" width="6.7109375" customWidth="1"/>
    <col min="11" max="11" width="4.5703125" bestFit="1" customWidth="1"/>
    <col min="12" max="12" width="9.28515625" customWidth="1"/>
    <col min="13" max="13" width="5" bestFit="1" customWidth="1"/>
    <col min="14" max="14" width="8.7109375" bestFit="1" customWidth="1"/>
    <col min="15" max="15" width="9.85546875" customWidth="1"/>
    <col min="16" max="16" width="9.5703125" bestFit="1" customWidth="1"/>
    <col min="17" max="17" width="6.5703125" bestFit="1" customWidth="1"/>
    <col min="18" max="18" width="8.42578125" bestFit="1" customWidth="1"/>
    <col min="19" max="19" width="11.42578125" bestFit="1" customWidth="1"/>
    <col min="20" max="20" width="10.140625" bestFit="1" customWidth="1"/>
    <col min="21" max="21" width="10.5703125" bestFit="1" customWidth="1"/>
    <col min="22" max="22" width="8.42578125" bestFit="1" customWidth="1"/>
    <col min="23" max="23" width="8.7109375" bestFit="1" customWidth="1"/>
    <col min="24" max="24" width="6.5703125" bestFit="1" customWidth="1"/>
    <col min="25" max="25" width="66.5703125" hidden="1" customWidth="1"/>
  </cols>
  <sheetData>
    <row r="1" spans="1:25" hidden="1" x14ac:dyDescent="0.2"/>
    <row r="2" spans="1:25" x14ac:dyDescent="0.2">
      <c r="A2" s="24"/>
      <c r="B2" s="23"/>
      <c r="C2" s="22"/>
      <c r="D2" s="62" t="s">
        <v>15</v>
      </c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4"/>
      <c r="Q2" s="21"/>
      <c r="R2" s="18" t="s">
        <v>14</v>
      </c>
      <c r="S2" s="20" t="s">
        <v>13</v>
      </c>
      <c r="T2" s="62" t="s">
        <v>12</v>
      </c>
      <c r="U2" s="60"/>
      <c r="V2" s="66"/>
      <c r="W2" s="61" t="s">
        <v>67</v>
      </c>
      <c r="X2" s="61"/>
      <c r="Y2" s="53" t="s">
        <v>66</v>
      </c>
    </row>
    <row r="3" spans="1:25" x14ac:dyDescent="0.2">
      <c r="A3" s="59" t="s">
        <v>65</v>
      </c>
      <c r="B3" s="65"/>
      <c r="C3" s="22"/>
      <c r="D3" s="18" t="s">
        <v>64</v>
      </c>
      <c r="E3" s="18" t="s">
        <v>63</v>
      </c>
      <c r="F3" s="18" t="s">
        <v>62</v>
      </c>
      <c r="G3" s="18" t="s">
        <v>11</v>
      </c>
      <c r="H3" s="18" t="s">
        <v>61</v>
      </c>
      <c r="I3" s="18" t="s">
        <v>60</v>
      </c>
      <c r="J3" s="18" t="s">
        <v>59</v>
      </c>
      <c r="K3" s="18" t="s">
        <v>10</v>
      </c>
      <c r="L3" s="18" t="s">
        <v>58</v>
      </c>
      <c r="M3" s="18" t="s">
        <v>9</v>
      </c>
      <c r="N3" s="18" t="s">
        <v>8</v>
      </c>
      <c r="O3" s="18" t="s">
        <v>7</v>
      </c>
      <c r="P3" s="18" t="s">
        <v>6</v>
      </c>
      <c r="Q3" s="18" t="s">
        <v>5</v>
      </c>
      <c r="R3" s="18"/>
      <c r="S3" s="18"/>
      <c r="T3" s="18" t="s">
        <v>4</v>
      </c>
      <c r="U3" s="52" t="s">
        <v>3</v>
      </c>
      <c r="V3" s="52" t="s">
        <v>2</v>
      </c>
      <c r="W3" s="52" t="s">
        <v>57</v>
      </c>
      <c r="X3" s="52" t="s">
        <v>56</v>
      </c>
      <c r="Y3" s="11"/>
    </row>
    <row r="4" spans="1:25" x14ac:dyDescent="0.2">
      <c r="A4" s="24" t="s">
        <v>55</v>
      </c>
      <c r="B4" s="35"/>
      <c r="C4" s="32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3"/>
      <c r="Y4" s="11"/>
    </row>
    <row r="5" spans="1:25" x14ac:dyDescent="0.2">
      <c r="A5" s="34"/>
      <c r="B5" s="33" t="s">
        <v>54</v>
      </c>
      <c r="C5" s="32"/>
      <c r="D5" s="11">
        <v>16</v>
      </c>
      <c r="E5" s="11">
        <v>40</v>
      </c>
      <c r="F5" s="11">
        <v>40</v>
      </c>
      <c r="G5" s="11"/>
      <c r="H5" s="11">
        <v>16</v>
      </c>
      <c r="I5" s="11">
        <v>16</v>
      </c>
      <c r="J5" s="11">
        <v>16</v>
      </c>
      <c r="K5" s="11"/>
      <c r="L5" s="11">
        <v>20</v>
      </c>
      <c r="M5" s="11"/>
      <c r="N5" s="11">
        <v>16</v>
      </c>
      <c r="O5" s="11"/>
      <c r="P5" s="11">
        <v>40</v>
      </c>
      <c r="Q5" s="11"/>
      <c r="R5" s="13">
        <v>10000</v>
      </c>
      <c r="S5" s="13"/>
      <c r="T5" s="11"/>
      <c r="U5" s="11"/>
      <c r="V5" s="13"/>
      <c r="Y5" s="15"/>
    </row>
    <row r="6" spans="1:25" x14ac:dyDescent="0.2">
      <c r="A6" s="34"/>
      <c r="B6" s="33" t="s">
        <v>53</v>
      </c>
      <c r="C6" s="32"/>
      <c r="D6" s="11">
        <v>16</v>
      </c>
      <c r="E6" s="11">
        <v>40</v>
      </c>
      <c r="F6" s="11">
        <v>40</v>
      </c>
      <c r="G6" s="11"/>
      <c r="H6" s="11">
        <v>16</v>
      </c>
      <c r="I6" s="11">
        <v>16</v>
      </c>
      <c r="J6" s="11"/>
      <c r="K6" s="11"/>
      <c r="L6" s="11">
        <v>20</v>
      </c>
      <c r="M6" s="11"/>
      <c r="N6" s="11"/>
      <c r="O6" s="11"/>
      <c r="P6" s="11">
        <v>40</v>
      </c>
      <c r="Q6" s="11"/>
      <c r="R6" s="13">
        <v>10000</v>
      </c>
      <c r="S6" s="13"/>
      <c r="T6" s="11"/>
      <c r="U6" s="11"/>
      <c r="V6" s="13"/>
      <c r="Y6" s="15"/>
    </row>
    <row r="7" spans="1:25" x14ac:dyDescent="0.2">
      <c r="A7" s="34"/>
      <c r="B7" s="33" t="s">
        <v>52</v>
      </c>
      <c r="C7" s="32"/>
      <c r="D7" s="11">
        <v>8</v>
      </c>
      <c r="E7" s="11">
        <v>16</v>
      </c>
      <c r="F7" s="11">
        <v>16</v>
      </c>
      <c r="G7" s="11"/>
      <c r="H7" s="11"/>
      <c r="I7" s="11"/>
      <c r="J7" s="11"/>
      <c r="K7" s="11"/>
      <c r="L7" s="11"/>
      <c r="M7" s="11"/>
      <c r="N7" s="11">
        <v>16</v>
      </c>
      <c r="O7" s="11">
        <v>8</v>
      </c>
      <c r="P7" s="11"/>
      <c r="Q7" s="11"/>
      <c r="R7" s="13">
        <v>2000</v>
      </c>
      <c r="S7" s="13"/>
      <c r="T7" s="11"/>
      <c r="U7" s="11"/>
      <c r="V7" s="13"/>
      <c r="Y7" s="15"/>
    </row>
    <row r="8" spans="1:25" x14ac:dyDescent="0.2">
      <c r="A8" s="34"/>
      <c r="B8" s="33" t="s">
        <v>51</v>
      </c>
      <c r="C8" s="32"/>
      <c r="D8" s="11">
        <v>16</v>
      </c>
      <c r="E8" s="11"/>
      <c r="F8" s="11"/>
      <c r="G8" s="11"/>
      <c r="H8" s="11"/>
      <c r="I8" s="11"/>
      <c r="J8" s="11"/>
      <c r="K8" s="11"/>
      <c r="L8" s="11">
        <v>40</v>
      </c>
      <c r="M8" s="11"/>
      <c r="N8" s="11"/>
      <c r="O8" s="11"/>
      <c r="P8" s="11"/>
      <c r="Q8" s="11"/>
      <c r="R8" s="13"/>
      <c r="S8" s="13"/>
      <c r="T8" s="11"/>
      <c r="U8" s="11"/>
      <c r="V8" s="13"/>
      <c r="Y8" s="15"/>
    </row>
    <row r="9" spans="1:25" x14ac:dyDescent="0.2">
      <c r="A9" s="34"/>
      <c r="B9" s="33" t="s">
        <v>50</v>
      </c>
      <c r="C9" s="32"/>
      <c r="D9" s="11">
        <v>40</v>
      </c>
      <c r="E9" s="11">
        <v>40</v>
      </c>
      <c r="F9" s="11">
        <v>40</v>
      </c>
      <c r="G9" s="11"/>
      <c r="H9" s="11"/>
      <c r="I9" s="11"/>
      <c r="J9" s="11"/>
      <c r="K9" s="11"/>
      <c r="L9" s="11">
        <v>16</v>
      </c>
      <c r="M9" s="11"/>
      <c r="N9" s="11"/>
      <c r="O9" s="11"/>
      <c r="P9" s="11"/>
      <c r="Q9" s="11"/>
      <c r="R9" s="13"/>
      <c r="S9" s="13"/>
      <c r="T9" s="11"/>
      <c r="U9" s="11"/>
      <c r="V9" s="13"/>
      <c r="Y9" s="15"/>
    </row>
    <row r="10" spans="1:25" x14ac:dyDescent="0.2">
      <c r="A10" s="34"/>
      <c r="B10" s="33" t="s">
        <v>49</v>
      </c>
      <c r="C10" s="32"/>
      <c r="D10" s="11">
        <v>16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3"/>
      <c r="S10" s="13"/>
      <c r="T10" s="11"/>
      <c r="U10" s="11"/>
      <c r="V10" s="13"/>
      <c r="Y10" s="11"/>
    </row>
    <row r="11" spans="1:25" ht="13.5" thickBot="1" x14ac:dyDescent="0.25">
      <c r="A11" s="34"/>
      <c r="B11" s="33" t="s">
        <v>48</v>
      </c>
      <c r="C11" s="32"/>
      <c r="D11" s="11">
        <v>16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3"/>
      <c r="S11" s="13"/>
      <c r="T11" s="11"/>
      <c r="U11" s="11"/>
      <c r="V11" s="13"/>
      <c r="Y11" s="15"/>
    </row>
    <row r="12" spans="1:25" s="41" customFormat="1" ht="13.5" thickTop="1" x14ac:dyDescent="0.2">
      <c r="A12" s="30" t="s">
        <v>16</v>
      </c>
      <c r="B12" s="48"/>
      <c r="C12" s="47"/>
      <c r="D12" s="12">
        <f>+SUM(D5:D11)</f>
        <v>128</v>
      </c>
      <c r="E12" s="12">
        <f>+SUM(E5:E11)</f>
        <v>136</v>
      </c>
      <c r="F12" s="12">
        <f>+SUM(F5:F11)</f>
        <v>136</v>
      </c>
      <c r="G12" s="12">
        <f>+SUM(D12:F12)</f>
        <v>400</v>
      </c>
      <c r="H12" s="12">
        <f>+SUM(H5:H11)</f>
        <v>32</v>
      </c>
      <c r="I12" s="12">
        <f>+SUM(I5:I11)</f>
        <v>32</v>
      </c>
      <c r="J12" s="12">
        <f>+SUM(J5:J11)</f>
        <v>16</v>
      </c>
      <c r="K12" s="25">
        <f>+SUM(H12:J12)</f>
        <v>80</v>
      </c>
      <c r="L12" s="12">
        <f>+SUM(L5:L11)</f>
        <v>96</v>
      </c>
      <c r="M12" s="12">
        <f>+L12</f>
        <v>96</v>
      </c>
      <c r="N12" s="12">
        <f t="shared" ref="N12:S12" si="0">+SUM(N5:N11)</f>
        <v>32</v>
      </c>
      <c r="O12" s="12">
        <f t="shared" si="0"/>
        <v>8</v>
      </c>
      <c r="P12" s="12">
        <f t="shared" si="0"/>
        <v>80</v>
      </c>
      <c r="Q12" s="12">
        <f t="shared" si="0"/>
        <v>0</v>
      </c>
      <c r="R12" s="26">
        <f t="shared" si="0"/>
        <v>22000</v>
      </c>
      <c r="S12" s="26">
        <f t="shared" si="0"/>
        <v>0</v>
      </c>
      <c r="T12" s="12"/>
      <c r="U12" s="12"/>
      <c r="V12" s="26"/>
      <c r="W12" s="26">
        <f>+V12+S12+R12</f>
        <v>22000</v>
      </c>
      <c r="X12" s="12">
        <f>+SUM(G12,K12,M12,N12:Q12)</f>
        <v>696</v>
      </c>
      <c r="Y12" s="12"/>
    </row>
    <row r="13" spans="1:25" x14ac:dyDescent="0.2">
      <c r="A13" s="34"/>
      <c r="B13" s="35"/>
      <c r="C13" s="32"/>
      <c r="D13" s="11"/>
      <c r="E13" s="11"/>
      <c r="F13" s="11"/>
      <c r="G13" s="9"/>
      <c r="H13" s="9"/>
      <c r="I13" s="9"/>
      <c r="J13" s="9"/>
      <c r="K13" s="9"/>
      <c r="L13" s="10"/>
      <c r="M13" s="9"/>
      <c r="N13" s="11"/>
      <c r="O13" s="11"/>
      <c r="P13" s="11"/>
      <c r="Q13" s="11"/>
      <c r="R13" s="13"/>
      <c r="S13" s="13"/>
      <c r="T13" s="11"/>
      <c r="U13" s="11"/>
      <c r="V13" s="13"/>
      <c r="Y13" s="11"/>
    </row>
    <row r="14" spans="1:25" x14ac:dyDescent="0.2">
      <c r="A14" s="24" t="s">
        <v>47</v>
      </c>
      <c r="B14" s="35"/>
      <c r="C14" s="3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3"/>
      <c r="Y14" s="11"/>
    </row>
    <row r="15" spans="1:25" x14ac:dyDescent="0.2">
      <c r="A15" s="34"/>
      <c r="B15" s="35" t="s">
        <v>29</v>
      </c>
      <c r="C15" s="32"/>
      <c r="D15" s="11">
        <v>16</v>
      </c>
      <c r="E15" s="11">
        <v>32</v>
      </c>
      <c r="F15" s="11">
        <v>16</v>
      </c>
      <c r="G15" s="11"/>
      <c r="H15" s="11">
        <v>8</v>
      </c>
      <c r="I15" s="11">
        <v>8</v>
      </c>
      <c r="J15" s="11">
        <v>8</v>
      </c>
      <c r="K15" s="11"/>
      <c r="L15" s="11">
        <v>8</v>
      </c>
      <c r="M15" s="11"/>
      <c r="N15" s="11">
        <v>32</v>
      </c>
      <c r="O15" s="11">
        <v>8</v>
      </c>
      <c r="P15" s="11"/>
      <c r="Q15" s="11"/>
      <c r="R15" s="13">
        <v>2000</v>
      </c>
      <c r="S15" s="31"/>
      <c r="T15" s="11"/>
      <c r="U15" s="11"/>
      <c r="V15" s="13"/>
      <c r="Y15" s="15" t="s">
        <v>46</v>
      </c>
    </row>
    <row r="16" spans="1:25" x14ac:dyDescent="0.2">
      <c r="A16" s="34"/>
      <c r="B16" s="33" t="s">
        <v>26</v>
      </c>
      <c r="C16" s="32"/>
      <c r="D16" s="11">
        <v>16</v>
      </c>
      <c r="E16" s="11">
        <v>16</v>
      </c>
      <c r="F16" s="11">
        <v>16</v>
      </c>
      <c r="G16" s="11"/>
      <c r="H16" s="11"/>
      <c r="I16" s="11">
        <v>16</v>
      </c>
      <c r="J16" s="11"/>
      <c r="K16" s="11"/>
      <c r="L16" s="11">
        <v>8</v>
      </c>
      <c r="M16" s="11"/>
      <c r="N16" s="11">
        <v>32</v>
      </c>
      <c r="O16" s="11"/>
      <c r="P16" s="11"/>
      <c r="Q16" s="11">
        <v>16</v>
      </c>
      <c r="R16" s="13"/>
      <c r="S16" s="31"/>
      <c r="T16" s="11" t="s">
        <v>25</v>
      </c>
      <c r="U16" s="15" t="s">
        <v>43</v>
      </c>
      <c r="V16" s="13">
        <f>4*2000</f>
        <v>8000</v>
      </c>
      <c r="Y16" s="15"/>
    </row>
    <row r="17" spans="1:25" x14ac:dyDescent="0.2">
      <c r="A17" s="34"/>
      <c r="B17" s="35" t="s">
        <v>23</v>
      </c>
      <c r="C17" s="32"/>
      <c r="D17" s="11">
        <v>8</v>
      </c>
      <c r="E17" s="11">
        <v>8</v>
      </c>
      <c r="F17" s="11"/>
      <c r="G17" s="11"/>
      <c r="H17" s="11"/>
      <c r="I17" s="11"/>
      <c r="J17" s="11"/>
      <c r="K17" s="11"/>
      <c r="L17" s="11"/>
      <c r="M17" s="11"/>
      <c r="N17" s="11">
        <v>8</v>
      </c>
      <c r="O17" s="11"/>
      <c r="P17" s="11"/>
      <c r="Q17" s="11">
        <v>8</v>
      </c>
      <c r="R17" s="13"/>
      <c r="S17" s="31"/>
      <c r="T17" s="11" t="s">
        <v>22</v>
      </c>
      <c r="U17" s="11" t="s">
        <v>45</v>
      </c>
      <c r="V17" s="13"/>
      <c r="Y17" s="11"/>
    </row>
    <row r="18" spans="1:25" x14ac:dyDescent="0.2">
      <c r="A18" s="34"/>
      <c r="B18" s="35" t="s">
        <v>44</v>
      </c>
      <c r="C18" s="32"/>
      <c r="D18" s="11">
        <v>16</v>
      </c>
      <c r="E18" s="11">
        <v>32</v>
      </c>
      <c r="F18" s="11">
        <v>16</v>
      </c>
      <c r="G18" s="11"/>
      <c r="H18" s="11"/>
      <c r="I18" s="11">
        <v>16</v>
      </c>
      <c r="J18" s="11"/>
      <c r="K18" s="11"/>
      <c r="L18" s="11">
        <v>8</v>
      </c>
      <c r="M18" s="11"/>
      <c r="N18" s="11">
        <v>32</v>
      </c>
      <c r="O18" s="11"/>
      <c r="P18" s="11"/>
      <c r="Q18" s="11">
        <v>16</v>
      </c>
      <c r="R18" s="13"/>
      <c r="S18" s="31"/>
      <c r="T18" s="11" t="s">
        <v>25</v>
      </c>
      <c r="U18" s="11" t="s">
        <v>43</v>
      </c>
      <c r="V18" s="13">
        <f>4*2000</f>
        <v>8000</v>
      </c>
      <c r="Y18" s="15"/>
    </row>
    <row r="19" spans="1:25" x14ac:dyDescent="0.2">
      <c r="A19" s="34"/>
      <c r="B19" s="33" t="s">
        <v>42</v>
      </c>
      <c r="C19" s="32"/>
      <c r="D19" s="11">
        <v>8</v>
      </c>
      <c r="E19" s="11">
        <v>16</v>
      </c>
      <c r="F19" s="15"/>
      <c r="G19" s="11"/>
      <c r="H19" s="11"/>
      <c r="I19" s="11"/>
      <c r="J19" s="11"/>
      <c r="K19" s="11"/>
      <c r="L19" s="11"/>
      <c r="M19" s="11"/>
      <c r="N19" s="11">
        <v>16</v>
      </c>
      <c r="O19" s="11"/>
      <c r="P19" s="11"/>
      <c r="Q19" s="11"/>
      <c r="R19" s="13"/>
      <c r="S19" s="31"/>
      <c r="T19" s="11"/>
      <c r="U19" s="11"/>
      <c r="V19" s="13"/>
      <c r="Y19" s="11"/>
    </row>
    <row r="20" spans="1:25" ht="13.5" thickBot="1" x14ac:dyDescent="0.25">
      <c r="A20" s="40"/>
      <c r="B20" s="39" t="s">
        <v>20</v>
      </c>
      <c r="C20" s="38"/>
      <c r="D20" s="36">
        <v>16</v>
      </c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7"/>
      <c r="S20" s="37"/>
      <c r="T20" s="36"/>
      <c r="U20" s="36"/>
      <c r="V20" s="37"/>
      <c r="Y20" s="36"/>
    </row>
    <row r="21" spans="1:25" s="41" customFormat="1" ht="13.5" thickTop="1" x14ac:dyDescent="0.2">
      <c r="A21" s="30" t="s">
        <v>16</v>
      </c>
      <c r="B21" s="48"/>
      <c r="C21" s="47"/>
      <c r="D21" s="12">
        <f>+SUM(D15:D20)</f>
        <v>80</v>
      </c>
      <c r="E21" s="12">
        <f>+SUM(E15:E20)</f>
        <v>104</v>
      </c>
      <c r="F21" s="12">
        <f>+SUM(F15:F20)</f>
        <v>48</v>
      </c>
      <c r="G21" s="12">
        <f>+SUM(D21:F21)</f>
        <v>232</v>
      </c>
      <c r="H21" s="12">
        <f>+SUM(H15:H20)</f>
        <v>8</v>
      </c>
      <c r="I21" s="12">
        <f>+SUM(I15:I20)</f>
        <v>40</v>
      </c>
      <c r="J21" s="12">
        <f>+SUM(J15:J20)</f>
        <v>8</v>
      </c>
      <c r="K21" s="25">
        <f>+SUM(H21:J21)</f>
        <v>56</v>
      </c>
      <c r="L21" s="12">
        <f>+SUM(L15:L20)</f>
        <v>24</v>
      </c>
      <c r="M21" s="12">
        <f>+SUM(L21)</f>
        <v>24</v>
      </c>
      <c r="N21" s="12">
        <f>+SUM(N15:N20)</f>
        <v>120</v>
      </c>
      <c r="O21" s="12">
        <f>+SUM(O15:O20)</f>
        <v>8</v>
      </c>
      <c r="P21" s="12"/>
      <c r="Q21" s="12">
        <f>+SUM(Q15:Q20)</f>
        <v>40</v>
      </c>
      <c r="R21" s="26">
        <f>+SUM(R15:R20)</f>
        <v>2000</v>
      </c>
      <c r="S21" s="26">
        <f>+SUM(S15:S20)</f>
        <v>0</v>
      </c>
      <c r="T21" s="12"/>
      <c r="U21" s="12"/>
      <c r="V21" s="26">
        <f>+SUM(V15:V20)</f>
        <v>16000</v>
      </c>
      <c r="W21" s="26">
        <f>+V21+S21+R21</f>
        <v>18000</v>
      </c>
      <c r="X21" s="12">
        <f>+SUM(G21,K21,M21,N21:Q21)</f>
        <v>480</v>
      </c>
      <c r="Y21" s="12"/>
    </row>
    <row r="22" spans="1:25" x14ac:dyDescent="0.2">
      <c r="A22" s="34"/>
      <c r="B22" s="35"/>
      <c r="C22" s="32"/>
      <c r="D22" s="11"/>
      <c r="E22" s="11"/>
      <c r="F22" s="11"/>
      <c r="G22" s="9"/>
      <c r="H22" s="9"/>
      <c r="I22" s="9"/>
      <c r="J22" s="9"/>
      <c r="K22" s="9"/>
      <c r="L22" s="10"/>
      <c r="M22" s="9"/>
      <c r="N22" s="11"/>
      <c r="O22" s="11"/>
      <c r="P22" s="11"/>
      <c r="Q22" s="11"/>
      <c r="R22" s="13"/>
      <c r="S22" s="13"/>
      <c r="T22" s="11"/>
      <c r="U22" s="11"/>
      <c r="V22" s="13"/>
      <c r="Y22" s="11"/>
    </row>
    <row r="23" spans="1:25" x14ac:dyDescent="0.2">
      <c r="A23" s="24" t="s">
        <v>41</v>
      </c>
      <c r="B23" s="35"/>
      <c r="C23" s="32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3"/>
      <c r="S23" s="13"/>
      <c r="T23" s="11"/>
      <c r="U23" s="11"/>
      <c r="V23" s="13"/>
      <c r="Y23" s="11"/>
    </row>
    <row r="24" spans="1:25" x14ac:dyDescent="0.2">
      <c r="A24" s="34"/>
      <c r="B24" s="35" t="s">
        <v>40</v>
      </c>
      <c r="C24" s="51"/>
      <c r="D24" s="11">
        <v>8</v>
      </c>
      <c r="E24" s="11"/>
      <c r="F24" s="11"/>
      <c r="G24" s="11"/>
      <c r="H24" s="11">
        <v>16</v>
      </c>
      <c r="I24" s="11">
        <v>8</v>
      </c>
      <c r="J24" s="11"/>
      <c r="K24" s="11"/>
      <c r="L24" s="11"/>
      <c r="M24" s="11"/>
      <c r="N24" s="11"/>
      <c r="O24" s="11">
        <v>16</v>
      </c>
      <c r="P24" s="11">
        <v>8</v>
      </c>
      <c r="Q24" s="11"/>
      <c r="R24" s="13">
        <v>1000</v>
      </c>
      <c r="S24" s="13"/>
      <c r="T24" s="11"/>
      <c r="U24" s="11"/>
      <c r="V24" s="13"/>
      <c r="Y24" s="11"/>
    </row>
    <row r="25" spans="1:25" x14ac:dyDescent="0.2">
      <c r="A25" s="34"/>
      <c r="B25" s="33" t="s">
        <v>39</v>
      </c>
      <c r="C25" s="51"/>
      <c r="D25" s="11">
        <v>16</v>
      </c>
      <c r="E25" s="11"/>
      <c r="F25" s="11"/>
      <c r="G25" s="11"/>
      <c r="H25" s="11">
        <v>80</v>
      </c>
      <c r="I25" s="11"/>
      <c r="J25" s="11"/>
      <c r="K25" s="11"/>
      <c r="L25" s="11"/>
      <c r="M25" s="11"/>
      <c r="N25" s="11"/>
      <c r="O25" s="11">
        <v>8</v>
      </c>
      <c r="P25" s="11"/>
      <c r="Q25" s="11"/>
      <c r="R25" s="13">
        <v>2000</v>
      </c>
      <c r="S25" s="13"/>
      <c r="T25" s="11"/>
      <c r="U25" s="11"/>
      <c r="V25" s="13"/>
      <c r="Y25" s="11"/>
    </row>
    <row r="26" spans="1:25" x14ac:dyDescent="0.2">
      <c r="A26" s="34"/>
      <c r="B26" s="33" t="s">
        <v>38</v>
      </c>
      <c r="C26" s="51"/>
      <c r="D26" s="11">
        <v>100</v>
      </c>
      <c r="E26" s="11"/>
      <c r="F26" s="11"/>
      <c r="G26" s="11"/>
      <c r="H26" s="11">
        <v>16</v>
      </c>
      <c r="I26" s="11"/>
      <c r="J26" s="11"/>
      <c r="K26" s="11"/>
      <c r="L26" s="11">
        <v>16</v>
      </c>
      <c r="M26" s="11"/>
      <c r="N26" s="11"/>
      <c r="O26" s="11">
        <v>4</v>
      </c>
      <c r="P26" s="11"/>
      <c r="Q26" s="11"/>
      <c r="R26" s="13"/>
      <c r="S26" s="13"/>
      <c r="T26" s="11"/>
      <c r="U26" s="11"/>
      <c r="V26" s="13"/>
      <c r="Y26" s="11"/>
    </row>
    <row r="27" spans="1:25" x14ac:dyDescent="0.2">
      <c r="A27" s="24"/>
      <c r="B27" s="33" t="s">
        <v>37</v>
      </c>
      <c r="C27" s="32"/>
      <c r="D27" s="11">
        <v>40</v>
      </c>
      <c r="E27" s="11"/>
      <c r="F27" s="11"/>
      <c r="G27" s="11"/>
      <c r="H27" s="11">
        <v>40</v>
      </c>
      <c r="I27" s="11"/>
      <c r="J27" s="11"/>
      <c r="K27" s="11"/>
      <c r="L27" s="11">
        <v>16</v>
      </c>
      <c r="M27" s="11"/>
      <c r="N27" s="11"/>
      <c r="O27" s="11"/>
      <c r="P27" s="11"/>
      <c r="Q27" s="11"/>
      <c r="R27" s="13"/>
      <c r="S27" s="13"/>
      <c r="T27" s="11"/>
      <c r="U27" s="11"/>
      <c r="V27" s="13"/>
      <c r="Y27" s="15"/>
    </row>
    <row r="28" spans="1:25" x14ac:dyDescent="0.2">
      <c r="A28" s="24"/>
      <c r="B28" s="33" t="s">
        <v>36</v>
      </c>
      <c r="C28" s="32"/>
      <c r="D28" s="11">
        <v>8</v>
      </c>
      <c r="E28" s="11"/>
      <c r="F28" s="11"/>
      <c r="G28" s="11"/>
      <c r="H28" s="11"/>
      <c r="I28" s="11"/>
      <c r="J28" s="11"/>
      <c r="K28" s="11"/>
      <c r="L28" s="11">
        <v>16</v>
      </c>
      <c r="M28" s="11"/>
      <c r="N28" s="11"/>
      <c r="O28" s="11"/>
      <c r="P28" s="11"/>
      <c r="Q28" s="11"/>
      <c r="R28" s="13"/>
      <c r="S28" s="13"/>
      <c r="T28" s="11"/>
      <c r="U28" s="11"/>
      <c r="V28" s="13"/>
      <c r="Y28" s="15"/>
    </row>
    <row r="29" spans="1:25" x14ac:dyDescent="0.2">
      <c r="A29" s="24"/>
      <c r="B29" s="33" t="s">
        <v>35</v>
      </c>
      <c r="C29" s="32"/>
      <c r="D29" s="11">
        <v>8</v>
      </c>
      <c r="E29" s="11"/>
      <c r="F29" s="11"/>
      <c r="G29" s="11"/>
      <c r="H29" s="11">
        <v>16</v>
      </c>
      <c r="I29" s="11"/>
      <c r="J29" s="11"/>
      <c r="K29" s="11"/>
      <c r="L29" s="11"/>
      <c r="M29" s="11"/>
      <c r="N29" s="11"/>
      <c r="O29" s="11">
        <v>16</v>
      </c>
      <c r="P29" s="11"/>
      <c r="Q29" s="11"/>
      <c r="R29" s="13">
        <v>500</v>
      </c>
      <c r="S29" s="13"/>
      <c r="T29" s="11"/>
      <c r="U29" s="11"/>
      <c r="V29" s="13"/>
      <c r="Y29" s="15"/>
    </row>
    <row r="30" spans="1:25" ht="13.5" thickBot="1" x14ac:dyDescent="0.25">
      <c r="A30" s="50"/>
      <c r="B30" s="39" t="s">
        <v>34</v>
      </c>
      <c r="C30" s="38"/>
      <c r="D30" s="36">
        <v>40</v>
      </c>
      <c r="E30" s="36">
        <v>8</v>
      </c>
      <c r="F30" s="36"/>
      <c r="G30" s="36"/>
      <c r="H30" s="36">
        <v>16</v>
      </c>
      <c r="I30" s="36"/>
      <c r="J30" s="36"/>
      <c r="K30" s="36"/>
      <c r="L30" s="36"/>
      <c r="M30" s="36"/>
      <c r="N30" s="36"/>
      <c r="O30" s="36">
        <v>8</v>
      </c>
      <c r="P30" s="36"/>
      <c r="Q30" s="36"/>
      <c r="R30" s="37"/>
      <c r="S30" s="49"/>
      <c r="T30" s="36"/>
      <c r="U30" s="36"/>
      <c r="V30" s="37"/>
      <c r="Y30" s="36"/>
    </row>
    <row r="31" spans="1:25" s="41" customFormat="1" ht="13.5" thickTop="1" x14ac:dyDescent="0.2">
      <c r="A31" s="30" t="s">
        <v>16</v>
      </c>
      <c r="B31" s="48"/>
      <c r="C31" s="47"/>
      <c r="D31" s="12">
        <f>+SUM(D24:D30)</f>
        <v>220</v>
      </c>
      <c r="E31" s="12">
        <f>+SUM(E24:E30)</f>
        <v>8</v>
      </c>
      <c r="F31" s="12">
        <f>+SUM(F24:F30)</f>
        <v>0</v>
      </c>
      <c r="G31" s="12">
        <f>+SUM(D31:F31)</f>
        <v>228</v>
      </c>
      <c r="H31" s="12">
        <f>+SUM(H24:H30)</f>
        <v>184</v>
      </c>
      <c r="I31" s="12">
        <f>+SUM(I24:I30)</f>
        <v>8</v>
      </c>
      <c r="J31" s="12">
        <f>+SUM(J24:J30)</f>
        <v>0</v>
      </c>
      <c r="K31" s="12">
        <f>+SUM(H31:J31)</f>
        <v>192</v>
      </c>
      <c r="L31" s="12">
        <f>+SUM(L24:L30)</f>
        <v>48</v>
      </c>
      <c r="M31" s="12">
        <f>+SUM(L31)</f>
        <v>48</v>
      </c>
      <c r="N31" s="12">
        <f t="shared" ref="N31:S31" si="1">+SUM(N24:N30)</f>
        <v>0</v>
      </c>
      <c r="O31" s="12">
        <f t="shared" si="1"/>
        <v>52</v>
      </c>
      <c r="P31" s="12">
        <f t="shared" si="1"/>
        <v>8</v>
      </c>
      <c r="Q31" s="12">
        <f t="shared" si="1"/>
        <v>0</v>
      </c>
      <c r="R31" s="27">
        <f t="shared" si="1"/>
        <v>3500</v>
      </c>
      <c r="S31" s="12">
        <f t="shared" si="1"/>
        <v>0</v>
      </c>
      <c r="T31" s="12"/>
      <c r="U31" s="12"/>
      <c r="V31" s="12"/>
      <c r="W31" s="26">
        <f>+V31+S31+R31</f>
        <v>3500</v>
      </c>
      <c r="X31" s="12">
        <f>+SUM(G31,K31,M31,N31:Q31)</f>
        <v>528</v>
      </c>
      <c r="Y31" s="12"/>
    </row>
    <row r="32" spans="1:25" s="41" customFormat="1" x14ac:dyDescent="0.2">
      <c r="A32" s="46"/>
      <c r="B32" s="45"/>
      <c r="C32" s="44"/>
      <c r="D32" s="42"/>
      <c r="E32" s="42"/>
      <c r="F32" s="42"/>
      <c r="G32" s="9"/>
      <c r="H32" s="9"/>
      <c r="I32" s="9"/>
      <c r="J32" s="9"/>
      <c r="K32" s="9"/>
      <c r="L32" s="10"/>
      <c r="M32" s="9"/>
      <c r="N32" s="42"/>
      <c r="O32" s="42"/>
      <c r="P32" s="42"/>
      <c r="Q32" s="42"/>
      <c r="R32" s="43"/>
      <c r="S32" s="43"/>
      <c r="T32" s="42"/>
      <c r="U32" s="42"/>
      <c r="V32" s="43"/>
      <c r="W32" s="8"/>
      <c r="X32" s="7"/>
      <c r="Y32" s="42"/>
    </row>
    <row r="33" spans="1:25" x14ac:dyDescent="0.2">
      <c r="A33" s="24" t="s">
        <v>33</v>
      </c>
      <c r="B33" s="35"/>
      <c r="C33" s="32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3"/>
      <c r="S33" s="13"/>
      <c r="T33" s="11"/>
      <c r="U33" s="11"/>
      <c r="V33" s="13"/>
      <c r="Y33" s="11"/>
    </row>
    <row r="34" spans="1:25" x14ac:dyDescent="0.2">
      <c r="A34" s="34"/>
      <c r="B34" s="33" t="s">
        <v>32</v>
      </c>
      <c r="C34" s="32"/>
      <c r="D34" s="11">
        <v>4</v>
      </c>
      <c r="E34" s="11">
        <v>8</v>
      </c>
      <c r="F34" s="11">
        <v>12</v>
      </c>
      <c r="G34" s="11"/>
      <c r="H34" s="11"/>
      <c r="I34" s="11"/>
      <c r="J34" s="11"/>
      <c r="K34" s="11"/>
      <c r="L34" s="11"/>
      <c r="M34" s="11"/>
      <c r="N34" s="11"/>
      <c r="O34" s="11"/>
      <c r="P34" s="11">
        <v>40</v>
      </c>
      <c r="Q34" s="11"/>
      <c r="R34" s="13">
        <v>5000</v>
      </c>
      <c r="S34" s="13">
        <v>10000</v>
      </c>
      <c r="T34" s="11"/>
      <c r="U34" s="11"/>
      <c r="V34" s="13"/>
      <c r="Y34" s="11"/>
    </row>
    <row r="35" spans="1:25" ht="13.5" thickBot="1" x14ac:dyDescent="0.25">
      <c r="A35" s="34"/>
      <c r="B35" s="33" t="s">
        <v>31</v>
      </c>
      <c r="C35" s="32"/>
      <c r="D35" s="32"/>
      <c r="E35">
        <v>8</v>
      </c>
      <c r="F35" s="11">
        <v>8</v>
      </c>
      <c r="G35" s="11"/>
      <c r="H35" s="11"/>
      <c r="I35" s="11"/>
      <c r="J35" s="11"/>
      <c r="K35" s="11"/>
      <c r="L35" s="11"/>
      <c r="M35" s="11"/>
      <c r="N35" s="11">
        <v>16</v>
      </c>
      <c r="O35" s="11"/>
      <c r="P35" s="11"/>
      <c r="Q35" s="11"/>
      <c r="R35" s="13"/>
      <c r="S35" s="13"/>
      <c r="T35" s="11"/>
      <c r="U35" s="11"/>
      <c r="V35" s="13"/>
      <c r="Y35" s="11"/>
    </row>
    <row r="36" spans="1:25" s="41" customFormat="1" ht="13.5" thickTop="1" x14ac:dyDescent="0.2">
      <c r="A36" s="30" t="s">
        <v>16</v>
      </c>
      <c r="B36" s="48"/>
      <c r="C36" s="47"/>
      <c r="D36" s="12">
        <f>+SUM(D34:D35)</f>
        <v>4</v>
      </c>
      <c r="E36" s="12">
        <f>+SUM(E34:E35)</f>
        <v>16</v>
      </c>
      <c r="F36" s="12">
        <f>+SUM(F34:F35)</f>
        <v>20</v>
      </c>
      <c r="G36" s="12">
        <f>+SUM(D36:F36)</f>
        <v>40</v>
      </c>
      <c r="H36" s="12">
        <f>+SUM(H34:H35)</f>
        <v>0</v>
      </c>
      <c r="I36" s="12">
        <f>+SUM(I34:I35)</f>
        <v>0</v>
      </c>
      <c r="J36" s="12">
        <f>+SUM(J34:J35)</f>
        <v>0</v>
      </c>
      <c r="K36" s="12">
        <f>+SUM(H36:J36)</f>
        <v>0</v>
      </c>
      <c r="L36" s="12">
        <f t="shared" ref="L36:S36" si="2">+SUM(L34:L35)</f>
        <v>0</v>
      </c>
      <c r="M36" s="12">
        <f t="shared" si="2"/>
        <v>0</v>
      </c>
      <c r="N36" s="12">
        <f t="shared" si="2"/>
        <v>16</v>
      </c>
      <c r="O36" s="12">
        <f t="shared" si="2"/>
        <v>0</v>
      </c>
      <c r="P36" s="12">
        <f t="shared" si="2"/>
        <v>40</v>
      </c>
      <c r="Q36" s="12">
        <f t="shared" si="2"/>
        <v>0</v>
      </c>
      <c r="R36" s="27">
        <f t="shared" si="2"/>
        <v>5000</v>
      </c>
      <c r="S36" s="27">
        <f t="shared" si="2"/>
        <v>10000</v>
      </c>
      <c r="T36" s="12"/>
      <c r="U36" s="12"/>
      <c r="V36" s="12"/>
      <c r="W36" s="26">
        <f>+V36+S36+R36</f>
        <v>15000</v>
      </c>
      <c r="X36" s="12">
        <f>+SUM(G36,K36,M36,N36:Q36)</f>
        <v>96</v>
      </c>
      <c r="Y36" s="12"/>
    </row>
    <row r="37" spans="1:25" s="41" customFormat="1" x14ac:dyDescent="0.2">
      <c r="A37" s="46"/>
      <c r="B37" s="45"/>
      <c r="C37" s="44"/>
      <c r="D37" s="42"/>
      <c r="E37" s="42"/>
      <c r="F37" s="9">
        <f>+SUM(C36:E36)</f>
        <v>20</v>
      </c>
      <c r="G37" s="9"/>
      <c r="H37" s="9"/>
      <c r="I37" s="9"/>
      <c r="J37" s="9">
        <f>+SUM(G36:I36)</f>
        <v>40</v>
      </c>
      <c r="K37" s="10"/>
      <c r="L37" s="9">
        <f>+SUM(K36:K36)</f>
        <v>0</v>
      </c>
      <c r="M37" s="42"/>
      <c r="N37" s="42"/>
      <c r="O37" s="42"/>
      <c r="P37" s="42"/>
      <c r="Q37" s="42"/>
      <c r="R37" s="43"/>
      <c r="S37" s="43"/>
      <c r="T37" s="42"/>
      <c r="U37" s="42"/>
      <c r="V37" s="43"/>
      <c r="W37" s="8"/>
      <c r="X37" s="7"/>
      <c r="Y37" s="42"/>
    </row>
    <row r="38" spans="1:25" x14ac:dyDescent="0.2">
      <c r="A38" s="24" t="s">
        <v>30</v>
      </c>
      <c r="B38" s="35"/>
      <c r="C38" s="32"/>
      <c r="D38" s="15"/>
      <c r="E38" s="15"/>
      <c r="F38" s="15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3"/>
      <c r="S38" s="13"/>
      <c r="T38" s="11"/>
      <c r="U38" s="11"/>
      <c r="V38" s="13"/>
      <c r="Y38" s="11"/>
    </row>
    <row r="39" spans="1:25" x14ac:dyDescent="0.2">
      <c r="A39" s="34"/>
      <c r="B39" s="35" t="s">
        <v>29</v>
      </c>
      <c r="C39" s="32"/>
      <c r="D39" s="11">
        <v>8</v>
      </c>
      <c r="E39" s="11">
        <v>16</v>
      </c>
      <c r="F39" s="11">
        <v>8</v>
      </c>
      <c r="G39" s="11"/>
      <c r="H39" s="11">
        <v>4</v>
      </c>
      <c r="I39" s="11">
        <v>4</v>
      </c>
      <c r="J39" s="11">
        <v>4</v>
      </c>
      <c r="K39" s="11"/>
      <c r="L39" s="11">
        <v>16</v>
      </c>
      <c r="M39" s="11"/>
      <c r="N39" s="11">
        <v>16</v>
      </c>
      <c r="O39" s="11">
        <v>4</v>
      </c>
      <c r="P39" s="11"/>
      <c r="Q39" s="11"/>
      <c r="R39" s="13">
        <v>2000</v>
      </c>
      <c r="S39" s="31"/>
      <c r="T39" s="11"/>
      <c r="U39" s="11"/>
      <c r="V39" s="13"/>
      <c r="Y39" s="15" t="s">
        <v>28</v>
      </c>
    </row>
    <row r="40" spans="1:25" x14ac:dyDescent="0.2">
      <c r="A40" s="34"/>
      <c r="B40" s="33" t="s">
        <v>27</v>
      </c>
      <c r="C40" s="32"/>
      <c r="D40" s="11">
        <v>8</v>
      </c>
      <c r="E40" s="11">
        <v>8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3"/>
      <c r="S40" s="13">
        <v>2000</v>
      </c>
      <c r="T40" s="11"/>
      <c r="U40" s="11"/>
      <c r="V40" s="13"/>
      <c r="Y40" s="15"/>
    </row>
    <row r="41" spans="1:25" x14ac:dyDescent="0.2">
      <c r="A41" s="34"/>
      <c r="B41" s="33" t="s">
        <v>26</v>
      </c>
      <c r="C41" s="32"/>
      <c r="D41" s="11">
        <v>8</v>
      </c>
      <c r="E41" s="11">
        <v>16</v>
      </c>
      <c r="F41" s="11">
        <v>8</v>
      </c>
      <c r="G41" s="11"/>
      <c r="H41" s="11">
        <v>8</v>
      </c>
      <c r="I41" s="11">
        <v>8</v>
      </c>
      <c r="J41" s="11"/>
      <c r="K41" s="11"/>
      <c r="L41" s="11">
        <v>8</v>
      </c>
      <c r="M41" s="11"/>
      <c r="N41" s="11">
        <v>16</v>
      </c>
      <c r="O41" s="11"/>
      <c r="P41" s="11"/>
      <c r="Q41" s="11">
        <v>8</v>
      </c>
      <c r="R41" s="13"/>
      <c r="S41" s="31"/>
      <c r="T41" s="11" t="s">
        <v>25</v>
      </c>
      <c r="U41" s="15" t="s">
        <v>24</v>
      </c>
      <c r="V41" s="13">
        <f>2*2000</f>
        <v>4000</v>
      </c>
      <c r="Y41" s="15"/>
    </row>
    <row r="42" spans="1:25" x14ac:dyDescent="0.2">
      <c r="A42" s="34"/>
      <c r="B42" s="35" t="s">
        <v>23</v>
      </c>
      <c r="C42" s="32"/>
      <c r="D42" s="11">
        <v>12</v>
      </c>
      <c r="E42" s="11">
        <v>12</v>
      </c>
      <c r="F42" s="11"/>
      <c r="G42" s="11"/>
      <c r="H42" s="11"/>
      <c r="I42" s="11">
        <v>8</v>
      </c>
      <c r="J42" s="11"/>
      <c r="K42" s="11"/>
      <c r="L42" s="11"/>
      <c r="M42" s="11"/>
      <c r="N42" s="11">
        <v>8</v>
      </c>
      <c r="O42" s="11"/>
      <c r="P42" s="11"/>
      <c r="Q42" s="11">
        <v>12</v>
      </c>
      <c r="R42" s="13"/>
      <c r="S42" s="31"/>
      <c r="T42" s="11" t="s">
        <v>22</v>
      </c>
      <c r="U42" s="11" t="s">
        <v>21</v>
      </c>
      <c r="V42" s="13"/>
      <c r="Y42" s="11"/>
    </row>
    <row r="43" spans="1:25" ht="13.5" thickBot="1" x14ac:dyDescent="0.25">
      <c r="A43" s="40"/>
      <c r="B43" s="39" t="s">
        <v>20</v>
      </c>
      <c r="C43" s="38"/>
      <c r="D43" s="36">
        <v>8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7"/>
      <c r="S43" s="37"/>
      <c r="T43" s="36"/>
      <c r="U43" s="36"/>
      <c r="V43" s="37"/>
      <c r="Y43" s="36"/>
    </row>
    <row r="44" spans="1:25" ht="13.5" thickTop="1" x14ac:dyDescent="0.2">
      <c r="A44" s="30" t="s">
        <v>16</v>
      </c>
      <c r="B44" s="29"/>
      <c r="C44" s="28"/>
      <c r="D44" s="25">
        <f>+SUM(D39:D43)</f>
        <v>44</v>
      </c>
      <c r="E44" s="25">
        <f>+SUM(E39:E43)</f>
        <v>52</v>
      </c>
      <c r="F44" s="25">
        <f>+SUM(F39:F43)</f>
        <v>16</v>
      </c>
      <c r="G44" s="12">
        <f>+SUM(D44:F44)</f>
        <v>112</v>
      </c>
      <c r="H44" s="25">
        <f>+SUM(H39:H43)</f>
        <v>12</v>
      </c>
      <c r="I44" s="25">
        <f>+SUM(I39:I43)</f>
        <v>20</v>
      </c>
      <c r="J44" s="25">
        <f>+SUM(J39:J43)</f>
        <v>4</v>
      </c>
      <c r="K44" s="12">
        <f>+SUM(H44:J44)</f>
        <v>36</v>
      </c>
      <c r="L44" s="25">
        <f>+SUM(L39:L43)</f>
        <v>24</v>
      </c>
      <c r="M44" s="12">
        <f>+SUM(L44)</f>
        <v>24</v>
      </c>
      <c r="N44" s="25">
        <f>+SUM(N39:N43)</f>
        <v>40</v>
      </c>
      <c r="O44" s="25">
        <f>+SUM(O39:O43)</f>
        <v>4</v>
      </c>
      <c r="P44" s="25"/>
      <c r="Q44" s="25">
        <f>+SUM(Q39:Q43)</f>
        <v>20</v>
      </c>
      <c r="R44" s="26">
        <f>+SUM(R39:R43)</f>
        <v>2000</v>
      </c>
      <c r="S44" s="26">
        <f>+SUM(S39:S43)</f>
        <v>2000</v>
      </c>
      <c r="T44" s="25"/>
      <c r="U44" s="25"/>
      <c r="V44" s="26">
        <f>+SUM(V39:V43)</f>
        <v>4000</v>
      </c>
      <c r="W44" s="26">
        <f>+V44+S44+R44</f>
        <v>8000</v>
      </c>
      <c r="X44" s="12">
        <f>+SUM(G44,K44,M44,N44:Q44)</f>
        <v>236</v>
      </c>
      <c r="Y44" s="25"/>
    </row>
    <row r="45" spans="1:25" s="2" customFormat="1" x14ac:dyDescent="0.2">
      <c r="A45" s="34"/>
      <c r="B45" s="35"/>
      <c r="C45" s="32"/>
      <c r="D45" s="11"/>
      <c r="E45" s="11"/>
      <c r="F45" s="11"/>
      <c r="G45" s="9"/>
      <c r="H45" s="9"/>
      <c r="I45" s="9"/>
      <c r="J45" s="9"/>
      <c r="K45" s="9"/>
      <c r="L45" s="10"/>
      <c r="M45" s="9"/>
      <c r="N45" s="11"/>
      <c r="O45" s="11"/>
      <c r="P45" s="11"/>
      <c r="Q45" s="11"/>
      <c r="R45" s="13"/>
      <c r="S45" s="13"/>
      <c r="T45" s="11"/>
      <c r="U45" s="11"/>
      <c r="V45" s="13"/>
      <c r="Y45" s="11"/>
    </row>
    <row r="46" spans="1:25" x14ac:dyDescent="0.2">
      <c r="A46" s="24" t="s">
        <v>19</v>
      </c>
      <c r="B46" s="35"/>
      <c r="C46" s="32"/>
      <c r="D46" s="15"/>
      <c r="E46" s="15"/>
      <c r="F46" s="15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3"/>
      <c r="S46" s="13"/>
      <c r="T46" s="11"/>
      <c r="U46" s="11"/>
      <c r="V46" s="13"/>
      <c r="Y46" s="11"/>
    </row>
    <row r="47" spans="1:25" x14ac:dyDescent="0.2">
      <c r="A47" s="34"/>
      <c r="B47" s="33" t="s">
        <v>18</v>
      </c>
      <c r="C47" s="32"/>
      <c r="D47" s="11">
        <v>8</v>
      </c>
      <c r="E47" s="11"/>
      <c r="F47" s="11"/>
      <c r="G47" s="11"/>
      <c r="H47" s="11">
        <v>40</v>
      </c>
      <c r="I47" s="11"/>
      <c r="J47" s="11">
        <v>40</v>
      </c>
      <c r="K47" s="11"/>
      <c r="L47" s="11"/>
      <c r="M47" s="11"/>
      <c r="N47" s="11">
        <v>16</v>
      </c>
      <c r="O47" s="11">
        <v>4</v>
      </c>
      <c r="P47" s="11"/>
      <c r="Q47" s="11"/>
      <c r="R47" s="13">
        <v>3000</v>
      </c>
      <c r="S47" s="31"/>
      <c r="T47" s="11"/>
      <c r="U47" s="11"/>
      <c r="V47" s="13"/>
      <c r="Y47" s="15"/>
    </row>
    <row r="48" spans="1:25" ht="13.5" thickBot="1" x14ac:dyDescent="0.25">
      <c r="A48" s="34"/>
      <c r="B48" s="33" t="s">
        <v>17</v>
      </c>
      <c r="C48" s="32"/>
      <c r="D48" s="11">
        <v>8</v>
      </c>
      <c r="E48" s="11"/>
      <c r="F48" s="11"/>
      <c r="G48" s="11"/>
      <c r="H48" s="11">
        <v>40</v>
      </c>
      <c r="I48" s="11"/>
      <c r="J48" s="11">
        <v>40</v>
      </c>
      <c r="K48" s="11"/>
      <c r="L48" s="11"/>
      <c r="M48" s="11"/>
      <c r="N48" s="11">
        <v>8</v>
      </c>
      <c r="O48" s="11"/>
      <c r="P48" s="11"/>
      <c r="Q48" s="11"/>
      <c r="R48" s="13"/>
      <c r="S48" s="31"/>
      <c r="T48" s="11"/>
      <c r="U48" s="15"/>
      <c r="V48" s="13"/>
      <c r="Y48" s="15"/>
    </row>
    <row r="49" spans="1:25" ht="13.5" thickTop="1" x14ac:dyDescent="0.2">
      <c r="A49" s="30" t="s">
        <v>16</v>
      </c>
      <c r="B49" s="29"/>
      <c r="C49" s="28"/>
      <c r="D49" s="25">
        <f>+SUM(D47:D48)</f>
        <v>16</v>
      </c>
      <c r="E49" s="25">
        <f>+SUM(E47:E48)</f>
        <v>0</v>
      </c>
      <c r="F49" s="25">
        <f>+SUM(F47:F48)</f>
        <v>0</v>
      </c>
      <c r="G49" s="12">
        <f>+SUM(D49:F49)</f>
        <v>16</v>
      </c>
      <c r="H49" s="25">
        <f>+SUM(H47:H48)</f>
        <v>80</v>
      </c>
      <c r="I49" s="25">
        <f>+SUM(I47:I48)</f>
        <v>0</v>
      </c>
      <c r="J49" s="25">
        <f>+SUM(J47:J48)</f>
        <v>80</v>
      </c>
      <c r="K49" s="12">
        <f>+SUM(H49:J49)</f>
        <v>160</v>
      </c>
      <c r="L49" s="25">
        <f>+SUM(L47:L48)</f>
        <v>0</v>
      </c>
      <c r="M49" s="12">
        <f>+SUM(L49)</f>
        <v>0</v>
      </c>
      <c r="N49" s="25">
        <f>+SUM(N47:N48)</f>
        <v>24</v>
      </c>
      <c r="O49" s="25">
        <f>+SUM(O47:O48)</f>
        <v>4</v>
      </c>
      <c r="P49" s="25"/>
      <c r="Q49" s="25"/>
      <c r="R49" s="26">
        <f>+SUM(R47:R48)</f>
        <v>3000</v>
      </c>
      <c r="S49" s="27"/>
      <c r="T49" s="25"/>
      <c r="U49" s="25"/>
      <c r="V49" s="26"/>
      <c r="W49" s="26">
        <f>+V49+S49+R49</f>
        <v>3000</v>
      </c>
      <c r="X49" s="12">
        <f>+SUM(G49,K49,M49,N49:Q49)</f>
        <v>204</v>
      </c>
      <c r="Y49" s="25"/>
    </row>
    <row r="50" spans="1:25" s="2" customFormat="1" x14ac:dyDescent="0.2">
      <c r="C50" s="35"/>
      <c r="D50" s="35"/>
      <c r="E50" s="35"/>
      <c r="F50" s="35"/>
      <c r="G50" s="56"/>
      <c r="H50" s="56"/>
      <c r="I50" s="56"/>
      <c r="J50" s="56"/>
      <c r="K50" s="56"/>
      <c r="L50" s="57"/>
      <c r="M50" s="56"/>
      <c r="N50" s="35"/>
      <c r="O50" s="35"/>
      <c r="P50" s="35"/>
      <c r="Q50" s="35"/>
      <c r="R50" s="58"/>
      <c r="S50" s="58"/>
      <c r="T50" s="35"/>
      <c r="U50" s="35"/>
      <c r="V50" s="3"/>
      <c r="Y50" s="11"/>
    </row>
    <row r="51" spans="1:25" x14ac:dyDescent="0.2">
      <c r="A51" s="24"/>
      <c r="B51" s="23"/>
      <c r="C51" s="22"/>
      <c r="D51" s="62" t="s">
        <v>15</v>
      </c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4"/>
      <c r="Q51" s="21"/>
      <c r="R51" s="18" t="s">
        <v>14</v>
      </c>
      <c r="S51" s="20" t="s">
        <v>13</v>
      </c>
      <c r="T51" s="62" t="s">
        <v>12</v>
      </c>
      <c r="U51" s="63"/>
      <c r="V51" s="64"/>
      <c r="Y51" s="11"/>
    </row>
    <row r="52" spans="1:25" x14ac:dyDescent="0.2">
      <c r="A52" s="59"/>
      <c r="B52" s="60"/>
      <c r="C52" s="19"/>
      <c r="D52" s="17"/>
      <c r="E52" s="17"/>
      <c r="F52" s="18"/>
      <c r="G52" s="17" t="s">
        <v>11</v>
      </c>
      <c r="H52" s="17"/>
      <c r="I52" s="17"/>
      <c r="J52" s="17"/>
      <c r="K52" s="17" t="s">
        <v>10</v>
      </c>
      <c r="L52" s="17"/>
      <c r="M52" s="17" t="s">
        <v>9</v>
      </c>
      <c r="N52" s="17" t="s">
        <v>8</v>
      </c>
      <c r="O52" s="17" t="s">
        <v>7</v>
      </c>
      <c r="P52" s="17" t="s">
        <v>6</v>
      </c>
      <c r="Q52" s="17" t="s">
        <v>5</v>
      </c>
      <c r="R52" s="17"/>
      <c r="S52" s="17"/>
      <c r="T52" s="17" t="s">
        <v>4</v>
      </c>
      <c r="U52" s="16" t="s">
        <v>3</v>
      </c>
      <c r="V52" s="16" t="s">
        <v>2</v>
      </c>
      <c r="Y52" s="11"/>
    </row>
    <row r="53" spans="1:25" x14ac:dyDescent="0.2">
      <c r="A53" s="11" t="s">
        <v>1</v>
      </c>
      <c r="B53" s="11"/>
      <c r="C53" s="11"/>
      <c r="D53" s="15">
        <f t="shared" ref="D53:S53" si="3">+SUM(D49,D44,D36,D31,D21,D12)</f>
        <v>492</v>
      </c>
      <c r="E53" s="15">
        <f t="shared" si="3"/>
        <v>316</v>
      </c>
      <c r="F53" s="15">
        <f t="shared" si="3"/>
        <v>220</v>
      </c>
      <c r="G53" s="15">
        <f t="shared" si="3"/>
        <v>1028</v>
      </c>
      <c r="H53" s="15">
        <f t="shared" si="3"/>
        <v>316</v>
      </c>
      <c r="I53" s="15">
        <f t="shared" si="3"/>
        <v>100</v>
      </c>
      <c r="J53" s="15">
        <f t="shared" si="3"/>
        <v>108</v>
      </c>
      <c r="K53" s="15">
        <f t="shared" si="3"/>
        <v>524</v>
      </c>
      <c r="L53" s="15">
        <f t="shared" si="3"/>
        <v>192</v>
      </c>
      <c r="M53" s="15">
        <f t="shared" si="3"/>
        <v>192</v>
      </c>
      <c r="N53" s="15">
        <f t="shared" si="3"/>
        <v>232</v>
      </c>
      <c r="O53" s="15">
        <f t="shared" si="3"/>
        <v>76</v>
      </c>
      <c r="P53" s="15">
        <f t="shared" si="3"/>
        <v>128</v>
      </c>
      <c r="Q53" s="15">
        <f t="shared" si="3"/>
        <v>60</v>
      </c>
      <c r="R53" s="14">
        <f t="shared" si="3"/>
        <v>37500</v>
      </c>
      <c r="S53" s="14">
        <f t="shared" si="3"/>
        <v>12000</v>
      </c>
      <c r="T53" s="14"/>
      <c r="U53" s="14"/>
      <c r="V53" s="14">
        <f>+SUM(V49,V44,V36,V31,V21,V12)</f>
        <v>20000</v>
      </c>
      <c r="W53" s="13">
        <f>+V53+S53+R53</f>
        <v>69500</v>
      </c>
      <c r="X53" s="55">
        <f>+SUM(G53,K53,M53,N53:Q53)</f>
        <v>2240</v>
      </c>
      <c r="Y53" s="11"/>
    </row>
    <row r="54" spans="1:25" hidden="1" x14ac:dyDescent="0.2">
      <c r="A54" s="2"/>
      <c r="B54" s="2"/>
      <c r="C54" s="2"/>
      <c r="D54" s="2"/>
      <c r="E54" s="2"/>
      <c r="F54" s="2"/>
      <c r="G54" s="9">
        <f>+SUM(D53:F53)</f>
        <v>1028</v>
      </c>
      <c r="H54" s="9"/>
      <c r="I54" s="9"/>
      <c r="J54" s="9"/>
      <c r="K54" s="9">
        <f>+SUM(H53:J53)</f>
        <v>524</v>
      </c>
      <c r="L54" s="10"/>
      <c r="M54" s="9">
        <f>+SUM(L53)</f>
        <v>192</v>
      </c>
      <c r="N54" s="9">
        <f>+N53</f>
        <v>232</v>
      </c>
      <c r="O54" s="9">
        <f>+O53</f>
        <v>76</v>
      </c>
      <c r="P54" s="9">
        <f>+P53</f>
        <v>128</v>
      </c>
      <c r="Q54" s="9">
        <f>+Q53</f>
        <v>60</v>
      </c>
      <c r="R54" s="3"/>
      <c r="S54" s="3"/>
      <c r="T54" s="2"/>
      <c r="U54" s="2"/>
      <c r="V54" s="3"/>
      <c r="W54" s="8">
        <f>+SUM(R53:V53)</f>
        <v>69500</v>
      </c>
      <c r="X54" s="7">
        <f>+SUM(G54,K54,M54,N54,O54,P54,Q54)</f>
        <v>2240</v>
      </c>
      <c r="Y54" s="2"/>
    </row>
    <row r="55" spans="1:25" hidden="1" x14ac:dyDescent="0.2">
      <c r="A55" s="2"/>
      <c r="B55" s="2"/>
      <c r="C55" s="2"/>
      <c r="D55" s="2"/>
      <c r="E55" s="2"/>
      <c r="F55" s="2"/>
      <c r="G55" s="7"/>
      <c r="H55" s="7"/>
      <c r="I55" s="7"/>
      <c r="J55" s="7"/>
      <c r="K55" s="2"/>
      <c r="L55" s="2"/>
      <c r="M55" s="2">
        <f>+SUM(M53,K53,G53)</f>
        <v>1744</v>
      </c>
      <c r="N55" s="2"/>
      <c r="O55" s="2"/>
      <c r="P55" s="2"/>
      <c r="Q55" s="2"/>
      <c r="R55" s="3"/>
      <c r="S55" s="3"/>
      <c r="T55" s="2"/>
      <c r="U55" s="2"/>
      <c r="V55" s="3"/>
      <c r="W55" s="3"/>
      <c r="X55" s="7"/>
      <c r="Y55" s="2"/>
    </row>
    <row r="56" spans="1:25" s="2" customFormat="1" hidden="1" x14ac:dyDescent="0.2">
      <c r="R56" s="3"/>
      <c r="S56" s="3"/>
      <c r="V56" s="3"/>
    </row>
    <row r="57" spans="1:25" s="2" customFormat="1" hidden="1" x14ac:dyDescent="0.2">
      <c r="A57" s="2" t="s">
        <v>0</v>
      </c>
      <c r="C57" s="6"/>
      <c r="D57" s="2">
        <v>392</v>
      </c>
      <c r="E57" s="2">
        <v>396</v>
      </c>
      <c r="F57" s="2">
        <v>276</v>
      </c>
      <c r="G57" s="2">
        <v>1104</v>
      </c>
      <c r="H57" s="2">
        <v>244</v>
      </c>
      <c r="I57" s="2">
        <v>156</v>
      </c>
      <c r="J57" s="2">
        <v>112</v>
      </c>
      <c r="K57" s="2">
        <v>512</v>
      </c>
      <c r="L57" s="2">
        <v>300</v>
      </c>
      <c r="M57" s="2">
        <v>380</v>
      </c>
      <c r="N57" s="2">
        <v>340</v>
      </c>
      <c r="O57" s="2">
        <v>202</v>
      </c>
      <c r="P57" s="2">
        <v>136</v>
      </c>
      <c r="Q57" s="2">
        <v>56</v>
      </c>
      <c r="R57" s="5">
        <v>47000</v>
      </c>
      <c r="S57" s="5">
        <v>7400</v>
      </c>
      <c r="T57" s="3">
        <v>0</v>
      </c>
      <c r="U57" s="3">
        <v>0</v>
      </c>
      <c r="V57" s="5">
        <v>8000</v>
      </c>
      <c r="W57" s="5">
        <v>62400</v>
      </c>
      <c r="X57" s="4">
        <v>2730</v>
      </c>
    </row>
    <row r="58" spans="1:25" s="2" customFormat="1" hidden="1" x14ac:dyDescent="0.2">
      <c r="M58" s="2">
        <f>+SUM(M57,K57,G57)</f>
        <v>1996</v>
      </c>
      <c r="R58" s="3"/>
      <c r="S58" s="3"/>
      <c r="V58" s="3"/>
    </row>
    <row r="59" spans="1:25" s="2" customFormat="1" hidden="1" x14ac:dyDescent="0.2">
      <c r="C59" t="s">
        <v>68</v>
      </c>
      <c r="D59"/>
      <c r="R59" s="3"/>
      <c r="S59" s="3"/>
      <c r="V59" s="3"/>
    </row>
    <row r="60" spans="1:25" s="2" customFormat="1" hidden="1" x14ac:dyDescent="0.2">
      <c r="B60" s="2">
        <v>1</v>
      </c>
      <c r="C60" t="s">
        <v>69</v>
      </c>
      <c r="D60" s="2">
        <f>+SUM(D5:D9)/2+D21/2</f>
        <v>88</v>
      </c>
      <c r="E60" s="2">
        <f>+SUM(E5:E9)/2+E21/2</f>
        <v>120</v>
      </c>
      <c r="F60" s="2">
        <f>+SUM(F5:F9)/2+F21/2</f>
        <v>92</v>
      </c>
      <c r="H60" s="2">
        <f>+SUM(H5:H9)/2+H21/2</f>
        <v>20</v>
      </c>
      <c r="I60" s="2">
        <f>+SUM(I5:I9)/2+I21/2</f>
        <v>36</v>
      </c>
      <c r="J60" s="2">
        <f>+SUM(J5:J9)/2+J21/2</f>
        <v>12</v>
      </c>
      <c r="L60" s="2">
        <f>+SUM(L5:L9)/2+L21/2</f>
        <v>60</v>
      </c>
      <c r="N60" s="2">
        <f>+SUM(N5:N9)/2+N21/2</f>
        <v>76</v>
      </c>
      <c r="O60" s="2">
        <f>+SUM(O5:O9)/2+O21/2</f>
        <v>8</v>
      </c>
      <c r="P60" s="2">
        <f>+SUM(P5:P9)/2+P21/2</f>
        <v>40</v>
      </c>
      <c r="Q60" s="2">
        <f>+SUM(Q5:Q9)/2+Q21/2</f>
        <v>20</v>
      </c>
      <c r="R60" s="3"/>
      <c r="S60" s="3"/>
      <c r="V60" s="3"/>
    </row>
    <row r="61" spans="1:25" s="2" customFormat="1" hidden="1" x14ac:dyDescent="0.2">
      <c r="B61" s="2">
        <v>2</v>
      </c>
      <c r="C61" t="s">
        <v>70</v>
      </c>
      <c r="D61" s="2">
        <f>+D31+D49</f>
        <v>236</v>
      </c>
      <c r="E61" s="2">
        <f>+E31+E49</f>
        <v>8</v>
      </c>
      <c r="F61" s="2">
        <f>+F31+F49</f>
        <v>0</v>
      </c>
      <c r="H61" s="2">
        <f>+H31+H49</f>
        <v>264</v>
      </c>
      <c r="I61" s="2">
        <f>+I31+I49</f>
        <v>8</v>
      </c>
      <c r="J61" s="2">
        <f>+J31+J49</f>
        <v>80</v>
      </c>
      <c r="L61" s="2">
        <f>+L31+L49</f>
        <v>48</v>
      </c>
      <c r="N61" s="2">
        <f>+N31+N49</f>
        <v>24</v>
      </c>
      <c r="O61" s="2">
        <f>+O31+O49</f>
        <v>56</v>
      </c>
      <c r="P61" s="2">
        <f>+P31+P49</f>
        <v>8</v>
      </c>
      <c r="Q61" s="2">
        <f>+Q31+Q49</f>
        <v>0</v>
      </c>
      <c r="R61" s="3"/>
      <c r="S61" s="3"/>
      <c r="V61" s="3"/>
    </row>
    <row r="62" spans="1:25" s="2" customFormat="1" hidden="1" x14ac:dyDescent="0.2">
      <c r="B62" s="2">
        <v>3</v>
      </c>
      <c r="C62" t="s">
        <v>71</v>
      </c>
      <c r="D62" s="2">
        <f>+SUM(D5:D9)/2+D21/2</f>
        <v>88</v>
      </c>
      <c r="E62" s="2">
        <f>+SUM(E5:E9)/2+E21/2</f>
        <v>120</v>
      </c>
      <c r="F62" s="2">
        <f>+SUM(F5:F9)/2+F21/2</f>
        <v>92</v>
      </c>
      <c r="H62" s="2">
        <f>+SUM(H5:H9)/2+H21/2</f>
        <v>20</v>
      </c>
      <c r="I62" s="2">
        <f>+SUM(I5:I9)/2+I21/2</f>
        <v>36</v>
      </c>
      <c r="J62" s="2">
        <f>+SUM(J5:J9)/2+J21/2</f>
        <v>12</v>
      </c>
      <c r="L62" s="2">
        <f>+SUM(L5:L9)/2+L21/2</f>
        <v>60</v>
      </c>
      <c r="N62" s="2">
        <f>+SUM(N5:N9)/2+N21/2</f>
        <v>76</v>
      </c>
      <c r="O62" s="2">
        <f>+SUM(O5:O9)/2+O21/2</f>
        <v>8</v>
      </c>
      <c r="P62" s="2">
        <f>+SUM(P5:P9)/2+P21/2</f>
        <v>40</v>
      </c>
      <c r="Q62" s="2">
        <f>+SUM(Q5:Q9)/2+Q21/2</f>
        <v>20</v>
      </c>
      <c r="R62" s="3"/>
      <c r="S62" s="3"/>
      <c r="V62" s="3"/>
    </row>
    <row r="63" spans="1:25" s="2" customFormat="1" hidden="1" x14ac:dyDescent="0.2">
      <c r="B63" s="54">
        <v>4</v>
      </c>
      <c r="C63" t="s">
        <v>72</v>
      </c>
      <c r="D63" s="2">
        <f>+SUM(D10:D11)</f>
        <v>32</v>
      </c>
      <c r="E63" s="2">
        <f>+SUM(E10:E11)</f>
        <v>0</v>
      </c>
      <c r="F63" s="2">
        <f>+SUM(F10:F11)</f>
        <v>0</v>
      </c>
      <c r="H63" s="2">
        <f>+SUM(H10:H11)</f>
        <v>0</v>
      </c>
      <c r="I63" s="2">
        <f>+SUM(I10:I11)</f>
        <v>0</v>
      </c>
      <c r="J63" s="2">
        <f>+SUM(J10:J11)</f>
        <v>0</v>
      </c>
      <c r="L63" s="2">
        <f>+SUM(L10:L11)</f>
        <v>0</v>
      </c>
      <c r="N63" s="2">
        <f>+SUM(N10:N11)</f>
        <v>0</v>
      </c>
      <c r="O63" s="2">
        <f>+SUM(O10:O11)</f>
        <v>0</v>
      </c>
      <c r="P63" s="2">
        <f>+SUM(P10:P11)</f>
        <v>0</v>
      </c>
      <c r="Q63" s="2">
        <f>+SUM(Q10:Q11)</f>
        <v>0</v>
      </c>
      <c r="R63" s="3"/>
      <c r="S63" s="3"/>
      <c r="V63" s="3"/>
    </row>
    <row r="64" spans="1:25" s="2" customFormat="1" hidden="1" x14ac:dyDescent="0.2">
      <c r="B64" s="54">
        <v>5</v>
      </c>
      <c r="C64" t="s">
        <v>73</v>
      </c>
      <c r="D64" s="2">
        <f>+D36+D44</f>
        <v>48</v>
      </c>
      <c r="E64" s="2">
        <f>+E36+E44</f>
        <v>68</v>
      </c>
      <c r="F64" s="2">
        <f>+F36+F44</f>
        <v>36</v>
      </c>
      <c r="H64" s="2">
        <f>+H36+H44</f>
        <v>12</v>
      </c>
      <c r="I64" s="2">
        <f>+I36+I44</f>
        <v>20</v>
      </c>
      <c r="J64" s="2">
        <f>+J36+J44</f>
        <v>4</v>
      </c>
      <c r="L64" s="2">
        <f>+L36+L44</f>
        <v>24</v>
      </c>
      <c r="N64" s="2">
        <f>+N36+N44</f>
        <v>56</v>
      </c>
      <c r="O64" s="2">
        <f>+O36+O44</f>
        <v>4</v>
      </c>
      <c r="P64" s="2">
        <f>+P36+P44</f>
        <v>40</v>
      </c>
      <c r="Q64" s="2">
        <f>+Q36+Q44</f>
        <v>20</v>
      </c>
      <c r="R64" s="3"/>
      <c r="S64" s="3"/>
      <c r="V64" s="3"/>
    </row>
    <row r="65" spans="3:24" s="2" customFormat="1" hidden="1" x14ac:dyDescent="0.2">
      <c r="D65" s="2">
        <f>+SUM(D60:D64)</f>
        <v>492</v>
      </c>
      <c r="E65" s="2">
        <f>+SUM(E60:E64)</f>
        <v>316</v>
      </c>
      <c r="F65" s="2">
        <f>+SUM(F60:F64)</f>
        <v>220</v>
      </c>
      <c r="H65" s="2">
        <f>+SUM(H60:H64)</f>
        <v>316</v>
      </c>
      <c r="I65" s="2">
        <f>+SUM(I60:I64)</f>
        <v>100</v>
      </c>
      <c r="J65" s="2">
        <f>+SUM(J60:J64)</f>
        <v>108</v>
      </c>
      <c r="L65" s="2">
        <f>+SUM(L60:L64)</f>
        <v>192</v>
      </c>
      <c r="N65" s="2">
        <f>+SUM(N60:N64)</f>
        <v>232</v>
      </c>
      <c r="O65" s="2">
        <f>+SUM(O60:O64)</f>
        <v>76</v>
      </c>
      <c r="P65" s="2">
        <f>+SUM(P60:P64)</f>
        <v>128</v>
      </c>
      <c r="Q65" s="2">
        <f>+SUM(Q60:Q64)</f>
        <v>60</v>
      </c>
      <c r="R65">
        <f>+SUM(D65:Q65)</f>
        <v>2240</v>
      </c>
      <c r="S65" s="3"/>
      <c r="V65" s="3"/>
    </row>
    <row r="66" spans="3:24" s="2" customFormat="1" hidden="1" x14ac:dyDescent="0.2">
      <c r="C66"/>
      <c r="D66"/>
      <c r="E66"/>
      <c r="F66">
        <f>+SUM(D65:F65)</f>
        <v>1028</v>
      </c>
      <c r="H66"/>
      <c r="I66"/>
      <c r="J66">
        <f>+SUM(H65:J65)</f>
        <v>524</v>
      </c>
      <c r="K66"/>
      <c r="L66">
        <f>+L65</f>
        <v>192</v>
      </c>
      <c r="M66"/>
      <c r="N66">
        <f t="shared" ref="N66:Q66" si="4">+N65</f>
        <v>232</v>
      </c>
      <c r="O66">
        <f t="shared" si="4"/>
        <v>76</v>
      </c>
      <c r="P66">
        <f t="shared" si="4"/>
        <v>128</v>
      </c>
      <c r="Q66">
        <f t="shared" si="4"/>
        <v>60</v>
      </c>
      <c r="R66">
        <f>+SUM(D66:Q66)</f>
        <v>2240</v>
      </c>
      <c r="S66"/>
      <c r="T66"/>
      <c r="U66"/>
      <c r="V66"/>
      <c r="W66"/>
      <c r="X66"/>
    </row>
    <row r="67" spans="3:24" s="2" customFormat="1" x14ac:dyDescent="0.2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3:24" s="2" customFormat="1" x14ac:dyDescent="0.2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73" spans="3:24" x14ac:dyDescent="0.2">
      <c r="P73" s="2"/>
      <c r="Q73" s="1"/>
    </row>
  </sheetData>
  <mergeCells count="7">
    <mergeCell ref="A52:B52"/>
    <mergeCell ref="W2:X2"/>
    <mergeCell ref="D2:P2"/>
    <mergeCell ref="A3:B3"/>
    <mergeCell ref="T2:V2"/>
    <mergeCell ref="D51:P51"/>
    <mergeCell ref="T51:V51"/>
  </mergeCells>
  <pageMargins left="0.25" right="0.25" top="0.75" bottom="0.75" header="0.3" footer="0.3"/>
  <pageSetup scale="61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8" sqref="A8:B13"/>
    </sheetView>
  </sheetViews>
  <sheetFormatPr defaultRowHeight="12.75" x14ac:dyDescent="0.2"/>
  <cols>
    <col min="1" max="1" width="23.28515625" customWidth="1"/>
    <col min="2" max="2" width="18.7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cp:lastPrinted>2016-07-19T21:45:22Z</cp:lastPrinted>
  <dcterms:created xsi:type="dcterms:W3CDTF">2016-07-19T20:58:48Z</dcterms:created>
  <dcterms:modified xsi:type="dcterms:W3CDTF">2016-07-19T23:56:25Z</dcterms:modified>
</cp:coreProperties>
</file>