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755" yWindow="540" windowWidth="24570" windowHeight="2041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W42" i="1" l="1"/>
  <c r="W44" i="1" s="1"/>
  <c r="D44" i="1"/>
  <c r="E44" i="1"/>
  <c r="F44" i="1"/>
  <c r="G44" i="1"/>
  <c r="H44" i="1"/>
  <c r="I44" i="1"/>
  <c r="J44" i="1"/>
  <c r="K44" i="1"/>
  <c r="L44" i="1"/>
  <c r="M44" i="1"/>
  <c r="N44" i="1"/>
  <c r="Y44" i="1" s="1"/>
  <c r="O44" i="1"/>
  <c r="P44" i="1"/>
  <c r="Q44" i="1"/>
  <c r="R44" i="1"/>
  <c r="S44" i="1"/>
  <c r="T44" i="1"/>
  <c r="X44" i="1" l="1"/>
  <c r="W38" i="1"/>
  <c r="L38" i="1"/>
  <c r="L8" i="1"/>
  <c r="L17" i="1"/>
  <c r="L49" i="1"/>
  <c r="R59" i="1" l="1"/>
  <c r="Q59" i="1"/>
  <c r="Q58" i="1"/>
  <c r="Q56" i="1"/>
  <c r="P59" i="1"/>
  <c r="O59" i="1"/>
  <c r="M59" i="1"/>
  <c r="J59" i="1"/>
  <c r="I59" i="1"/>
  <c r="H59" i="1"/>
  <c r="F59" i="1"/>
  <c r="E59" i="1"/>
  <c r="D59" i="1"/>
  <c r="D8" i="1" l="1"/>
  <c r="E8" i="1"/>
  <c r="F8" i="1"/>
  <c r="H8" i="1"/>
  <c r="I8" i="1"/>
  <c r="J8" i="1"/>
  <c r="M8" i="1"/>
  <c r="N8" i="1" s="1"/>
  <c r="O8" i="1"/>
  <c r="P8" i="1"/>
  <c r="Q8" i="1"/>
  <c r="R8" i="1"/>
  <c r="S8" i="1"/>
  <c r="T8" i="1"/>
  <c r="D17" i="1"/>
  <c r="E17" i="1"/>
  <c r="F17" i="1"/>
  <c r="H17" i="1"/>
  <c r="I17" i="1"/>
  <c r="J17" i="1"/>
  <c r="M17" i="1"/>
  <c r="O17" i="1"/>
  <c r="P17" i="1"/>
  <c r="R17" i="1"/>
  <c r="S17" i="1"/>
  <c r="S49" i="1" s="1"/>
  <c r="T17" i="1"/>
  <c r="D27" i="1"/>
  <c r="D57" i="1" s="1"/>
  <c r="E27" i="1"/>
  <c r="E57" i="1" s="1"/>
  <c r="F27" i="1"/>
  <c r="F57" i="1" s="1"/>
  <c r="H27" i="1"/>
  <c r="H57" i="1" s="1"/>
  <c r="I27" i="1"/>
  <c r="J27" i="1"/>
  <c r="M27" i="1"/>
  <c r="N27" i="1" s="1"/>
  <c r="O27" i="1"/>
  <c r="P27" i="1"/>
  <c r="Q27" i="1"/>
  <c r="R27" i="1"/>
  <c r="R49" i="1" s="1"/>
  <c r="S27" i="1"/>
  <c r="T27" i="1"/>
  <c r="D38" i="1"/>
  <c r="E38" i="1"/>
  <c r="F38" i="1"/>
  <c r="F49" i="1" s="1"/>
  <c r="H38" i="1"/>
  <c r="I38" i="1"/>
  <c r="J38" i="1"/>
  <c r="J49" i="1" s="1"/>
  <c r="M38" i="1"/>
  <c r="N38" i="1" s="1"/>
  <c r="O38" i="1"/>
  <c r="P38" i="1"/>
  <c r="Q38" i="1"/>
  <c r="R38" i="1"/>
  <c r="S38" i="1"/>
  <c r="T38" i="1"/>
  <c r="N54" i="1"/>
  <c r="R57" i="1" l="1"/>
  <c r="Q60" i="1"/>
  <c r="Q49" i="1"/>
  <c r="Q50" i="1" s="1"/>
  <c r="P49" i="1"/>
  <c r="P50" i="1" s="1"/>
  <c r="O49" i="1"/>
  <c r="D49" i="1"/>
  <c r="X38" i="1"/>
  <c r="T49" i="1"/>
  <c r="M49" i="1"/>
  <c r="N50" i="1" s="1"/>
  <c r="N17" i="1"/>
  <c r="N49" i="1" s="1"/>
  <c r="H49" i="1"/>
  <c r="I49" i="1"/>
  <c r="E49" i="1"/>
  <c r="G8" i="1"/>
  <c r="E60" i="1"/>
  <c r="X8" i="1"/>
  <c r="I56" i="1"/>
  <c r="I58" i="1"/>
  <c r="F56" i="1"/>
  <c r="F58" i="1"/>
  <c r="X27" i="1"/>
  <c r="E58" i="1"/>
  <c r="E56" i="1"/>
  <c r="E61" i="1" s="1"/>
  <c r="O60" i="1"/>
  <c r="F60" i="1"/>
  <c r="R60" i="1"/>
  <c r="Q57" i="1"/>
  <c r="Q61" i="1" s="1"/>
  <c r="Q62" i="1" s="1"/>
  <c r="P57" i="1"/>
  <c r="O57" i="1"/>
  <c r="O58" i="1"/>
  <c r="O56" i="1"/>
  <c r="H56" i="1"/>
  <c r="H58" i="1"/>
  <c r="G38" i="1"/>
  <c r="D60" i="1"/>
  <c r="J60" i="1"/>
  <c r="M57" i="1"/>
  <c r="M56" i="1"/>
  <c r="M58" i="1"/>
  <c r="R58" i="1"/>
  <c r="R56" i="1"/>
  <c r="I60" i="1"/>
  <c r="J57" i="1"/>
  <c r="K17" i="1"/>
  <c r="D58" i="1"/>
  <c r="D56" i="1"/>
  <c r="D61" i="1" s="1"/>
  <c r="P60" i="1"/>
  <c r="P56" i="1"/>
  <c r="P58" i="1"/>
  <c r="M60" i="1"/>
  <c r="K38" i="1"/>
  <c r="H60" i="1"/>
  <c r="I57" i="1"/>
  <c r="I61" i="1" s="1"/>
  <c r="J56" i="1"/>
  <c r="J58" i="1"/>
  <c r="K27" i="1"/>
  <c r="O50" i="1"/>
  <c r="G17" i="1"/>
  <c r="W17" i="1"/>
  <c r="W49" i="1" s="1"/>
  <c r="K8" i="1"/>
  <c r="Y8" i="1" s="1"/>
  <c r="R50" i="1"/>
  <c r="G27" i="1"/>
  <c r="X49" i="1" l="1"/>
  <c r="G50" i="1"/>
  <c r="K49" i="1"/>
  <c r="X17" i="1"/>
  <c r="X48" i="1" s="1"/>
  <c r="G49" i="1"/>
  <c r="Y38" i="1"/>
  <c r="K50" i="1"/>
  <c r="Y50" i="1" s="1"/>
  <c r="R61" i="1"/>
  <c r="R62" i="1" s="1"/>
  <c r="H61" i="1"/>
  <c r="J61" i="1"/>
  <c r="F61" i="1"/>
  <c r="F62" i="1" s="1"/>
  <c r="O61" i="1"/>
  <c r="O62" i="1" s="1"/>
  <c r="P61" i="1"/>
  <c r="P62" i="1" s="1"/>
  <c r="M61" i="1"/>
  <c r="M62" i="1" s="1"/>
  <c r="Y27" i="1"/>
  <c r="Y17" i="1"/>
  <c r="Y48" i="1" l="1"/>
  <c r="J62" i="1"/>
  <c r="S61" i="1"/>
  <c r="Y49" i="1"/>
  <c r="S62" i="1"/>
  <c r="X50" i="1"/>
  <c r="N51" i="1"/>
</calcChain>
</file>

<file path=xl/sharedStrings.xml><?xml version="1.0" encoding="utf-8"?>
<sst xmlns="http://schemas.openxmlformats.org/spreadsheetml/2006/main" count="90" uniqueCount="70">
  <si>
    <t xml:space="preserve">2016 Totals </t>
  </si>
  <si>
    <t xml:space="preserve">Totals </t>
  </si>
  <si>
    <t>Cost</t>
  </si>
  <si>
    <t>Time</t>
  </si>
  <si>
    <t>Ship</t>
  </si>
  <si>
    <t>Divers</t>
  </si>
  <si>
    <t>Machinist</t>
  </si>
  <si>
    <t>EE Tech</t>
  </si>
  <si>
    <t>ME Tech</t>
  </si>
  <si>
    <t>SE</t>
  </si>
  <si>
    <t>EE</t>
  </si>
  <si>
    <t>ME</t>
  </si>
  <si>
    <t>Ship Time</t>
  </si>
  <si>
    <t>Outside Srv</t>
  </si>
  <si>
    <t>Material</t>
  </si>
  <si>
    <t>Labor (Hours)</t>
  </si>
  <si>
    <t>Task Total</t>
  </si>
  <si>
    <t>4 Half Days</t>
  </si>
  <si>
    <t>Paragon</t>
  </si>
  <si>
    <t>Shana Rae</t>
  </si>
  <si>
    <t>Deployment</t>
  </si>
  <si>
    <t>PTO Testing on test-machine</t>
  </si>
  <si>
    <t>Rebuild items:  Seals, motor, zincs.  Replace items:  Filter, tether guide.</t>
  </si>
  <si>
    <t>Labor</t>
  </si>
  <si>
    <t>Expense</t>
  </si>
  <si>
    <t>Henthorn</t>
  </si>
  <si>
    <t>Klimov</t>
  </si>
  <si>
    <t>Martin</t>
  </si>
  <si>
    <t>Jensen</t>
  </si>
  <si>
    <t>Erickson</t>
  </si>
  <si>
    <t>Cazenave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</si>
  <si>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</si>
  <si>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</si>
  <si>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</si>
  <si>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</si>
  <si>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</si>
  <si>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</si>
  <si>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</si>
  <si>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</si>
  <si>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</si>
  <si>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</si>
  <si>
    <t>Advanced Control Development</t>
  </si>
  <si>
    <t>System Numerical Modelling</t>
  </si>
  <si>
    <t>Firmware Modifications</t>
  </si>
  <si>
    <t>Lab Testing</t>
  </si>
  <si>
    <t>Mechanical Modifications</t>
  </si>
  <si>
    <t>PTO Integration</t>
  </si>
  <si>
    <t>Integration and Testing</t>
  </si>
  <si>
    <t>Results Analysis</t>
  </si>
  <si>
    <t>Exploration of CFD approaches</t>
  </si>
  <si>
    <t>Development of quasi-static flapping foil model</t>
  </si>
  <si>
    <t>Comparison of test data to model results</t>
  </si>
  <si>
    <t>State Estimation</t>
  </si>
  <si>
    <t>Wave-Exciting Force Prediction</t>
  </si>
  <si>
    <t>Linear and Nonlinear Model developments</t>
  </si>
  <si>
    <t>Comparison to Test Data</t>
  </si>
  <si>
    <t>Model Implementation on Buoy Computer</t>
  </si>
  <si>
    <t>Refinements between tests</t>
  </si>
  <si>
    <t>McEwen</t>
  </si>
  <si>
    <t>3 Days</t>
  </si>
  <si>
    <t>TreFoil Construction</t>
  </si>
  <si>
    <t>Design</t>
  </si>
  <si>
    <t>Tether Termination</t>
  </si>
  <si>
    <t>Mechanical Constuction</t>
  </si>
  <si>
    <t>Bearing Assembly</t>
  </si>
  <si>
    <t>Drive Motor/Electronics</t>
  </si>
  <si>
    <t>Drive Motor Housing</t>
  </si>
  <si>
    <t>Battery System</t>
  </si>
  <si>
    <t>Circuit Board Modifications</t>
  </si>
  <si>
    <t>Electronics Modifications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</si>
</sst>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3" fontId="0" fillId="0" borderId="1" xfId="0" applyNumberFormat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13" xfId="0" applyFont="1" applyBorder="1"/>
    <xf numFmtId="16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3" fillId="0" borderId="5" xfId="0" applyFont="1" applyBorder="1"/>
    <xf numFmtId="0" fontId="4" fillId="0" borderId="5" xfId="0" applyFont="1" applyBorder="1"/>
    <xf numFmtId="164" fontId="0" fillId="0" borderId="5" xfId="0" applyNumberFormat="1" applyBorder="1"/>
    <xf numFmtId="0" fontId="5" fillId="0" borderId="1" xfId="0" applyFont="1" applyBorder="1" applyAlignment="1">
      <alignment horizontal="center"/>
    </xf>
    <xf numFmtId="0" fontId="0" fillId="0" borderId="5" xfId="0" applyFont="1" applyBorder="1"/>
    <xf numFmtId="0" fontId="0" fillId="0" borderId="17" xfId="0" applyBorder="1"/>
    <xf numFmtId="0" fontId="0" fillId="0" borderId="1" xfId="0" applyFont="1" applyBorder="1"/>
    <xf numFmtId="164" fontId="0" fillId="0" borderId="1" xfId="0" applyNumberFormat="1" applyFont="1" applyBorder="1"/>
    <xf numFmtId="164" fontId="0" fillId="0" borderId="0" xfId="0" applyNumberFormat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9"/>
  <sheetViews>
    <sheetView tabSelected="1" topLeftCell="A2" workbookViewId="0">
      <selection activeCell="V44" sqref="V44"/>
    </sheetView>
  </sheetViews>
  <sheetFormatPr defaultRowHeight="12.75" x14ac:dyDescent="0.2"/>
  <cols>
    <col min="1" max="1" width="2.42578125" customWidth="1"/>
    <col min="2" max="2" width="3.140625" customWidth="1"/>
    <col min="3" max="3" width="43.42578125" customWidth="1"/>
    <col min="4" max="4" width="9.140625" bestFit="1" customWidth="1"/>
    <col min="5" max="5" width="10" bestFit="1" customWidth="1"/>
    <col min="6" max="6" width="8.5703125" bestFit="1" customWidth="1"/>
    <col min="7" max="7" width="5.5703125" bestFit="1" customWidth="1"/>
    <col min="8" max="8" width="7.42578125" bestFit="1" customWidth="1"/>
    <col min="9" max="9" width="6.7109375" bestFit="1" customWidth="1"/>
    <col min="10" max="10" width="6.7109375" customWidth="1"/>
    <col min="11" max="11" width="4.5703125" bestFit="1" customWidth="1"/>
    <col min="12" max="12" width="8.85546875" customWidth="1"/>
    <col min="13" max="13" width="9.28515625" customWidth="1"/>
    <col min="14" max="14" width="5" bestFit="1" customWidth="1"/>
    <col min="15" max="15" width="8.7109375" bestFit="1" customWidth="1"/>
    <col min="16" max="16" width="9.85546875" customWidth="1"/>
    <col min="17" max="17" width="9.5703125" bestFit="1" customWidth="1"/>
    <col min="18" max="18" width="6.5703125" bestFit="1" customWidth="1"/>
    <col min="19" max="19" width="8.42578125" bestFit="1" customWidth="1"/>
    <col min="20" max="20" width="11.42578125" bestFit="1" customWidth="1"/>
    <col min="21" max="21" width="10.140625" bestFit="1" customWidth="1"/>
    <col min="22" max="22" width="10.5703125" bestFit="1" customWidth="1"/>
    <col min="23" max="23" width="8.42578125" bestFit="1" customWidth="1"/>
    <col min="24" max="24" width="8.7109375" bestFit="1" customWidth="1"/>
    <col min="25" max="25" width="6.5703125" bestFit="1" customWidth="1"/>
    <col min="26" max="26" width="66.5703125" hidden="1" customWidth="1"/>
  </cols>
  <sheetData>
    <row r="1" spans="1:26" hidden="1" x14ac:dyDescent="0.2"/>
    <row r="2" spans="1:26" x14ac:dyDescent="0.2">
      <c r="A2" s="23"/>
      <c r="B2" s="22"/>
      <c r="C2" s="21"/>
      <c r="D2" s="64" t="s">
        <v>15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6"/>
      <c r="R2" s="20"/>
      <c r="S2" s="17" t="s">
        <v>14</v>
      </c>
      <c r="T2" s="19" t="s">
        <v>13</v>
      </c>
      <c r="U2" s="64" t="s">
        <v>12</v>
      </c>
      <c r="V2" s="62"/>
      <c r="W2" s="68"/>
      <c r="X2" s="63" t="s">
        <v>34</v>
      </c>
      <c r="Y2" s="63"/>
      <c r="Z2" s="49" t="s">
        <v>33</v>
      </c>
    </row>
    <row r="3" spans="1:26" x14ac:dyDescent="0.2">
      <c r="A3" s="61" t="s">
        <v>32</v>
      </c>
      <c r="B3" s="67"/>
      <c r="C3" s="21"/>
      <c r="D3" s="17" t="s">
        <v>31</v>
      </c>
      <c r="E3" s="17" t="s">
        <v>30</v>
      </c>
      <c r="F3" s="17" t="s">
        <v>29</v>
      </c>
      <c r="G3" s="17" t="s">
        <v>11</v>
      </c>
      <c r="H3" s="17" t="s">
        <v>28</v>
      </c>
      <c r="I3" s="17" t="s">
        <v>27</v>
      </c>
      <c r="J3" s="17" t="s">
        <v>26</v>
      </c>
      <c r="K3" s="17" t="s">
        <v>10</v>
      </c>
      <c r="L3" s="55" t="s">
        <v>58</v>
      </c>
      <c r="M3" s="17" t="s">
        <v>25</v>
      </c>
      <c r="N3" s="17" t="s">
        <v>9</v>
      </c>
      <c r="O3" s="17" t="s">
        <v>8</v>
      </c>
      <c r="P3" s="17" t="s">
        <v>7</v>
      </c>
      <c r="Q3" s="17" t="s">
        <v>6</v>
      </c>
      <c r="R3" s="17" t="s">
        <v>5</v>
      </c>
      <c r="S3" s="17"/>
      <c r="T3" s="17"/>
      <c r="U3" s="17" t="s">
        <v>4</v>
      </c>
      <c r="V3" s="48" t="s">
        <v>3</v>
      </c>
      <c r="W3" s="48" t="s">
        <v>2</v>
      </c>
      <c r="X3" s="48" t="s">
        <v>24</v>
      </c>
      <c r="Y3" s="48" t="s">
        <v>23</v>
      </c>
      <c r="Z3" s="11"/>
    </row>
    <row r="4" spans="1:26" x14ac:dyDescent="0.2">
      <c r="A4" s="23" t="s">
        <v>42</v>
      </c>
      <c r="B4" s="33"/>
      <c r="C4" s="3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3"/>
      <c r="Z4" s="11"/>
    </row>
    <row r="5" spans="1:26" x14ac:dyDescent="0.2">
      <c r="A5" s="32"/>
      <c r="B5" s="56" t="s">
        <v>49</v>
      </c>
      <c r="C5" s="31"/>
      <c r="D5" s="11">
        <v>40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3"/>
      <c r="T5" s="13"/>
      <c r="U5" s="11"/>
      <c r="V5" s="11"/>
      <c r="W5" s="13"/>
      <c r="Z5" s="14"/>
    </row>
    <row r="6" spans="1:26" x14ac:dyDescent="0.2">
      <c r="A6" s="32"/>
      <c r="B6" s="56" t="s">
        <v>50</v>
      </c>
      <c r="C6" s="31"/>
      <c r="D6" s="11">
        <v>40</v>
      </c>
      <c r="E6" s="11"/>
      <c r="F6" s="11"/>
      <c r="G6" s="11"/>
      <c r="H6" s="11"/>
      <c r="I6" s="11"/>
      <c r="J6" s="11"/>
      <c r="K6" s="11"/>
      <c r="L6" s="11">
        <v>40</v>
      </c>
      <c r="M6" s="11"/>
      <c r="N6" s="11"/>
      <c r="O6" s="11"/>
      <c r="P6" s="11"/>
      <c r="Q6" s="11"/>
      <c r="R6" s="11"/>
      <c r="S6" s="13"/>
      <c r="T6" s="13"/>
      <c r="U6" s="11"/>
      <c r="V6" s="11"/>
      <c r="W6" s="13"/>
      <c r="Z6" s="14"/>
    </row>
    <row r="7" spans="1:26" ht="13.5" thickBot="1" x14ac:dyDescent="0.25">
      <c r="A7" s="32"/>
      <c r="B7" s="56" t="s">
        <v>51</v>
      </c>
      <c r="C7" s="31"/>
      <c r="D7" s="11">
        <v>40</v>
      </c>
      <c r="E7" s="11"/>
      <c r="F7" s="11"/>
      <c r="G7" s="11"/>
      <c r="H7" s="11"/>
      <c r="I7" s="11"/>
      <c r="J7" s="11"/>
      <c r="K7" s="11"/>
      <c r="L7" s="11">
        <v>40</v>
      </c>
      <c r="M7" s="11"/>
      <c r="N7" s="11"/>
      <c r="O7" s="11"/>
      <c r="P7" s="11"/>
      <c r="Q7" s="11"/>
      <c r="R7" s="11"/>
      <c r="S7" s="13"/>
      <c r="T7" s="13"/>
      <c r="U7" s="11"/>
      <c r="V7" s="11"/>
      <c r="W7" s="13"/>
      <c r="Z7" s="14"/>
    </row>
    <row r="8" spans="1:26" s="39" customFormat="1" ht="13.5" thickTop="1" x14ac:dyDescent="0.2">
      <c r="A8" s="29" t="s">
        <v>16</v>
      </c>
      <c r="B8" s="46"/>
      <c r="C8" s="45"/>
      <c r="D8" s="12">
        <f>+SUM(D5:D7)</f>
        <v>120</v>
      </c>
      <c r="E8" s="12">
        <f>+SUM(E5:E7)</f>
        <v>0</v>
      </c>
      <c r="F8" s="12">
        <f>+SUM(F5:F7)</f>
        <v>0</v>
      </c>
      <c r="G8" s="12">
        <f>+SUM(D8:F8)</f>
        <v>120</v>
      </c>
      <c r="H8" s="12">
        <f>+SUM(H5:H7)</f>
        <v>0</v>
      </c>
      <c r="I8" s="12">
        <f>+SUM(I5:I7)</f>
        <v>0</v>
      </c>
      <c r="J8" s="12">
        <f>+SUM(J5:J7)</f>
        <v>0</v>
      </c>
      <c r="K8" s="24">
        <f>+SUM(H8:J8)</f>
        <v>0</v>
      </c>
      <c r="L8" s="12">
        <f>+SUM(L5:L7)</f>
        <v>80</v>
      </c>
      <c r="M8" s="12">
        <f>+SUM(M5:M7)</f>
        <v>0</v>
      </c>
      <c r="N8" s="12">
        <f>+SUM(L8:M8)</f>
        <v>80</v>
      </c>
      <c r="O8" s="12">
        <f t="shared" ref="O8:T8" si="0">+SUM(O5:O7)</f>
        <v>0</v>
      </c>
      <c r="P8" s="12">
        <f t="shared" si="0"/>
        <v>0</v>
      </c>
      <c r="Q8" s="12">
        <f t="shared" si="0"/>
        <v>0</v>
      </c>
      <c r="R8" s="12">
        <f t="shared" si="0"/>
        <v>0</v>
      </c>
      <c r="S8" s="25">
        <f t="shared" si="0"/>
        <v>0</v>
      </c>
      <c r="T8" s="25">
        <f t="shared" si="0"/>
        <v>0</v>
      </c>
      <c r="U8" s="12"/>
      <c r="V8" s="12"/>
      <c r="W8" s="25"/>
      <c r="X8" s="25">
        <f>+W8+T8+S8</f>
        <v>0</v>
      </c>
      <c r="Y8" s="12">
        <f>+SUM(G8,K8,N8,O8:R8)</f>
        <v>200</v>
      </c>
      <c r="Z8" s="12"/>
    </row>
    <row r="9" spans="1:26" x14ac:dyDescent="0.2">
      <c r="A9" s="32"/>
      <c r="B9" s="33"/>
      <c r="C9" s="31"/>
      <c r="D9" s="11"/>
      <c r="E9" s="11"/>
      <c r="F9" s="11"/>
      <c r="G9" s="9"/>
      <c r="H9" s="9"/>
      <c r="I9" s="9"/>
      <c r="J9" s="9"/>
      <c r="K9" s="9"/>
      <c r="L9" s="9"/>
      <c r="M9" s="10"/>
      <c r="N9" s="9"/>
      <c r="O9" s="11"/>
      <c r="P9" s="11"/>
      <c r="Q9" s="11"/>
      <c r="R9" s="11"/>
      <c r="S9" s="13"/>
      <c r="T9" s="13"/>
      <c r="U9" s="11"/>
      <c r="V9" s="11"/>
      <c r="W9" s="13"/>
      <c r="Z9" s="11"/>
    </row>
    <row r="10" spans="1:26" x14ac:dyDescent="0.2">
      <c r="A10" s="23" t="s">
        <v>41</v>
      </c>
      <c r="B10" s="33"/>
      <c r="C10" s="3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3"/>
      <c r="Z10" s="11"/>
    </row>
    <row r="11" spans="1:26" x14ac:dyDescent="0.2">
      <c r="A11" s="32"/>
      <c r="B11" s="33" t="s">
        <v>54</v>
      </c>
      <c r="C11" s="31"/>
      <c r="D11" s="11">
        <v>40</v>
      </c>
      <c r="E11" s="11"/>
      <c r="F11" s="11"/>
      <c r="G11" s="11"/>
      <c r="H11" s="11"/>
      <c r="I11" s="11"/>
      <c r="J11" s="11"/>
      <c r="K11" s="11"/>
      <c r="L11" s="11">
        <v>40</v>
      </c>
      <c r="M11" s="11"/>
      <c r="N11" s="11"/>
      <c r="O11" s="11"/>
      <c r="P11" s="11"/>
      <c r="Q11" s="11"/>
      <c r="R11" s="11"/>
      <c r="S11" s="13"/>
      <c r="T11" s="30"/>
      <c r="U11" s="11"/>
      <c r="V11" s="11"/>
      <c r="W11" s="13"/>
      <c r="Z11" s="14" t="s">
        <v>22</v>
      </c>
    </row>
    <row r="12" spans="1:26" x14ac:dyDescent="0.2">
      <c r="A12" s="32"/>
      <c r="B12" s="56" t="s">
        <v>52</v>
      </c>
      <c r="C12" s="31"/>
      <c r="D12" s="11">
        <v>40</v>
      </c>
      <c r="E12" s="11"/>
      <c r="F12" s="11"/>
      <c r="G12" s="11"/>
      <c r="H12" s="11"/>
      <c r="I12" s="11"/>
      <c r="J12" s="11"/>
      <c r="K12" s="11"/>
      <c r="L12" s="11">
        <v>40</v>
      </c>
      <c r="M12" s="11"/>
      <c r="N12" s="11"/>
      <c r="O12" s="11"/>
      <c r="P12" s="11"/>
      <c r="Q12" s="11"/>
      <c r="R12" s="11"/>
      <c r="S12" s="13"/>
      <c r="T12" s="30"/>
      <c r="Z12" s="14"/>
    </row>
    <row r="13" spans="1:26" x14ac:dyDescent="0.2">
      <c r="A13" s="32"/>
      <c r="B13" s="33" t="s">
        <v>53</v>
      </c>
      <c r="C13" s="31"/>
      <c r="D13" s="11">
        <v>40</v>
      </c>
      <c r="E13" s="11"/>
      <c r="F13" s="11"/>
      <c r="G13" s="11"/>
      <c r="H13" s="11"/>
      <c r="I13" s="11"/>
      <c r="J13" s="11"/>
      <c r="K13" s="11"/>
      <c r="L13" s="11">
        <v>40</v>
      </c>
      <c r="M13" s="11"/>
      <c r="N13" s="11"/>
      <c r="O13" s="11"/>
      <c r="P13" s="11"/>
      <c r="Q13" s="11"/>
      <c r="R13" s="11"/>
      <c r="S13" s="13"/>
      <c r="T13" s="30"/>
      <c r="U13" s="11"/>
      <c r="V13" s="11"/>
      <c r="W13" s="13"/>
      <c r="Z13" s="11"/>
    </row>
    <row r="14" spans="1:26" x14ac:dyDescent="0.2">
      <c r="A14" s="32"/>
      <c r="B14" s="33" t="s">
        <v>55</v>
      </c>
      <c r="C14" s="31"/>
      <c r="D14" s="11">
        <v>40</v>
      </c>
      <c r="E14" s="11"/>
      <c r="F14" s="11"/>
      <c r="G14" s="11"/>
      <c r="H14" s="11"/>
      <c r="I14" s="11"/>
      <c r="J14" s="11"/>
      <c r="K14" s="11"/>
      <c r="L14" s="11">
        <v>40</v>
      </c>
      <c r="M14" s="11"/>
      <c r="N14" s="11"/>
      <c r="O14" s="11"/>
      <c r="P14" s="11"/>
      <c r="Q14" s="11"/>
      <c r="R14" s="11"/>
      <c r="S14" s="13"/>
      <c r="T14" s="30"/>
      <c r="U14" s="11"/>
      <c r="V14" s="11"/>
      <c r="W14" s="13"/>
      <c r="Z14" s="14"/>
    </row>
    <row r="15" spans="1:26" x14ac:dyDescent="0.2">
      <c r="A15" s="32"/>
      <c r="B15" s="56" t="s">
        <v>56</v>
      </c>
      <c r="C15" s="31"/>
      <c r="D15" s="11">
        <v>40</v>
      </c>
      <c r="E15" s="11"/>
      <c r="F15" s="14"/>
      <c r="G15" s="11"/>
      <c r="H15" s="11"/>
      <c r="I15" s="11"/>
      <c r="J15" s="11"/>
      <c r="K15" s="11"/>
      <c r="L15" s="11"/>
      <c r="M15" s="11">
        <v>80</v>
      </c>
      <c r="N15" s="11"/>
      <c r="O15" s="11"/>
      <c r="P15" s="11"/>
      <c r="Q15" s="11"/>
      <c r="R15" s="11"/>
      <c r="S15" s="13"/>
      <c r="T15" s="30"/>
      <c r="U15" s="11"/>
      <c r="V15" s="11"/>
      <c r="W15" s="13"/>
      <c r="Z15" s="11"/>
    </row>
    <row r="16" spans="1:26" ht="13.5" thickBot="1" x14ac:dyDescent="0.25">
      <c r="A16" s="38"/>
      <c r="B16" s="37" t="s">
        <v>57</v>
      </c>
      <c r="C16" s="36"/>
      <c r="D16" s="11">
        <v>40</v>
      </c>
      <c r="E16" s="34"/>
      <c r="F16" s="34"/>
      <c r="G16" s="34"/>
      <c r="H16" s="34"/>
      <c r="I16" s="34"/>
      <c r="J16" s="34"/>
      <c r="K16" s="34"/>
      <c r="L16" s="34">
        <v>40</v>
      </c>
      <c r="M16" s="34">
        <v>40</v>
      </c>
      <c r="N16" s="34"/>
      <c r="O16" s="34"/>
      <c r="P16" s="34"/>
      <c r="Q16" s="34"/>
      <c r="R16" s="34"/>
      <c r="S16" s="35"/>
      <c r="T16" s="35"/>
      <c r="U16" s="34"/>
      <c r="V16" s="34"/>
      <c r="W16" s="35"/>
      <c r="Z16" s="34"/>
    </row>
    <row r="17" spans="1:26" s="39" customFormat="1" ht="13.5" thickTop="1" x14ac:dyDescent="0.2">
      <c r="A17" s="29" t="s">
        <v>16</v>
      </c>
      <c r="B17" s="46"/>
      <c r="C17" s="45"/>
      <c r="D17" s="12">
        <f>+SUM(D11:D16)</f>
        <v>240</v>
      </c>
      <c r="E17" s="12">
        <f>+SUM(E11:E16)</f>
        <v>0</v>
      </c>
      <c r="F17" s="12">
        <f>+SUM(F11:F16)</f>
        <v>0</v>
      </c>
      <c r="G17" s="12">
        <f>+SUM(D17:F17)</f>
        <v>240</v>
      </c>
      <c r="H17" s="12">
        <f>+SUM(H11:H16)</f>
        <v>0</v>
      </c>
      <c r="I17" s="12">
        <f>+SUM(I11:I16)</f>
        <v>0</v>
      </c>
      <c r="J17" s="12">
        <f>+SUM(J11:J16)</f>
        <v>0</v>
      </c>
      <c r="K17" s="24">
        <f>+SUM(H17:J17)</f>
        <v>0</v>
      </c>
      <c r="L17" s="12">
        <f>+SUM(L11:L16)</f>
        <v>200</v>
      </c>
      <c r="M17" s="12">
        <f>+SUM(M11:M16)</f>
        <v>120</v>
      </c>
      <c r="N17" s="12">
        <f>+SUM(L17:M17)</f>
        <v>320</v>
      </c>
      <c r="O17" s="12">
        <f>+SUM(O11:O16)</f>
        <v>0</v>
      </c>
      <c r="P17" s="12">
        <f>+SUM(P11:P16)</f>
        <v>0</v>
      </c>
      <c r="Q17" s="12"/>
      <c r="R17" s="12">
        <f>+SUM(R11:R16)</f>
        <v>0</v>
      </c>
      <c r="S17" s="25">
        <f>+SUM(S11:S16)</f>
        <v>0</v>
      </c>
      <c r="T17" s="25">
        <f>+SUM(T11:T16)</f>
        <v>0</v>
      </c>
      <c r="U17" s="12"/>
      <c r="V17" s="12"/>
      <c r="W17" s="25">
        <f>+SUM(W11:W16)</f>
        <v>0</v>
      </c>
      <c r="X17" s="25">
        <f>+W17+T17+S17</f>
        <v>0</v>
      </c>
      <c r="Y17" s="12">
        <f>+SUM(G17,K17,N17,O17:R17)</f>
        <v>560</v>
      </c>
      <c r="Z17" s="12"/>
    </row>
    <row r="18" spans="1:26" x14ac:dyDescent="0.2">
      <c r="A18" s="32"/>
      <c r="B18" s="33"/>
      <c r="C18" s="31"/>
      <c r="D18" s="11"/>
      <c r="E18" s="11"/>
      <c r="F18" s="11"/>
      <c r="G18" s="9"/>
      <c r="H18" s="9"/>
      <c r="I18" s="9"/>
      <c r="J18" s="9"/>
      <c r="K18" s="9"/>
      <c r="L18" s="9"/>
      <c r="M18" s="10"/>
      <c r="N18" s="9"/>
      <c r="O18" s="11"/>
      <c r="P18" s="11"/>
      <c r="Q18" s="11"/>
      <c r="R18" s="11"/>
      <c r="S18" s="13"/>
      <c r="T18" s="13"/>
      <c r="U18" s="11"/>
      <c r="V18" s="11"/>
      <c r="W18" s="13"/>
      <c r="Z18" s="11"/>
    </row>
    <row r="19" spans="1:26" x14ac:dyDescent="0.2">
      <c r="A19" s="23" t="s">
        <v>69</v>
      </c>
      <c r="B19" s="33"/>
      <c r="C19" s="3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3"/>
      <c r="T19" s="13"/>
      <c r="U19" s="11"/>
      <c r="V19" s="11"/>
      <c r="W19" s="13"/>
      <c r="Z19" s="11"/>
    </row>
    <row r="20" spans="1:26" x14ac:dyDescent="0.2">
      <c r="A20" s="23"/>
      <c r="B20" s="33" t="s">
        <v>67</v>
      </c>
      <c r="C20" s="3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3">
        <v>4000</v>
      </c>
      <c r="T20" s="13"/>
      <c r="U20" s="11"/>
      <c r="V20" s="11"/>
      <c r="W20" s="13"/>
      <c r="Z20" s="11"/>
    </row>
    <row r="21" spans="1:26" x14ac:dyDescent="0.2">
      <c r="A21" s="32"/>
      <c r="B21" s="33" t="s">
        <v>68</v>
      </c>
      <c r="C21" s="47"/>
      <c r="D21" s="11"/>
      <c r="E21" s="11"/>
      <c r="F21" s="11"/>
      <c r="G21" s="11"/>
      <c r="H21" s="11">
        <v>80</v>
      </c>
      <c r="I21" s="11">
        <v>16</v>
      </c>
      <c r="J21" s="11"/>
      <c r="K21" s="11"/>
      <c r="L21" s="11"/>
      <c r="M21" s="11"/>
      <c r="N21" s="11"/>
      <c r="O21" s="11"/>
      <c r="P21" s="11">
        <v>40</v>
      </c>
      <c r="Q21" s="11">
        <v>8</v>
      </c>
      <c r="R21" s="11"/>
      <c r="S21" s="13">
        <v>10000</v>
      </c>
      <c r="T21" s="13"/>
      <c r="U21" s="11"/>
      <c r="V21" s="11"/>
      <c r="W21" s="13"/>
      <c r="Z21" s="11"/>
    </row>
    <row r="22" spans="1:26" x14ac:dyDescent="0.2">
      <c r="A22" s="32"/>
      <c r="B22" s="56" t="s">
        <v>43</v>
      </c>
      <c r="C22" s="47"/>
      <c r="D22" s="11">
        <v>60</v>
      </c>
      <c r="E22" s="11"/>
      <c r="F22" s="11"/>
      <c r="G22" s="11"/>
      <c r="H22" s="11">
        <v>20</v>
      </c>
      <c r="I22" s="11"/>
      <c r="J22" s="11"/>
      <c r="K22" s="11"/>
      <c r="L22" s="11"/>
      <c r="M22" s="11"/>
      <c r="N22" s="11"/>
      <c r="O22" s="11"/>
      <c r="P22" s="11">
        <v>8</v>
      </c>
      <c r="Q22" s="11"/>
      <c r="R22" s="11"/>
      <c r="S22" s="13"/>
      <c r="T22" s="13"/>
      <c r="U22" s="11"/>
      <c r="V22" s="11"/>
      <c r="W22" s="13"/>
      <c r="Z22" s="11"/>
    </row>
    <row r="23" spans="1:26" x14ac:dyDescent="0.2">
      <c r="A23" s="32"/>
      <c r="B23" s="56" t="s">
        <v>44</v>
      </c>
      <c r="C23" s="47"/>
      <c r="D23" s="11">
        <v>20</v>
      </c>
      <c r="E23" s="11"/>
      <c r="F23" s="11"/>
      <c r="G23" s="11"/>
      <c r="H23" s="11">
        <v>20</v>
      </c>
      <c r="I23" s="11"/>
      <c r="J23" s="11"/>
      <c r="K23" s="11"/>
      <c r="L23" s="11"/>
      <c r="M23" s="11"/>
      <c r="N23" s="11"/>
      <c r="O23" s="11">
        <v>20</v>
      </c>
      <c r="P23" s="11">
        <v>20</v>
      </c>
      <c r="Q23" s="11"/>
      <c r="R23" s="11"/>
      <c r="S23" s="13">
        <v>1000</v>
      </c>
      <c r="T23" s="13"/>
      <c r="U23" s="11"/>
      <c r="V23" s="11"/>
      <c r="W23" s="13"/>
      <c r="Z23" s="11"/>
    </row>
    <row r="24" spans="1:26" x14ac:dyDescent="0.2">
      <c r="A24" s="23"/>
      <c r="B24" s="56" t="s">
        <v>45</v>
      </c>
      <c r="C24" s="31"/>
      <c r="D24" s="11">
        <v>20</v>
      </c>
      <c r="E24" s="11"/>
      <c r="F24" s="11">
        <v>40</v>
      </c>
      <c r="G24" s="11"/>
      <c r="H24" s="11">
        <v>20</v>
      </c>
      <c r="I24" s="11"/>
      <c r="J24" s="11"/>
      <c r="K24" s="11"/>
      <c r="L24" s="11"/>
      <c r="M24" s="11"/>
      <c r="N24" s="11"/>
      <c r="O24" s="11">
        <v>20</v>
      </c>
      <c r="P24" s="11"/>
      <c r="Q24" s="11"/>
      <c r="R24" s="11"/>
      <c r="S24" s="13">
        <v>1000</v>
      </c>
      <c r="T24" s="13"/>
      <c r="U24" s="11"/>
      <c r="V24" s="11"/>
      <c r="W24" s="13"/>
      <c r="Z24" s="14"/>
    </row>
    <row r="25" spans="1:26" x14ac:dyDescent="0.2">
      <c r="A25" s="23"/>
      <c r="B25" s="56" t="s">
        <v>46</v>
      </c>
      <c r="C25" s="31"/>
      <c r="D25" s="11">
        <v>20</v>
      </c>
      <c r="E25" s="11"/>
      <c r="F25" s="11">
        <v>20</v>
      </c>
      <c r="G25" s="11"/>
      <c r="H25" s="11">
        <v>20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3"/>
      <c r="T25" s="13"/>
      <c r="U25" s="11"/>
      <c r="V25" s="11"/>
      <c r="W25" s="13"/>
      <c r="Z25" s="14"/>
    </row>
    <row r="26" spans="1:26" ht="13.5" thickBot="1" x14ac:dyDescent="0.25">
      <c r="A26" s="23"/>
      <c r="B26" s="37" t="s">
        <v>21</v>
      </c>
      <c r="C26" s="31"/>
      <c r="D26" s="11">
        <v>40</v>
      </c>
      <c r="E26" s="11">
        <v>20</v>
      </c>
      <c r="F26" s="11"/>
      <c r="G26" s="11"/>
      <c r="H26" s="11">
        <v>40</v>
      </c>
      <c r="I26" s="11"/>
      <c r="J26" s="11"/>
      <c r="K26" s="11"/>
      <c r="L26" s="11"/>
      <c r="M26" s="11"/>
      <c r="N26" s="11"/>
      <c r="O26" s="11"/>
      <c r="P26" s="11">
        <v>16</v>
      </c>
      <c r="Q26" s="11"/>
      <c r="R26" s="11"/>
      <c r="S26" s="13"/>
      <c r="T26" s="13"/>
      <c r="U26" s="11"/>
      <c r="V26" s="11"/>
      <c r="W26" s="13"/>
      <c r="Z26" s="14"/>
    </row>
    <row r="27" spans="1:26" s="39" customFormat="1" ht="13.5" thickTop="1" x14ac:dyDescent="0.2">
      <c r="A27" s="29" t="s">
        <v>16</v>
      </c>
      <c r="B27" s="46"/>
      <c r="C27" s="45"/>
      <c r="D27" s="12">
        <f>+SUM(D21:D26)</f>
        <v>160</v>
      </c>
      <c r="E27" s="12">
        <f>+SUM(E21:E26)</f>
        <v>20</v>
      </c>
      <c r="F27" s="12">
        <f>+SUM(F21:F26)</f>
        <v>60</v>
      </c>
      <c r="G27" s="12">
        <f>+SUM(D27:F27)</f>
        <v>240</v>
      </c>
      <c r="H27" s="12">
        <f>+SUM(H21:H26)</f>
        <v>200</v>
      </c>
      <c r="I27" s="12">
        <f>+SUM(I21:I26)</f>
        <v>16</v>
      </c>
      <c r="J27" s="12">
        <f>+SUM(J21:J26)</f>
        <v>0</v>
      </c>
      <c r="K27" s="12">
        <f>+SUM(H27:J27)</f>
        <v>216</v>
      </c>
      <c r="L27" s="12"/>
      <c r="M27" s="12">
        <f>+SUM(M21:M26)</f>
        <v>0</v>
      </c>
      <c r="N27" s="12">
        <f>+SUM(L27:M27)</f>
        <v>0</v>
      </c>
      <c r="O27" s="12">
        <f t="shared" ref="O27:T27" si="1">+SUM(O21:O26)</f>
        <v>40</v>
      </c>
      <c r="P27" s="12">
        <f t="shared" si="1"/>
        <v>84</v>
      </c>
      <c r="Q27" s="12">
        <f t="shared" si="1"/>
        <v>8</v>
      </c>
      <c r="R27" s="12">
        <f t="shared" si="1"/>
        <v>0</v>
      </c>
      <c r="S27" s="26">
        <f t="shared" si="1"/>
        <v>12000</v>
      </c>
      <c r="T27" s="26">
        <f t="shared" si="1"/>
        <v>0</v>
      </c>
      <c r="U27" s="12"/>
      <c r="V27" s="12"/>
      <c r="W27" s="12"/>
      <c r="X27" s="25">
        <f>+W27+T27+S27</f>
        <v>12000</v>
      </c>
      <c r="Y27" s="12">
        <f>+SUM(G27,K27,N27,O27:R27)</f>
        <v>588</v>
      </c>
      <c r="Z27" s="12"/>
    </row>
    <row r="28" spans="1:26" s="39" customFormat="1" x14ac:dyDescent="0.2">
      <c r="A28" s="44"/>
      <c r="B28" s="43"/>
      <c r="C28" s="42"/>
      <c r="D28" s="40"/>
      <c r="E28" s="40"/>
      <c r="F28" s="40"/>
      <c r="G28" s="9"/>
      <c r="H28" s="9"/>
      <c r="I28" s="9"/>
      <c r="J28" s="9"/>
      <c r="K28" s="9"/>
      <c r="L28" s="9"/>
      <c r="M28" s="10"/>
      <c r="N28" s="9"/>
      <c r="O28" s="40"/>
      <c r="P28" s="40"/>
      <c r="Q28" s="40"/>
      <c r="R28" s="40"/>
      <c r="S28" s="41"/>
      <c r="T28" s="41"/>
      <c r="U28" s="40"/>
      <c r="V28" s="40"/>
      <c r="W28" s="41"/>
      <c r="X28" s="8"/>
      <c r="Y28" s="7"/>
      <c r="Z28" s="40"/>
    </row>
    <row r="29" spans="1:26" x14ac:dyDescent="0.2">
      <c r="A29" s="23" t="s">
        <v>60</v>
      </c>
      <c r="B29" s="33"/>
      <c r="C29" s="3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3"/>
      <c r="T29" s="13"/>
      <c r="U29" s="11"/>
      <c r="V29" s="11"/>
      <c r="W29" s="13"/>
      <c r="Z29" s="11"/>
    </row>
    <row r="30" spans="1:26" x14ac:dyDescent="0.2">
      <c r="A30" s="32"/>
      <c r="B30" s="56" t="s">
        <v>61</v>
      </c>
      <c r="C30" s="31"/>
      <c r="D30" s="11"/>
      <c r="E30" s="11">
        <v>80</v>
      </c>
      <c r="F30" s="11">
        <v>40</v>
      </c>
      <c r="G30" s="11"/>
      <c r="H30" s="11"/>
      <c r="I30" s="11">
        <v>40</v>
      </c>
      <c r="J30" s="11"/>
      <c r="K30" s="11"/>
      <c r="L30" s="11"/>
      <c r="M30" s="11"/>
      <c r="N30" s="11"/>
      <c r="O30" s="11">
        <v>40</v>
      </c>
      <c r="P30" s="11">
        <v>20</v>
      </c>
      <c r="Q30" s="11">
        <v>40</v>
      </c>
      <c r="R30" s="11"/>
      <c r="S30" s="13"/>
      <c r="T30" s="13"/>
      <c r="U30" s="11"/>
      <c r="V30" s="11"/>
      <c r="W30" s="13"/>
      <c r="Z30" s="11"/>
    </row>
    <row r="31" spans="1:26" x14ac:dyDescent="0.2">
      <c r="A31" s="32"/>
      <c r="B31" s="56" t="s">
        <v>63</v>
      </c>
      <c r="C31" s="31"/>
      <c r="D31" s="31"/>
      <c r="E31" s="11">
        <v>80</v>
      </c>
      <c r="F31" s="11">
        <v>20</v>
      </c>
      <c r="G31" s="11"/>
      <c r="H31" s="11">
        <v>20</v>
      </c>
      <c r="I31" s="11">
        <v>40</v>
      </c>
      <c r="J31" s="11">
        <v>20</v>
      </c>
      <c r="K31" s="11"/>
      <c r="L31" s="11"/>
      <c r="M31" s="11"/>
      <c r="N31" s="11"/>
      <c r="O31" s="11">
        <v>40</v>
      </c>
      <c r="P31" s="11"/>
      <c r="Q31" s="11"/>
      <c r="R31" s="11"/>
      <c r="S31" s="13">
        <v>8000</v>
      </c>
      <c r="T31" s="13"/>
      <c r="U31" s="11"/>
      <c r="V31" s="11"/>
      <c r="W31" s="13"/>
      <c r="Z31" s="11"/>
    </row>
    <row r="32" spans="1:26" x14ac:dyDescent="0.2">
      <c r="A32" s="32"/>
      <c r="B32" t="s">
        <v>64</v>
      </c>
      <c r="C32" s="31"/>
      <c r="D32" s="3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3">
        <v>7000</v>
      </c>
      <c r="T32" s="13"/>
      <c r="U32" s="11"/>
      <c r="V32" s="58"/>
      <c r="W32" s="13"/>
      <c r="Z32" s="11"/>
    </row>
    <row r="33" spans="1:26" x14ac:dyDescent="0.2">
      <c r="A33" s="32"/>
      <c r="B33" t="s">
        <v>65</v>
      </c>
      <c r="C33" s="31"/>
      <c r="D33" s="31"/>
      <c r="E33" s="34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3">
        <v>2000</v>
      </c>
      <c r="T33" s="13"/>
      <c r="U33" s="11"/>
      <c r="V33" s="58"/>
      <c r="W33" s="13"/>
      <c r="Z33" s="11"/>
    </row>
    <row r="34" spans="1:26" x14ac:dyDescent="0.2">
      <c r="A34" s="32"/>
      <c r="B34" s="56" t="s">
        <v>66</v>
      </c>
      <c r="C34" s="31"/>
      <c r="D34" s="31"/>
      <c r="E34" s="34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3">
        <v>2000</v>
      </c>
      <c r="T34" s="13"/>
      <c r="U34" s="11"/>
      <c r="V34" s="58"/>
      <c r="W34" s="13"/>
      <c r="Z34" s="11"/>
    </row>
    <row r="35" spans="1:26" x14ac:dyDescent="0.2">
      <c r="A35" s="32"/>
      <c r="B35" s="56"/>
      <c r="C35" s="31"/>
      <c r="D35" s="31"/>
      <c r="E35" s="3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3"/>
      <c r="T35" s="13"/>
      <c r="U35" s="11"/>
      <c r="V35" s="58"/>
      <c r="W35" s="13"/>
      <c r="Z35" s="11"/>
    </row>
    <row r="36" spans="1:26" x14ac:dyDescent="0.2">
      <c r="A36" s="32"/>
      <c r="B36" s="56" t="s">
        <v>62</v>
      </c>
      <c r="C36" s="31"/>
      <c r="D36" s="31"/>
      <c r="E36" s="3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3"/>
      <c r="T36" s="13">
        <v>1000</v>
      </c>
      <c r="U36" s="11"/>
      <c r="V36" s="58"/>
      <c r="W36" s="13"/>
      <c r="Z36" s="11"/>
    </row>
    <row r="37" spans="1:26" ht="13.5" thickBot="1" x14ac:dyDescent="0.25">
      <c r="A37" s="32"/>
      <c r="B37" s="56"/>
      <c r="C37" s="31"/>
      <c r="D37" s="31"/>
      <c r="E37" s="5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3"/>
      <c r="T37" s="13"/>
      <c r="U37" s="11"/>
      <c r="V37" s="11"/>
      <c r="W37" s="13"/>
      <c r="Z37" s="11"/>
    </row>
    <row r="38" spans="1:26" s="39" customFormat="1" ht="13.5" thickTop="1" x14ac:dyDescent="0.2">
      <c r="A38" s="29" t="s">
        <v>16</v>
      </c>
      <c r="B38" s="46"/>
      <c r="C38" s="45"/>
      <c r="D38" s="12">
        <f>+SUM(D30:D37)</f>
        <v>0</v>
      </c>
      <c r="E38" s="12">
        <f>+SUM(E30:E37)</f>
        <v>160</v>
      </c>
      <c r="F38" s="12">
        <f>+SUM(F30:F37)</f>
        <v>60</v>
      </c>
      <c r="G38" s="12">
        <f>+SUM(D38:F38)</f>
        <v>220</v>
      </c>
      <c r="H38" s="12">
        <f>+SUM(H30:H37)</f>
        <v>20</v>
      </c>
      <c r="I38" s="12">
        <f>+SUM(I30:I37)</f>
        <v>80</v>
      </c>
      <c r="J38" s="12">
        <f>+SUM(J30:J37)</f>
        <v>20</v>
      </c>
      <c r="K38" s="12">
        <f>+SUM(H38:J38)</f>
        <v>120</v>
      </c>
      <c r="L38" s="12">
        <f>+SUM(L30:L37)</f>
        <v>0</v>
      </c>
      <c r="M38" s="12">
        <f t="shared" ref="M38:T38" si="2">+SUM(M30:M37)</f>
        <v>0</v>
      </c>
      <c r="N38" s="12">
        <f>+SUM(L38:M38)</f>
        <v>0</v>
      </c>
      <c r="O38" s="12">
        <f t="shared" si="2"/>
        <v>80</v>
      </c>
      <c r="P38" s="12">
        <f t="shared" si="2"/>
        <v>20</v>
      </c>
      <c r="Q38" s="12">
        <f t="shared" si="2"/>
        <v>40</v>
      </c>
      <c r="R38" s="12">
        <f t="shared" si="2"/>
        <v>0</v>
      </c>
      <c r="S38" s="26">
        <f t="shared" si="2"/>
        <v>19000</v>
      </c>
      <c r="T38" s="26">
        <f t="shared" si="2"/>
        <v>1000</v>
      </c>
      <c r="U38" s="12"/>
      <c r="V38" s="12"/>
      <c r="W38" s="26">
        <f t="shared" ref="W38" si="3">+SUM(W30:W37)</f>
        <v>0</v>
      </c>
      <c r="X38" s="25">
        <f>+W38+T38+S38</f>
        <v>20000</v>
      </c>
      <c r="Y38" s="12">
        <f>+SUM(G38,K38,N38,O38:R38)</f>
        <v>480</v>
      </c>
      <c r="Z38" s="12"/>
    </row>
    <row r="39" spans="1:26" s="39" customFormat="1" x14ac:dyDescent="0.2">
      <c r="A39" s="44"/>
      <c r="B39" s="43"/>
      <c r="C39" s="42"/>
      <c r="D39" s="40"/>
      <c r="E39" s="40"/>
      <c r="F39" s="9"/>
      <c r="G39" s="9"/>
      <c r="H39" s="9"/>
      <c r="I39" s="9"/>
      <c r="J39" s="9"/>
      <c r="K39" s="10"/>
      <c r="L39" s="10"/>
      <c r="M39" s="9"/>
      <c r="N39" s="40"/>
      <c r="O39" s="40"/>
      <c r="P39" s="40"/>
      <c r="Q39" s="40"/>
      <c r="R39" s="40"/>
      <c r="S39" s="41"/>
      <c r="T39" s="41"/>
      <c r="U39" s="40"/>
      <c r="V39" s="40"/>
      <c r="W39" s="41"/>
      <c r="X39" s="8"/>
      <c r="Y39" s="7"/>
      <c r="Z39" s="40"/>
    </row>
    <row r="40" spans="1:26" x14ac:dyDescent="0.2">
      <c r="A40" s="23" t="s">
        <v>20</v>
      </c>
      <c r="B40" s="33"/>
      <c r="C40" s="31"/>
      <c r="D40" s="14"/>
      <c r="E40" s="14"/>
      <c r="F40" s="14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3"/>
      <c r="T40" s="13"/>
      <c r="U40" s="11"/>
      <c r="V40" s="11"/>
      <c r="W40" s="13"/>
      <c r="Z40" s="11"/>
    </row>
    <row r="41" spans="1:26" x14ac:dyDescent="0.2">
      <c r="A41" s="32"/>
      <c r="B41" s="56" t="s">
        <v>47</v>
      </c>
      <c r="C41" s="31"/>
      <c r="D41" s="31"/>
      <c r="E41" s="11">
        <v>80</v>
      </c>
      <c r="F41" s="11">
        <v>20</v>
      </c>
      <c r="G41" s="11"/>
      <c r="H41" s="11">
        <v>20</v>
      </c>
      <c r="I41" s="11">
        <v>40</v>
      </c>
      <c r="J41" s="11">
        <v>20</v>
      </c>
      <c r="K41" s="11"/>
      <c r="L41" s="11"/>
      <c r="M41" s="11"/>
      <c r="N41" s="11"/>
      <c r="O41" s="11">
        <v>40</v>
      </c>
      <c r="P41" s="11"/>
      <c r="Q41" s="11"/>
      <c r="R41" s="11"/>
      <c r="S41" s="13"/>
      <c r="T41" s="13"/>
      <c r="U41" s="11"/>
      <c r="V41" s="11"/>
      <c r="W41" s="13"/>
      <c r="Z41" s="14"/>
    </row>
    <row r="42" spans="1:26" x14ac:dyDescent="0.2">
      <c r="A42" s="32"/>
      <c r="B42" s="56" t="s">
        <v>20</v>
      </c>
      <c r="C42" s="31"/>
      <c r="D42" s="31"/>
      <c r="E42" s="11">
        <v>40</v>
      </c>
      <c r="F42" s="11"/>
      <c r="G42" s="11"/>
      <c r="H42" s="11">
        <v>20</v>
      </c>
      <c r="I42" s="11">
        <v>20</v>
      </c>
      <c r="J42" s="11">
        <v>20</v>
      </c>
      <c r="K42" s="11"/>
      <c r="L42" s="11"/>
      <c r="M42" s="11">
        <v>20</v>
      </c>
      <c r="N42" s="11"/>
      <c r="O42" s="11">
        <v>40</v>
      </c>
      <c r="P42" s="11"/>
      <c r="Q42" s="11"/>
      <c r="R42" s="11">
        <v>8</v>
      </c>
      <c r="S42" s="13"/>
      <c r="T42" s="30"/>
      <c r="U42" s="11" t="s">
        <v>19</v>
      </c>
      <c r="V42" s="58">
        <v>3</v>
      </c>
      <c r="W42" s="13">
        <f>+V42*2000</f>
        <v>6000</v>
      </c>
      <c r="Z42" s="14"/>
    </row>
    <row r="43" spans="1:26" ht="13.5" thickBot="1" x14ac:dyDescent="0.25">
      <c r="A43" s="32"/>
      <c r="B43" s="56" t="s">
        <v>48</v>
      </c>
      <c r="C43" s="31"/>
      <c r="D43" s="31">
        <v>40</v>
      </c>
      <c r="E43" s="57"/>
      <c r="F43" s="11"/>
      <c r="G43" s="11"/>
      <c r="H43" s="11"/>
      <c r="I43" s="11"/>
      <c r="J43" s="11"/>
      <c r="K43" s="11"/>
      <c r="L43" s="11">
        <v>40</v>
      </c>
      <c r="M43" s="11"/>
      <c r="N43" s="11"/>
      <c r="O43" s="11"/>
      <c r="P43" s="11"/>
      <c r="Q43" s="11"/>
      <c r="R43" s="11"/>
      <c r="S43" s="13"/>
      <c r="T43" s="30"/>
      <c r="U43" s="11" t="s">
        <v>18</v>
      </c>
      <c r="V43" s="11" t="s">
        <v>17</v>
      </c>
      <c r="W43" s="13"/>
      <c r="Z43" s="11"/>
    </row>
    <row r="44" spans="1:26" ht="13.5" thickTop="1" x14ac:dyDescent="0.2">
      <c r="A44" s="29" t="s">
        <v>16</v>
      </c>
      <c r="B44" s="28"/>
      <c r="C44" s="27"/>
      <c r="D44" s="24">
        <f>+SUM(D41:D43)</f>
        <v>40</v>
      </c>
      <c r="E44" s="24">
        <f>+SUM(E41:E43)</f>
        <v>120</v>
      </c>
      <c r="F44" s="24">
        <f>+SUM(F41:F43)</f>
        <v>20</v>
      </c>
      <c r="G44" s="12">
        <f>+SUM(D44:F44)</f>
        <v>180</v>
      </c>
      <c r="H44" s="24">
        <f>+SUM(H41:H43)</f>
        <v>40</v>
      </c>
      <c r="I44" s="24">
        <f>+SUM(I41:I43)</f>
        <v>60</v>
      </c>
      <c r="J44" s="24">
        <f>+SUM(J41:J43)</f>
        <v>40</v>
      </c>
      <c r="K44" s="12">
        <f>+SUM(H44:J44)</f>
        <v>140</v>
      </c>
      <c r="L44" s="24">
        <f>+SUM(L41:L43)</f>
        <v>40</v>
      </c>
      <c r="M44" s="24">
        <f>+SUM(M41:M43)</f>
        <v>20</v>
      </c>
      <c r="N44" s="12">
        <f>+SUM(L44:M44)</f>
        <v>60</v>
      </c>
      <c r="O44" s="24">
        <f>+SUM(O41:O43)</f>
        <v>80</v>
      </c>
      <c r="P44" s="24">
        <f>+SUM(P41:P43)</f>
        <v>0</v>
      </c>
      <c r="Q44" s="24">
        <f>+SUM(Q41:Q43)</f>
        <v>0</v>
      </c>
      <c r="R44" s="24">
        <f>+SUM(R41:R43)</f>
        <v>8</v>
      </c>
      <c r="S44" s="25">
        <f>+SUM(S41:S43)</f>
        <v>0</v>
      </c>
      <c r="T44" s="25">
        <f>+SUM(T41:T43)</f>
        <v>0</v>
      </c>
      <c r="U44" s="24"/>
      <c r="V44" s="24"/>
      <c r="W44" s="25">
        <f>+SUM(W41:W43)</f>
        <v>6000</v>
      </c>
      <c r="X44" s="25">
        <f>+W44+T44+S44</f>
        <v>6000</v>
      </c>
      <c r="Y44" s="12">
        <f>+SUM(G44,K44,N44,O44:R44)</f>
        <v>468</v>
      </c>
      <c r="Z44" s="24"/>
    </row>
    <row r="45" spans="1:26" s="2" customFormat="1" x14ac:dyDescent="0.2">
      <c r="A45" s="32"/>
      <c r="B45" s="33"/>
      <c r="C45" s="31"/>
      <c r="D45" s="11"/>
      <c r="E45" s="11"/>
      <c r="F45" s="11"/>
      <c r="G45" s="9"/>
      <c r="H45" s="9"/>
      <c r="I45" s="9"/>
      <c r="J45" s="9"/>
      <c r="K45" s="9"/>
      <c r="L45" s="9"/>
      <c r="M45" s="10"/>
      <c r="N45" s="9"/>
      <c r="O45" s="11"/>
      <c r="P45" s="11"/>
      <c r="Q45" s="11"/>
      <c r="R45" s="11"/>
      <c r="S45" s="13"/>
      <c r="T45" s="13"/>
      <c r="U45" s="11"/>
      <c r="V45" s="11"/>
      <c r="W45" s="13"/>
      <c r="Z45" s="11"/>
    </row>
    <row r="46" spans="1:26" s="2" customFormat="1" x14ac:dyDescent="0.2">
      <c r="C46" s="33"/>
      <c r="D46" s="33"/>
      <c r="E46" s="33"/>
      <c r="F46" s="33"/>
      <c r="G46" s="52"/>
      <c r="H46" s="52"/>
      <c r="I46" s="52"/>
      <c r="J46" s="52"/>
      <c r="K46" s="52"/>
      <c r="L46" s="52"/>
      <c r="M46" s="53"/>
      <c r="N46" s="52"/>
      <c r="O46" s="33"/>
      <c r="P46" s="33"/>
      <c r="Q46" s="33"/>
      <c r="R46" s="33"/>
      <c r="S46" s="54"/>
      <c r="T46" s="54"/>
      <c r="U46" s="33"/>
      <c r="V46" s="33"/>
      <c r="W46" s="3"/>
      <c r="Z46" s="11"/>
    </row>
    <row r="47" spans="1:26" x14ac:dyDescent="0.2">
      <c r="A47" s="23"/>
      <c r="B47" s="22"/>
      <c r="C47" s="21"/>
      <c r="D47" s="64" t="s">
        <v>15</v>
      </c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6"/>
      <c r="R47" s="20"/>
      <c r="S47" s="17" t="s">
        <v>14</v>
      </c>
      <c r="T47" s="19" t="s">
        <v>13</v>
      </c>
      <c r="U47" s="64" t="s">
        <v>12</v>
      </c>
      <c r="V47" s="65"/>
      <c r="W47" s="66"/>
      <c r="Z47" s="11"/>
    </row>
    <row r="48" spans="1:26" ht="13.5" thickBot="1" x14ac:dyDescent="0.25">
      <c r="A48" s="61"/>
      <c r="B48" s="62"/>
      <c r="C48" s="18"/>
      <c r="D48" s="16"/>
      <c r="E48" s="16"/>
      <c r="F48" s="17"/>
      <c r="G48" s="16" t="s">
        <v>11</v>
      </c>
      <c r="H48" s="16"/>
      <c r="I48" s="16"/>
      <c r="J48" s="16"/>
      <c r="K48" s="16" t="s">
        <v>10</v>
      </c>
      <c r="L48" s="16"/>
      <c r="M48" s="16"/>
      <c r="N48" s="16" t="s">
        <v>9</v>
      </c>
      <c r="O48" s="16" t="s">
        <v>8</v>
      </c>
      <c r="P48" s="16" t="s">
        <v>7</v>
      </c>
      <c r="Q48" s="16" t="s">
        <v>6</v>
      </c>
      <c r="R48" s="16" t="s">
        <v>5</v>
      </c>
      <c r="S48" s="16"/>
      <c r="T48" s="16"/>
      <c r="U48" s="16" t="s">
        <v>4</v>
      </c>
      <c r="V48" s="15" t="s">
        <v>3</v>
      </c>
      <c r="W48" s="15" t="s">
        <v>2</v>
      </c>
      <c r="X48" s="60">
        <f>+SUM(X44,X38,X27,X17,X8)</f>
        <v>38000</v>
      </c>
      <c r="Y48" s="51">
        <f>+SUM(Y44,Y38,Y27,Y17,Y8)</f>
        <v>2296</v>
      </c>
      <c r="Z48" s="11"/>
    </row>
    <row r="49" spans="1:26" ht="13.5" thickTop="1" x14ac:dyDescent="0.2">
      <c r="A49" s="11" t="s">
        <v>1</v>
      </c>
      <c r="B49" s="11"/>
      <c r="C49" s="11"/>
      <c r="D49" s="14">
        <f>+SUM(D44,D38,D27,D17,D8)</f>
        <v>560</v>
      </c>
      <c r="E49" s="14">
        <f>+SUM(E44,E38,E27,E17,E8)</f>
        <v>300</v>
      </c>
      <c r="F49" s="14">
        <f>+SUM(F44,F38,F27,F17,F8)</f>
        <v>140</v>
      </c>
      <c r="G49" s="14">
        <f>+SUM(G44,G38,G27,G17,G8)</f>
        <v>1000</v>
      </c>
      <c r="H49" s="14">
        <f>+SUM(H44,H38,H27,H17,H8)</f>
        <v>260</v>
      </c>
      <c r="I49" s="14">
        <f>+SUM(I44,I38,I27,I17,I8)</f>
        <v>156</v>
      </c>
      <c r="J49" s="14">
        <f>+SUM(J44,J38,J27,J17,J8)</f>
        <v>60</v>
      </c>
      <c r="K49" s="14">
        <f>+SUM(K44,K38,K27,K17,K8)</f>
        <v>476</v>
      </c>
      <c r="L49" s="14">
        <f>+SUM(L44,L38,L27,L17,L8)</f>
        <v>320</v>
      </c>
      <c r="M49" s="14">
        <f>+SUM(M44,M38,M27,M17,M8)</f>
        <v>140</v>
      </c>
      <c r="N49" s="14">
        <f>+SUM(N44,N38,N27,N17,N8)</f>
        <v>460</v>
      </c>
      <c r="O49" s="14">
        <f>+SUM(O44,O38,O27,O17,O8)</f>
        <v>200</v>
      </c>
      <c r="P49" s="14">
        <f>+SUM(P44,P38,P27,P17,P8)</f>
        <v>104</v>
      </c>
      <c r="Q49" s="14">
        <f>+SUM(Q44,Q38,Q27,Q17,Q8)</f>
        <v>48</v>
      </c>
      <c r="R49" s="14">
        <f>+SUM(R44,R38,R27,R17,R8)</f>
        <v>8</v>
      </c>
      <c r="S49" s="25">
        <f>+SUM(S44,S38,S27,S17,S8)</f>
        <v>31000</v>
      </c>
      <c r="T49" s="25">
        <f>+SUM(T44,T38,T27,T17,T8)</f>
        <v>1000</v>
      </c>
      <c r="U49" s="59" t="s">
        <v>18</v>
      </c>
      <c r="V49" s="59" t="s">
        <v>59</v>
      </c>
      <c r="W49" s="25">
        <f>+SUM(W44,W38,W27,W17,W8)</f>
        <v>6000</v>
      </c>
      <c r="X49" s="25">
        <f>+W49+T49+S49</f>
        <v>38000</v>
      </c>
      <c r="Y49" s="51">
        <f>+SUM(G49,K49,N49,O49:R49)</f>
        <v>2296</v>
      </c>
      <c r="Z49" s="11"/>
    </row>
    <row r="50" spans="1:26" hidden="1" x14ac:dyDescent="0.2">
      <c r="A50" s="2"/>
      <c r="B50" s="2"/>
      <c r="C50" s="2"/>
      <c r="D50" s="2"/>
      <c r="E50" s="2"/>
      <c r="F50" s="2"/>
      <c r="G50" s="9">
        <f>+SUM(D49:F49)</f>
        <v>1000</v>
      </c>
      <c r="H50" s="9"/>
      <c r="I50" s="9"/>
      <c r="J50" s="9"/>
      <c r="K50" s="9">
        <f>+SUM(H49:J49)</f>
        <v>476</v>
      </c>
      <c r="L50" s="9"/>
      <c r="M50" s="10"/>
      <c r="N50" s="9">
        <f>+SUM(M49)</f>
        <v>140</v>
      </c>
      <c r="O50" s="9">
        <f>+O49</f>
        <v>200</v>
      </c>
      <c r="P50" s="9">
        <f>+P49</f>
        <v>104</v>
      </c>
      <c r="Q50" s="9">
        <f>+Q49</f>
        <v>48</v>
      </c>
      <c r="R50" s="9">
        <f>+R49</f>
        <v>8</v>
      </c>
      <c r="S50" s="3"/>
      <c r="T50" s="3"/>
      <c r="U50" s="2"/>
      <c r="V50" s="2"/>
      <c r="W50" s="3"/>
      <c r="X50" s="8">
        <f>+SUM(S49:W49)</f>
        <v>38000</v>
      </c>
      <c r="Y50" s="7">
        <f>+SUM(G50,K50,N50,O50,P50,Q50,R50)</f>
        <v>1976</v>
      </c>
      <c r="Z50" s="2"/>
    </row>
    <row r="51" spans="1:26" hidden="1" x14ac:dyDescent="0.2">
      <c r="A51" s="2"/>
      <c r="B51" s="2"/>
      <c r="C51" s="2"/>
      <c r="D51" s="2"/>
      <c r="E51" s="2"/>
      <c r="F51" s="2"/>
      <c r="G51" s="7"/>
      <c r="H51" s="7"/>
      <c r="I51" s="7"/>
      <c r="J51" s="7"/>
      <c r="K51" s="2"/>
      <c r="L51" s="2"/>
      <c r="M51" s="2"/>
      <c r="N51" s="2">
        <f>+SUM(N49,K49,G49)</f>
        <v>1936</v>
      </c>
      <c r="O51" s="2"/>
      <c r="P51" s="2"/>
      <c r="Q51" s="2"/>
      <c r="R51" s="2"/>
      <c r="S51" s="3"/>
      <c r="T51" s="3"/>
      <c r="U51" s="2"/>
      <c r="V51" s="2"/>
      <c r="W51" s="3"/>
      <c r="X51" s="3"/>
      <c r="Y51" s="7"/>
      <c r="Z51" s="2"/>
    </row>
    <row r="52" spans="1:26" s="2" customFormat="1" hidden="1" x14ac:dyDescent="0.2">
      <c r="S52" s="3"/>
      <c r="T52" s="3"/>
      <c r="W52" s="3"/>
    </row>
    <row r="53" spans="1:26" s="2" customFormat="1" hidden="1" x14ac:dyDescent="0.2">
      <c r="A53" s="2" t="s">
        <v>0</v>
      </c>
      <c r="C53" s="6"/>
      <c r="D53" s="2">
        <v>392</v>
      </c>
      <c r="E53" s="2">
        <v>396</v>
      </c>
      <c r="F53" s="2">
        <v>276</v>
      </c>
      <c r="G53" s="2">
        <v>1104</v>
      </c>
      <c r="H53" s="2">
        <v>244</v>
      </c>
      <c r="I53" s="2">
        <v>156</v>
      </c>
      <c r="J53" s="2">
        <v>112</v>
      </c>
      <c r="K53" s="2">
        <v>512</v>
      </c>
      <c r="M53" s="2">
        <v>300</v>
      </c>
      <c r="N53" s="2">
        <v>380</v>
      </c>
      <c r="O53" s="2">
        <v>340</v>
      </c>
      <c r="P53" s="2">
        <v>202</v>
      </c>
      <c r="Q53" s="2">
        <v>136</v>
      </c>
      <c r="R53" s="2">
        <v>56</v>
      </c>
      <c r="S53" s="5">
        <v>47000</v>
      </c>
      <c r="T53" s="5">
        <v>7400</v>
      </c>
      <c r="U53" s="3">
        <v>0</v>
      </c>
      <c r="V53" s="3">
        <v>0</v>
      </c>
      <c r="W53" s="5">
        <v>8000</v>
      </c>
      <c r="X53" s="5">
        <v>62400</v>
      </c>
      <c r="Y53" s="4">
        <v>2730</v>
      </c>
    </row>
    <row r="54" spans="1:26" s="2" customFormat="1" hidden="1" x14ac:dyDescent="0.2">
      <c r="N54" s="2">
        <f>+SUM(N53,K53,G53)</f>
        <v>1996</v>
      </c>
      <c r="S54" s="3"/>
      <c r="T54" s="3"/>
      <c r="W54" s="3"/>
    </row>
    <row r="55" spans="1:26" s="2" customFormat="1" hidden="1" x14ac:dyDescent="0.2">
      <c r="C55" t="s">
        <v>35</v>
      </c>
      <c r="D55"/>
      <c r="S55" s="3"/>
      <c r="T55" s="3"/>
      <c r="W55" s="3"/>
    </row>
    <row r="56" spans="1:26" s="2" customFormat="1" hidden="1" x14ac:dyDescent="0.2">
      <c r="B56" s="2">
        <v>1</v>
      </c>
      <c r="C56" t="s">
        <v>36</v>
      </c>
      <c r="D56" s="2">
        <f>+SUM(D5:D7)/2+D17/2</f>
        <v>180</v>
      </c>
      <c r="E56" s="2">
        <f>+SUM(E5:E7)/2+E17/2</f>
        <v>0</v>
      </c>
      <c r="F56" s="2">
        <f>+SUM(F5:F7)/2+F17/2</f>
        <v>0</v>
      </c>
      <c r="H56" s="2">
        <f>+SUM(H5:H7)/2+H17/2</f>
        <v>0</v>
      </c>
      <c r="I56" s="2">
        <f>+SUM(I5:I7)/2+I17/2</f>
        <v>0</v>
      </c>
      <c r="J56" s="2">
        <f>+SUM(J5:J7)/2+J17/2</f>
        <v>0</v>
      </c>
      <c r="M56" s="2">
        <f>+SUM(M5:M7)/2+M17/2</f>
        <v>60</v>
      </c>
      <c r="O56" s="2">
        <f>+SUM(O5:O7)/2+O17/2</f>
        <v>0</v>
      </c>
      <c r="P56" s="2">
        <f>+SUM(P5:P7)/2+P17/2</f>
        <v>0</v>
      </c>
      <c r="Q56" s="2">
        <f>+SUM(Q5:Q7)/2+Q17/2</f>
        <v>0</v>
      </c>
      <c r="R56" s="2">
        <f>+SUM(R5:R7)/2+R17/2</f>
        <v>0</v>
      </c>
      <c r="S56" s="3"/>
      <c r="T56" s="3"/>
      <c r="W56" s="3"/>
    </row>
    <row r="57" spans="1:26" s="2" customFormat="1" hidden="1" x14ac:dyDescent="0.2">
      <c r="B57" s="2">
        <v>2</v>
      </c>
      <c r="C57" t="s">
        <v>37</v>
      </c>
      <c r="D57" s="2" t="e">
        <f>+D27+#REF!</f>
        <v>#REF!</v>
      </c>
      <c r="E57" s="2" t="e">
        <f>+E27+#REF!</f>
        <v>#REF!</v>
      </c>
      <c r="F57" s="2" t="e">
        <f>+F27+#REF!</f>
        <v>#REF!</v>
      </c>
      <c r="H57" s="2" t="e">
        <f>+H27+#REF!</f>
        <v>#REF!</v>
      </c>
      <c r="I57" s="2" t="e">
        <f>+I27+#REF!</f>
        <v>#REF!</v>
      </c>
      <c r="J57" s="2" t="e">
        <f>+J27+#REF!</f>
        <v>#REF!</v>
      </c>
      <c r="M57" s="2" t="e">
        <f>+M27+#REF!</f>
        <v>#REF!</v>
      </c>
      <c r="O57" s="2" t="e">
        <f>+O27+#REF!</f>
        <v>#REF!</v>
      </c>
      <c r="P57" s="2" t="e">
        <f>+P27+#REF!</f>
        <v>#REF!</v>
      </c>
      <c r="Q57" s="2" t="e">
        <f>+Q27+#REF!</f>
        <v>#REF!</v>
      </c>
      <c r="R57" s="2" t="e">
        <f>+R27+#REF!</f>
        <v>#REF!</v>
      </c>
      <c r="S57" s="3"/>
      <c r="T57" s="3"/>
      <c r="W57" s="3"/>
    </row>
    <row r="58" spans="1:26" s="2" customFormat="1" hidden="1" x14ac:dyDescent="0.2">
      <c r="B58" s="2">
        <v>3</v>
      </c>
      <c r="C58" t="s">
        <v>38</v>
      </c>
      <c r="D58" s="2">
        <f>+SUM(D5:D7)/2+D17/2</f>
        <v>180</v>
      </c>
      <c r="E58" s="2">
        <f>+SUM(E5:E7)/2+E17/2</f>
        <v>0</v>
      </c>
      <c r="F58" s="2">
        <f>+SUM(F5:F7)/2+F17/2</f>
        <v>0</v>
      </c>
      <c r="H58" s="2">
        <f>+SUM(H5:H7)/2+H17/2</f>
        <v>0</v>
      </c>
      <c r="I58" s="2">
        <f>+SUM(I5:I7)/2+I17/2</f>
        <v>0</v>
      </c>
      <c r="J58" s="2">
        <f>+SUM(J5:J7)/2+J17/2</f>
        <v>0</v>
      </c>
      <c r="M58" s="2">
        <f>+SUM(M5:M7)/2+M17/2</f>
        <v>60</v>
      </c>
      <c r="O58" s="2">
        <f>+SUM(O5:O7)/2+O17/2</f>
        <v>0</v>
      </c>
      <c r="P58" s="2">
        <f>+SUM(P5:P7)/2+P17/2</f>
        <v>0</v>
      </c>
      <c r="Q58" s="2">
        <f>+SUM(Q5:Q7)/2+Q17/2</f>
        <v>0</v>
      </c>
      <c r="R58" s="2">
        <f>+SUM(R5:R7)/2+R17/2</f>
        <v>0</v>
      </c>
      <c r="S58" s="3"/>
      <c r="T58" s="3"/>
      <c r="W58" s="3"/>
    </row>
    <row r="59" spans="1:26" s="2" customFormat="1" hidden="1" x14ac:dyDescent="0.2">
      <c r="B59" s="50">
        <v>4</v>
      </c>
      <c r="C59" t="s">
        <v>39</v>
      </c>
      <c r="D59" s="2" t="e">
        <f>+SUM(#REF!)</f>
        <v>#REF!</v>
      </c>
      <c r="E59" s="2" t="e">
        <f>+SUM(#REF!)</f>
        <v>#REF!</v>
      </c>
      <c r="F59" s="2" t="e">
        <f>+SUM(#REF!)</f>
        <v>#REF!</v>
      </c>
      <c r="H59" s="2" t="e">
        <f>+SUM(#REF!)</f>
        <v>#REF!</v>
      </c>
      <c r="I59" s="2" t="e">
        <f>+SUM(#REF!)</f>
        <v>#REF!</v>
      </c>
      <c r="J59" s="2" t="e">
        <f>+SUM(#REF!)</f>
        <v>#REF!</v>
      </c>
      <c r="M59" s="2" t="e">
        <f>+SUM(#REF!)</f>
        <v>#REF!</v>
      </c>
      <c r="O59" s="2" t="e">
        <f>+SUM(#REF!)</f>
        <v>#REF!</v>
      </c>
      <c r="P59" s="2" t="e">
        <f>+SUM(#REF!)</f>
        <v>#REF!</v>
      </c>
      <c r="Q59" s="2" t="e">
        <f>+SUM(#REF!)</f>
        <v>#REF!</v>
      </c>
      <c r="R59" s="2" t="e">
        <f>+SUM(#REF!)</f>
        <v>#REF!</v>
      </c>
      <c r="S59" s="3"/>
      <c r="T59" s="3"/>
      <c r="W59" s="3"/>
    </row>
    <row r="60" spans="1:26" s="2" customFormat="1" hidden="1" x14ac:dyDescent="0.2">
      <c r="B60" s="50">
        <v>5</v>
      </c>
      <c r="C60" t="s">
        <v>40</v>
      </c>
      <c r="D60" s="2">
        <f>+D38+D44</f>
        <v>40</v>
      </c>
      <c r="E60" s="2">
        <f>+E38+E44</f>
        <v>280</v>
      </c>
      <c r="F60" s="2">
        <f>+F38+F44</f>
        <v>80</v>
      </c>
      <c r="H60" s="2">
        <f>+H38+H44</f>
        <v>60</v>
      </c>
      <c r="I60" s="2">
        <f>+I38+I44</f>
        <v>140</v>
      </c>
      <c r="J60" s="2">
        <f>+J38+J44</f>
        <v>60</v>
      </c>
      <c r="M60" s="2">
        <f>+M38+M44</f>
        <v>20</v>
      </c>
      <c r="O60" s="2">
        <f>+O38+O44</f>
        <v>160</v>
      </c>
      <c r="P60" s="2">
        <f>+P38+P44</f>
        <v>20</v>
      </c>
      <c r="Q60" s="2">
        <f>+Q38+Q44</f>
        <v>40</v>
      </c>
      <c r="R60" s="2">
        <f>+R38+R44</f>
        <v>8</v>
      </c>
      <c r="S60" s="3"/>
      <c r="T60" s="3"/>
      <c r="W60" s="3"/>
    </row>
    <row r="61" spans="1:26" s="2" customFormat="1" hidden="1" x14ac:dyDescent="0.2">
      <c r="D61" s="2" t="e">
        <f>+SUM(D56:D60)</f>
        <v>#REF!</v>
      </c>
      <c r="E61" s="2" t="e">
        <f>+SUM(E56:E60)</f>
        <v>#REF!</v>
      </c>
      <c r="F61" s="2" t="e">
        <f>+SUM(F56:F60)</f>
        <v>#REF!</v>
      </c>
      <c r="H61" s="2" t="e">
        <f>+SUM(H56:H60)</f>
        <v>#REF!</v>
      </c>
      <c r="I61" s="2" t="e">
        <f>+SUM(I56:I60)</f>
        <v>#REF!</v>
      </c>
      <c r="J61" s="2" t="e">
        <f>+SUM(J56:J60)</f>
        <v>#REF!</v>
      </c>
      <c r="M61" s="2" t="e">
        <f>+SUM(M56:M60)</f>
        <v>#REF!</v>
      </c>
      <c r="O61" s="2" t="e">
        <f>+SUM(O56:O60)</f>
        <v>#REF!</v>
      </c>
      <c r="P61" s="2" t="e">
        <f>+SUM(P56:P60)</f>
        <v>#REF!</v>
      </c>
      <c r="Q61" s="2" t="e">
        <f>+SUM(Q56:Q60)</f>
        <v>#REF!</v>
      </c>
      <c r="R61" s="2" t="e">
        <f>+SUM(R56:R60)</f>
        <v>#REF!</v>
      </c>
      <c r="S61" t="e">
        <f>+SUM(D61:R61)</f>
        <v>#REF!</v>
      </c>
      <c r="T61" s="3"/>
      <c r="W61" s="3"/>
    </row>
    <row r="62" spans="1:26" s="2" customFormat="1" hidden="1" x14ac:dyDescent="0.2">
      <c r="C62"/>
      <c r="D62"/>
      <c r="E62"/>
      <c r="F62" t="e">
        <f>+SUM(D61:F61)</f>
        <v>#REF!</v>
      </c>
      <c r="H62"/>
      <c r="I62"/>
      <c r="J62" t="e">
        <f>+SUM(H61:J61)</f>
        <v>#REF!</v>
      </c>
      <c r="K62"/>
      <c r="L62"/>
      <c r="M62" t="e">
        <f>+M61</f>
        <v>#REF!</v>
      </c>
      <c r="N62"/>
      <c r="O62" t="e">
        <f t="shared" ref="O62:R62" si="4">+O61</f>
        <v>#REF!</v>
      </c>
      <c r="P62" t="e">
        <f t="shared" si="4"/>
        <v>#REF!</v>
      </c>
      <c r="Q62" t="e">
        <f t="shared" si="4"/>
        <v>#REF!</v>
      </c>
      <c r="R62" t="e">
        <f t="shared" si="4"/>
        <v>#REF!</v>
      </c>
      <c r="S62" t="e">
        <f>+SUM(D62:R62)</f>
        <v>#REF!</v>
      </c>
      <c r="T62"/>
      <c r="U62"/>
      <c r="V62"/>
      <c r="W62"/>
      <c r="X62"/>
      <c r="Y62"/>
    </row>
    <row r="63" spans="1:26" s="2" customFormat="1" x14ac:dyDescent="0.2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6" s="2" customFormat="1" x14ac:dyDescent="0.2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9" spans="17:18" x14ac:dyDescent="0.2">
      <c r="Q69" s="2"/>
      <c r="R69" s="1"/>
    </row>
  </sheetData>
  <mergeCells count="7">
    <mergeCell ref="A48:B48"/>
    <mergeCell ref="X2:Y2"/>
    <mergeCell ref="D2:Q2"/>
    <mergeCell ref="A3:B3"/>
    <mergeCell ref="U2:W2"/>
    <mergeCell ref="D47:Q47"/>
    <mergeCell ref="U47:W47"/>
  </mergeCells>
  <pageMargins left="0.25" right="0.25" top="0.75" bottom="0.75" header="0.3" footer="0.3"/>
  <pageSetup scale="61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2016-07-19T21:45:22Z</cp:lastPrinted>
  <dcterms:created xsi:type="dcterms:W3CDTF">2016-07-19T20:58:48Z</dcterms:created>
  <dcterms:modified xsi:type="dcterms:W3CDTF">2018-04-20T19:15:46Z</dcterms:modified>
</cp:coreProperties>
</file>