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755" yWindow="540" windowWidth="24570" windowHeight="20415"/>
  </bookViews>
  <sheets>
    <sheet name="Sheet1" sheetId="1" r:id="rId1"/>
    <sheet name="Sheet3" sheetId="3" r:id="rId2"/>
  </sheets>
  <calcPr calcId="145621"/>
</workbook>
</file>

<file path=xl/calcChain.xml><?xml version="1.0" encoding="utf-8"?>
<calcChain xmlns="http://schemas.openxmlformats.org/spreadsheetml/2006/main">
  <c r="W33" i="1" l="1"/>
  <c r="Q40" i="1"/>
  <c r="L40" i="1"/>
  <c r="L33" i="1"/>
  <c r="L8" i="1"/>
  <c r="N8" i="1" s="1"/>
  <c r="L17" i="1"/>
  <c r="L45" i="1"/>
  <c r="N40" i="1"/>
  <c r="N33" i="1"/>
  <c r="N26" i="1"/>
  <c r="Q45" i="1" l="1"/>
  <c r="R55" i="1" l="1"/>
  <c r="Q55" i="1"/>
  <c r="Q54" i="1"/>
  <c r="Q52" i="1"/>
  <c r="P55" i="1"/>
  <c r="O55" i="1"/>
  <c r="M55" i="1"/>
  <c r="J55" i="1"/>
  <c r="I55" i="1"/>
  <c r="H55" i="1"/>
  <c r="F55" i="1"/>
  <c r="E55" i="1"/>
  <c r="D55" i="1"/>
  <c r="D8" i="1" l="1"/>
  <c r="E8" i="1"/>
  <c r="F8" i="1"/>
  <c r="H8" i="1"/>
  <c r="I8" i="1"/>
  <c r="J8" i="1"/>
  <c r="M8" i="1"/>
  <c r="O8" i="1"/>
  <c r="P8" i="1"/>
  <c r="Q8" i="1"/>
  <c r="R8" i="1"/>
  <c r="S8" i="1"/>
  <c r="T8" i="1"/>
  <c r="D17" i="1"/>
  <c r="D45" i="1" s="1"/>
  <c r="E17" i="1"/>
  <c r="F17" i="1"/>
  <c r="H17" i="1"/>
  <c r="I17" i="1"/>
  <c r="J17" i="1"/>
  <c r="M17" i="1"/>
  <c r="O17" i="1"/>
  <c r="P17" i="1"/>
  <c r="R17" i="1"/>
  <c r="S17" i="1"/>
  <c r="T17" i="1"/>
  <c r="D26" i="1"/>
  <c r="D53" i="1" s="1"/>
  <c r="E26" i="1"/>
  <c r="E53" i="1" s="1"/>
  <c r="F26" i="1"/>
  <c r="F53" i="1" s="1"/>
  <c r="H26" i="1"/>
  <c r="H53" i="1" s="1"/>
  <c r="I26" i="1"/>
  <c r="J26" i="1"/>
  <c r="M26" i="1"/>
  <c r="O26" i="1"/>
  <c r="O45" i="1" s="1"/>
  <c r="P26" i="1"/>
  <c r="P45" i="1" s="1"/>
  <c r="Q26" i="1"/>
  <c r="R26" i="1"/>
  <c r="S26" i="1"/>
  <c r="T26" i="1"/>
  <c r="D33" i="1"/>
  <c r="E33" i="1"/>
  <c r="F33" i="1"/>
  <c r="F45" i="1" s="1"/>
  <c r="H33" i="1"/>
  <c r="I33" i="1"/>
  <c r="J33" i="1"/>
  <c r="J45" i="1" s="1"/>
  <c r="M33" i="1"/>
  <c r="O33" i="1"/>
  <c r="P33" i="1"/>
  <c r="Q33" i="1"/>
  <c r="Q56" i="1" s="1"/>
  <c r="R33" i="1"/>
  <c r="S33" i="1"/>
  <c r="T33" i="1"/>
  <c r="W40" i="1"/>
  <c r="W45" i="1" s="1"/>
  <c r="D40" i="1"/>
  <c r="E40" i="1"/>
  <c r="F40" i="1"/>
  <c r="H40" i="1"/>
  <c r="I40" i="1"/>
  <c r="J40" i="1"/>
  <c r="M40" i="1"/>
  <c r="O40" i="1"/>
  <c r="P40" i="1"/>
  <c r="R40" i="1"/>
  <c r="R45" i="1" s="1"/>
  <c r="S40" i="1"/>
  <c r="S45" i="1" s="1"/>
  <c r="T40" i="1"/>
  <c r="R53" i="1"/>
  <c r="N50" i="1"/>
  <c r="X33" i="1" l="1"/>
  <c r="T45" i="1"/>
  <c r="X45" i="1" s="1"/>
  <c r="M45" i="1"/>
  <c r="N17" i="1"/>
  <c r="H45" i="1"/>
  <c r="I45" i="1"/>
  <c r="E45" i="1"/>
  <c r="G46" i="1" s="1"/>
  <c r="G8" i="1"/>
  <c r="G40" i="1"/>
  <c r="E56" i="1"/>
  <c r="X8" i="1"/>
  <c r="I52" i="1"/>
  <c r="I54" i="1"/>
  <c r="F52" i="1"/>
  <c r="F54" i="1"/>
  <c r="X26" i="1"/>
  <c r="E54" i="1"/>
  <c r="E52" i="1"/>
  <c r="E57" i="1" s="1"/>
  <c r="O56" i="1"/>
  <c r="F56" i="1"/>
  <c r="R56" i="1"/>
  <c r="Q46" i="1"/>
  <c r="Q53" i="1"/>
  <c r="Q57" i="1" s="1"/>
  <c r="Q58" i="1" s="1"/>
  <c r="P53" i="1"/>
  <c r="O53" i="1"/>
  <c r="O54" i="1"/>
  <c r="O52" i="1"/>
  <c r="H52" i="1"/>
  <c r="H54" i="1"/>
  <c r="G33" i="1"/>
  <c r="D56" i="1"/>
  <c r="J56" i="1"/>
  <c r="M53" i="1"/>
  <c r="M52" i="1"/>
  <c r="M54" i="1"/>
  <c r="R54" i="1"/>
  <c r="R52" i="1"/>
  <c r="I56" i="1"/>
  <c r="J53" i="1"/>
  <c r="K17" i="1"/>
  <c r="X40" i="1"/>
  <c r="D54" i="1"/>
  <c r="D52" i="1"/>
  <c r="D57" i="1" s="1"/>
  <c r="P56" i="1"/>
  <c r="P52" i="1"/>
  <c r="P54" i="1"/>
  <c r="M56" i="1"/>
  <c r="K33" i="1"/>
  <c r="H56" i="1"/>
  <c r="I53" i="1"/>
  <c r="I57" i="1" s="1"/>
  <c r="J52" i="1"/>
  <c r="J54" i="1"/>
  <c r="K26" i="1"/>
  <c r="O46" i="1"/>
  <c r="G17" i="1"/>
  <c r="W17" i="1"/>
  <c r="K8" i="1"/>
  <c r="Y8" i="1" s="1"/>
  <c r="N45" i="1"/>
  <c r="K40" i="1"/>
  <c r="N46" i="1"/>
  <c r="R46" i="1"/>
  <c r="P46" i="1"/>
  <c r="G26" i="1"/>
  <c r="X44" i="1" l="1"/>
  <c r="K45" i="1"/>
  <c r="Y40" i="1"/>
  <c r="X17" i="1"/>
  <c r="G45" i="1"/>
  <c r="Y33" i="1"/>
  <c r="K46" i="1"/>
  <c r="Y46" i="1" s="1"/>
  <c r="R57" i="1"/>
  <c r="R58" i="1" s="1"/>
  <c r="H57" i="1"/>
  <c r="J57" i="1"/>
  <c r="F57" i="1"/>
  <c r="F58" i="1" s="1"/>
  <c r="O57" i="1"/>
  <c r="O58" i="1" s="1"/>
  <c r="P57" i="1"/>
  <c r="P58" i="1" s="1"/>
  <c r="M57" i="1"/>
  <c r="M58" i="1" s="1"/>
  <c r="Y26" i="1"/>
  <c r="Y17" i="1"/>
  <c r="Y44" i="1" l="1"/>
  <c r="J58" i="1"/>
  <c r="S57" i="1"/>
  <c r="Y45" i="1"/>
  <c r="S58" i="1"/>
  <c r="X46" i="1"/>
  <c r="N47" i="1"/>
</calcChain>
</file>

<file path=xl/sharedStrings.xml><?xml version="1.0" encoding="utf-8"?>
<sst xmlns="http://schemas.openxmlformats.org/spreadsheetml/2006/main" count="92" uniqueCount="67">
  <si>
    <t xml:space="preserve">2016 Totals </t>
  </si>
  <si>
    <t xml:space="preserve">Totals </t>
  </si>
  <si>
    <t>Cost</t>
  </si>
  <si>
    <t>Time</t>
  </si>
  <si>
    <t>Ship</t>
  </si>
  <si>
    <t>Divers</t>
  </si>
  <si>
    <t>Machinist</t>
  </si>
  <si>
    <t>EE Tech</t>
  </si>
  <si>
    <t>ME Tech</t>
  </si>
  <si>
    <t>SE</t>
  </si>
  <si>
    <t>EE</t>
  </si>
  <si>
    <t>ME</t>
  </si>
  <si>
    <t>Ship Time</t>
  </si>
  <si>
    <t>Outside Srv</t>
  </si>
  <si>
    <t>Material</t>
  </si>
  <si>
    <t>Labor (Hours)</t>
  </si>
  <si>
    <t>Task Total</t>
  </si>
  <si>
    <t>4 Half Days</t>
  </si>
  <si>
    <t>Paragon</t>
  </si>
  <si>
    <t>Shana Rae</t>
  </si>
  <si>
    <t>Deployment</t>
  </si>
  <si>
    <t>Rebuild items:  Seals, motor, zincs.  Replace items:  Filter, tether guide, tether</t>
  </si>
  <si>
    <t>PTO Testing on test-machine</t>
  </si>
  <si>
    <t>2 Half Days</t>
  </si>
  <si>
    <t>Rebuild items:  Seals, motor, zincs.  Replace items:  Filter, tether guide.</t>
  </si>
  <si>
    <t>Labor</t>
  </si>
  <si>
    <t>Expense</t>
  </si>
  <si>
    <t>Henthorn</t>
  </si>
  <si>
    <t>Klimov</t>
  </si>
  <si>
    <t>Martin</t>
  </si>
  <si>
    <t>Jensen</t>
  </si>
  <si>
    <t>Erickson</t>
  </si>
  <si>
    <t>Cazenave</t>
  </si>
  <si>
    <t>Hamilton</t>
  </si>
  <si>
    <t>Task</t>
  </si>
  <si>
    <t>Notes</t>
  </si>
  <si>
    <t>Sub-totals</t>
  </si>
  <si>
    <t>Milestone</t>
  </si>
  <si>
    <t>1st Deploy</t>
  </si>
  <si>
    <t>Power+Battery</t>
  </si>
  <si>
    <t>2nd Deploy</t>
  </si>
  <si>
    <t>LRI Report</t>
  </si>
  <si>
    <t>Winter Deployment</t>
  </si>
  <si>
    <t>Power Electronics Modifications</t>
  </si>
  <si>
    <t>Advanced Control Development</t>
  </si>
  <si>
    <t>Test Deployment #1</t>
  </si>
  <si>
    <t>System Numerical Modelling</t>
  </si>
  <si>
    <t>Electronic Modifications</t>
  </si>
  <si>
    <t>Firmware Modifications</t>
  </si>
  <si>
    <t>Lab Testing</t>
  </si>
  <si>
    <t>Mechanical Modifications</t>
  </si>
  <si>
    <t>PTO Integration</t>
  </si>
  <si>
    <t>Flapping Foil Modifications</t>
  </si>
  <si>
    <t>Integration and Testing</t>
  </si>
  <si>
    <t>Results Analysis</t>
  </si>
  <si>
    <t>Exploration of CFD approaches</t>
  </si>
  <si>
    <t>Development of quasi-static flapping foil model</t>
  </si>
  <si>
    <t>Comparison of test data to model results</t>
  </si>
  <si>
    <t>State Estimation</t>
  </si>
  <si>
    <t>Wave-Exciting Force Prediction</t>
  </si>
  <si>
    <t>Linear and Nonlinear Model developments</t>
  </si>
  <si>
    <t>Comparison to Test Data</t>
  </si>
  <si>
    <t>Model Implementation on Buoy Computer</t>
  </si>
  <si>
    <t>Refinements between tests</t>
  </si>
  <si>
    <t>Test Deployment #2</t>
  </si>
  <si>
    <t>McEwen</t>
  </si>
  <si>
    <t>3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</si>
</sst>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164" formatCode="&quot;$&quot;#,##0"/>
  </numFmts>
  <fonts count="6" x14ac:knownFonts="1">
    <font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10"/>
      <color theme="0" tint="-0.34998626667073579"/>
      <name val="Arial"/>
      <family val="2"/>
    </font>
    <font>
      <sz val="10"/>
      <color theme="0" tint="-0.34998626667073579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>
      <alignment horizontal="left"/>
    </xf>
    <xf numFmtId="0" fontId="0" fillId="0" borderId="0" xfId="0" applyBorder="1"/>
    <xf numFmtId="164" fontId="0" fillId="0" borderId="0" xfId="0" applyNumberFormat="1" applyBorder="1"/>
    <xf numFmtId="3" fontId="0" fillId="0" borderId="0" xfId="0" applyNumberFormat="1" applyBorder="1"/>
    <xf numFmtId="6" fontId="0" fillId="0" borderId="0" xfId="0" applyNumberFormat="1" applyBorder="1"/>
    <xf numFmtId="0" fontId="0" fillId="0" borderId="0" xfId="0" applyFont="1" applyFill="1" applyBorder="1"/>
    <xf numFmtId="0" fontId="2" fillId="0" borderId="0" xfId="0" applyFont="1" applyBorder="1"/>
    <xf numFmtId="164" fontId="2" fillId="0" borderId="0" xfId="0" applyNumberFormat="1" applyFont="1" applyBorder="1"/>
    <xf numFmtId="0" fontId="3" fillId="0" borderId="1" xfId="0" applyFont="1" applyBorder="1"/>
    <xf numFmtId="0" fontId="4" fillId="0" borderId="1" xfId="0" applyFont="1" applyBorder="1"/>
    <xf numFmtId="0" fontId="0" fillId="0" borderId="1" xfId="0" applyBorder="1"/>
    <xf numFmtId="0" fontId="2" fillId="0" borderId="2" xfId="0" applyFont="1" applyBorder="1"/>
    <xf numFmtId="164" fontId="0" fillId="0" borderId="1" xfId="0" applyNumberFormat="1" applyBorder="1"/>
    <xf numFmtId="0" fontId="1" fillId="0" borderId="1" xfId="0" applyFont="1" applyBorder="1"/>
    <xf numFmtId="0" fontId="5" fillId="0" borderId="3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/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7" xfId="0" applyFont="1" applyBorder="1"/>
    <xf numFmtId="0" fontId="5" fillId="0" borderId="5" xfId="0" applyFont="1" applyBorder="1"/>
    <xf numFmtId="0" fontId="5" fillId="0" borderId="6" xfId="0" applyFont="1" applyBorder="1"/>
    <xf numFmtId="0" fontId="0" fillId="0" borderId="2" xfId="0" applyBorder="1"/>
    <xf numFmtId="164" fontId="2" fillId="0" borderId="2" xfId="0" applyNumberFormat="1" applyFont="1" applyBorder="1"/>
    <xf numFmtId="164" fontId="0" fillId="0" borderId="2" xfId="0" applyNumberFormat="1" applyBorder="1"/>
    <xf numFmtId="0" fontId="0" fillId="0" borderId="8" xfId="0" applyBorder="1"/>
    <xf numFmtId="0" fontId="0" fillId="0" borderId="9" xfId="0" applyBorder="1"/>
    <xf numFmtId="0" fontId="2" fillId="0" borderId="10" xfId="0" applyFont="1" applyBorder="1"/>
    <xf numFmtId="3" fontId="0" fillId="0" borderId="1" xfId="0" applyNumberFormat="1" applyBorder="1"/>
    <xf numFmtId="0" fontId="0" fillId="0" borderId="7" xfId="0" applyBorder="1"/>
    <xf numFmtId="0" fontId="0" fillId="0" borderId="6" xfId="0" applyBorder="1"/>
    <xf numFmtId="0" fontId="0" fillId="0" borderId="5" xfId="0" applyBorder="1"/>
    <xf numFmtId="0" fontId="0" fillId="0" borderId="3" xfId="0" applyBorder="1"/>
    <xf numFmtId="164" fontId="0" fillId="0" borderId="3" xfId="0" applyNumberFormat="1" applyBorder="1"/>
    <xf numFmtId="0" fontId="0" fillId="0" borderId="4" xfId="0" applyBorder="1"/>
    <xf numFmtId="0" fontId="0" fillId="0" borderId="11" xfId="0" applyBorder="1"/>
    <xf numFmtId="0" fontId="0" fillId="0" borderId="12" xfId="0" applyBorder="1"/>
    <xf numFmtId="0" fontId="2" fillId="0" borderId="0" xfId="0" applyFont="1"/>
    <xf numFmtId="0" fontId="2" fillId="0" borderId="13" xfId="0" applyFont="1" applyBorder="1"/>
    <xf numFmtId="164" fontId="2" fillId="0" borderId="13" xfId="0" applyNumberFormat="1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8" xfId="0" applyFont="1" applyBorder="1"/>
    <xf numFmtId="0" fontId="2" fillId="0" borderId="9" xfId="0" applyFont="1" applyBorder="1"/>
    <xf numFmtId="0" fontId="1" fillId="0" borderId="7" xfId="0" applyFont="1" applyBorder="1"/>
    <xf numFmtId="0" fontId="5" fillId="0" borderId="1" xfId="0" applyFont="1" applyFill="1" applyBorder="1" applyAlignment="1">
      <alignment horizontal="center"/>
    </xf>
    <xf numFmtId="0" fontId="5" fillId="0" borderId="1" xfId="0" applyFont="1" applyBorder="1"/>
    <xf numFmtId="0" fontId="0" fillId="0" borderId="0" xfId="0" applyFill="1" applyBorder="1"/>
    <xf numFmtId="0" fontId="2" fillId="0" borderId="1" xfId="0" applyFont="1" applyBorder="1"/>
    <xf numFmtId="0" fontId="3" fillId="0" borderId="5" xfId="0" applyFont="1" applyBorder="1"/>
    <xf numFmtId="0" fontId="4" fillId="0" borderId="5" xfId="0" applyFont="1" applyBorder="1"/>
    <xf numFmtId="164" fontId="0" fillId="0" borderId="5" xfId="0" applyNumberFormat="1" applyBorder="1"/>
    <xf numFmtId="0" fontId="5" fillId="0" borderId="1" xfId="0" applyFont="1" applyBorder="1" applyAlignment="1">
      <alignment horizontal="center"/>
    </xf>
    <xf numFmtId="0" fontId="5" fillId="0" borderId="6" xfId="0" applyFont="1" applyBorder="1" applyAlignment="1"/>
    <xf numFmtId="0" fontId="5" fillId="0" borderId="5" xfId="0" applyFont="1" applyBorder="1" applyAlignment="1"/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5" xfId="0" applyFont="1" applyBorder="1"/>
    <xf numFmtId="0" fontId="5" fillId="0" borderId="7" xfId="0" applyFont="1" applyBorder="1" applyAlignment="1"/>
    <xf numFmtId="0" fontId="0" fillId="0" borderId="5" xfId="0" applyFont="1" applyBorder="1"/>
    <xf numFmtId="0" fontId="0" fillId="0" borderId="17" xfId="0" applyBorder="1"/>
    <xf numFmtId="0" fontId="0" fillId="0" borderId="1" xfId="0" applyFont="1" applyBorder="1"/>
    <xf numFmtId="164" fontId="0" fillId="0" borderId="1" xfId="0" applyNumberFormat="1" applyFon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65"/>
  <sheetViews>
    <sheetView tabSelected="1" topLeftCell="B2" workbookViewId="0">
      <selection activeCell="V45" sqref="V45"/>
    </sheetView>
  </sheetViews>
  <sheetFormatPr defaultRowHeight="12.75" x14ac:dyDescent="0.2"/>
  <cols>
    <col min="1" max="1" width="2.42578125" customWidth="1"/>
    <col min="2" max="2" width="3.140625" customWidth="1"/>
    <col min="3" max="3" width="43.42578125" customWidth="1"/>
    <col min="4" max="4" width="9.140625" bestFit="1" customWidth="1"/>
    <col min="5" max="5" width="10" bestFit="1" customWidth="1"/>
    <col min="6" max="6" width="8.5703125" bestFit="1" customWidth="1"/>
    <col min="7" max="7" width="5.5703125" bestFit="1" customWidth="1"/>
    <col min="8" max="8" width="7.42578125" bestFit="1" customWidth="1"/>
    <col min="9" max="9" width="6.7109375" bestFit="1" customWidth="1"/>
    <col min="10" max="10" width="6.7109375" customWidth="1"/>
    <col min="11" max="11" width="4.5703125" bestFit="1" customWidth="1"/>
    <col min="12" max="12" width="8.85546875" customWidth="1"/>
    <col min="13" max="13" width="9.28515625" customWidth="1"/>
    <col min="14" max="14" width="5" bestFit="1" customWidth="1"/>
    <col min="15" max="15" width="8.7109375" bestFit="1" customWidth="1"/>
    <col min="16" max="16" width="9.85546875" customWidth="1"/>
    <col min="17" max="17" width="9.5703125" bestFit="1" customWidth="1"/>
    <col min="18" max="18" width="6.5703125" bestFit="1" customWidth="1"/>
    <col min="19" max="19" width="8.42578125" bestFit="1" customWidth="1"/>
    <col min="20" max="20" width="11.42578125" bestFit="1" customWidth="1"/>
    <col min="21" max="21" width="10.140625" bestFit="1" customWidth="1"/>
    <col min="22" max="22" width="10.5703125" bestFit="1" customWidth="1"/>
    <col min="23" max="23" width="8.42578125" bestFit="1" customWidth="1"/>
    <col min="24" max="24" width="8.7109375" bestFit="1" customWidth="1"/>
    <col min="25" max="25" width="6.5703125" bestFit="1" customWidth="1"/>
    <col min="26" max="26" width="66.5703125" hidden="1" customWidth="1"/>
  </cols>
  <sheetData>
    <row r="1" spans="1:26" hidden="1" x14ac:dyDescent="0.2"/>
    <row r="2" spans="1:26" x14ac:dyDescent="0.2">
      <c r="A2" s="23"/>
      <c r="B2" s="22"/>
      <c r="C2" s="21"/>
      <c r="D2" s="59" t="s">
        <v>15</v>
      </c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1"/>
      <c r="R2" s="20"/>
      <c r="S2" s="17" t="s">
        <v>14</v>
      </c>
      <c r="T2" s="19" t="s">
        <v>13</v>
      </c>
      <c r="U2" s="59" t="s">
        <v>12</v>
      </c>
      <c r="V2" s="57"/>
      <c r="W2" s="63"/>
      <c r="X2" s="58" t="s">
        <v>36</v>
      </c>
      <c r="Y2" s="58"/>
      <c r="Z2" s="49" t="s">
        <v>35</v>
      </c>
    </row>
    <row r="3" spans="1:26" x14ac:dyDescent="0.2">
      <c r="A3" s="56" t="s">
        <v>34</v>
      </c>
      <c r="B3" s="62"/>
      <c r="C3" s="21"/>
      <c r="D3" s="17" t="s">
        <v>33</v>
      </c>
      <c r="E3" s="17" t="s">
        <v>32</v>
      </c>
      <c r="F3" s="17" t="s">
        <v>31</v>
      </c>
      <c r="G3" s="17" t="s">
        <v>11</v>
      </c>
      <c r="H3" s="17" t="s">
        <v>30</v>
      </c>
      <c r="I3" s="17" t="s">
        <v>29</v>
      </c>
      <c r="J3" s="17" t="s">
        <v>28</v>
      </c>
      <c r="K3" s="17" t="s">
        <v>10</v>
      </c>
      <c r="L3" s="55" t="s">
        <v>65</v>
      </c>
      <c r="M3" s="17" t="s">
        <v>27</v>
      </c>
      <c r="N3" s="17" t="s">
        <v>9</v>
      </c>
      <c r="O3" s="17" t="s">
        <v>8</v>
      </c>
      <c r="P3" s="17" t="s">
        <v>7</v>
      </c>
      <c r="Q3" s="17" t="s">
        <v>6</v>
      </c>
      <c r="R3" s="17" t="s">
        <v>5</v>
      </c>
      <c r="S3" s="17"/>
      <c r="T3" s="17"/>
      <c r="U3" s="17" t="s">
        <v>4</v>
      </c>
      <c r="V3" s="48" t="s">
        <v>3</v>
      </c>
      <c r="W3" s="48" t="s">
        <v>2</v>
      </c>
      <c r="X3" s="48" t="s">
        <v>26</v>
      </c>
      <c r="Y3" s="48" t="s">
        <v>25</v>
      </c>
      <c r="Z3" s="11"/>
    </row>
    <row r="4" spans="1:26" x14ac:dyDescent="0.2">
      <c r="A4" s="23" t="s">
        <v>46</v>
      </c>
      <c r="B4" s="33"/>
      <c r="C4" s="3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3"/>
      <c r="Z4" s="11"/>
    </row>
    <row r="5" spans="1:26" x14ac:dyDescent="0.2">
      <c r="A5" s="32"/>
      <c r="B5" s="64" t="s">
        <v>55</v>
      </c>
      <c r="C5" s="31"/>
      <c r="D5" s="11">
        <v>40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3"/>
      <c r="T5" s="13"/>
      <c r="U5" s="11"/>
      <c r="V5" s="11"/>
      <c r="W5" s="13"/>
      <c r="Z5" s="14"/>
    </row>
    <row r="6" spans="1:26" x14ac:dyDescent="0.2">
      <c r="A6" s="32"/>
      <c r="B6" s="64" t="s">
        <v>56</v>
      </c>
      <c r="C6" s="31"/>
      <c r="D6" s="11">
        <v>40</v>
      </c>
      <c r="E6" s="11"/>
      <c r="F6" s="11"/>
      <c r="G6" s="11"/>
      <c r="H6" s="11"/>
      <c r="I6" s="11"/>
      <c r="J6" s="11"/>
      <c r="K6" s="11"/>
      <c r="L6" s="11">
        <v>40</v>
      </c>
      <c r="M6" s="11"/>
      <c r="N6" s="11"/>
      <c r="O6" s="11"/>
      <c r="P6" s="11"/>
      <c r="Q6" s="11"/>
      <c r="R6" s="11"/>
      <c r="S6" s="13"/>
      <c r="T6" s="13"/>
      <c r="U6" s="11"/>
      <c r="V6" s="11"/>
      <c r="W6" s="13"/>
      <c r="Z6" s="14"/>
    </row>
    <row r="7" spans="1:26" ht="13.5" thickBot="1" x14ac:dyDescent="0.25">
      <c r="A7" s="32"/>
      <c r="B7" s="64" t="s">
        <v>57</v>
      </c>
      <c r="C7" s="31"/>
      <c r="D7" s="11">
        <v>40</v>
      </c>
      <c r="E7" s="11"/>
      <c r="F7" s="11"/>
      <c r="G7" s="11"/>
      <c r="H7" s="11"/>
      <c r="I7" s="11"/>
      <c r="J7" s="11"/>
      <c r="K7" s="11"/>
      <c r="L7" s="11">
        <v>40</v>
      </c>
      <c r="M7" s="11"/>
      <c r="N7" s="11"/>
      <c r="O7" s="11"/>
      <c r="P7" s="11"/>
      <c r="Q7" s="11"/>
      <c r="R7" s="11"/>
      <c r="S7" s="13"/>
      <c r="T7" s="13"/>
      <c r="U7" s="11"/>
      <c r="V7" s="11"/>
      <c r="W7" s="13"/>
      <c r="Z7" s="14"/>
    </row>
    <row r="8" spans="1:26" s="39" customFormat="1" ht="13.5" thickTop="1" x14ac:dyDescent="0.2">
      <c r="A8" s="29" t="s">
        <v>16</v>
      </c>
      <c r="B8" s="46"/>
      <c r="C8" s="45"/>
      <c r="D8" s="12">
        <f>+SUM(D5:D7)</f>
        <v>120</v>
      </c>
      <c r="E8" s="12">
        <f>+SUM(E5:E7)</f>
        <v>0</v>
      </c>
      <c r="F8" s="12">
        <f>+SUM(F5:F7)</f>
        <v>0</v>
      </c>
      <c r="G8" s="12">
        <f>+SUM(D8:F8)</f>
        <v>120</v>
      </c>
      <c r="H8" s="12">
        <f>+SUM(H5:H7)</f>
        <v>0</v>
      </c>
      <c r="I8" s="12">
        <f>+SUM(I5:I7)</f>
        <v>0</v>
      </c>
      <c r="J8" s="12">
        <f>+SUM(J5:J7)</f>
        <v>0</v>
      </c>
      <c r="K8" s="24">
        <f>+SUM(H8:J8)</f>
        <v>0</v>
      </c>
      <c r="L8" s="12">
        <f>+SUM(L5:L7)</f>
        <v>80</v>
      </c>
      <c r="M8" s="12">
        <f>+SUM(M5:M7)</f>
        <v>0</v>
      </c>
      <c r="N8" s="12">
        <f>+SUM(L8:M8)</f>
        <v>80</v>
      </c>
      <c r="O8" s="12">
        <f>+SUM(O5:O7)</f>
        <v>0</v>
      </c>
      <c r="P8" s="12">
        <f>+SUM(P5:P7)</f>
        <v>0</v>
      </c>
      <c r="Q8" s="12">
        <f>+SUM(Q5:Q7)</f>
        <v>0</v>
      </c>
      <c r="R8" s="12">
        <f>+SUM(R5:R7)</f>
        <v>0</v>
      </c>
      <c r="S8" s="25">
        <f>+SUM(S5:S7)</f>
        <v>0</v>
      </c>
      <c r="T8" s="25">
        <f>+SUM(T5:T7)</f>
        <v>0</v>
      </c>
      <c r="U8" s="12"/>
      <c r="V8" s="12"/>
      <c r="W8" s="25"/>
      <c r="X8" s="25">
        <f>+W8+T8+S8</f>
        <v>0</v>
      </c>
      <c r="Y8" s="12">
        <f>+SUM(G8,K8,N8,O8:R8)</f>
        <v>200</v>
      </c>
      <c r="Z8" s="12"/>
    </row>
    <row r="9" spans="1:26" x14ac:dyDescent="0.2">
      <c r="A9" s="32"/>
      <c r="B9" s="33"/>
      <c r="C9" s="31"/>
      <c r="D9" s="11"/>
      <c r="E9" s="11"/>
      <c r="F9" s="11"/>
      <c r="G9" s="9"/>
      <c r="H9" s="9"/>
      <c r="I9" s="9"/>
      <c r="J9" s="9"/>
      <c r="K9" s="9"/>
      <c r="L9" s="9"/>
      <c r="M9" s="10"/>
      <c r="N9" s="9"/>
      <c r="O9" s="11"/>
      <c r="P9" s="11"/>
      <c r="Q9" s="11"/>
      <c r="R9" s="11"/>
      <c r="S9" s="13"/>
      <c r="T9" s="13"/>
      <c r="U9" s="11"/>
      <c r="V9" s="11"/>
      <c r="W9" s="13"/>
      <c r="Z9" s="11"/>
    </row>
    <row r="10" spans="1:26" x14ac:dyDescent="0.2">
      <c r="A10" s="23" t="s">
        <v>44</v>
      </c>
      <c r="B10" s="33"/>
      <c r="C10" s="3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3"/>
      <c r="Z10" s="11"/>
    </row>
    <row r="11" spans="1:26" x14ac:dyDescent="0.2">
      <c r="A11" s="32"/>
      <c r="B11" s="33" t="s">
        <v>60</v>
      </c>
      <c r="C11" s="31"/>
      <c r="D11" s="11">
        <v>40</v>
      </c>
      <c r="E11" s="11"/>
      <c r="F11" s="11"/>
      <c r="G11" s="11"/>
      <c r="H11" s="11"/>
      <c r="I11" s="11"/>
      <c r="J11" s="11"/>
      <c r="K11" s="11"/>
      <c r="L11" s="11">
        <v>40</v>
      </c>
      <c r="M11" s="11"/>
      <c r="N11" s="11"/>
      <c r="O11" s="11"/>
      <c r="P11" s="11"/>
      <c r="Q11" s="11"/>
      <c r="R11" s="11"/>
      <c r="S11" s="13"/>
      <c r="T11" s="30"/>
      <c r="U11" s="11"/>
      <c r="V11" s="11"/>
      <c r="W11" s="13"/>
      <c r="Z11" s="14" t="s">
        <v>24</v>
      </c>
    </row>
    <row r="12" spans="1:26" x14ac:dyDescent="0.2">
      <c r="A12" s="32"/>
      <c r="B12" s="64" t="s">
        <v>58</v>
      </c>
      <c r="C12" s="31"/>
      <c r="D12" s="11">
        <v>40</v>
      </c>
      <c r="E12" s="11"/>
      <c r="F12" s="11"/>
      <c r="G12" s="11"/>
      <c r="H12" s="11"/>
      <c r="I12" s="11"/>
      <c r="J12" s="11"/>
      <c r="K12" s="11"/>
      <c r="L12" s="11">
        <v>40</v>
      </c>
      <c r="M12" s="11"/>
      <c r="N12" s="11"/>
      <c r="O12" s="11"/>
      <c r="P12" s="11"/>
      <c r="Q12" s="11"/>
      <c r="R12" s="11"/>
      <c r="S12" s="13"/>
      <c r="T12" s="30"/>
      <c r="Z12" s="14"/>
    </row>
    <row r="13" spans="1:26" x14ac:dyDescent="0.2">
      <c r="A13" s="32"/>
      <c r="B13" s="33" t="s">
        <v>59</v>
      </c>
      <c r="C13" s="31"/>
      <c r="D13" s="11">
        <v>40</v>
      </c>
      <c r="E13" s="11"/>
      <c r="F13" s="11"/>
      <c r="G13" s="11"/>
      <c r="H13" s="11"/>
      <c r="I13" s="11"/>
      <c r="J13" s="11"/>
      <c r="K13" s="11"/>
      <c r="L13" s="11">
        <v>40</v>
      </c>
      <c r="M13" s="11"/>
      <c r="N13" s="11"/>
      <c r="O13" s="11"/>
      <c r="P13" s="11"/>
      <c r="Q13" s="11"/>
      <c r="R13" s="11"/>
      <c r="S13" s="13"/>
      <c r="T13" s="30"/>
      <c r="U13" s="11"/>
      <c r="V13" s="11"/>
      <c r="W13" s="13"/>
      <c r="Z13" s="11"/>
    </row>
    <row r="14" spans="1:26" x14ac:dyDescent="0.2">
      <c r="A14" s="32"/>
      <c r="B14" s="33" t="s">
        <v>61</v>
      </c>
      <c r="C14" s="31"/>
      <c r="D14" s="11">
        <v>40</v>
      </c>
      <c r="E14" s="11"/>
      <c r="F14" s="11"/>
      <c r="G14" s="11"/>
      <c r="H14" s="11"/>
      <c r="I14" s="11"/>
      <c r="J14" s="11"/>
      <c r="K14" s="11"/>
      <c r="L14" s="11">
        <v>40</v>
      </c>
      <c r="M14" s="11"/>
      <c r="N14" s="11"/>
      <c r="O14" s="11"/>
      <c r="P14" s="11"/>
      <c r="Q14" s="11"/>
      <c r="R14" s="11"/>
      <c r="S14" s="13"/>
      <c r="T14" s="30"/>
      <c r="U14" s="11"/>
      <c r="V14" s="11"/>
      <c r="W14" s="13"/>
      <c r="Z14" s="14"/>
    </row>
    <row r="15" spans="1:26" x14ac:dyDescent="0.2">
      <c r="A15" s="32"/>
      <c r="B15" s="64" t="s">
        <v>62</v>
      </c>
      <c r="C15" s="31"/>
      <c r="D15" s="11">
        <v>40</v>
      </c>
      <c r="E15" s="11"/>
      <c r="F15" s="14"/>
      <c r="G15" s="11"/>
      <c r="H15" s="11"/>
      <c r="I15" s="11"/>
      <c r="J15" s="11"/>
      <c r="K15" s="11"/>
      <c r="L15" s="11"/>
      <c r="M15" s="11">
        <v>80</v>
      </c>
      <c r="N15" s="11"/>
      <c r="O15" s="11"/>
      <c r="P15" s="11"/>
      <c r="Q15" s="11"/>
      <c r="R15" s="11"/>
      <c r="S15" s="13"/>
      <c r="T15" s="30"/>
      <c r="U15" s="11"/>
      <c r="V15" s="11"/>
      <c r="W15" s="13"/>
      <c r="Z15" s="11"/>
    </row>
    <row r="16" spans="1:26" ht="13.5" thickBot="1" x14ac:dyDescent="0.25">
      <c r="A16" s="38"/>
      <c r="B16" s="37" t="s">
        <v>63</v>
      </c>
      <c r="C16" s="36"/>
      <c r="D16" s="11">
        <v>40</v>
      </c>
      <c r="E16" s="34"/>
      <c r="F16" s="34"/>
      <c r="G16" s="34"/>
      <c r="H16" s="34"/>
      <c r="I16" s="34"/>
      <c r="J16" s="34"/>
      <c r="K16" s="34"/>
      <c r="L16" s="34">
        <v>40</v>
      </c>
      <c r="M16" s="34">
        <v>40</v>
      </c>
      <c r="N16" s="34"/>
      <c r="O16" s="34"/>
      <c r="P16" s="34"/>
      <c r="Q16" s="34"/>
      <c r="R16" s="34"/>
      <c r="S16" s="35"/>
      <c r="T16" s="35"/>
      <c r="U16" s="34"/>
      <c r="V16" s="34"/>
      <c r="W16" s="35"/>
      <c r="Z16" s="34"/>
    </row>
    <row r="17" spans="1:26" s="39" customFormat="1" ht="13.5" thickTop="1" x14ac:dyDescent="0.2">
      <c r="A17" s="29" t="s">
        <v>16</v>
      </c>
      <c r="B17" s="46"/>
      <c r="C17" s="45"/>
      <c r="D17" s="12">
        <f>+SUM(D11:D16)</f>
        <v>240</v>
      </c>
      <c r="E17" s="12">
        <f>+SUM(E11:E16)</f>
        <v>0</v>
      </c>
      <c r="F17" s="12">
        <f>+SUM(F11:F16)</f>
        <v>0</v>
      </c>
      <c r="G17" s="12">
        <f>+SUM(D17:F17)</f>
        <v>240</v>
      </c>
      <c r="H17" s="12">
        <f>+SUM(H11:H16)</f>
        <v>0</v>
      </c>
      <c r="I17" s="12">
        <f>+SUM(I11:I16)</f>
        <v>0</v>
      </c>
      <c r="J17" s="12">
        <f>+SUM(J11:J16)</f>
        <v>0</v>
      </c>
      <c r="K17" s="24">
        <f>+SUM(H17:J17)</f>
        <v>0</v>
      </c>
      <c r="L17" s="12">
        <f>+SUM(L11:L16)</f>
        <v>200</v>
      </c>
      <c r="M17" s="12">
        <f>+SUM(M11:M16)</f>
        <v>120</v>
      </c>
      <c r="N17" s="12">
        <f>+SUM(L17:M17)</f>
        <v>320</v>
      </c>
      <c r="O17" s="12">
        <f>+SUM(O11:O16)</f>
        <v>0</v>
      </c>
      <c r="P17" s="12">
        <f>+SUM(P11:P16)</f>
        <v>0</v>
      </c>
      <c r="Q17" s="12"/>
      <c r="R17" s="12">
        <f>+SUM(R11:R16)</f>
        <v>0</v>
      </c>
      <c r="S17" s="25">
        <f>+SUM(S11:S16)</f>
        <v>0</v>
      </c>
      <c r="T17" s="25">
        <f>+SUM(T11:T16)</f>
        <v>0</v>
      </c>
      <c r="U17" s="12"/>
      <c r="V17" s="12"/>
      <c r="W17" s="25">
        <f>+SUM(W11:W16)</f>
        <v>0</v>
      </c>
      <c r="X17" s="25">
        <f>+W17+T17+S17</f>
        <v>0</v>
      </c>
      <c r="Y17" s="12">
        <f>+SUM(G17,K17,N17,O17:R17)</f>
        <v>560</v>
      </c>
      <c r="Z17" s="12"/>
    </row>
    <row r="18" spans="1:26" x14ac:dyDescent="0.2">
      <c r="A18" s="32"/>
      <c r="B18" s="33"/>
      <c r="C18" s="31"/>
      <c r="D18" s="11"/>
      <c r="E18" s="11"/>
      <c r="F18" s="11"/>
      <c r="G18" s="9"/>
      <c r="H18" s="9"/>
      <c r="I18" s="9"/>
      <c r="J18" s="9"/>
      <c r="K18" s="9"/>
      <c r="L18" s="9"/>
      <c r="M18" s="10"/>
      <c r="N18" s="9"/>
      <c r="O18" s="11"/>
      <c r="P18" s="11"/>
      <c r="Q18" s="11"/>
      <c r="R18" s="11"/>
      <c r="S18" s="13"/>
      <c r="T18" s="13"/>
      <c r="U18" s="11"/>
      <c r="V18" s="11"/>
      <c r="W18" s="13"/>
      <c r="Z18" s="11"/>
    </row>
    <row r="19" spans="1:26" x14ac:dyDescent="0.2">
      <c r="A19" s="23" t="s">
        <v>43</v>
      </c>
      <c r="B19" s="33"/>
      <c r="C19" s="3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3"/>
      <c r="T19" s="13"/>
      <c r="U19" s="11"/>
      <c r="V19" s="11"/>
      <c r="W19" s="13"/>
      <c r="Z19" s="11"/>
    </row>
    <row r="20" spans="1:26" x14ac:dyDescent="0.2">
      <c r="A20" s="32"/>
      <c r="B20" s="33" t="s">
        <v>47</v>
      </c>
      <c r="C20" s="47"/>
      <c r="D20" s="11"/>
      <c r="E20" s="11"/>
      <c r="F20" s="11"/>
      <c r="G20" s="11"/>
      <c r="H20" s="11">
        <v>80</v>
      </c>
      <c r="I20" s="11">
        <v>16</v>
      </c>
      <c r="J20" s="11"/>
      <c r="K20" s="11"/>
      <c r="L20" s="11"/>
      <c r="M20" s="11"/>
      <c r="N20" s="11"/>
      <c r="O20" s="11"/>
      <c r="P20" s="11">
        <v>40</v>
      </c>
      <c r="Q20" s="11">
        <v>8</v>
      </c>
      <c r="R20" s="11"/>
      <c r="S20" s="13">
        <v>6000</v>
      </c>
      <c r="T20" s="13"/>
      <c r="U20" s="11"/>
      <c r="V20" s="11"/>
      <c r="W20" s="13"/>
      <c r="Z20" s="11"/>
    </row>
    <row r="21" spans="1:26" x14ac:dyDescent="0.2">
      <c r="A21" s="32"/>
      <c r="B21" s="64" t="s">
        <v>48</v>
      </c>
      <c r="C21" s="47"/>
      <c r="D21" s="11">
        <v>60</v>
      </c>
      <c r="E21" s="11"/>
      <c r="F21" s="11"/>
      <c r="G21" s="11"/>
      <c r="H21" s="11">
        <v>20</v>
      </c>
      <c r="I21" s="11"/>
      <c r="J21" s="11"/>
      <c r="K21" s="11"/>
      <c r="L21" s="11"/>
      <c r="M21" s="11"/>
      <c r="N21" s="11"/>
      <c r="O21" s="11"/>
      <c r="P21" s="11">
        <v>8</v>
      </c>
      <c r="Q21" s="11"/>
      <c r="R21" s="11"/>
      <c r="S21" s="13"/>
      <c r="T21" s="13"/>
      <c r="U21" s="11"/>
      <c r="V21" s="11"/>
      <c r="W21" s="13"/>
      <c r="Z21" s="11"/>
    </row>
    <row r="22" spans="1:26" x14ac:dyDescent="0.2">
      <c r="A22" s="32"/>
      <c r="B22" s="64" t="s">
        <v>49</v>
      </c>
      <c r="C22" s="47"/>
      <c r="D22" s="11">
        <v>20</v>
      </c>
      <c r="E22" s="11"/>
      <c r="F22" s="11"/>
      <c r="G22" s="11"/>
      <c r="H22" s="11">
        <v>20</v>
      </c>
      <c r="I22" s="11"/>
      <c r="J22" s="11"/>
      <c r="K22" s="11"/>
      <c r="L22" s="11"/>
      <c r="M22" s="11"/>
      <c r="N22" s="11"/>
      <c r="O22" s="11">
        <v>20</v>
      </c>
      <c r="P22" s="11">
        <v>20</v>
      </c>
      <c r="Q22" s="11"/>
      <c r="R22" s="11"/>
      <c r="S22" s="13">
        <v>2000</v>
      </c>
      <c r="T22" s="13"/>
      <c r="U22" s="11"/>
      <c r="V22" s="11"/>
      <c r="W22" s="13"/>
      <c r="Z22" s="11"/>
    </row>
    <row r="23" spans="1:26" x14ac:dyDescent="0.2">
      <c r="A23" s="23"/>
      <c r="B23" s="64" t="s">
        <v>50</v>
      </c>
      <c r="C23" s="31"/>
      <c r="D23" s="11">
        <v>20</v>
      </c>
      <c r="E23" s="11"/>
      <c r="F23" s="11">
        <v>40</v>
      </c>
      <c r="G23" s="11"/>
      <c r="H23" s="11">
        <v>20</v>
      </c>
      <c r="I23" s="11"/>
      <c r="J23" s="11"/>
      <c r="K23" s="11"/>
      <c r="L23" s="11"/>
      <c r="M23" s="11"/>
      <c r="N23" s="11"/>
      <c r="O23" s="11">
        <v>20</v>
      </c>
      <c r="P23" s="11"/>
      <c r="Q23" s="11"/>
      <c r="R23" s="11"/>
      <c r="S23" s="13"/>
      <c r="T23" s="13"/>
      <c r="U23" s="11"/>
      <c r="V23" s="11"/>
      <c r="W23" s="13"/>
      <c r="Z23" s="14"/>
    </row>
    <row r="24" spans="1:26" x14ac:dyDescent="0.2">
      <c r="A24" s="23"/>
      <c r="B24" s="64" t="s">
        <v>51</v>
      </c>
      <c r="C24" s="31"/>
      <c r="D24" s="11">
        <v>20</v>
      </c>
      <c r="E24" s="11"/>
      <c r="F24" s="11">
        <v>20</v>
      </c>
      <c r="G24" s="11"/>
      <c r="H24" s="11">
        <v>20</v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3"/>
      <c r="T24" s="13"/>
      <c r="U24" s="11"/>
      <c r="V24" s="11"/>
      <c r="W24" s="13"/>
      <c r="Z24" s="14"/>
    </row>
    <row r="25" spans="1:26" ht="13.5" thickBot="1" x14ac:dyDescent="0.25">
      <c r="A25" s="23"/>
      <c r="B25" s="37" t="s">
        <v>22</v>
      </c>
      <c r="C25" s="31"/>
      <c r="D25" s="11">
        <v>40</v>
      </c>
      <c r="E25" s="11">
        <v>20</v>
      </c>
      <c r="F25" s="11"/>
      <c r="G25" s="11"/>
      <c r="H25" s="11">
        <v>40</v>
      </c>
      <c r="I25" s="11"/>
      <c r="J25" s="11"/>
      <c r="K25" s="11"/>
      <c r="L25" s="11"/>
      <c r="M25" s="11"/>
      <c r="N25" s="11"/>
      <c r="O25" s="11"/>
      <c r="P25" s="11">
        <v>16</v>
      </c>
      <c r="Q25" s="11"/>
      <c r="R25" s="11"/>
      <c r="S25" s="13">
        <v>500</v>
      </c>
      <c r="T25" s="13"/>
      <c r="U25" s="11"/>
      <c r="V25" s="11"/>
      <c r="W25" s="13"/>
      <c r="Z25" s="14"/>
    </row>
    <row r="26" spans="1:26" s="39" customFormat="1" ht="13.5" thickTop="1" x14ac:dyDescent="0.2">
      <c r="A26" s="29" t="s">
        <v>16</v>
      </c>
      <c r="B26" s="46"/>
      <c r="C26" s="45"/>
      <c r="D26" s="12">
        <f>+SUM(D20:D25)</f>
        <v>160</v>
      </c>
      <c r="E26" s="12">
        <f>+SUM(E20:E25)</f>
        <v>20</v>
      </c>
      <c r="F26" s="12">
        <f>+SUM(F20:F25)</f>
        <v>60</v>
      </c>
      <c r="G26" s="12">
        <f>+SUM(D26:F26)</f>
        <v>240</v>
      </c>
      <c r="H26" s="12">
        <f>+SUM(H20:H25)</f>
        <v>200</v>
      </c>
      <c r="I26" s="12">
        <f>+SUM(I20:I25)</f>
        <v>16</v>
      </c>
      <c r="J26" s="12">
        <f>+SUM(J20:J25)</f>
        <v>0</v>
      </c>
      <c r="K26" s="12">
        <f>+SUM(H26:J26)</f>
        <v>216</v>
      </c>
      <c r="L26" s="12"/>
      <c r="M26" s="12">
        <f>+SUM(M20:M25)</f>
        <v>0</v>
      </c>
      <c r="N26" s="12">
        <f>+SUM(L26:M26)</f>
        <v>0</v>
      </c>
      <c r="O26" s="12">
        <f>+SUM(O20:O25)</f>
        <v>40</v>
      </c>
      <c r="P26" s="12">
        <f>+SUM(P20:P25)</f>
        <v>84</v>
      </c>
      <c r="Q26" s="12">
        <f>+SUM(Q20:Q25)</f>
        <v>8</v>
      </c>
      <c r="R26" s="12">
        <f>+SUM(R20:R25)</f>
        <v>0</v>
      </c>
      <c r="S26" s="26">
        <f>+SUM(S20:S25)</f>
        <v>8500</v>
      </c>
      <c r="T26" s="26">
        <f>+SUM(T20:T25)</f>
        <v>0</v>
      </c>
      <c r="U26" s="12"/>
      <c r="V26" s="12"/>
      <c r="W26" s="12"/>
      <c r="X26" s="25">
        <f>+W26+T26+S26</f>
        <v>8500</v>
      </c>
      <c r="Y26" s="12">
        <f>+SUM(G26,K26,N26,O26:R26)</f>
        <v>588</v>
      </c>
      <c r="Z26" s="12"/>
    </row>
    <row r="27" spans="1:26" s="39" customFormat="1" x14ac:dyDescent="0.2">
      <c r="A27" s="44"/>
      <c r="B27" s="43"/>
      <c r="C27" s="42"/>
      <c r="D27" s="40"/>
      <c r="E27" s="40"/>
      <c r="F27" s="40"/>
      <c r="G27" s="9"/>
      <c r="H27" s="9"/>
      <c r="I27" s="9"/>
      <c r="J27" s="9"/>
      <c r="K27" s="9"/>
      <c r="L27" s="9"/>
      <c r="M27" s="10"/>
      <c r="N27" s="9"/>
      <c r="O27" s="40"/>
      <c r="P27" s="40"/>
      <c r="Q27" s="40"/>
      <c r="R27" s="40"/>
      <c r="S27" s="41"/>
      <c r="T27" s="41"/>
      <c r="U27" s="40"/>
      <c r="V27" s="40"/>
      <c r="W27" s="41"/>
      <c r="X27" s="8"/>
      <c r="Y27" s="7"/>
      <c r="Z27" s="40"/>
    </row>
    <row r="28" spans="1:26" x14ac:dyDescent="0.2">
      <c r="A28" s="23" t="s">
        <v>45</v>
      </c>
      <c r="B28" s="33"/>
      <c r="C28" s="3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3"/>
      <c r="T28" s="13"/>
      <c r="U28" s="11"/>
      <c r="V28" s="11"/>
      <c r="W28" s="13"/>
      <c r="Z28" s="11"/>
    </row>
    <row r="29" spans="1:26" x14ac:dyDescent="0.2">
      <c r="A29" s="32"/>
      <c r="B29" s="64" t="s">
        <v>52</v>
      </c>
      <c r="C29" s="31"/>
      <c r="D29" s="11"/>
      <c r="E29" s="11">
        <v>80</v>
      </c>
      <c r="F29" s="11">
        <v>40</v>
      </c>
      <c r="G29" s="11"/>
      <c r="H29" s="11"/>
      <c r="I29" s="11">
        <v>40</v>
      </c>
      <c r="J29" s="11"/>
      <c r="K29" s="11"/>
      <c r="L29" s="11"/>
      <c r="M29" s="11"/>
      <c r="N29" s="11"/>
      <c r="O29" s="11">
        <v>40</v>
      </c>
      <c r="P29" s="11">
        <v>20</v>
      </c>
      <c r="Q29" s="11">
        <v>40</v>
      </c>
      <c r="R29" s="11"/>
      <c r="S29" s="13">
        <v>10000</v>
      </c>
      <c r="T29" s="13">
        <v>4000</v>
      </c>
      <c r="U29" s="11"/>
      <c r="V29" s="11"/>
      <c r="W29" s="13"/>
      <c r="Z29" s="11"/>
    </row>
    <row r="30" spans="1:26" x14ac:dyDescent="0.2">
      <c r="A30" s="32"/>
      <c r="B30" s="64" t="s">
        <v>53</v>
      </c>
      <c r="C30" s="31"/>
      <c r="D30" s="31"/>
      <c r="E30" s="11">
        <v>80</v>
      </c>
      <c r="F30" s="11">
        <v>20</v>
      </c>
      <c r="G30" s="11"/>
      <c r="H30" s="11">
        <v>20</v>
      </c>
      <c r="I30" s="11">
        <v>40</v>
      </c>
      <c r="J30" s="11">
        <v>20</v>
      </c>
      <c r="K30" s="11"/>
      <c r="L30" s="11"/>
      <c r="M30" s="11"/>
      <c r="N30" s="11"/>
      <c r="O30" s="11">
        <v>40</v>
      </c>
      <c r="P30" s="11"/>
      <c r="Q30" s="11"/>
      <c r="R30" s="11"/>
      <c r="S30" s="13"/>
      <c r="T30" s="13"/>
      <c r="U30" s="11"/>
      <c r="V30" s="11"/>
      <c r="W30" s="13"/>
      <c r="Z30" s="11"/>
    </row>
    <row r="31" spans="1:26" x14ac:dyDescent="0.2">
      <c r="A31" s="32"/>
      <c r="B31" s="64" t="s">
        <v>20</v>
      </c>
      <c r="C31" s="31"/>
      <c r="D31" s="31"/>
      <c r="E31" s="11">
        <v>40</v>
      </c>
      <c r="F31" s="11"/>
      <c r="G31" s="11"/>
      <c r="H31" s="11">
        <v>20</v>
      </c>
      <c r="I31" s="11">
        <v>20</v>
      </c>
      <c r="J31" s="11">
        <v>20</v>
      </c>
      <c r="K31" s="11"/>
      <c r="L31" s="11"/>
      <c r="M31" s="11">
        <v>20</v>
      </c>
      <c r="N31" s="11"/>
      <c r="O31" s="11">
        <v>40</v>
      </c>
      <c r="P31" s="11"/>
      <c r="Q31" s="11"/>
      <c r="R31" s="11">
        <v>8</v>
      </c>
      <c r="S31" s="13"/>
      <c r="T31" s="13"/>
      <c r="U31" s="11" t="s">
        <v>19</v>
      </c>
      <c r="V31" s="66">
        <v>4</v>
      </c>
      <c r="W31" s="13">
        <v>8000</v>
      </c>
      <c r="Z31" s="11"/>
    </row>
    <row r="32" spans="1:26" ht="13.5" thickBot="1" x14ac:dyDescent="0.25">
      <c r="A32" s="32"/>
      <c r="B32" s="64" t="s">
        <v>54</v>
      </c>
      <c r="C32" s="31"/>
      <c r="D32" s="31">
        <v>40</v>
      </c>
      <c r="E32" s="65"/>
      <c r="F32" s="11"/>
      <c r="G32" s="11"/>
      <c r="H32" s="11"/>
      <c r="I32" s="11"/>
      <c r="J32" s="11"/>
      <c r="K32" s="11"/>
      <c r="L32" s="11">
        <v>40</v>
      </c>
      <c r="M32" s="11"/>
      <c r="N32" s="11"/>
      <c r="O32" s="11"/>
      <c r="P32" s="11"/>
      <c r="Q32" s="11"/>
      <c r="R32" s="11"/>
      <c r="S32" s="13"/>
      <c r="T32" s="13"/>
      <c r="U32" s="11" t="s">
        <v>18</v>
      </c>
      <c r="V32" s="11" t="s">
        <v>23</v>
      </c>
      <c r="W32" s="13"/>
      <c r="Z32" s="11"/>
    </row>
    <row r="33" spans="1:26" s="39" customFormat="1" ht="13.5" thickTop="1" x14ac:dyDescent="0.2">
      <c r="A33" s="29" t="s">
        <v>16</v>
      </c>
      <c r="B33" s="46"/>
      <c r="C33" s="45"/>
      <c r="D33" s="12">
        <f>+SUM(D29:D32)</f>
        <v>40</v>
      </c>
      <c r="E33" s="12">
        <f>+SUM(E29:E32)</f>
        <v>200</v>
      </c>
      <c r="F33" s="12">
        <f>+SUM(F29:F32)</f>
        <v>60</v>
      </c>
      <c r="G33" s="12">
        <f>+SUM(D33:F33)</f>
        <v>300</v>
      </c>
      <c r="H33" s="12">
        <f>+SUM(H29:H32)</f>
        <v>40</v>
      </c>
      <c r="I33" s="12">
        <f>+SUM(I29:I32)</f>
        <v>100</v>
      </c>
      <c r="J33" s="12">
        <f>+SUM(J29:J32)</f>
        <v>40</v>
      </c>
      <c r="K33" s="12">
        <f>+SUM(H33:J33)</f>
        <v>180</v>
      </c>
      <c r="L33" s="12">
        <f>+SUM(L29:L32)</f>
        <v>40</v>
      </c>
      <c r="M33" s="12">
        <f t="shared" ref="M33:T33" si="0">+SUM(M29:M32)</f>
        <v>20</v>
      </c>
      <c r="N33" s="12">
        <f>+SUM(L33:M33)</f>
        <v>60</v>
      </c>
      <c r="O33" s="12">
        <f t="shared" si="0"/>
        <v>120</v>
      </c>
      <c r="P33" s="12">
        <f t="shared" si="0"/>
        <v>20</v>
      </c>
      <c r="Q33" s="12">
        <f t="shared" si="0"/>
        <v>40</v>
      </c>
      <c r="R33" s="12">
        <f t="shared" si="0"/>
        <v>8</v>
      </c>
      <c r="S33" s="26">
        <f t="shared" si="0"/>
        <v>10000</v>
      </c>
      <c r="T33" s="26">
        <f t="shared" si="0"/>
        <v>4000</v>
      </c>
      <c r="U33" s="12"/>
      <c r="V33" s="12"/>
      <c r="W33" s="26">
        <f t="shared" ref="W33" si="1">+SUM(W29:W32)</f>
        <v>8000</v>
      </c>
      <c r="X33" s="25">
        <f>+W33+T33+S33</f>
        <v>22000</v>
      </c>
      <c r="Y33" s="12">
        <f>+SUM(G33,K33,N33,O33:R33)</f>
        <v>728</v>
      </c>
      <c r="Z33" s="12"/>
    </row>
    <row r="34" spans="1:26" s="39" customFormat="1" x14ac:dyDescent="0.2">
      <c r="A34" s="44"/>
      <c r="B34" s="43"/>
      <c r="C34" s="42"/>
      <c r="D34" s="40"/>
      <c r="E34" s="40"/>
      <c r="F34" s="9"/>
      <c r="G34" s="9"/>
      <c r="H34" s="9"/>
      <c r="I34" s="9"/>
      <c r="J34" s="9"/>
      <c r="K34" s="10"/>
      <c r="L34" s="10"/>
      <c r="M34" s="9"/>
      <c r="N34" s="40"/>
      <c r="O34" s="40"/>
      <c r="P34" s="40"/>
      <c r="Q34" s="40"/>
      <c r="R34" s="40"/>
      <c r="S34" s="41"/>
      <c r="T34" s="41"/>
      <c r="U34" s="40"/>
      <c r="V34" s="40"/>
      <c r="W34" s="41"/>
      <c r="X34" s="8"/>
      <c r="Y34" s="7"/>
      <c r="Z34" s="40"/>
    </row>
    <row r="35" spans="1:26" x14ac:dyDescent="0.2">
      <c r="A35" s="23" t="s">
        <v>64</v>
      </c>
      <c r="B35" s="33"/>
      <c r="C35" s="31"/>
      <c r="D35" s="14"/>
      <c r="E35" s="14"/>
      <c r="F35" s="14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3"/>
      <c r="T35" s="13"/>
      <c r="U35" s="11"/>
      <c r="V35" s="11"/>
      <c r="W35" s="13"/>
      <c r="Z35" s="11"/>
    </row>
    <row r="36" spans="1:26" x14ac:dyDescent="0.2">
      <c r="A36" s="32"/>
      <c r="B36" s="64" t="s">
        <v>52</v>
      </c>
      <c r="C36" s="31"/>
      <c r="D36" s="11"/>
      <c r="E36" s="11">
        <v>80</v>
      </c>
      <c r="F36" s="11">
        <v>40</v>
      </c>
      <c r="G36" s="11"/>
      <c r="H36" s="11"/>
      <c r="I36" s="11">
        <v>40</v>
      </c>
      <c r="J36" s="11"/>
      <c r="K36" s="11"/>
      <c r="L36" s="11"/>
      <c r="M36" s="11"/>
      <c r="N36" s="11"/>
      <c r="O36" s="11">
        <v>40</v>
      </c>
      <c r="P36" s="11">
        <v>20</v>
      </c>
      <c r="Q36" s="11">
        <v>40</v>
      </c>
      <c r="R36" s="11"/>
      <c r="S36" s="13">
        <v>5000</v>
      </c>
      <c r="T36" s="30"/>
      <c r="U36" s="11"/>
      <c r="V36" s="11"/>
      <c r="W36" s="13"/>
      <c r="Z36" s="14" t="s">
        <v>21</v>
      </c>
    </row>
    <row r="37" spans="1:26" x14ac:dyDescent="0.2">
      <c r="A37" s="32"/>
      <c r="B37" s="64" t="s">
        <v>53</v>
      </c>
      <c r="C37" s="31"/>
      <c r="D37" s="31"/>
      <c r="E37" s="11">
        <v>80</v>
      </c>
      <c r="F37" s="11">
        <v>20</v>
      </c>
      <c r="G37" s="11"/>
      <c r="H37" s="11">
        <v>20</v>
      </c>
      <c r="I37" s="11">
        <v>40</v>
      </c>
      <c r="J37" s="11">
        <v>20</v>
      </c>
      <c r="K37" s="11"/>
      <c r="L37" s="11"/>
      <c r="M37" s="11"/>
      <c r="N37" s="11"/>
      <c r="O37" s="11">
        <v>40</v>
      </c>
      <c r="P37" s="11"/>
      <c r="Q37" s="11"/>
      <c r="R37" s="11"/>
      <c r="S37" s="13"/>
      <c r="T37" s="13">
        <v>2000</v>
      </c>
      <c r="U37" s="11"/>
      <c r="V37" s="11"/>
      <c r="W37" s="13"/>
      <c r="Z37" s="14"/>
    </row>
    <row r="38" spans="1:26" x14ac:dyDescent="0.2">
      <c r="A38" s="32"/>
      <c r="B38" s="64" t="s">
        <v>20</v>
      </c>
      <c r="C38" s="31"/>
      <c r="D38" s="31"/>
      <c r="E38" s="11">
        <v>40</v>
      </c>
      <c r="F38" s="11"/>
      <c r="G38" s="11"/>
      <c r="H38" s="11">
        <v>20</v>
      </c>
      <c r="I38" s="11">
        <v>20</v>
      </c>
      <c r="J38" s="11">
        <v>20</v>
      </c>
      <c r="K38" s="11"/>
      <c r="L38" s="11"/>
      <c r="M38" s="11">
        <v>20</v>
      </c>
      <c r="N38" s="11"/>
      <c r="O38" s="11">
        <v>40</v>
      </c>
      <c r="P38" s="11"/>
      <c r="Q38" s="11"/>
      <c r="R38" s="11">
        <v>8</v>
      </c>
      <c r="S38" s="13"/>
      <c r="T38" s="30"/>
      <c r="U38" s="11" t="s">
        <v>19</v>
      </c>
      <c r="V38" s="66">
        <v>4</v>
      </c>
      <c r="W38" s="13">
        <v>8000</v>
      </c>
      <c r="Z38" s="14"/>
    </row>
    <row r="39" spans="1:26" ht="13.5" thickBot="1" x14ac:dyDescent="0.25">
      <c r="A39" s="32"/>
      <c r="B39" s="64" t="s">
        <v>54</v>
      </c>
      <c r="C39" s="31"/>
      <c r="D39" s="31">
        <v>40</v>
      </c>
      <c r="E39" s="65"/>
      <c r="F39" s="11"/>
      <c r="G39" s="11"/>
      <c r="H39" s="11"/>
      <c r="I39" s="11"/>
      <c r="J39" s="11"/>
      <c r="K39" s="11"/>
      <c r="L39" s="11">
        <v>40</v>
      </c>
      <c r="M39" s="11"/>
      <c r="N39" s="11"/>
      <c r="O39" s="11"/>
      <c r="P39" s="11"/>
      <c r="Q39" s="11"/>
      <c r="R39" s="11"/>
      <c r="S39" s="13"/>
      <c r="T39" s="30"/>
      <c r="U39" s="11" t="s">
        <v>18</v>
      </c>
      <c r="V39" s="11" t="s">
        <v>17</v>
      </c>
      <c r="W39" s="13"/>
      <c r="Z39" s="11"/>
    </row>
    <row r="40" spans="1:26" ht="13.5" thickTop="1" x14ac:dyDescent="0.2">
      <c r="A40" s="29" t="s">
        <v>16</v>
      </c>
      <c r="B40" s="28"/>
      <c r="C40" s="27"/>
      <c r="D40" s="24">
        <f>+SUM(D36:D39)</f>
        <v>40</v>
      </c>
      <c r="E40" s="24">
        <f>+SUM(E36:E39)</f>
        <v>200</v>
      </c>
      <c r="F40" s="24">
        <f>+SUM(F36:F39)</f>
        <v>60</v>
      </c>
      <c r="G40" s="12">
        <f>+SUM(D40:F40)</f>
        <v>300</v>
      </c>
      <c r="H40" s="24">
        <f>+SUM(H36:H39)</f>
        <v>40</v>
      </c>
      <c r="I40" s="24">
        <f>+SUM(I36:I39)</f>
        <v>100</v>
      </c>
      <c r="J40" s="24">
        <f>+SUM(J36:J39)</f>
        <v>40</v>
      </c>
      <c r="K40" s="12">
        <f>+SUM(H40:J40)</f>
        <v>180</v>
      </c>
      <c r="L40" s="24">
        <f>+SUM(L36:L39)</f>
        <v>40</v>
      </c>
      <c r="M40" s="24">
        <f>+SUM(M36:M39)</f>
        <v>20</v>
      </c>
      <c r="N40" s="12">
        <f>+SUM(L40:M40)</f>
        <v>60</v>
      </c>
      <c r="O40" s="24">
        <f>+SUM(O36:O39)</f>
        <v>120</v>
      </c>
      <c r="P40" s="24">
        <f>+SUM(P36:P39)</f>
        <v>20</v>
      </c>
      <c r="Q40" s="24">
        <f>+SUM(Q36:Q39)</f>
        <v>40</v>
      </c>
      <c r="R40" s="24">
        <f>+SUM(R36:R39)</f>
        <v>8</v>
      </c>
      <c r="S40" s="25">
        <f>+SUM(S36:S39)</f>
        <v>5000</v>
      </c>
      <c r="T40" s="25">
        <f>+SUM(T36:T39)</f>
        <v>2000</v>
      </c>
      <c r="U40" s="24"/>
      <c r="V40" s="24"/>
      <c r="W40" s="25">
        <f>+SUM(W36:W39)</f>
        <v>8000</v>
      </c>
      <c r="X40" s="25">
        <f>+W40+T40+S40</f>
        <v>15000</v>
      </c>
      <c r="Y40" s="12">
        <f>+SUM(G40,K40,N40,O40:R40)</f>
        <v>728</v>
      </c>
      <c r="Z40" s="24"/>
    </row>
    <row r="41" spans="1:26" s="2" customFormat="1" x14ac:dyDescent="0.2">
      <c r="A41" s="32"/>
      <c r="B41" s="33"/>
      <c r="C41" s="31"/>
      <c r="D41" s="11"/>
      <c r="E41" s="11"/>
      <c r="F41" s="11"/>
      <c r="G41" s="9"/>
      <c r="H41" s="9"/>
      <c r="I41" s="9"/>
      <c r="J41" s="9"/>
      <c r="K41" s="9"/>
      <c r="L41" s="9"/>
      <c r="M41" s="10"/>
      <c r="N41" s="9"/>
      <c r="O41" s="11"/>
      <c r="P41" s="11"/>
      <c r="Q41" s="11"/>
      <c r="R41" s="11"/>
      <c r="S41" s="13"/>
      <c r="T41" s="13"/>
      <c r="U41" s="11"/>
      <c r="V41" s="11"/>
      <c r="W41" s="13"/>
      <c r="Z41" s="11"/>
    </row>
    <row r="42" spans="1:26" s="2" customFormat="1" x14ac:dyDescent="0.2">
      <c r="C42" s="33"/>
      <c r="D42" s="33"/>
      <c r="E42" s="33"/>
      <c r="F42" s="33"/>
      <c r="G42" s="52"/>
      <c r="H42" s="52"/>
      <c r="I42" s="52"/>
      <c r="J42" s="52"/>
      <c r="K42" s="52"/>
      <c r="L42" s="52"/>
      <c r="M42" s="53"/>
      <c r="N42" s="52"/>
      <c r="O42" s="33"/>
      <c r="P42" s="33"/>
      <c r="Q42" s="33"/>
      <c r="R42" s="33"/>
      <c r="S42" s="54"/>
      <c r="T42" s="54"/>
      <c r="U42" s="33"/>
      <c r="V42" s="33"/>
      <c r="W42" s="3"/>
      <c r="Z42" s="11"/>
    </row>
    <row r="43" spans="1:26" x14ac:dyDescent="0.2">
      <c r="A43" s="23"/>
      <c r="B43" s="22"/>
      <c r="C43" s="21"/>
      <c r="D43" s="59" t="s">
        <v>15</v>
      </c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1"/>
      <c r="R43" s="20"/>
      <c r="S43" s="17" t="s">
        <v>14</v>
      </c>
      <c r="T43" s="19" t="s">
        <v>13</v>
      </c>
      <c r="U43" s="59" t="s">
        <v>12</v>
      </c>
      <c r="V43" s="60"/>
      <c r="W43" s="61"/>
      <c r="Z43" s="11"/>
    </row>
    <row r="44" spans="1:26" ht="13.5" thickBot="1" x14ac:dyDescent="0.25">
      <c r="A44" s="56"/>
      <c r="B44" s="57"/>
      <c r="C44" s="18"/>
      <c r="D44" s="16"/>
      <c r="E44" s="16"/>
      <c r="F44" s="17"/>
      <c r="G44" s="16" t="s">
        <v>11</v>
      </c>
      <c r="H44" s="16"/>
      <c r="I44" s="16"/>
      <c r="J44" s="16"/>
      <c r="K44" s="16" t="s">
        <v>10</v>
      </c>
      <c r="L44" s="16"/>
      <c r="M44" s="16"/>
      <c r="N44" s="16" t="s">
        <v>9</v>
      </c>
      <c r="O44" s="16" t="s">
        <v>8</v>
      </c>
      <c r="P44" s="16" t="s">
        <v>7</v>
      </c>
      <c r="Q44" s="16" t="s">
        <v>6</v>
      </c>
      <c r="R44" s="16" t="s">
        <v>5</v>
      </c>
      <c r="S44" s="16"/>
      <c r="T44" s="16"/>
      <c r="U44" s="16" t="s">
        <v>4</v>
      </c>
      <c r="V44" s="15" t="s">
        <v>3</v>
      </c>
      <c r="W44" s="15" t="s">
        <v>2</v>
      </c>
      <c r="X44" s="68">
        <f>+SUM(X40,X33,X26,X17,X8)</f>
        <v>45500</v>
      </c>
      <c r="Y44" s="51">
        <f>+SUM(Y40,Y33,Y26,Y17,Y8)</f>
        <v>2804</v>
      </c>
      <c r="Z44" s="11"/>
    </row>
    <row r="45" spans="1:26" ht="13.5" thickTop="1" x14ac:dyDescent="0.2">
      <c r="A45" s="11" t="s">
        <v>1</v>
      </c>
      <c r="B45" s="11"/>
      <c r="C45" s="11"/>
      <c r="D45" s="14">
        <f>+SUM(D40,D33,D26,D17,D8)</f>
        <v>600</v>
      </c>
      <c r="E45" s="14">
        <f>+SUM(E40,E33,E26,E17,E8)</f>
        <v>420</v>
      </c>
      <c r="F45" s="14">
        <f>+SUM(F40,F33,F26,F17,F8)</f>
        <v>180</v>
      </c>
      <c r="G45" s="14">
        <f>+SUM(G40,G33,G26,G17,G8)</f>
        <v>1200</v>
      </c>
      <c r="H45" s="14">
        <f>+SUM(H40,H33,H26,H17,H8)</f>
        <v>280</v>
      </c>
      <c r="I45" s="14">
        <f>+SUM(I40,I33,I26,I17,I8)</f>
        <v>216</v>
      </c>
      <c r="J45" s="14">
        <f>+SUM(J40,J33,J26,J17,J8)</f>
        <v>80</v>
      </c>
      <c r="K45" s="14">
        <f>+SUM(K40,K33,K26,K17,K8)</f>
        <v>576</v>
      </c>
      <c r="L45" s="14">
        <f>+SUM(L40,L33,L26,L17,L8)</f>
        <v>360</v>
      </c>
      <c r="M45" s="14">
        <f>+SUM(M40,M33,M26,M17,M8)</f>
        <v>160</v>
      </c>
      <c r="N45" s="14">
        <f>+SUM(N40,N33,N26,N17,N8)</f>
        <v>520</v>
      </c>
      <c r="O45" s="14">
        <f>+SUM(O40,O33,O26,O17,O8)</f>
        <v>280</v>
      </c>
      <c r="P45" s="14">
        <f>+SUM(P40,P33,P26,P17,P8)</f>
        <v>124</v>
      </c>
      <c r="Q45" s="14">
        <f>+SUM(Q40,Q33,Q26,Q17,Q8)</f>
        <v>88</v>
      </c>
      <c r="R45" s="14">
        <f>+SUM(R40,R33,R26,R17,R8)</f>
        <v>16</v>
      </c>
      <c r="S45" s="25">
        <f>+SUM(S40,S33,S26,S17,S8)</f>
        <v>23500</v>
      </c>
      <c r="T45" s="25">
        <f>+SUM(T40,T33,T26,T17,T8)</f>
        <v>6000</v>
      </c>
      <c r="U45" s="67" t="s">
        <v>18</v>
      </c>
      <c r="V45" s="67" t="s">
        <v>66</v>
      </c>
      <c r="W45" s="25">
        <f>+SUM(W40,W33,W26,W17,W8)</f>
        <v>16000</v>
      </c>
      <c r="X45" s="25">
        <f>+W45+T45+S45</f>
        <v>45500</v>
      </c>
      <c r="Y45" s="51">
        <f>+SUM(G45,K45,N45,O45:R45)</f>
        <v>2804</v>
      </c>
      <c r="Z45" s="11"/>
    </row>
    <row r="46" spans="1:26" hidden="1" x14ac:dyDescent="0.2">
      <c r="A46" s="2"/>
      <c r="B46" s="2"/>
      <c r="C46" s="2"/>
      <c r="D46" s="2"/>
      <c r="E46" s="2"/>
      <c r="F46" s="2"/>
      <c r="G46" s="9">
        <f>+SUM(D45:F45)</f>
        <v>1200</v>
      </c>
      <c r="H46" s="9"/>
      <c r="I46" s="9"/>
      <c r="J46" s="9"/>
      <c r="K46" s="9">
        <f>+SUM(H45:J45)</f>
        <v>576</v>
      </c>
      <c r="L46" s="9"/>
      <c r="M46" s="10"/>
      <c r="N46" s="9">
        <f>+SUM(M45)</f>
        <v>160</v>
      </c>
      <c r="O46" s="9">
        <f>+O45</f>
        <v>280</v>
      </c>
      <c r="P46" s="9">
        <f>+P45</f>
        <v>124</v>
      </c>
      <c r="Q46" s="9">
        <f>+Q45</f>
        <v>88</v>
      </c>
      <c r="R46" s="9">
        <f>+R45</f>
        <v>16</v>
      </c>
      <c r="S46" s="3"/>
      <c r="T46" s="3"/>
      <c r="U46" s="2"/>
      <c r="V46" s="2"/>
      <c r="W46" s="3"/>
      <c r="X46" s="8">
        <f>+SUM(S45:W45)</f>
        <v>45500</v>
      </c>
      <c r="Y46" s="7">
        <f>+SUM(G46,K46,N46,O46,P46,Q46,R46)</f>
        <v>2444</v>
      </c>
      <c r="Z46" s="2"/>
    </row>
    <row r="47" spans="1:26" hidden="1" x14ac:dyDescent="0.2">
      <c r="A47" s="2"/>
      <c r="B47" s="2"/>
      <c r="C47" s="2"/>
      <c r="D47" s="2"/>
      <c r="E47" s="2"/>
      <c r="F47" s="2"/>
      <c r="G47" s="7"/>
      <c r="H47" s="7"/>
      <c r="I47" s="7"/>
      <c r="J47" s="7"/>
      <c r="K47" s="2"/>
      <c r="L47" s="2"/>
      <c r="M47" s="2"/>
      <c r="N47" s="2">
        <f>+SUM(N45,K45,G45)</f>
        <v>2296</v>
      </c>
      <c r="O47" s="2"/>
      <c r="P47" s="2"/>
      <c r="Q47" s="2"/>
      <c r="R47" s="2"/>
      <c r="S47" s="3"/>
      <c r="T47" s="3"/>
      <c r="U47" s="2"/>
      <c r="V47" s="2"/>
      <c r="W47" s="3"/>
      <c r="X47" s="3"/>
      <c r="Y47" s="7"/>
      <c r="Z47" s="2"/>
    </row>
    <row r="48" spans="1:26" s="2" customFormat="1" hidden="1" x14ac:dyDescent="0.2">
      <c r="S48" s="3"/>
      <c r="T48" s="3"/>
      <c r="W48" s="3"/>
    </row>
    <row r="49" spans="1:25" s="2" customFormat="1" hidden="1" x14ac:dyDescent="0.2">
      <c r="A49" s="2" t="s">
        <v>0</v>
      </c>
      <c r="C49" s="6"/>
      <c r="D49" s="2">
        <v>392</v>
      </c>
      <c r="E49" s="2">
        <v>396</v>
      </c>
      <c r="F49" s="2">
        <v>276</v>
      </c>
      <c r="G49" s="2">
        <v>1104</v>
      </c>
      <c r="H49" s="2">
        <v>244</v>
      </c>
      <c r="I49" s="2">
        <v>156</v>
      </c>
      <c r="J49" s="2">
        <v>112</v>
      </c>
      <c r="K49" s="2">
        <v>512</v>
      </c>
      <c r="M49" s="2">
        <v>300</v>
      </c>
      <c r="N49" s="2">
        <v>380</v>
      </c>
      <c r="O49" s="2">
        <v>340</v>
      </c>
      <c r="P49" s="2">
        <v>202</v>
      </c>
      <c r="Q49" s="2">
        <v>136</v>
      </c>
      <c r="R49" s="2">
        <v>56</v>
      </c>
      <c r="S49" s="5">
        <v>47000</v>
      </c>
      <c r="T49" s="5">
        <v>7400</v>
      </c>
      <c r="U49" s="3">
        <v>0</v>
      </c>
      <c r="V49" s="3">
        <v>0</v>
      </c>
      <c r="W49" s="5">
        <v>8000</v>
      </c>
      <c r="X49" s="5">
        <v>62400</v>
      </c>
      <c r="Y49" s="4">
        <v>2730</v>
      </c>
    </row>
    <row r="50" spans="1:25" s="2" customFormat="1" hidden="1" x14ac:dyDescent="0.2">
      <c r="N50" s="2">
        <f>+SUM(N49,K49,G49)</f>
        <v>1996</v>
      </c>
      <c r="S50" s="3"/>
      <c r="T50" s="3"/>
      <c r="W50" s="3"/>
    </row>
    <row r="51" spans="1:25" s="2" customFormat="1" hidden="1" x14ac:dyDescent="0.2">
      <c r="C51" t="s">
        <v>37</v>
      </c>
      <c r="D51"/>
      <c r="S51" s="3"/>
      <c r="T51" s="3"/>
      <c r="W51" s="3"/>
    </row>
    <row r="52" spans="1:25" s="2" customFormat="1" hidden="1" x14ac:dyDescent="0.2">
      <c r="B52" s="2">
        <v>1</v>
      </c>
      <c r="C52" t="s">
        <v>38</v>
      </c>
      <c r="D52" s="2">
        <f>+SUM(D5:D7)/2+D17/2</f>
        <v>180</v>
      </c>
      <c r="E52" s="2">
        <f>+SUM(E5:E7)/2+E17/2</f>
        <v>0</v>
      </c>
      <c r="F52" s="2">
        <f>+SUM(F5:F7)/2+F17/2</f>
        <v>0</v>
      </c>
      <c r="H52" s="2">
        <f>+SUM(H5:H7)/2+H17/2</f>
        <v>0</v>
      </c>
      <c r="I52" s="2">
        <f>+SUM(I5:I7)/2+I17/2</f>
        <v>0</v>
      </c>
      <c r="J52" s="2">
        <f>+SUM(J5:J7)/2+J17/2</f>
        <v>0</v>
      </c>
      <c r="M52" s="2">
        <f>+SUM(M5:M7)/2+M17/2</f>
        <v>60</v>
      </c>
      <c r="O52" s="2">
        <f>+SUM(O5:O7)/2+O17/2</f>
        <v>0</v>
      </c>
      <c r="P52" s="2">
        <f>+SUM(P5:P7)/2+P17/2</f>
        <v>0</v>
      </c>
      <c r="Q52" s="2">
        <f>+SUM(Q5:Q7)/2+Q17/2</f>
        <v>0</v>
      </c>
      <c r="R52" s="2">
        <f>+SUM(R5:R7)/2+R17/2</f>
        <v>0</v>
      </c>
      <c r="S52" s="3"/>
      <c r="T52" s="3"/>
      <c r="W52" s="3"/>
    </row>
    <row r="53" spans="1:25" s="2" customFormat="1" hidden="1" x14ac:dyDescent="0.2">
      <c r="B53" s="2">
        <v>2</v>
      </c>
      <c r="C53" t="s">
        <v>39</v>
      </c>
      <c r="D53" s="2" t="e">
        <f>+D26+#REF!</f>
        <v>#REF!</v>
      </c>
      <c r="E53" s="2" t="e">
        <f>+E26+#REF!</f>
        <v>#REF!</v>
      </c>
      <c r="F53" s="2" t="e">
        <f>+F26+#REF!</f>
        <v>#REF!</v>
      </c>
      <c r="H53" s="2" t="e">
        <f>+H26+#REF!</f>
        <v>#REF!</v>
      </c>
      <c r="I53" s="2" t="e">
        <f>+I26+#REF!</f>
        <v>#REF!</v>
      </c>
      <c r="J53" s="2" t="e">
        <f>+J26+#REF!</f>
        <v>#REF!</v>
      </c>
      <c r="M53" s="2" t="e">
        <f>+M26+#REF!</f>
        <v>#REF!</v>
      </c>
      <c r="O53" s="2" t="e">
        <f>+O26+#REF!</f>
        <v>#REF!</v>
      </c>
      <c r="P53" s="2" t="e">
        <f>+P26+#REF!</f>
        <v>#REF!</v>
      </c>
      <c r="Q53" s="2" t="e">
        <f>+Q26+#REF!</f>
        <v>#REF!</v>
      </c>
      <c r="R53" s="2" t="e">
        <f>+R26+#REF!</f>
        <v>#REF!</v>
      </c>
      <c r="S53" s="3"/>
      <c r="T53" s="3"/>
      <c r="W53" s="3"/>
    </row>
    <row r="54" spans="1:25" s="2" customFormat="1" hidden="1" x14ac:dyDescent="0.2">
      <c r="B54" s="2">
        <v>3</v>
      </c>
      <c r="C54" t="s">
        <v>40</v>
      </c>
      <c r="D54" s="2">
        <f>+SUM(D5:D7)/2+D17/2</f>
        <v>180</v>
      </c>
      <c r="E54" s="2">
        <f>+SUM(E5:E7)/2+E17/2</f>
        <v>0</v>
      </c>
      <c r="F54" s="2">
        <f>+SUM(F5:F7)/2+F17/2</f>
        <v>0</v>
      </c>
      <c r="H54" s="2">
        <f>+SUM(H5:H7)/2+H17/2</f>
        <v>0</v>
      </c>
      <c r="I54" s="2">
        <f>+SUM(I5:I7)/2+I17/2</f>
        <v>0</v>
      </c>
      <c r="J54" s="2">
        <f>+SUM(J5:J7)/2+J17/2</f>
        <v>0</v>
      </c>
      <c r="M54" s="2">
        <f>+SUM(M5:M7)/2+M17/2</f>
        <v>60</v>
      </c>
      <c r="O54" s="2">
        <f>+SUM(O5:O7)/2+O17/2</f>
        <v>0</v>
      </c>
      <c r="P54" s="2">
        <f>+SUM(P5:P7)/2+P17/2</f>
        <v>0</v>
      </c>
      <c r="Q54" s="2">
        <f>+SUM(Q5:Q7)/2+Q17/2</f>
        <v>0</v>
      </c>
      <c r="R54" s="2">
        <f>+SUM(R5:R7)/2+R17/2</f>
        <v>0</v>
      </c>
      <c r="S54" s="3"/>
      <c r="T54" s="3"/>
      <c r="W54" s="3"/>
    </row>
    <row r="55" spans="1:25" s="2" customFormat="1" hidden="1" x14ac:dyDescent="0.2">
      <c r="B55" s="50">
        <v>4</v>
      </c>
      <c r="C55" t="s">
        <v>41</v>
      </c>
      <c r="D55" s="2" t="e">
        <f>+SUM(#REF!)</f>
        <v>#REF!</v>
      </c>
      <c r="E55" s="2" t="e">
        <f>+SUM(#REF!)</f>
        <v>#REF!</v>
      </c>
      <c r="F55" s="2" t="e">
        <f>+SUM(#REF!)</f>
        <v>#REF!</v>
      </c>
      <c r="H55" s="2" t="e">
        <f>+SUM(#REF!)</f>
        <v>#REF!</v>
      </c>
      <c r="I55" s="2" t="e">
        <f>+SUM(#REF!)</f>
        <v>#REF!</v>
      </c>
      <c r="J55" s="2" t="e">
        <f>+SUM(#REF!)</f>
        <v>#REF!</v>
      </c>
      <c r="M55" s="2" t="e">
        <f>+SUM(#REF!)</f>
        <v>#REF!</v>
      </c>
      <c r="O55" s="2" t="e">
        <f>+SUM(#REF!)</f>
        <v>#REF!</v>
      </c>
      <c r="P55" s="2" t="e">
        <f>+SUM(#REF!)</f>
        <v>#REF!</v>
      </c>
      <c r="Q55" s="2" t="e">
        <f>+SUM(#REF!)</f>
        <v>#REF!</v>
      </c>
      <c r="R55" s="2" t="e">
        <f>+SUM(#REF!)</f>
        <v>#REF!</v>
      </c>
      <c r="S55" s="3"/>
      <c r="T55" s="3"/>
      <c r="W55" s="3"/>
    </row>
    <row r="56" spans="1:25" s="2" customFormat="1" hidden="1" x14ac:dyDescent="0.2">
      <c r="B56" s="50">
        <v>5</v>
      </c>
      <c r="C56" t="s">
        <v>42</v>
      </c>
      <c r="D56" s="2">
        <f>+D33+D40</f>
        <v>80</v>
      </c>
      <c r="E56" s="2">
        <f>+E33+E40</f>
        <v>400</v>
      </c>
      <c r="F56" s="2">
        <f>+F33+F40</f>
        <v>120</v>
      </c>
      <c r="H56" s="2">
        <f>+H33+H40</f>
        <v>80</v>
      </c>
      <c r="I56" s="2">
        <f>+I33+I40</f>
        <v>200</v>
      </c>
      <c r="J56" s="2">
        <f>+J33+J40</f>
        <v>80</v>
      </c>
      <c r="M56" s="2">
        <f>+M33+M40</f>
        <v>40</v>
      </c>
      <c r="O56" s="2">
        <f>+O33+O40</f>
        <v>240</v>
      </c>
      <c r="P56" s="2">
        <f>+P33+P40</f>
        <v>40</v>
      </c>
      <c r="Q56" s="2">
        <f>+Q33+Q40</f>
        <v>80</v>
      </c>
      <c r="R56" s="2">
        <f>+R33+R40</f>
        <v>16</v>
      </c>
      <c r="S56" s="3"/>
      <c r="T56" s="3"/>
      <c r="W56" s="3"/>
    </row>
    <row r="57" spans="1:25" s="2" customFormat="1" hidden="1" x14ac:dyDescent="0.2">
      <c r="D57" s="2" t="e">
        <f>+SUM(D52:D56)</f>
        <v>#REF!</v>
      </c>
      <c r="E57" s="2" t="e">
        <f>+SUM(E52:E56)</f>
        <v>#REF!</v>
      </c>
      <c r="F57" s="2" t="e">
        <f>+SUM(F52:F56)</f>
        <v>#REF!</v>
      </c>
      <c r="H57" s="2" t="e">
        <f>+SUM(H52:H56)</f>
        <v>#REF!</v>
      </c>
      <c r="I57" s="2" t="e">
        <f>+SUM(I52:I56)</f>
        <v>#REF!</v>
      </c>
      <c r="J57" s="2" t="e">
        <f>+SUM(J52:J56)</f>
        <v>#REF!</v>
      </c>
      <c r="M57" s="2" t="e">
        <f>+SUM(M52:M56)</f>
        <v>#REF!</v>
      </c>
      <c r="O57" s="2" t="e">
        <f>+SUM(O52:O56)</f>
        <v>#REF!</v>
      </c>
      <c r="P57" s="2" t="e">
        <f>+SUM(P52:P56)</f>
        <v>#REF!</v>
      </c>
      <c r="Q57" s="2" t="e">
        <f>+SUM(Q52:Q56)</f>
        <v>#REF!</v>
      </c>
      <c r="R57" s="2" t="e">
        <f>+SUM(R52:R56)</f>
        <v>#REF!</v>
      </c>
      <c r="S57" t="e">
        <f>+SUM(D57:R57)</f>
        <v>#REF!</v>
      </c>
      <c r="T57" s="3"/>
      <c r="W57" s="3"/>
    </row>
    <row r="58" spans="1:25" s="2" customFormat="1" hidden="1" x14ac:dyDescent="0.2">
      <c r="C58"/>
      <c r="D58"/>
      <c r="E58"/>
      <c r="F58" t="e">
        <f>+SUM(D57:F57)</f>
        <v>#REF!</v>
      </c>
      <c r="H58"/>
      <c r="I58"/>
      <c r="J58" t="e">
        <f>+SUM(H57:J57)</f>
        <v>#REF!</v>
      </c>
      <c r="K58"/>
      <c r="L58"/>
      <c r="M58" t="e">
        <f>+M57</f>
        <v>#REF!</v>
      </c>
      <c r="N58"/>
      <c r="O58" t="e">
        <f t="shared" ref="O58:R58" si="2">+O57</f>
        <v>#REF!</v>
      </c>
      <c r="P58" t="e">
        <f t="shared" si="2"/>
        <v>#REF!</v>
      </c>
      <c r="Q58" t="e">
        <f t="shared" si="2"/>
        <v>#REF!</v>
      </c>
      <c r="R58" t="e">
        <f t="shared" si="2"/>
        <v>#REF!</v>
      </c>
      <c r="S58" t="e">
        <f>+SUM(D58:R58)</f>
        <v>#REF!</v>
      </c>
      <c r="T58"/>
      <c r="U58"/>
      <c r="V58"/>
      <c r="W58"/>
      <c r="X58"/>
      <c r="Y58"/>
    </row>
    <row r="59" spans="1:25" s="2" customFormat="1" x14ac:dyDescent="0.2"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spans="1:25" s="2" customFormat="1" x14ac:dyDescent="0.2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</row>
    <row r="65" spans="17:18" x14ac:dyDescent="0.2">
      <c r="Q65" s="2"/>
      <c r="R65" s="1"/>
    </row>
  </sheetData>
  <mergeCells count="7">
    <mergeCell ref="A44:B44"/>
    <mergeCell ref="X2:Y2"/>
    <mergeCell ref="D2:Q2"/>
    <mergeCell ref="A3:B3"/>
    <mergeCell ref="U2:W2"/>
    <mergeCell ref="D43:Q43"/>
    <mergeCell ref="U43:W43"/>
  </mergeCells>
  <pageMargins left="0.25" right="0.25" top="0.75" bottom="0.75" header="0.3" footer="0.3"/>
  <pageSetup scale="61" fitToHeight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8" sqref="A8:B13"/>
    </sheetView>
  </sheetViews>
  <sheetFormatPr defaultRowHeight="12.75" x14ac:dyDescent="0.2"/>
  <cols>
    <col min="1" max="1" width="23.28515625" customWidth="1"/>
    <col min="2" max="2" width="18.71093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cp:lastPrinted>2016-07-19T21:45:22Z</cp:lastPrinted>
  <dcterms:created xsi:type="dcterms:W3CDTF">2016-07-19T20:58:48Z</dcterms:created>
  <dcterms:modified xsi:type="dcterms:W3CDTF">2017-07-19T01:19:35Z</dcterms:modified>
</cp:coreProperties>
</file>