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755" yWindow="540" windowWidth="24570" windowHeight="20415"/>
  </bookViews>
  <sheets>
    <sheet name="Sheet1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X54" i="1" l="1"/>
  <c r="Q30" i="1"/>
  <c r="P30" i="1"/>
  <c r="O30" i="1"/>
  <c r="N30" i="1"/>
  <c r="L30" i="1"/>
  <c r="K30" i="1"/>
  <c r="I30" i="1"/>
  <c r="H30" i="1"/>
  <c r="F30" i="1"/>
  <c r="E30" i="1"/>
  <c r="D30" i="1"/>
  <c r="Q16" i="1"/>
  <c r="P16" i="1"/>
  <c r="O16" i="1"/>
  <c r="N16" i="1"/>
  <c r="L16" i="1"/>
  <c r="K16" i="1"/>
  <c r="I16" i="1"/>
  <c r="H16" i="1"/>
  <c r="F16" i="1"/>
  <c r="E16" i="1"/>
  <c r="D16" i="1"/>
  <c r="R29" i="1" l="1"/>
  <c r="S29" i="1"/>
  <c r="V29" i="1"/>
  <c r="V40" i="1"/>
  <c r="S40" i="1"/>
  <c r="R40" i="1"/>
  <c r="Q40" i="1"/>
  <c r="P40" i="1"/>
  <c r="N40" i="1"/>
  <c r="L40" i="1"/>
  <c r="I40" i="1"/>
  <c r="V35" i="1"/>
  <c r="S35" i="1"/>
  <c r="R35" i="1"/>
  <c r="Q35" i="1"/>
  <c r="P35" i="1"/>
  <c r="O35" i="1"/>
  <c r="O40" i="1" s="1"/>
  <c r="N35" i="1"/>
  <c r="L35" i="1"/>
  <c r="K35" i="1"/>
  <c r="I35" i="1"/>
  <c r="H35" i="1"/>
  <c r="F35" i="1"/>
  <c r="F40" i="1" s="1"/>
  <c r="E35" i="1"/>
  <c r="Q29" i="1"/>
  <c r="P29" i="1"/>
  <c r="O29" i="1"/>
  <c r="N29" i="1"/>
  <c r="L29" i="1"/>
  <c r="K29" i="1"/>
  <c r="I29" i="1"/>
  <c r="H29" i="1"/>
  <c r="H40" i="1" s="1"/>
  <c r="F29" i="1"/>
  <c r="E29" i="1"/>
  <c r="S23" i="1"/>
  <c r="R23" i="1"/>
  <c r="Q23" i="1"/>
  <c r="P23" i="1"/>
  <c r="O23" i="1"/>
  <c r="N23" i="1"/>
  <c r="L23" i="1"/>
  <c r="K23" i="1"/>
  <c r="I23" i="1"/>
  <c r="H23" i="1"/>
  <c r="F23" i="1"/>
  <c r="E23" i="1"/>
  <c r="V15" i="1"/>
  <c r="S15" i="1"/>
  <c r="R15" i="1"/>
  <c r="Q15" i="1"/>
  <c r="P15" i="1"/>
  <c r="O15" i="1"/>
  <c r="N15" i="1"/>
  <c r="L15" i="1"/>
  <c r="K15" i="1"/>
  <c r="K40" i="1" s="1"/>
  <c r="I15" i="1"/>
  <c r="H15" i="1"/>
  <c r="F15" i="1"/>
  <c r="E15" i="1"/>
  <c r="E40" i="1" s="1"/>
  <c r="S10" i="1"/>
  <c r="R10" i="1"/>
  <c r="Q10" i="1"/>
  <c r="P10" i="1"/>
  <c r="O10" i="1"/>
  <c r="N10" i="1"/>
  <c r="L10" i="1"/>
  <c r="K10" i="1"/>
  <c r="I10" i="1"/>
  <c r="H10" i="1"/>
  <c r="F10" i="1"/>
  <c r="E10" i="1"/>
  <c r="D23" i="1"/>
  <c r="D35" i="1" l="1"/>
  <c r="G35" i="1" s="1"/>
  <c r="J35" i="1" l="1"/>
  <c r="M35" i="1"/>
  <c r="X35" i="1"/>
  <c r="W35" i="1"/>
  <c r="Q50" i="1" l="1"/>
  <c r="P50" i="1"/>
  <c r="P49" i="1"/>
  <c r="P47" i="1"/>
  <c r="O50" i="1"/>
  <c r="N50" i="1"/>
  <c r="L50" i="1"/>
  <c r="I50" i="1"/>
  <c r="H50" i="1"/>
  <c r="F50" i="1"/>
  <c r="E50" i="1"/>
  <c r="D50" i="1"/>
  <c r="D10" i="1" l="1"/>
  <c r="M10" i="1"/>
  <c r="D15" i="1"/>
  <c r="D48" i="1"/>
  <c r="E48" i="1"/>
  <c r="F48" i="1"/>
  <c r="H48" i="1"/>
  <c r="M23" i="1"/>
  <c r="D29" i="1"/>
  <c r="M29" i="1"/>
  <c r="M45" i="1"/>
  <c r="Q41" i="1" l="1"/>
  <c r="Q48" i="1"/>
  <c r="P51" i="1"/>
  <c r="P41" i="1"/>
  <c r="O41" i="1"/>
  <c r="N41" i="1"/>
  <c r="D40" i="1"/>
  <c r="W29" i="1"/>
  <c r="M41" i="1"/>
  <c r="M15" i="1"/>
  <c r="M40" i="1" s="1"/>
  <c r="G10" i="1"/>
  <c r="E51" i="1"/>
  <c r="W10" i="1"/>
  <c r="I47" i="1"/>
  <c r="I49" i="1"/>
  <c r="F47" i="1"/>
  <c r="F49" i="1"/>
  <c r="W23" i="1"/>
  <c r="E49" i="1"/>
  <c r="E47" i="1"/>
  <c r="E52" i="1" s="1"/>
  <c r="N51" i="1"/>
  <c r="F51" i="1"/>
  <c r="Q51" i="1"/>
  <c r="P48" i="1"/>
  <c r="P52" i="1" s="1"/>
  <c r="P53" i="1" s="1"/>
  <c r="O48" i="1"/>
  <c r="N48" i="1"/>
  <c r="N49" i="1"/>
  <c r="N47" i="1"/>
  <c r="H47" i="1"/>
  <c r="H49" i="1"/>
  <c r="G29" i="1"/>
  <c r="D51" i="1"/>
  <c r="L48" i="1"/>
  <c r="L47" i="1"/>
  <c r="L49" i="1"/>
  <c r="Q49" i="1"/>
  <c r="Q47" i="1"/>
  <c r="I51" i="1"/>
  <c r="J15" i="1"/>
  <c r="D49" i="1"/>
  <c r="D47" i="1"/>
  <c r="D52" i="1" s="1"/>
  <c r="O51" i="1"/>
  <c r="O47" i="1"/>
  <c r="O49" i="1"/>
  <c r="L51" i="1"/>
  <c r="J29" i="1"/>
  <c r="J40" i="1" s="1"/>
  <c r="H51" i="1"/>
  <c r="I48" i="1"/>
  <c r="J23" i="1"/>
  <c r="G15" i="1"/>
  <c r="J10" i="1"/>
  <c r="X10" i="1" s="1"/>
  <c r="G23" i="1"/>
  <c r="G40" i="1" l="1"/>
  <c r="I52" i="1"/>
  <c r="W40" i="1"/>
  <c r="G41" i="1"/>
  <c r="W15" i="1"/>
  <c r="W39" i="1" s="1"/>
  <c r="X29" i="1"/>
  <c r="J41" i="1"/>
  <c r="Q52" i="1"/>
  <c r="Q53" i="1" s="1"/>
  <c r="H52" i="1"/>
  <c r="F52" i="1"/>
  <c r="F53" i="1" s="1"/>
  <c r="N52" i="1"/>
  <c r="N53" i="1" s="1"/>
  <c r="O52" i="1"/>
  <c r="O53" i="1" s="1"/>
  <c r="L52" i="1"/>
  <c r="L53" i="1" s="1"/>
  <c r="X23" i="1"/>
  <c r="X15" i="1"/>
  <c r="X41" i="1" l="1"/>
  <c r="X39" i="1"/>
  <c r="R52" i="1"/>
  <c r="X40" i="1"/>
  <c r="R53" i="1"/>
  <c r="W41" i="1"/>
  <c r="M42" i="1"/>
</calcChain>
</file>

<file path=xl/sharedStrings.xml><?xml version="1.0" encoding="utf-8"?>
<sst xmlns="http://schemas.openxmlformats.org/spreadsheetml/2006/main" count="85" uniqueCount="64">
  <si>
    <t xml:space="preserve">2016 Totals </t>
  </si>
  <si>
    <t xml:space="preserve">Totals </t>
  </si>
  <si>
    <t>Cost</t>
  </si>
  <si>
    <t>Time</t>
  </si>
  <si>
    <t>Ship</t>
  </si>
  <si>
    <t>Divers</t>
  </si>
  <si>
    <t>Machinist</t>
  </si>
  <si>
    <t>EE Tech</t>
  </si>
  <si>
    <t>ME Tech</t>
  </si>
  <si>
    <t>SE</t>
  </si>
  <si>
    <t>EE</t>
  </si>
  <si>
    <t>ME</t>
  </si>
  <si>
    <t>Ship Time</t>
  </si>
  <si>
    <t>Outside Srv</t>
  </si>
  <si>
    <t>Material</t>
  </si>
  <si>
    <t>Labor (Hours)</t>
  </si>
  <si>
    <t>Task Total</t>
  </si>
  <si>
    <t>Paragon</t>
  </si>
  <si>
    <t>Shana Rae</t>
  </si>
  <si>
    <t>Deployment</t>
  </si>
  <si>
    <t>Rebuild items:  Seals, motor, zincs.  Replace items:  Filter, tether guide.</t>
  </si>
  <si>
    <t>Labor</t>
  </si>
  <si>
    <t>Expense</t>
  </si>
  <si>
    <t>Henthorn</t>
  </si>
  <si>
    <t>Martin</t>
  </si>
  <si>
    <t>Jensen</t>
  </si>
  <si>
    <t>Erickson</t>
  </si>
  <si>
    <t>Cazenave</t>
  </si>
  <si>
    <t>Hamilton</t>
  </si>
  <si>
    <t>Task</t>
  </si>
  <si>
    <t>Notes</t>
  </si>
  <si>
    <t>Sub-totals</t>
  </si>
  <si>
    <t>Milestone</t>
  </si>
  <si>
    <t>1st Deploy</t>
  </si>
  <si>
    <t>Power+Battery</t>
  </si>
  <si>
    <t>2nd Deploy</t>
  </si>
  <si>
    <t>LRI Report</t>
  </si>
  <si>
    <t>Winter Deployment</t>
  </si>
  <si>
    <t>Results Analysis</t>
  </si>
  <si>
    <t>McEwen</t>
  </si>
  <si>
    <t>Power Electronics Completion</t>
  </si>
  <si>
    <t>Board Layout and Build for Controller</t>
  </si>
  <si>
    <t>Board Layout and Build for Volt/Curr Measurements</t>
  </si>
  <si>
    <t>Development and Test of Bridge Driver Board</t>
  </si>
  <si>
    <t>Recovery</t>
  </si>
  <si>
    <t>AUV Docking Feasibility</t>
  </si>
  <si>
    <t>PTO Refurb</t>
  </si>
  <si>
    <t>Tether Refurb</t>
  </si>
  <si>
    <t>Buoy Refurb</t>
  </si>
  <si>
    <t>Electronics Integration and Test</t>
  </si>
  <si>
    <t>Heave-Cone Refurb</t>
  </si>
  <si>
    <t>Mechanical Integration</t>
  </si>
  <si>
    <t>System Recovery, Analysis</t>
  </si>
  <si>
    <t>Refurb and Electronics Integration</t>
  </si>
  <si>
    <t>System Monitoring</t>
  </si>
  <si>
    <t>Deployment Prep</t>
  </si>
  <si>
    <t xml:space="preserve">Deployment </t>
  </si>
  <si>
    <t>Software integration</t>
  </si>
  <si>
    <t>Line Capture Integration into LRAUV</t>
  </si>
  <si>
    <t>Test Setup Design and Assembly</t>
  </si>
  <si>
    <t>At-Sea Feasibility Testing</t>
  </si>
  <si>
    <t>Pargon</t>
  </si>
  <si>
    <t>4 Days</t>
  </si>
  <si>
    <t>1.5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</si>
</sst>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9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b/>
      <sz val="10"/>
      <name val="Arial"/>
      <family val="2"/>
    </font>
    <font>
      <b/>
      <i/>
      <sz val="10"/>
      <color theme="0" tint="-0.34998626667073579"/>
      <name val="Arial"/>
      <family val="2"/>
    </font>
    <font>
      <b/>
      <i/>
      <sz val="10"/>
      <name val="Arial"/>
      <family val="2"/>
    </font>
    <font>
      <b/>
      <sz val="10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/>
    <xf numFmtId="164" fontId="0" fillId="0" borderId="0" xfId="0" applyNumberFormat="1" applyBorder="1"/>
    <xf numFmtId="3" fontId="0" fillId="0" borderId="0" xfId="0" applyNumberFormat="1" applyBorder="1"/>
    <xf numFmtId="6" fontId="0" fillId="0" borderId="0" xfId="0" applyNumberFormat="1" applyBorder="1"/>
    <xf numFmtId="0" fontId="0" fillId="0" borderId="0" xfId="0" applyFont="1" applyFill="1" applyBorder="1"/>
    <xf numFmtId="0" fontId="2" fillId="0" borderId="0" xfId="0" applyFont="1" applyBorder="1"/>
    <xf numFmtId="164" fontId="2" fillId="0" borderId="0" xfId="0" applyNumberFormat="1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2" fillId="0" borderId="2" xfId="0" applyFont="1" applyBorder="1"/>
    <xf numFmtId="164" fontId="0" fillId="0" borderId="1" xfId="0" applyNumberFormat="1" applyBorder="1"/>
    <xf numFmtId="0" fontId="1" fillId="0" borderId="1" xfId="0" applyFont="1" applyBorder="1"/>
    <xf numFmtId="0" fontId="5" fillId="0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2" xfId="0" applyBorder="1"/>
    <xf numFmtId="164" fontId="2" fillId="0" borderId="2" xfId="0" applyNumberFormat="1" applyFont="1" applyBorder="1"/>
    <xf numFmtId="164" fontId="0" fillId="0" borderId="2" xfId="0" applyNumberFormat="1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/>
    <xf numFmtId="3" fontId="0" fillId="0" borderId="1" xfId="0" applyNumberFormat="1" applyBorder="1"/>
    <xf numFmtId="0" fontId="0" fillId="0" borderId="7" xfId="0" applyBorder="1"/>
    <xf numFmtId="0" fontId="0" fillId="0" borderId="6" xfId="0" applyBorder="1"/>
    <xf numFmtId="0" fontId="0" fillId="0" borderId="5" xfId="0" applyBorder="1"/>
    <xf numFmtId="0" fontId="2" fillId="0" borderId="0" xfId="0" applyFont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7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0" fillId="0" borderId="0" xfId="0" applyFill="1" applyBorder="1"/>
    <xf numFmtId="0" fontId="2" fillId="0" borderId="1" xfId="0" applyFont="1" applyBorder="1"/>
    <xf numFmtId="0" fontId="3" fillId="0" borderId="5" xfId="0" applyFont="1" applyBorder="1"/>
    <xf numFmtId="0" fontId="4" fillId="0" borderId="5" xfId="0" applyFont="1" applyBorder="1"/>
    <xf numFmtId="164" fontId="0" fillId="0" borderId="5" xfId="0" applyNumberFormat="1" applyBorder="1"/>
    <xf numFmtId="0" fontId="5" fillId="0" borderId="1" xfId="0" applyFont="1" applyBorder="1" applyAlignment="1">
      <alignment horizontal="center"/>
    </xf>
    <xf numFmtId="0" fontId="0" fillId="0" borderId="5" xfId="0" applyFont="1" applyBorder="1"/>
    <xf numFmtId="0" fontId="0" fillId="0" borderId="15" xfId="0" applyBorder="1"/>
    <xf numFmtId="0" fontId="0" fillId="0" borderId="1" xfId="0" applyFont="1" applyBorder="1"/>
    <xf numFmtId="164" fontId="0" fillId="0" borderId="1" xfId="0" applyNumberFormat="1" applyFont="1" applyBorder="1"/>
    <xf numFmtId="164" fontId="0" fillId="0" borderId="0" xfId="0" applyNumberFormat="1"/>
    <xf numFmtId="164" fontId="1" fillId="0" borderId="1" xfId="0" applyNumberFormat="1" applyFont="1" applyBorder="1"/>
    <xf numFmtId="0" fontId="6" fillId="0" borderId="1" xfId="0" applyFont="1" applyBorder="1"/>
    <xf numFmtId="164" fontId="5" fillId="0" borderId="1" xfId="0" applyNumberFormat="1" applyFont="1" applyBorder="1"/>
    <xf numFmtId="0" fontId="7" fillId="0" borderId="11" xfId="0" applyFont="1" applyBorder="1"/>
    <xf numFmtId="0" fontId="8" fillId="0" borderId="1" xfId="0" applyFont="1" applyBorder="1"/>
    <xf numFmtId="0" fontId="5" fillId="0" borderId="6" xfId="0" applyFont="1" applyBorder="1" applyAlignment="1"/>
    <xf numFmtId="0" fontId="5" fillId="0" borderId="5" xfId="0" applyFont="1" applyBorder="1" applyAlignment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/>
    <xf numFmtId="0" fontId="5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0"/>
  <sheetViews>
    <sheetView tabSelected="1" topLeftCell="A2" workbookViewId="0">
      <selection activeCell="U55" sqref="U55"/>
    </sheetView>
  </sheetViews>
  <sheetFormatPr defaultRowHeight="12.75" x14ac:dyDescent="0.2"/>
  <cols>
    <col min="1" max="1" width="2.42578125" customWidth="1"/>
    <col min="2" max="2" width="3.140625" customWidth="1"/>
    <col min="3" max="3" width="43.42578125" customWidth="1"/>
    <col min="4" max="4" width="9.140625" bestFit="1" customWidth="1"/>
    <col min="5" max="5" width="10" bestFit="1" customWidth="1"/>
    <col min="6" max="6" width="8.5703125" bestFit="1" customWidth="1"/>
    <col min="7" max="7" width="5.5703125" bestFit="1" customWidth="1"/>
    <col min="8" max="8" width="7.42578125" bestFit="1" customWidth="1"/>
    <col min="9" max="9" width="6.7109375" bestFit="1" customWidth="1"/>
    <col min="10" max="10" width="4.5703125" bestFit="1" customWidth="1"/>
    <col min="11" max="11" width="8.85546875" customWidth="1"/>
    <col min="12" max="12" width="9.28515625" customWidth="1"/>
    <col min="13" max="13" width="5" bestFit="1" customWidth="1"/>
    <col min="14" max="14" width="8.7109375" bestFit="1" customWidth="1"/>
    <col min="15" max="15" width="9.85546875" customWidth="1"/>
    <col min="16" max="16" width="9.5703125" bestFit="1" customWidth="1"/>
    <col min="17" max="17" width="6.5703125" bestFit="1" customWidth="1"/>
    <col min="18" max="18" width="8.42578125" bestFit="1" customWidth="1"/>
    <col min="19" max="19" width="11.42578125" bestFit="1" customWidth="1"/>
    <col min="20" max="20" width="10.140625" bestFit="1" customWidth="1"/>
    <col min="21" max="21" width="10.5703125" bestFit="1" customWidth="1"/>
    <col min="22" max="22" width="8.42578125" bestFit="1" customWidth="1"/>
    <col min="23" max="23" width="8.7109375" bestFit="1" customWidth="1"/>
    <col min="24" max="24" width="6.5703125" bestFit="1" customWidth="1"/>
    <col min="25" max="25" width="66.5703125" hidden="1" customWidth="1"/>
  </cols>
  <sheetData>
    <row r="1" spans="1:25" hidden="1" x14ac:dyDescent="0.2"/>
    <row r="2" spans="1:25" x14ac:dyDescent="0.2">
      <c r="A2" s="23"/>
      <c r="B2" s="22"/>
      <c r="C2" s="21"/>
      <c r="D2" s="64" t="s">
        <v>15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20"/>
      <c r="R2" s="17" t="s">
        <v>14</v>
      </c>
      <c r="S2" s="19" t="s">
        <v>13</v>
      </c>
      <c r="T2" s="64" t="s">
        <v>12</v>
      </c>
      <c r="U2" s="62"/>
      <c r="V2" s="68"/>
      <c r="W2" s="63" t="s">
        <v>31</v>
      </c>
      <c r="X2" s="63"/>
      <c r="Y2" s="44" t="s">
        <v>30</v>
      </c>
    </row>
    <row r="3" spans="1:25" x14ac:dyDescent="0.2">
      <c r="A3" s="61" t="s">
        <v>29</v>
      </c>
      <c r="B3" s="67"/>
      <c r="C3" s="21"/>
      <c r="D3" s="17" t="s">
        <v>28</v>
      </c>
      <c r="E3" s="17" t="s">
        <v>27</v>
      </c>
      <c r="F3" s="17" t="s">
        <v>26</v>
      </c>
      <c r="G3" s="17" t="s">
        <v>11</v>
      </c>
      <c r="H3" s="17" t="s">
        <v>25</v>
      </c>
      <c r="I3" s="17" t="s">
        <v>24</v>
      </c>
      <c r="J3" s="17" t="s">
        <v>10</v>
      </c>
      <c r="K3" s="50" t="s">
        <v>39</v>
      </c>
      <c r="L3" s="17" t="s">
        <v>23</v>
      </c>
      <c r="M3" s="17" t="s">
        <v>9</v>
      </c>
      <c r="N3" s="17" t="s">
        <v>8</v>
      </c>
      <c r="O3" s="17" t="s">
        <v>7</v>
      </c>
      <c r="P3" s="17" t="s">
        <v>6</v>
      </c>
      <c r="Q3" s="17" t="s">
        <v>5</v>
      </c>
      <c r="R3" s="17"/>
      <c r="S3" s="17"/>
      <c r="T3" s="17" t="s">
        <v>4</v>
      </c>
      <c r="U3" s="43" t="s">
        <v>3</v>
      </c>
      <c r="V3" s="43" t="s">
        <v>2</v>
      </c>
      <c r="W3" s="43" t="s">
        <v>22</v>
      </c>
      <c r="X3" s="43" t="s">
        <v>21</v>
      </c>
      <c r="Y3" s="11"/>
    </row>
    <row r="4" spans="1:25" x14ac:dyDescent="0.2">
      <c r="A4" s="23" t="s">
        <v>40</v>
      </c>
      <c r="B4" s="33"/>
      <c r="C4" s="3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3"/>
      <c r="Y4" s="11"/>
    </row>
    <row r="5" spans="1:25" x14ac:dyDescent="0.2">
      <c r="A5" s="32"/>
      <c r="B5" s="51" t="s">
        <v>41</v>
      </c>
      <c r="C5" s="31"/>
      <c r="D5" s="11">
        <v>40</v>
      </c>
      <c r="E5" s="11"/>
      <c r="F5" s="11"/>
      <c r="G5" s="11"/>
      <c r="H5" s="11">
        <v>40</v>
      </c>
      <c r="I5" s="11">
        <v>16</v>
      </c>
      <c r="J5" s="11"/>
      <c r="K5" s="11"/>
      <c r="L5" s="11"/>
      <c r="M5" s="11"/>
      <c r="N5" s="11"/>
      <c r="O5" s="11">
        <v>16</v>
      </c>
      <c r="P5" s="11"/>
      <c r="Q5" s="11"/>
      <c r="R5" s="13">
        <v>3000</v>
      </c>
      <c r="S5" s="13"/>
      <c r="T5" s="11"/>
      <c r="U5" s="11"/>
      <c r="V5" s="13"/>
      <c r="Y5" s="14"/>
    </row>
    <row r="6" spans="1:25" x14ac:dyDescent="0.2">
      <c r="A6" s="32"/>
      <c r="B6" s="51" t="s">
        <v>42</v>
      </c>
      <c r="C6" s="31"/>
      <c r="D6" s="11">
        <v>40</v>
      </c>
      <c r="E6" s="11"/>
      <c r="F6" s="11"/>
      <c r="G6" s="11"/>
      <c r="H6" s="11">
        <v>40</v>
      </c>
      <c r="I6" s="11"/>
      <c r="J6" s="11"/>
      <c r="K6" s="11"/>
      <c r="L6" s="11"/>
      <c r="M6" s="11"/>
      <c r="N6" s="11"/>
      <c r="O6" s="11">
        <v>16</v>
      </c>
      <c r="P6" s="11"/>
      <c r="Q6" s="11"/>
      <c r="R6" s="13">
        <v>2000</v>
      </c>
      <c r="S6" s="13"/>
      <c r="T6" s="11"/>
      <c r="U6" s="11"/>
      <c r="V6" s="13"/>
      <c r="Y6" s="14"/>
    </row>
    <row r="7" spans="1:25" x14ac:dyDescent="0.2">
      <c r="A7" s="32"/>
      <c r="B7" s="51" t="s">
        <v>51</v>
      </c>
      <c r="C7" s="31"/>
      <c r="D7" s="11">
        <v>8</v>
      </c>
      <c r="E7" s="11"/>
      <c r="F7" s="11">
        <v>20</v>
      </c>
      <c r="G7" s="11"/>
      <c r="H7" s="11"/>
      <c r="I7" s="11"/>
      <c r="J7" s="11"/>
      <c r="K7" s="11"/>
      <c r="L7" s="11"/>
      <c r="M7" s="11"/>
      <c r="N7" s="11">
        <v>16</v>
      </c>
      <c r="O7" s="11"/>
      <c r="P7" s="11">
        <v>32</v>
      </c>
      <c r="Q7" s="11"/>
      <c r="R7" s="13">
        <v>2000</v>
      </c>
      <c r="S7" s="13"/>
      <c r="T7" s="11"/>
      <c r="U7" s="11"/>
      <c r="V7" s="13"/>
      <c r="Y7" s="14"/>
    </row>
    <row r="8" spans="1:25" x14ac:dyDescent="0.2">
      <c r="A8" s="32"/>
      <c r="B8" s="51" t="s">
        <v>43</v>
      </c>
      <c r="C8" s="31"/>
      <c r="D8" s="11">
        <v>40</v>
      </c>
      <c r="E8" s="11"/>
      <c r="F8" s="11"/>
      <c r="G8" s="11"/>
      <c r="H8" s="11">
        <v>80</v>
      </c>
      <c r="I8" s="11"/>
      <c r="J8" s="11"/>
      <c r="K8" s="11"/>
      <c r="L8" s="11"/>
      <c r="M8" s="11"/>
      <c r="N8" s="11"/>
      <c r="O8" s="11">
        <v>16</v>
      </c>
      <c r="P8" s="11"/>
      <c r="Q8" s="11"/>
      <c r="R8" s="13">
        <v>3000</v>
      </c>
      <c r="S8" s="13"/>
      <c r="T8" s="11"/>
      <c r="U8" s="11"/>
      <c r="V8" s="13"/>
      <c r="Y8" s="14"/>
    </row>
    <row r="9" spans="1:25" ht="13.5" thickBot="1" x14ac:dyDescent="0.25">
      <c r="A9" s="32"/>
      <c r="B9" s="51" t="s">
        <v>57</v>
      </c>
      <c r="C9" s="31"/>
      <c r="D9" s="11">
        <v>20</v>
      </c>
      <c r="E9" s="11"/>
      <c r="F9" s="11"/>
      <c r="G9" s="11"/>
      <c r="H9" s="11"/>
      <c r="I9" s="11"/>
      <c r="J9" s="11"/>
      <c r="K9" s="11"/>
      <c r="L9" s="11">
        <v>120</v>
      </c>
      <c r="M9" s="11"/>
      <c r="N9" s="11"/>
      <c r="O9" s="11"/>
      <c r="P9" s="11"/>
      <c r="Q9" s="11"/>
      <c r="R9" s="13"/>
      <c r="S9" s="13"/>
      <c r="T9" s="11"/>
      <c r="U9" s="11"/>
      <c r="V9" s="13"/>
      <c r="Y9" s="14"/>
    </row>
    <row r="10" spans="1:25" s="34" customFormat="1" ht="13.5" thickTop="1" x14ac:dyDescent="0.2">
      <c r="A10" s="29" t="s">
        <v>16</v>
      </c>
      <c r="B10" s="41"/>
      <c r="C10" s="40"/>
      <c r="D10" s="12">
        <f>+SUM(D5:D9)</f>
        <v>148</v>
      </c>
      <c r="E10" s="12">
        <f>+SUM(E5:E9)</f>
        <v>0</v>
      </c>
      <c r="F10" s="12">
        <f>+SUM(F5:F9)</f>
        <v>20</v>
      </c>
      <c r="G10" s="12">
        <f>+SUM(D10:F10)</f>
        <v>168</v>
      </c>
      <c r="H10" s="12">
        <f>+SUM(H5:H9)</f>
        <v>160</v>
      </c>
      <c r="I10" s="12">
        <f>+SUM(I5:I9)</f>
        <v>16</v>
      </c>
      <c r="J10" s="24">
        <f>+SUM(H10:I10)</f>
        <v>176</v>
      </c>
      <c r="K10" s="12">
        <f>+SUM(K5:K9)</f>
        <v>0</v>
      </c>
      <c r="L10" s="12">
        <f>+SUM(L5:L9)</f>
        <v>120</v>
      </c>
      <c r="M10" s="12">
        <f>+SUM(K10:L10)</f>
        <v>120</v>
      </c>
      <c r="N10" s="12">
        <f t="shared" ref="N10:S10" si="0">+SUM(N5:N9)</f>
        <v>16</v>
      </c>
      <c r="O10" s="12">
        <f t="shared" si="0"/>
        <v>48</v>
      </c>
      <c r="P10" s="12">
        <f t="shared" si="0"/>
        <v>32</v>
      </c>
      <c r="Q10" s="12">
        <f t="shared" si="0"/>
        <v>0</v>
      </c>
      <c r="R10" s="26">
        <f t="shared" si="0"/>
        <v>10000</v>
      </c>
      <c r="S10" s="26">
        <f t="shared" si="0"/>
        <v>0</v>
      </c>
      <c r="T10" s="24"/>
      <c r="U10" s="24"/>
      <c r="V10" s="26"/>
      <c r="W10" s="25">
        <f>+V10+S10+R10</f>
        <v>10000</v>
      </c>
      <c r="X10" s="12">
        <f>+SUM(G10,J10,M10,N10:Q10)</f>
        <v>560</v>
      </c>
      <c r="Y10" s="12"/>
    </row>
    <row r="11" spans="1:25" x14ac:dyDescent="0.2">
      <c r="A11" s="32"/>
      <c r="B11" s="33"/>
      <c r="C11" s="31"/>
      <c r="D11" s="11"/>
      <c r="E11" s="11"/>
      <c r="F11" s="11"/>
      <c r="G11" s="9"/>
      <c r="H11" s="9"/>
      <c r="I11" s="9"/>
      <c r="J11" s="9"/>
      <c r="K11" s="9"/>
      <c r="L11" s="10"/>
      <c r="M11" s="9"/>
      <c r="N11" s="11"/>
      <c r="O11" s="11"/>
      <c r="P11" s="11"/>
      <c r="Q11" s="11"/>
      <c r="R11" s="13"/>
      <c r="S11" s="13"/>
      <c r="T11" s="11"/>
      <c r="U11" s="11"/>
      <c r="V11" s="13"/>
      <c r="Y11" s="11"/>
    </row>
    <row r="12" spans="1:25" x14ac:dyDescent="0.2">
      <c r="A12" s="23" t="s">
        <v>52</v>
      </c>
      <c r="B12" s="33"/>
      <c r="C12" s="3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3"/>
      <c r="Y12" s="11"/>
    </row>
    <row r="13" spans="1:25" x14ac:dyDescent="0.2">
      <c r="A13" s="32"/>
      <c r="B13" s="33" t="s">
        <v>44</v>
      </c>
      <c r="C13" s="31"/>
      <c r="D13" s="11">
        <v>16</v>
      </c>
      <c r="E13" s="11">
        <v>16</v>
      </c>
      <c r="F13" s="11">
        <v>8</v>
      </c>
      <c r="G13" s="11"/>
      <c r="H13" s="11">
        <v>8</v>
      </c>
      <c r="I13" s="11"/>
      <c r="J13" s="11"/>
      <c r="K13" s="11"/>
      <c r="L13" s="11"/>
      <c r="M13" s="11"/>
      <c r="N13" s="11">
        <v>16</v>
      </c>
      <c r="O13" s="11"/>
      <c r="P13" s="11"/>
      <c r="Q13" s="11">
        <v>8</v>
      </c>
      <c r="R13" s="13"/>
      <c r="S13" s="30"/>
      <c r="T13" s="11" t="s">
        <v>18</v>
      </c>
      <c r="U13" s="11" t="s">
        <v>63</v>
      </c>
      <c r="V13" s="13">
        <v>3750</v>
      </c>
      <c r="Y13" s="14" t="s">
        <v>20</v>
      </c>
    </row>
    <row r="14" spans="1:25" ht="13.5" thickBot="1" x14ac:dyDescent="0.25">
      <c r="A14" s="32"/>
      <c r="B14" s="33" t="s">
        <v>38</v>
      </c>
      <c r="C14" s="31"/>
      <c r="D14" s="11">
        <v>60</v>
      </c>
      <c r="E14" s="11">
        <v>16</v>
      </c>
      <c r="F14" s="11"/>
      <c r="G14" s="11"/>
      <c r="H14" s="11"/>
      <c r="I14" s="11"/>
      <c r="J14" s="11"/>
      <c r="K14" s="11">
        <v>60</v>
      </c>
      <c r="L14" s="11">
        <v>8</v>
      </c>
      <c r="M14" s="11"/>
      <c r="N14" s="11"/>
      <c r="O14" s="11"/>
      <c r="P14" s="11"/>
      <c r="Q14" s="11"/>
      <c r="R14" s="13"/>
      <c r="S14" s="30"/>
      <c r="T14" s="11"/>
      <c r="U14" s="11"/>
      <c r="V14" s="13"/>
      <c r="Y14" s="11"/>
    </row>
    <row r="15" spans="1:25" s="34" customFormat="1" ht="13.5" thickTop="1" x14ac:dyDescent="0.2">
      <c r="A15" s="29" t="s">
        <v>16</v>
      </c>
      <c r="B15" s="41"/>
      <c r="C15" s="40"/>
      <c r="D15" s="12">
        <f>+SUM(D13:D14)</f>
        <v>76</v>
      </c>
      <c r="E15" s="12">
        <f>+SUM(E13:E14)</f>
        <v>32</v>
      </c>
      <c r="F15" s="12">
        <f>+SUM(F13:F14)</f>
        <v>8</v>
      </c>
      <c r="G15" s="12">
        <f>+SUM(D15:F15)</f>
        <v>116</v>
      </c>
      <c r="H15" s="12">
        <f>+SUM(H13:H14)</f>
        <v>8</v>
      </c>
      <c r="I15" s="12">
        <f>+SUM(I13:I14)</f>
        <v>0</v>
      </c>
      <c r="J15" s="24">
        <f>+SUM(H15:I15)</f>
        <v>8</v>
      </c>
      <c r="K15" s="12">
        <f>+SUM(K13:K14)</f>
        <v>60</v>
      </c>
      <c r="L15" s="12">
        <f>+SUM(L13:L14)</f>
        <v>8</v>
      </c>
      <c r="M15" s="12">
        <f>+SUM(K15:L15)</f>
        <v>68</v>
      </c>
      <c r="N15" s="12">
        <f t="shared" ref="N15:S15" si="1">+SUM(N13:N14)</f>
        <v>16</v>
      </c>
      <c r="O15" s="12">
        <f t="shared" si="1"/>
        <v>0</v>
      </c>
      <c r="P15" s="12">
        <f t="shared" si="1"/>
        <v>0</v>
      </c>
      <c r="Q15" s="12">
        <f t="shared" si="1"/>
        <v>8</v>
      </c>
      <c r="R15" s="26">
        <f t="shared" si="1"/>
        <v>0</v>
      </c>
      <c r="S15" s="26">
        <f t="shared" si="1"/>
        <v>0</v>
      </c>
      <c r="T15" s="24"/>
      <c r="U15" s="24"/>
      <c r="V15" s="26">
        <f>+SUM(V13:V14)</f>
        <v>3750</v>
      </c>
      <c r="W15" s="25">
        <f>+V15+S15+R15</f>
        <v>3750</v>
      </c>
      <c r="X15" s="12">
        <f>+SUM(G15,J15,M15,N15:Q15)</f>
        <v>216</v>
      </c>
      <c r="Y15" s="12"/>
    </row>
    <row r="16" spans="1:25" x14ac:dyDescent="0.2">
      <c r="A16" s="32"/>
      <c r="B16" s="33"/>
      <c r="C16" s="31"/>
      <c r="D16" s="44">
        <f>+D15+D10</f>
        <v>224</v>
      </c>
      <c r="E16" s="44">
        <f>+E15+E10</f>
        <v>32</v>
      </c>
      <c r="F16" s="44">
        <f>+F15+F10</f>
        <v>28</v>
      </c>
      <c r="G16" s="57"/>
      <c r="H16" s="44">
        <f>+H15+H10</f>
        <v>168</v>
      </c>
      <c r="I16" s="44">
        <f>+I15+I10</f>
        <v>16</v>
      </c>
      <c r="J16" s="57"/>
      <c r="K16" s="44">
        <f>+K15+K10</f>
        <v>60</v>
      </c>
      <c r="L16" s="44">
        <f>+L15+L10</f>
        <v>128</v>
      </c>
      <c r="M16" s="57"/>
      <c r="N16" s="44">
        <f>+N15+N10</f>
        <v>32</v>
      </c>
      <c r="O16" s="44">
        <f>+O15+O10</f>
        <v>48</v>
      </c>
      <c r="P16" s="44">
        <f>+P15+P10</f>
        <v>32</v>
      </c>
      <c r="Q16" s="44">
        <f>+Q15+Q10</f>
        <v>8</v>
      </c>
      <c r="R16" s="58"/>
      <c r="S16" s="58"/>
      <c r="T16" s="11"/>
      <c r="U16" s="11"/>
      <c r="V16" s="13"/>
      <c r="Y16" s="11"/>
    </row>
    <row r="17" spans="1:25" x14ac:dyDescent="0.2">
      <c r="A17" s="23" t="s">
        <v>53</v>
      </c>
      <c r="B17" s="33"/>
      <c r="C17" s="3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3"/>
      <c r="S17" s="13"/>
      <c r="T17" s="11"/>
      <c r="U17" s="11"/>
      <c r="V17" s="13"/>
      <c r="Y17" s="11"/>
    </row>
    <row r="18" spans="1:25" x14ac:dyDescent="0.2">
      <c r="A18" s="23"/>
      <c r="B18" s="33" t="s">
        <v>46</v>
      </c>
      <c r="C18" s="31"/>
      <c r="D18" s="11">
        <v>8</v>
      </c>
      <c r="E18" s="11">
        <v>40</v>
      </c>
      <c r="F18" s="11">
        <v>8</v>
      </c>
      <c r="G18" s="11"/>
      <c r="H18" s="11"/>
      <c r="I18" s="11"/>
      <c r="J18" s="11"/>
      <c r="K18" s="11"/>
      <c r="L18" s="11"/>
      <c r="M18" s="11"/>
      <c r="N18" s="11">
        <v>40</v>
      </c>
      <c r="O18" s="11"/>
      <c r="P18" s="11"/>
      <c r="Q18" s="11"/>
      <c r="R18" s="13">
        <v>2500</v>
      </c>
      <c r="S18" s="13"/>
      <c r="T18" s="11"/>
      <c r="U18" s="11"/>
      <c r="V18" s="13"/>
      <c r="Y18" s="11"/>
    </row>
    <row r="19" spans="1:25" x14ac:dyDescent="0.2">
      <c r="A19" s="32"/>
      <c r="B19" s="33" t="s">
        <v>47</v>
      </c>
      <c r="C19" s="42"/>
      <c r="D19" s="11"/>
      <c r="E19" s="11">
        <v>8</v>
      </c>
      <c r="F19" s="11"/>
      <c r="G19" s="11"/>
      <c r="H19" s="11"/>
      <c r="I19" s="11"/>
      <c r="J19" s="11"/>
      <c r="K19" s="11"/>
      <c r="L19" s="11"/>
      <c r="M19" s="11"/>
      <c r="N19" s="11"/>
      <c r="O19" s="11">
        <v>8</v>
      </c>
      <c r="P19" s="11"/>
      <c r="Q19" s="11"/>
      <c r="R19" s="13"/>
      <c r="S19" s="13">
        <v>4500</v>
      </c>
      <c r="T19" s="11"/>
      <c r="U19" s="11"/>
      <c r="V19" s="13"/>
      <c r="Y19" s="11"/>
    </row>
    <row r="20" spans="1:25" x14ac:dyDescent="0.2">
      <c r="A20" s="32"/>
      <c r="B20" s="51" t="s">
        <v>48</v>
      </c>
      <c r="C20" s="42"/>
      <c r="D20" s="11">
        <v>8</v>
      </c>
      <c r="E20" s="11">
        <v>16</v>
      </c>
      <c r="F20" s="11">
        <v>8</v>
      </c>
      <c r="G20" s="11"/>
      <c r="H20" s="11"/>
      <c r="I20" s="11"/>
      <c r="J20" s="11"/>
      <c r="K20" s="11"/>
      <c r="L20" s="11"/>
      <c r="M20" s="11"/>
      <c r="N20" s="11">
        <v>20</v>
      </c>
      <c r="O20" s="11">
        <v>8</v>
      </c>
      <c r="P20" s="11"/>
      <c r="Q20" s="11"/>
      <c r="R20" s="13">
        <v>2500</v>
      </c>
      <c r="S20" s="13"/>
      <c r="T20" s="11"/>
      <c r="U20" s="11"/>
      <c r="V20" s="13"/>
      <c r="Y20" s="11"/>
    </row>
    <row r="21" spans="1:25" x14ac:dyDescent="0.2">
      <c r="A21" s="32"/>
      <c r="B21" s="51" t="s">
        <v>49</v>
      </c>
      <c r="C21" s="42"/>
      <c r="D21" s="11">
        <v>40</v>
      </c>
      <c r="E21" s="11">
        <v>24</v>
      </c>
      <c r="F21" s="11">
        <v>8</v>
      </c>
      <c r="G21" s="11"/>
      <c r="H21" s="11">
        <v>40</v>
      </c>
      <c r="I21" s="11">
        <v>20</v>
      </c>
      <c r="J21" s="11"/>
      <c r="K21" s="11"/>
      <c r="L21" s="11">
        <v>40</v>
      </c>
      <c r="M21" s="11"/>
      <c r="N21" s="11">
        <v>20</v>
      </c>
      <c r="O21" s="11">
        <v>20</v>
      </c>
      <c r="P21" s="11"/>
      <c r="Q21" s="11"/>
      <c r="R21" s="13">
        <v>2500</v>
      </c>
      <c r="S21" s="13"/>
      <c r="T21" s="11"/>
      <c r="U21" s="11"/>
      <c r="V21" s="13"/>
      <c r="Y21" s="11"/>
    </row>
    <row r="22" spans="1:25" ht="13.5" thickBot="1" x14ac:dyDescent="0.25">
      <c r="A22" s="23"/>
      <c r="B22" s="51" t="s">
        <v>50</v>
      </c>
      <c r="C22" s="31"/>
      <c r="D22" s="11">
        <v>8</v>
      </c>
      <c r="E22" s="11">
        <v>24</v>
      </c>
      <c r="F22" s="11"/>
      <c r="G22" s="11"/>
      <c r="H22" s="11">
        <v>8</v>
      </c>
      <c r="I22" s="11"/>
      <c r="J22" s="11"/>
      <c r="K22" s="11"/>
      <c r="L22" s="11"/>
      <c r="M22" s="11"/>
      <c r="N22" s="11">
        <v>8</v>
      </c>
      <c r="O22" s="11"/>
      <c r="P22" s="11"/>
      <c r="Q22" s="11"/>
      <c r="R22" s="13">
        <v>2500</v>
      </c>
      <c r="S22" s="13"/>
      <c r="T22" s="11"/>
      <c r="U22" s="11"/>
      <c r="V22" s="13"/>
      <c r="Y22" s="14"/>
    </row>
    <row r="23" spans="1:25" s="34" customFormat="1" ht="13.5" thickTop="1" x14ac:dyDescent="0.2">
      <c r="A23" s="29" t="s">
        <v>16</v>
      </c>
      <c r="B23" s="41"/>
      <c r="C23" s="40"/>
      <c r="D23" s="12">
        <f>+SUM(D18:D22)</f>
        <v>64</v>
      </c>
      <c r="E23" s="12">
        <f>+SUM(E18:E22)</f>
        <v>112</v>
      </c>
      <c r="F23" s="12">
        <f>+SUM(F18:F22)</f>
        <v>24</v>
      </c>
      <c r="G23" s="12">
        <f>+SUM(D23:F23)</f>
        <v>200</v>
      </c>
      <c r="H23" s="12">
        <f>+SUM(H18:H22)</f>
        <v>48</v>
      </c>
      <c r="I23" s="12">
        <f>+SUM(I18:I22)</f>
        <v>20</v>
      </c>
      <c r="J23" s="12">
        <f>+SUM(H23:I23)</f>
        <v>68</v>
      </c>
      <c r="K23" s="12">
        <f>+SUM(K18:K22)</f>
        <v>0</v>
      </c>
      <c r="L23" s="12">
        <f>+SUM(L18:L22)</f>
        <v>40</v>
      </c>
      <c r="M23" s="12">
        <f>+SUM(K23:L23)</f>
        <v>40</v>
      </c>
      <c r="N23" s="12">
        <f t="shared" ref="N23:S23" si="2">+SUM(N18:N22)</f>
        <v>88</v>
      </c>
      <c r="O23" s="12">
        <f t="shared" si="2"/>
        <v>36</v>
      </c>
      <c r="P23" s="12">
        <f t="shared" si="2"/>
        <v>0</v>
      </c>
      <c r="Q23" s="12">
        <f t="shared" si="2"/>
        <v>0</v>
      </c>
      <c r="R23" s="26">
        <f t="shared" si="2"/>
        <v>10000</v>
      </c>
      <c r="S23" s="26">
        <f t="shared" si="2"/>
        <v>4500</v>
      </c>
      <c r="T23" s="24"/>
      <c r="U23" s="24"/>
      <c r="V23" s="26"/>
      <c r="W23" s="25">
        <f>+V23+S23+R23</f>
        <v>14500</v>
      </c>
      <c r="X23" s="12">
        <f>+SUM(G23,J23,M23,N23:Q23)</f>
        <v>432</v>
      </c>
      <c r="Y23" s="12"/>
    </row>
    <row r="24" spans="1:25" s="34" customFormat="1" x14ac:dyDescent="0.2">
      <c r="A24" s="39"/>
      <c r="B24" s="38"/>
      <c r="C24" s="37"/>
      <c r="D24" s="35"/>
      <c r="E24" s="35"/>
      <c r="F24" s="35"/>
      <c r="G24" s="9"/>
      <c r="H24" s="9"/>
      <c r="I24" s="9"/>
      <c r="J24" s="9"/>
      <c r="K24" s="9"/>
      <c r="L24" s="10"/>
      <c r="M24" s="9"/>
      <c r="N24" s="35"/>
      <c r="O24" s="35"/>
      <c r="P24" s="35"/>
      <c r="Q24" s="35"/>
      <c r="R24" s="36"/>
      <c r="S24" s="36"/>
      <c r="T24" s="35"/>
      <c r="U24" s="35"/>
      <c r="V24" s="36"/>
      <c r="W24" s="8"/>
      <c r="X24" s="7"/>
      <c r="Y24" s="35"/>
    </row>
    <row r="25" spans="1:25" x14ac:dyDescent="0.2">
      <c r="A25" s="23" t="s">
        <v>19</v>
      </c>
      <c r="B25" s="33"/>
      <c r="C25" s="3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3"/>
      <c r="S25" s="13"/>
      <c r="T25" s="11"/>
      <c r="U25" s="11"/>
      <c r="V25" s="13"/>
      <c r="Y25" s="11"/>
    </row>
    <row r="26" spans="1:25" x14ac:dyDescent="0.2">
      <c r="A26" s="32"/>
      <c r="B26" s="51" t="s">
        <v>55</v>
      </c>
      <c r="C26" s="31"/>
      <c r="D26" s="11">
        <v>16</v>
      </c>
      <c r="E26" s="11">
        <v>40</v>
      </c>
      <c r="F26" s="11">
        <v>20</v>
      </c>
      <c r="G26" s="11"/>
      <c r="H26" s="11">
        <v>16</v>
      </c>
      <c r="I26" s="11">
        <v>40</v>
      </c>
      <c r="J26" s="11"/>
      <c r="K26" s="11"/>
      <c r="L26" s="11">
        <v>8</v>
      </c>
      <c r="M26" s="11"/>
      <c r="N26" s="11">
        <v>40</v>
      </c>
      <c r="O26" s="11">
        <v>20</v>
      </c>
      <c r="P26" s="11">
        <v>40</v>
      </c>
      <c r="Q26" s="11"/>
      <c r="R26" s="13"/>
      <c r="S26" s="13"/>
      <c r="T26" s="11"/>
      <c r="U26" s="11"/>
      <c r="V26" s="13"/>
      <c r="Y26" s="11"/>
    </row>
    <row r="27" spans="1:25" x14ac:dyDescent="0.2">
      <c r="A27" s="32"/>
      <c r="B27" s="51" t="s">
        <v>56</v>
      </c>
      <c r="C27" s="31"/>
      <c r="D27" s="31">
        <v>8</v>
      </c>
      <c r="E27" s="11">
        <v>8</v>
      </c>
      <c r="F27" s="11">
        <v>8</v>
      </c>
      <c r="G27" s="11"/>
      <c r="H27" s="11">
        <v>8</v>
      </c>
      <c r="I27" s="11">
        <v>8</v>
      </c>
      <c r="J27" s="11"/>
      <c r="K27" s="11"/>
      <c r="L27" s="11"/>
      <c r="M27" s="11"/>
      <c r="N27" s="11">
        <v>8</v>
      </c>
      <c r="O27" s="11"/>
      <c r="P27" s="11"/>
      <c r="Q27" s="11">
        <v>8</v>
      </c>
      <c r="R27" s="13"/>
      <c r="S27" s="13"/>
      <c r="T27" s="11" t="s">
        <v>18</v>
      </c>
      <c r="U27" s="11" t="s">
        <v>63</v>
      </c>
      <c r="V27" s="13">
        <v>3750</v>
      </c>
      <c r="Y27" s="11"/>
    </row>
    <row r="28" spans="1:25" ht="13.5" thickBot="1" x14ac:dyDescent="0.25">
      <c r="A28" s="32"/>
      <c r="B28" s="51" t="s">
        <v>54</v>
      </c>
      <c r="C28" s="31"/>
      <c r="D28" s="31">
        <v>16</v>
      </c>
      <c r="E28" s="11">
        <v>16</v>
      </c>
      <c r="F28" s="11"/>
      <c r="G28" s="11"/>
      <c r="H28" s="11">
        <v>16</v>
      </c>
      <c r="I28" s="11">
        <v>16</v>
      </c>
      <c r="J28" s="11"/>
      <c r="K28" s="11"/>
      <c r="L28" s="11">
        <v>8</v>
      </c>
      <c r="M28" s="11"/>
      <c r="N28" s="11"/>
      <c r="O28" s="11"/>
      <c r="P28" s="11"/>
      <c r="Q28" s="11">
        <v>16</v>
      </c>
      <c r="R28" s="13">
        <v>2000</v>
      </c>
      <c r="T28" s="11" t="s">
        <v>61</v>
      </c>
      <c r="U28" s="53" t="s">
        <v>62</v>
      </c>
      <c r="V28" s="13"/>
      <c r="Y28" s="11"/>
    </row>
    <row r="29" spans="1:25" s="34" customFormat="1" ht="13.5" thickTop="1" x14ac:dyDescent="0.2">
      <c r="A29" s="29" t="s">
        <v>16</v>
      </c>
      <c r="B29" s="41"/>
      <c r="C29" s="40"/>
      <c r="D29" s="12">
        <f>+SUM(D26:D28)</f>
        <v>40</v>
      </c>
      <c r="E29" s="12">
        <f>+SUM(E26:E28)</f>
        <v>64</v>
      </c>
      <c r="F29" s="12">
        <f>+SUM(F26:F28)</f>
        <v>28</v>
      </c>
      <c r="G29" s="12">
        <f>+SUM(D29:F29)</f>
        <v>132</v>
      </c>
      <c r="H29" s="12">
        <f>+SUM(H26:H28)</f>
        <v>40</v>
      </c>
      <c r="I29" s="12">
        <f>+SUM(I26:I28)</f>
        <v>64</v>
      </c>
      <c r="J29" s="12">
        <f>+SUM(H29:I29)</f>
        <v>104</v>
      </c>
      <c r="K29" s="12">
        <f>+SUM(K26:K28)</f>
        <v>0</v>
      </c>
      <c r="L29" s="12">
        <f>+SUM(L26:L28)</f>
        <v>16</v>
      </c>
      <c r="M29" s="12">
        <f>+SUM(K29:L29)</f>
        <v>16</v>
      </c>
      <c r="N29" s="12">
        <f t="shared" ref="N29:S29" si="3">+SUM(N26:N28)</f>
        <v>48</v>
      </c>
      <c r="O29" s="12">
        <f t="shared" si="3"/>
        <v>20</v>
      </c>
      <c r="P29" s="12">
        <f t="shared" si="3"/>
        <v>40</v>
      </c>
      <c r="Q29" s="12">
        <f t="shared" si="3"/>
        <v>24</v>
      </c>
      <c r="R29" s="26">
        <f t="shared" si="3"/>
        <v>2000</v>
      </c>
      <c r="S29" s="26">
        <f t="shared" si="3"/>
        <v>0</v>
      </c>
      <c r="T29" s="24"/>
      <c r="U29" s="24"/>
      <c r="V29" s="26">
        <f>+SUM(V26:V28)</f>
        <v>3750</v>
      </c>
      <c r="W29" s="25">
        <f>+V29+S29+R29</f>
        <v>5750</v>
      </c>
      <c r="X29" s="12">
        <f>+SUM(G29,J29,M29,N29:Q29)</f>
        <v>384</v>
      </c>
      <c r="Y29" s="12"/>
    </row>
    <row r="30" spans="1:25" s="34" customFormat="1" x14ac:dyDescent="0.2">
      <c r="A30" s="39"/>
      <c r="B30" s="38"/>
      <c r="C30" s="37"/>
      <c r="D30" s="59">
        <f>+D29+D23</f>
        <v>104</v>
      </c>
      <c r="E30" s="59">
        <f>+E29+E23</f>
        <v>176</v>
      </c>
      <c r="F30" s="59">
        <f>+F29+F23</f>
        <v>52</v>
      </c>
      <c r="G30" s="57"/>
      <c r="H30" s="59">
        <f>+H29+H23</f>
        <v>88</v>
      </c>
      <c r="I30" s="59">
        <f>+I29+I23</f>
        <v>84</v>
      </c>
      <c r="J30" s="60"/>
      <c r="K30" s="59">
        <f>+K29+K23</f>
        <v>0</v>
      </c>
      <c r="L30" s="59">
        <f>+L29+L23</f>
        <v>56</v>
      </c>
      <c r="M30" s="59"/>
      <c r="N30" s="59">
        <f>+N29+N23</f>
        <v>136</v>
      </c>
      <c r="O30" s="59">
        <f>+O29+O23</f>
        <v>56</v>
      </c>
      <c r="P30" s="59">
        <f>+P29+P23</f>
        <v>40</v>
      </c>
      <c r="Q30" s="59">
        <f>+Q29+Q23</f>
        <v>24</v>
      </c>
      <c r="R30" s="36"/>
      <c r="S30" s="36"/>
      <c r="T30" s="35"/>
      <c r="U30" s="35"/>
      <c r="V30" s="36"/>
      <c r="W30" s="8"/>
      <c r="X30" s="7"/>
      <c r="Y30" s="35"/>
    </row>
    <row r="31" spans="1:25" x14ac:dyDescent="0.2">
      <c r="A31" s="23" t="s">
        <v>45</v>
      </c>
      <c r="B31" s="33"/>
      <c r="C31" s="31"/>
      <c r="D31" s="14"/>
      <c r="E31" s="14"/>
      <c r="F31" s="14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3"/>
      <c r="S31" s="13"/>
      <c r="T31" s="11"/>
      <c r="U31" s="11"/>
      <c r="V31" s="13"/>
      <c r="Y31" s="11"/>
    </row>
    <row r="32" spans="1:25" x14ac:dyDescent="0.2">
      <c r="A32" s="32"/>
      <c r="B32" s="51" t="s">
        <v>58</v>
      </c>
      <c r="C32" s="31"/>
      <c r="D32" s="31">
        <v>40</v>
      </c>
      <c r="E32" s="11">
        <v>80</v>
      </c>
      <c r="F32" s="11">
        <v>80</v>
      </c>
      <c r="G32" s="11"/>
      <c r="H32" s="11">
        <v>40</v>
      </c>
      <c r="I32" s="11">
        <v>40</v>
      </c>
      <c r="J32" s="11"/>
      <c r="K32" s="11"/>
      <c r="L32" s="11"/>
      <c r="M32" s="11"/>
      <c r="N32" s="11">
        <v>40</v>
      </c>
      <c r="O32" s="11">
        <v>20</v>
      </c>
      <c r="P32" s="11"/>
      <c r="Q32" s="11"/>
      <c r="R32" s="13">
        <v>5000</v>
      </c>
      <c r="S32" s="13"/>
      <c r="T32" s="11"/>
      <c r="U32" s="11"/>
      <c r="V32" s="13"/>
      <c r="Y32" s="14"/>
    </row>
    <row r="33" spans="1:25" x14ac:dyDescent="0.2">
      <c r="A33" s="32"/>
      <c r="B33" s="51" t="s">
        <v>59</v>
      </c>
      <c r="C33" s="31"/>
      <c r="D33" s="31">
        <v>40</v>
      </c>
      <c r="E33" s="11">
        <v>80</v>
      </c>
      <c r="F33" s="11">
        <v>40</v>
      </c>
      <c r="G33" s="11"/>
      <c r="H33" s="11">
        <v>40</v>
      </c>
      <c r="I33" s="11">
        <v>40</v>
      </c>
      <c r="J33" s="11"/>
      <c r="K33" s="11">
        <v>40</v>
      </c>
      <c r="L33" s="11"/>
      <c r="M33" s="11"/>
      <c r="N33" s="11">
        <v>40</v>
      </c>
      <c r="O33" s="11">
        <v>20</v>
      </c>
      <c r="P33" s="11"/>
      <c r="Q33" s="11"/>
      <c r="R33" s="13">
        <v>5000</v>
      </c>
      <c r="S33" s="30"/>
      <c r="T33" s="11"/>
      <c r="U33" s="53"/>
      <c r="V33" s="13"/>
      <c r="Y33" s="14"/>
    </row>
    <row r="34" spans="1:25" ht="13.5" thickBot="1" x14ac:dyDescent="0.25">
      <c r="A34" s="32"/>
      <c r="B34" s="51" t="s">
        <v>60</v>
      </c>
      <c r="C34" s="31"/>
      <c r="D34" s="31">
        <v>40</v>
      </c>
      <c r="E34" s="52">
        <v>80</v>
      </c>
      <c r="F34" s="11">
        <v>40</v>
      </c>
      <c r="G34" s="11"/>
      <c r="H34" s="11">
        <v>40</v>
      </c>
      <c r="I34" s="11">
        <v>40</v>
      </c>
      <c r="J34" s="11"/>
      <c r="K34" s="11">
        <v>40</v>
      </c>
      <c r="L34" s="11"/>
      <c r="M34" s="11"/>
      <c r="N34" s="11">
        <v>40</v>
      </c>
      <c r="O34" s="11">
        <v>20</v>
      </c>
      <c r="P34" s="11"/>
      <c r="Q34" s="11"/>
      <c r="R34" s="13"/>
      <c r="S34" s="30"/>
      <c r="T34" s="11"/>
      <c r="U34" s="11"/>
      <c r="V34" s="13"/>
      <c r="Y34" s="11"/>
    </row>
    <row r="35" spans="1:25" ht="13.5" thickTop="1" x14ac:dyDescent="0.2">
      <c r="A35" s="29" t="s">
        <v>16</v>
      </c>
      <c r="B35" s="28"/>
      <c r="C35" s="27"/>
      <c r="D35" s="24">
        <f>+SUM(D32:D34)</f>
        <v>120</v>
      </c>
      <c r="E35" s="24">
        <f>+SUM(E32:E34)</f>
        <v>240</v>
      </c>
      <c r="F35" s="24">
        <f>+SUM(F32:F34)</f>
        <v>160</v>
      </c>
      <c r="G35" s="12">
        <f>+SUM(D35:F35)</f>
        <v>520</v>
      </c>
      <c r="H35" s="24">
        <f>+SUM(H32:H34)</f>
        <v>120</v>
      </c>
      <c r="I35" s="24">
        <f>+SUM(I32:I34)</f>
        <v>120</v>
      </c>
      <c r="J35" s="12">
        <f>+SUM(H35:I35)</f>
        <v>240</v>
      </c>
      <c r="K35" s="24">
        <f>+SUM(K32:K34)</f>
        <v>80</v>
      </c>
      <c r="L35" s="24">
        <f>+SUM(L32:L34)</f>
        <v>0</v>
      </c>
      <c r="M35" s="12">
        <f>+SUM(K35:L35)</f>
        <v>80</v>
      </c>
      <c r="N35" s="24">
        <f t="shared" ref="N35:S35" si="4">+SUM(N32:N34)</f>
        <v>120</v>
      </c>
      <c r="O35" s="24">
        <f t="shared" si="4"/>
        <v>60</v>
      </c>
      <c r="P35" s="24">
        <f t="shared" si="4"/>
        <v>0</v>
      </c>
      <c r="Q35" s="24">
        <f t="shared" si="4"/>
        <v>0</v>
      </c>
      <c r="R35" s="26">
        <f t="shared" si="4"/>
        <v>10000</v>
      </c>
      <c r="S35" s="26">
        <f t="shared" si="4"/>
        <v>0</v>
      </c>
      <c r="T35" s="24"/>
      <c r="U35" s="24"/>
      <c r="V35" s="26">
        <f>+SUM(V32:V34)</f>
        <v>0</v>
      </c>
      <c r="W35" s="25">
        <f>+V35+S35+R35</f>
        <v>10000</v>
      </c>
      <c r="X35" s="12">
        <f>+SUM(G35,J35,M35,N35:Q35)</f>
        <v>1020</v>
      </c>
      <c r="Y35" s="24"/>
    </row>
    <row r="36" spans="1:25" s="2" customFormat="1" x14ac:dyDescent="0.2">
      <c r="A36" s="32"/>
      <c r="B36" s="33"/>
      <c r="C36" s="31"/>
      <c r="D36" s="11"/>
      <c r="E36" s="11"/>
      <c r="F36" s="11"/>
      <c r="G36" s="9"/>
      <c r="H36" s="9"/>
      <c r="I36" s="9"/>
      <c r="J36" s="9"/>
      <c r="K36" s="9"/>
      <c r="L36" s="10"/>
      <c r="M36" s="9"/>
      <c r="N36" s="11"/>
      <c r="O36" s="11"/>
      <c r="P36" s="11"/>
      <c r="Q36" s="11"/>
      <c r="R36" s="13"/>
      <c r="S36" s="13"/>
      <c r="T36" s="11"/>
      <c r="U36" s="11"/>
      <c r="V36" s="13"/>
      <c r="Y36" s="11"/>
    </row>
    <row r="37" spans="1:25" s="2" customFormat="1" x14ac:dyDescent="0.2">
      <c r="C37" s="33"/>
      <c r="D37" s="33"/>
      <c r="E37" s="33"/>
      <c r="F37" s="33"/>
      <c r="G37" s="47"/>
      <c r="H37" s="47"/>
      <c r="I37" s="47"/>
      <c r="J37" s="47"/>
      <c r="K37" s="47"/>
      <c r="L37" s="48"/>
      <c r="M37" s="47"/>
      <c r="N37" s="33"/>
      <c r="O37" s="33"/>
      <c r="P37" s="33"/>
      <c r="Q37" s="33"/>
      <c r="R37" s="49"/>
      <c r="S37" s="49"/>
      <c r="T37" s="33"/>
      <c r="U37" s="33"/>
      <c r="V37" s="3"/>
      <c r="Y37" s="11"/>
    </row>
    <row r="38" spans="1:25" x14ac:dyDescent="0.2">
      <c r="A38" s="23"/>
      <c r="B38" s="22"/>
      <c r="C38" s="21"/>
      <c r="D38" s="64" t="s">
        <v>15</v>
      </c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6"/>
      <c r="Q38" s="20"/>
      <c r="R38" s="17" t="s">
        <v>14</v>
      </c>
      <c r="S38" s="19" t="s">
        <v>13</v>
      </c>
      <c r="T38" s="64" t="s">
        <v>12</v>
      </c>
      <c r="U38" s="65"/>
      <c r="V38" s="66"/>
      <c r="Y38" s="11"/>
    </row>
    <row r="39" spans="1:25" ht="13.5" thickBot="1" x14ac:dyDescent="0.25">
      <c r="A39" s="61"/>
      <c r="B39" s="62"/>
      <c r="C39" s="18"/>
      <c r="D39" s="16"/>
      <c r="E39" s="16"/>
      <c r="F39" s="17"/>
      <c r="G39" s="16" t="s">
        <v>11</v>
      </c>
      <c r="H39" s="16"/>
      <c r="I39" s="16"/>
      <c r="J39" s="16" t="s">
        <v>10</v>
      </c>
      <c r="K39" s="16"/>
      <c r="L39" s="16"/>
      <c r="M39" s="16" t="s">
        <v>9</v>
      </c>
      <c r="N39" s="16" t="s">
        <v>8</v>
      </c>
      <c r="O39" s="16" t="s">
        <v>7</v>
      </c>
      <c r="P39" s="16" t="s">
        <v>6</v>
      </c>
      <c r="Q39" s="16" t="s">
        <v>5</v>
      </c>
      <c r="R39" s="16"/>
      <c r="S39" s="16"/>
      <c r="T39" s="16" t="s">
        <v>4</v>
      </c>
      <c r="U39" s="15" t="s">
        <v>3</v>
      </c>
      <c r="V39" s="15" t="s">
        <v>2</v>
      </c>
      <c r="W39" s="55">
        <f>+SUM(W35,W29,W23,W15,W10)</f>
        <v>44000</v>
      </c>
      <c r="X39" s="46">
        <f>+SUM(X35,X29,X23,X15,X10)</f>
        <v>2612</v>
      </c>
      <c r="Y39" s="11"/>
    </row>
    <row r="40" spans="1:25" ht="13.5" thickTop="1" x14ac:dyDescent="0.2">
      <c r="A40" s="11" t="s">
        <v>1</v>
      </c>
      <c r="B40" s="11"/>
      <c r="C40" s="11"/>
      <c r="D40" s="14">
        <f t="shared" ref="D40:S40" si="5">+SUM(D35,D29,D23,D15,D10)</f>
        <v>448</v>
      </c>
      <c r="E40" s="14">
        <f t="shared" si="5"/>
        <v>448</v>
      </c>
      <c r="F40" s="14">
        <f t="shared" si="5"/>
        <v>240</v>
      </c>
      <c r="G40" s="14">
        <f t="shared" si="5"/>
        <v>1136</v>
      </c>
      <c r="H40" s="14">
        <f t="shared" si="5"/>
        <v>376</v>
      </c>
      <c r="I40" s="14">
        <f t="shared" si="5"/>
        <v>220</v>
      </c>
      <c r="J40" s="14">
        <f t="shared" si="5"/>
        <v>596</v>
      </c>
      <c r="K40" s="14">
        <f t="shared" si="5"/>
        <v>140</v>
      </c>
      <c r="L40" s="14">
        <f t="shared" si="5"/>
        <v>184</v>
      </c>
      <c r="M40" s="14">
        <f t="shared" si="5"/>
        <v>324</v>
      </c>
      <c r="N40" s="14">
        <f t="shared" si="5"/>
        <v>288</v>
      </c>
      <c r="O40" s="14">
        <f t="shared" si="5"/>
        <v>164</v>
      </c>
      <c r="P40" s="14">
        <f t="shared" si="5"/>
        <v>72</v>
      </c>
      <c r="Q40" s="14">
        <f t="shared" si="5"/>
        <v>32</v>
      </c>
      <c r="R40" s="56">
        <f t="shared" si="5"/>
        <v>32000</v>
      </c>
      <c r="S40" s="56">
        <f t="shared" si="5"/>
        <v>4500</v>
      </c>
      <c r="T40" s="54" t="s">
        <v>17</v>
      </c>
      <c r="U40" s="53" t="s">
        <v>62</v>
      </c>
      <c r="V40" s="56">
        <f>+SUM(V35,V29,V23,V15,V10)</f>
        <v>7500</v>
      </c>
      <c r="W40" s="25">
        <f>+V40+S40+R40</f>
        <v>44000</v>
      </c>
      <c r="X40" s="46">
        <f>+SUM(G40,J40,M40,N40:Q40)</f>
        <v>2612</v>
      </c>
      <c r="Y40" s="11"/>
    </row>
    <row r="41" spans="1:25" hidden="1" x14ac:dyDescent="0.2">
      <c r="A41" s="2"/>
      <c r="B41" s="2"/>
      <c r="C41" s="2"/>
      <c r="D41" s="2"/>
      <c r="E41" s="2"/>
      <c r="F41" s="2"/>
      <c r="G41" s="9">
        <f>+SUM(D40:F40)</f>
        <v>1136</v>
      </c>
      <c r="H41" s="9"/>
      <c r="I41" s="9"/>
      <c r="J41" s="9">
        <f>+SUM(H40:I40)</f>
        <v>596</v>
      </c>
      <c r="K41" s="9"/>
      <c r="L41" s="10"/>
      <c r="M41" s="9">
        <f>+SUM(L40)</f>
        <v>184</v>
      </c>
      <c r="N41" s="9">
        <f>+N40</f>
        <v>288</v>
      </c>
      <c r="O41" s="9">
        <f>+O40</f>
        <v>164</v>
      </c>
      <c r="P41" s="9">
        <f>+P40</f>
        <v>72</v>
      </c>
      <c r="Q41" s="9">
        <f>+Q40</f>
        <v>32</v>
      </c>
      <c r="R41" s="3"/>
      <c r="S41" s="3"/>
      <c r="T41" s="2"/>
      <c r="U41" s="2"/>
      <c r="V41" s="3"/>
      <c r="W41" s="8">
        <f>+SUM(R40:V40)</f>
        <v>44000</v>
      </c>
      <c r="X41" s="7">
        <f>+SUM(G41,J41,M41,N41,O41,P41,Q41)</f>
        <v>2472</v>
      </c>
      <c r="Y41" s="2"/>
    </row>
    <row r="42" spans="1:25" hidden="1" x14ac:dyDescent="0.2">
      <c r="A42" s="2"/>
      <c r="B42" s="2"/>
      <c r="C42" s="2"/>
      <c r="D42" s="2"/>
      <c r="E42" s="2"/>
      <c r="F42" s="2"/>
      <c r="G42" s="7"/>
      <c r="H42" s="7"/>
      <c r="I42" s="7"/>
      <c r="J42" s="2"/>
      <c r="K42" s="2"/>
      <c r="L42" s="2"/>
      <c r="M42" s="2">
        <f>+SUM(M40,J40,G40)</f>
        <v>2056</v>
      </c>
      <c r="N42" s="2"/>
      <c r="O42" s="2"/>
      <c r="P42" s="2"/>
      <c r="Q42" s="2"/>
      <c r="R42" s="3"/>
      <c r="S42" s="3"/>
      <c r="T42" s="2"/>
      <c r="U42" s="2"/>
      <c r="V42" s="3"/>
      <c r="W42" s="3"/>
      <c r="X42" s="7"/>
      <c r="Y42" s="2"/>
    </row>
    <row r="43" spans="1:25" s="2" customFormat="1" hidden="1" x14ac:dyDescent="0.2">
      <c r="R43" s="3"/>
      <c r="S43" s="3"/>
      <c r="V43" s="3"/>
    </row>
    <row r="44" spans="1:25" s="2" customFormat="1" hidden="1" x14ac:dyDescent="0.2">
      <c r="A44" s="2" t="s">
        <v>0</v>
      </c>
      <c r="C44" s="6"/>
      <c r="D44" s="2">
        <v>392</v>
      </c>
      <c r="E44" s="2">
        <v>396</v>
      </c>
      <c r="F44" s="2">
        <v>276</v>
      </c>
      <c r="G44" s="2">
        <v>1104</v>
      </c>
      <c r="H44" s="2">
        <v>244</v>
      </c>
      <c r="I44" s="2">
        <v>156</v>
      </c>
      <c r="J44" s="2">
        <v>512</v>
      </c>
      <c r="L44" s="2">
        <v>300</v>
      </c>
      <c r="M44" s="2">
        <v>380</v>
      </c>
      <c r="N44" s="2">
        <v>340</v>
      </c>
      <c r="O44" s="2">
        <v>202</v>
      </c>
      <c r="P44" s="2">
        <v>136</v>
      </c>
      <c r="Q44" s="2">
        <v>56</v>
      </c>
      <c r="R44" s="5">
        <v>47000</v>
      </c>
      <c r="S44" s="5">
        <v>7400</v>
      </c>
      <c r="T44" s="3">
        <v>0</v>
      </c>
      <c r="U44" s="3">
        <v>0</v>
      </c>
      <c r="V44" s="5">
        <v>8000</v>
      </c>
      <c r="W44" s="5">
        <v>62400</v>
      </c>
      <c r="X44" s="4">
        <v>2730</v>
      </c>
    </row>
    <row r="45" spans="1:25" s="2" customFormat="1" hidden="1" x14ac:dyDescent="0.2">
      <c r="M45" s="2">
        <f>+SUM(M44,J44,G44)</f>
        <v>1996</v>
      </c>
      <c r="R45" s="3"/>
      <c r="S45" s="3"/>
      <c r="V45" s="3"/>
    </row>
    <row r="46" spans="1:25" s="2" customFormat="1" hidden="1" x14ac:dyDescent="0.2">
      <c r="C46" t="s">
        <v>32</v>
      </c>
      <c r="D46"/>
      <c r="R46" s="3"/>
      <c r="S46" s="3"/>
      <c r="V46" s="3"/>
    </row>
    <row r="47" spans="1:25" s="2" customFormat="1" hidden="1" x14ac:dyDescent="0.2">
      <c r="B47" s="2">
        <v>1</v>
      </c>
      <c r="C47" t="s">
        <v>33</v>
      </c>
      <c r="D47" s="2">
        <f>+SUM(D5:D9)/2+D15/2</f>
        <v>112</v>
      </c>
      <c r="E47" s="2">
        <f>+SUM(E5:E9)/2+E15/2</f>
        <v>16</v>
      </c>
      <c r="F47" s="2">
        <f>+SUM(F5:F9)/2+F15/2</f>
        <v>14</v>
      </c>
      <c r="H47" s="2">
        <f>+SUM(H5:H9)/2+H15/2</f>
        <v>84</v>
      </c>
      <c r="I47" s="2">
        <f>+SUM(I5:I9)/2+I15/2</f>
        <v>8</v>
      </c>
      <c r="L47" s="2">
        <f>+SUM(L5:L9)/2+L15/2</f>
        <v>64</v>
      </c>
      <c r="N47" s="2">
        <f>+SUM(N5:N9)/2+N15/2</f>
        <v>16</v>
      </c>
      <c r="O47" s="2">
        <f>+SUM(O5:O9)/2+O15/2</f>
        <v>24</v>
      </c>
      <c r="P47" s="2">
        <f>+SUM(P5:P9)/2+P15/2</f>
        <v>16</v>
      </c>
      <c r="Q47" s="2">
        <f>+SUM(Q5:Q9)/2+Q15/2</f>
        <v>4</v>
      </c>
      <c r="R47" s="3"/>
      <c r="S47" s="3"/>
      <c r="V47" s="3"/>
    </row>
    <row r="48" spans="1:25" s="2" customFormat="1" hidden="1" x14ac:dyDescent="0.2">
      <c r="B48" s="2">
        <v>2</v>
      </c>
      <c r="C48" t="s">
        <v>34</v>
      </c>
      <c r="D48" s="2" t="e">
        <f>+D23+#REF!</f>
        <v>#REF!</v>
      </c>
      <c r="E48" s="2" t="e">
        <f>+E23+#REF!</f>
        <v>#REF!</v>
      </c>
      <c r="F48" s="2" t="e">
        <f>+F23+#REF!</f>
        <v>#REF!</v>
      </c>
      <c r="H48" s="2" t="e">
        <f>+H23+#REF!</f>
        <v>#REF!</v>
      </c>
      <c r="I48" s="2" t="e">
        <f>+I23+#REF!</f>
        <v>#REF!</v>
      </c>
      <c r="L48" s="2" t="e">
        <f>+L23+#REF!</f>
        <v>#REF!</v>
      </c>
      <c r="N48" s="2" t="e">
        <f>+N23+#REF!</f>
        <v>#REF!</v>
      </c>
      <c r="O48" s="2" t="e">
        <f>+O23+#REF!</f>
        <v>#REF!</v>
      </c>
      <c r="P48" s="2" t="e">
        <f>+P23+#REF!</f>
        <v>#REF!</v>
      </c>
      <c r="Q48" s="2" t="e">
        <f>+Q23+#REF!</f>
        <v>#REF!</v>
      </c>
      <c r="R48" s="3"/>
      <c r="S48" s="3"/>
      <c r="V48" s="3"/>
    </row>
    <row r="49" spans="2:24" s="2" customFormat="1" hidden="1" x14ac:dyDescent="0.2">
      <c r="B49" s="2">
        <v>3</v>
      </c>
      <c r="C49" t="s">
        <v>35</v>
      </c>
      <c r="D49" s="2">
        <f>+SUM(D5:D9)/2+D15/2</f>
        <v>112</v>
      </c>
      <c r="E49" s="2">
        <f>+SUM(E5:E9)/2+E15/2</f>
        <v>16</v>
      </c>
      <c r="F49" s="2">
        <f>+SUM(F5:F9)/2+F15/2</f>
        <v>14</v>
      </c>
      <c r="H49" s="2">
        <f>+SUM(H5:H9)/2+H15/2</f>
        <v>84</v>
      </c>
      <c r="I49" s="2">
        <f>+SUM(I5:I9)/2+I15/2</f>
        <v>8</v>
      </c>
      <c r="L49" s="2">
        <f>+SUM(L5:L9)/2+L15/2</f>
        <v>64</v>
      </c>
      <c r="N49" s="2">
        <f>+SUM(N5:N9)/2+N15/2</f>
        <v>16</v>
      </c>
      <c r="O49" s="2">
        <f>+SUM(O5:O9)/2+O15/2</f>
        <v>24</v>
      </c>
      <c r="P49" s="2">
        <f>+SUM(P5:P9)/2+P15/2</f>
        <v>16</v>
      </c>
      <c r="Q49" s="2">
        <f>+SUM(Q5:Q9)/2+Q15/2</f>
        <v>4</v>
      </c>
      <c r="R49" s="3"/>
      <c r="S49" s="3"/>
      <c r="V49" s="3"/>
    </row>
    <row r="50" spans="2:24" s="2" customFormat="1" hidden="1" x14ac:dyDescent="0.2">
      <c r="B50" s="45">
        <v>4</v>
      </c>
      <c r="C50" t="s">
        <v>36</v>
      </c>
      <c r="D50" s="2" t="e">
        <f>+SUM(#REF!)</f>
        <v>#REF!</v>
      </c>
      <c r="E50" s="2" t="e">
        <f>+SUM(#REF!)</f>
        <v>#REF!</v>
      </c>
      <c r="F50" s="2" t="e">
        <f>+SUM(#REF!)</f>
        <v>#REF!</v>
      </c>
      <c r="H50" s="2" t="e">
        <f>+SUM(#REF!)</f>
        <v>#REF!</v>
      </c>
      <c r="I50" s="2" t="e">
        <f>+SUM(#REF!)</f>
        <v>#REF!</v>
      </c>
      <c r="L50" s="2" t="e">
        <f>+SUM(#REF!)</f>
        <v>#REF!</v>
      </c>
      <c r="N50" s="2" t="e">
        <f>+SUM(#REF!)</f>
        <v>#REF!</v>
      </c>
      <c r="O50" s="2" t="e">
        <f>+SUM(#REF!)</f>
        <v>#REF!</v>
      </c>
      <c r="P50" s="2" t="e">
        <f>+SUM(#REF!)</f>
        <v>#REF!</v>
      </c>
      <c r="Q50" s="2" t="e">
        <f>+SUM(#REF!)</f>
        <v>#REF!</v>
      </c>
      <c r="R50" s="3"/>
      <c r="S50" s="3"/>
      <c r="V50" s="3"/>
    </row>
    <row r="51" spans="2:24" s="2" customFormat="1" hidden="1" x14ac:dyDescent="0.2">
      <c r="B51" s="45">
        <v>5</v>
      </c>
      <c r="C51" t="s">
        <v>37</v>
      </c>
      <c r="D51" s="2">
        <f>+D29+D35</f>
        <v>160</v>
      </c>
      <c r="E51" s="2">
        <f>+E29+E35</f>
        <v>304</v>
      </c>
      <c r="F51" s="2">
        <f>+F29+F35</f>
        <v>188</v>
      </c>
      <c r="H51" s="2">
        <f>+H29+H35</f>
        <v>160</v>
      </c>
      <c r="I51" s="2">
        <f>+I29+I35</f>
        <v>184</v>
      </c>
      <c r="L51" s="2">
        <f>+L29+L35</f>
        <v>16</v>
      </c>
      <c r="N51" s="2">
        <f>+N29+N35</f>
        <v>168</v>
      </c>
      <c r="O51" s="2">
        <f>+O29+O35</f>
        <v>80</v>
      </c>
      <c r="P51" s="2">
        <f>+P29+P35</f>
        <v>40</v>
      </c>
      <c r="Q51" s="2">
        <f>+Q29+Q35</f>
        <v>24</v>
      </c>
      <c r="R51" s="3"/>
      <c r="S51" s="3"/>
      <c r="V51" s="3"/>
    </row>
    <row r="52" spans="2:24" s="2" customFormat="1" hidden="1" x14ac:dyDescent="0.2">
      <c r="D52" s="2" t="e">
        <f>+SUM(D47:D51)</f>
        <v>#REF!</v>
      </c>
      <c r="E52" s="2" t="e">
        <f>+SUM(E47:E51)</f>
        <v>#REF!</v>
      </c>
      <c r="F52" s="2" t="e">
        <f>+SUM(F47:F51)</f>
        <v>#REF!</v>
      </c>
      <c r="H52" s="2" t="e">
        <f>+SUM(H47:H51)</f>
        <v>#REF!</v>
      </c>
      <c r="I52" s="2" t="e">
        <f>+SUM(I47:I51)</f>
        <v>#REF!</v>
      </c>
      <c r="L52" s="2" t="e">
        <f>+SUM(L47:L51)</f>
        <v>#REF!</v>
      </c>
      <c r="N52" s="2" t="e">
        <f>+SUM(N47:N51)</f>
        <v>#REF!</v>
      </c>
      <c r="O52" s="2" t="e">
        <f>+SUM(O47:O51)</f>
        <v>#REF!</v>
      </c>
      <c r="P52" s="2" t="e">
        <f>+SUM(P47:P51)</f>
        <v>#REF!</v>
      </c>
      <c r="Q52" s="2" t="e">
        <f>+SUM(Q47:Q51)</f>
        <v>#REF!</v>
      </c>
      <c r="R52" t="e">
        <f>+SUM(D52:Q52)</f>
        <v>#REF!</v>
      </c>
      <c r="S52" s="3"/>
      <c r="V52" s="3"/>
    </row>
    <row r="53" spans="2:24" s="2" customFormat="1" hidden="1" x14ac:dyDescent="0.2">
      <c r="C53"/>
      <c r="D53"/>
      <c r="E53"/>
      <c r="F53" t="e">
        <f>+SUM(D52:F52)</f>
        <v>#REF!</v>
      </c>
      <c r="H53"/>
      <c r="I53"/>
      <c r="J53"/>
      <c r="K53"/>
      <c r="L53" t="e">
        <f>+L52</f>
        <v>#REF!</v>
      </c>
      <c r="M53"/>
      <c r="N53" t="e">
        <f t="shared" ref="N53:Q53" si="6">+N52</f>
        <v>#REF!</v>
      </c>
      <c r="O53" t="e">
        <f t="shared" si="6"/>
        <v>#REF!</v>
      </c>
      <c r="P53" t="e">
        <f t="shared" si="6"/>
        <v>#REF!</v>
      </c>
      <c r="Q53" t="e">
        <f t="shared" si="6"/>
        <v>#REF!</v>
      </c>
      <c r="R53" t="e">
        <f>+SUM(D53:Q53)</f>
        <v>#REF!</v>
      </c>
      <c r="S53"/>
      <c r="T53"/>
      <c r="U53"/>
      <c r="V53"/>
      <c r="W53"/>
      <c r="X53"/>
    </row>
    <row r="54" spans="2:24" s="2" customFormat="1" x14ac:dyDescent="0.2"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>
        <f>+X40-Q40</f>
        <v>2580</v>
      </c>
    </row>
    <row r="55" spans="2:24" s="2" customFormat="1" x14ac:dyDescent="0.2"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60" spans="2:24" x14ac:dyDescent="0.2">
      <c r="P60" s="2"/>
      <c r="Q60" s="1"/>
    </row>
  </sheetData>
  <mergeCells count="7">
    <mergeCell ref="A39:B39"/>
    <mergeCell ref="W2:X2"/>
    <mergeCell ref="D2:P2"/>
    <mergeCell ref="A3:B3"/>
    <mergeCell ref="T2:V2"/>
    <mergeCell ref="D38:P38"/>
    <mergeCell ref="T38:V38"/>
  </mergeCells>
  <pageMargins left="0.25" right="0.25" top="0.75" bottom="0.75" header="0.3" footer="0.3"/>
  <pageSetup scale="61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:B13"/>
    </sheetView>
  </sheetViews>
  <sheetFormatPr defaultRowHeight="12.75" x14ac:dyDescent="0.2"/>
  <cols>
    <col min="1" max="1" width="23.28515625" customWidth="1"/>
    <col min="2" max="2" width="1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2016-07-19T21:45:22Z</cp:lastPrinted>
  <dcterms:created xsi:type="dcterms:W3CDTF">2016-07-19T20:58:48Z</dcterms:created>
  <dcterms:modified xsi:type="dcterms:W3CDTF">2018-07-18T14:50:29Z</dcterms:modified>
</cp:coreProperties>
</file>