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707976_EPBuoyPrototypeAndTesting\Proposals\MBARI_2020\"/>
    </mc:Choice>
  </mc:AlternateContent>
  <bookViews>
    <workbookView xWindow="4755" yWindow="540" windowWidth="24570" windowHeight="20415"/>
  </bookViews>
  <sheets>
    <sheet name="Sheet1" sheetId="1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W10" i="1" l="1"/>
  <c r="Q73" i="1" l="1"/>
  <c r="P73" i="1"/>
  <c r="O73" i="1"/>
  <c r="N73" i="1"/>
  <c r="M74" i="1"/>
  <c r="J74" i="1"/>
  <c r="G18" i="1"/>
  <c r="G74" i="1"/>
  <c r="H10" i="1" l="1"/>
  <c r="L52" i="1"/>
  <c r="M29" i="1"/>
  <c r="J29" i="1"/>
  <c r="G29" i="1"/>
  <c r="S40" i="1"/>
  <c r="S52" i="1"/>
  <c r="R52" i="1"/>
  <c r="Q52" i="1"/>
  <c r="P52" i="1"/>
  <c r="O52" i="1"/>
  <c r="N52" i="1"/>
  <c r="K52" i="1"/>
  <c r="M53" i="1" s="1"/>
  <c r="I52" i="1"/>
  <c r="H52" i="1"/>
  <c r="J53" i="1" s="1"/>
  <c r="F52" i="1"/>
  <c r="E52" i="1"/>
  <c r="D52" i="1"/>
  <c r="M51" i="1"/>
  <c r="M52" i="1" s="1"/>
  <c r="J51" i="1"/>
  <c r="J52" i="1" s="1"/>
  <c r="G51" i="1"/>
  <c r="G52" i="1" s="1"/>
  <c r="G46" i="1"/>
  <c r="J46" i="1"/>
  <c r="S47" i="1"/>
  <c r="R47" i="1"/>
  <c r="Q47" i="1"/>
  <c r="P47" i="1"/>
  <c r="O47" i="1"/>
  <c r="N47" i="1"/>
  <c r="L47" i="1"/>
  <c r="K47" i="1"/>
  <c r="M48" i="1" s="1"/>
  <c r="I47" i="1"/>
  <c r="H47" i="1"/>
  <c r="F47" i="1"/>
  <c r="E47" i="1"/>
  <c r="D47" i="1"/>
  <c r="M45" i="1"/>
  <c r="J45" i="1"/>
  <c r="G45" i="1"/>
  <c r="M44" i="1"/>
  <c r="J44" i="1"/>
  <c r="G44" i="1"/>
  <c r="M43" i="1"/>
  <c r="J43" i="1"/>
  <c r="G43" i="1"/>
  <c r="R40" i="1"/>
  <c r="Q40" i="1"/>
  <c r="P40" i="1"/>
  <c r="O40" i="1"/>
  <c r="N40" i="1"/>
  <c r="L40" i="1"/>
  <c r="K40" i="1"/>
  <c r="I40" i="1"/>
  <c r="H40" i="1"/>
  <c r="J41" i="1" s="1"/>
  <c r="F40" i="1"/>
  <c r="E40" i="1"/>
  <c r="D40" i="1"/>
  <c r="G41" i="1" s="1"/>
  <c r="M38" i="1"/>
  <c r="J38" i="1"/>
  <c r="G38" i="1"/>
  <c r="M37" i="1"/>
  <c r="J37" i="1"/>
  <c r="G37" i="1"/>
  <c r="M36" i="1"/>
  <c r="J36" i="1"/>
  <c r="G36" i="1"/>
  <c r="S32" i="1"/>
  <c r="R32" i="1"/>
  <c r="Q32" i="1"/>
  <c r="P32" i="1"/>
  <c r="O32" i="1"/>
  <c r="N32" i="1"/>
  <c r="L32" i="1"/>
  <c r="K32" i="1"/>
  <c r="I32" i="1"/>
  <c r="H32" i="1"/>
  <c r="J33" i="1" s="1"/>
  <c r="F32" i="1"/>
  <c r="E32" i="1"/>
  <c r="D32" i="1"/>
  <c r="G33" i="1" s="1"/>
  <c r="M31" i="1"/>
  <c r="J31" i="1"/>
  <c r="G31" i="1"/>
  <c r="M30" i="1"/>
  <c r="J30" i="1"/>
  <c r="G30" i="1"/>
  <c r="M28" i="1"/>
  <c r="J28" i="1"/>
  <c r="G28" i="1"/>
  <c r="M41" i="1" l="1"/>
  <c r="M33" i="1"/>
  <c r="G48" i="1"/>
  <c r="J48" i="1"/>
  <c r="X52" i="1"/>
  <c r="W52" i="1"/>
  <c r="W32" i="1"/>
  <c r="G40" i="1"/>
  <c r="G32" i="1"/>
  <c r="J32" i="1"/>
  <c r="W40" i="1"/>
  <c r="J40" i="1"/>
  <c r="M32" i="1"/>
  <c r="M40" i="1"/>
  <c r="W47" i="1"/>
  <c r="G47" i="1"/>
  <c r="M47" i="1"/>
  <c r="J47" i="1"/>
  <c r="M16" i="1"/>
  <c r="J16" i="1"/>
  <c r="G16" i="1"/>
  <c r="V24" i="1"/>
  <c r="S24" i="1"/>
  <c r="R24" i="1"/>
  <c r="Q24" i="1"/>
  <c r="P24" i="1"/>
  <c r="O24" i="1"/>
  <c r="N24" i="1"/>
  <c r="L24" i="1"/>
  <c r="K24" i="1"/>
  <c r="M25" i="1" s="1"/>
  <c r="I24" i="1"/>
  <c r="H24" i="1"/>
  <c r="F24" i="1"/>
  <c r="E24" i="1"/>
  <c r="D24" i="1"/>
  <c r="G25" i="1" s="1"/>
  <c r="M23" i="1"/>
  <c r="J23" i="1"/>
  <c r="G23" i="1"/>
  <c r="M22" i="1"/>
  <c r="J22" i="1"/>
  <c r="G22" i="1"/>
  <c r="M21" i="1"/>
  <c r="J21" i="1"/>
  <c r="G21" i="1"/>
  <c r="V17" i="1"/>
  <c r="S17" i="1"/>
  <c r="R17" i="1"/>
  <c r="Q17" i="1"/>
  <c r="P17" i="1"/>
  <c r="O17" i="1"/>
  <c r="N17" i="1"/>
  <c r="L17" i="1"/>
  <c r="K17" i="1"/>
  <c r="I17" i="1"/>
  <c r="H17" i="1"/>
  <c r="J18" i="1" s="1"/>
  <c r="F17" i="1"/>
  <c r="E17" i="1"/>
  <c r="D17" i="1"/>
  <c r="M15" i="1"/>
  <c r="J15" i="1"/>
  <c r="G15" i="1"/>
  <c r="M14" i="1"/>
  <c r="J14" i="1"/>
  <c r="G14" i="1"/>
  <c r="V10" i="1"/>
  <c r="Q10" i="1"/>
  <c r="O10" i="1"/>
  <c r="N10" i="1"/>
  <c r="M9" i="1"/>
  <c r="M8" i="1"/>
  <c r="M7" i="1"/>
  <c r="M6" i="1"/>
  <c r="M5" i="1"/>
  <c r="J9" i="1"/>
  <c r="J8" i="1"/>
  <c r="J7" i="1"/>
  <c r="J6" i="1"/>
  <c r="J5" i="1"/>
  <c r="I10" i="1"/>
  <c r="J11" i="1" s="1"/>
  <c r="F10" i="1"/>
  <c r="F57" i="1" s="1"/>
  <c r="E10" i="1"/>
  <c r="D10" i="1"/>
  <c r="G9" i="1"/>
  <c r="G8" i="1"/>
  <c r="G7" i="1"/>
  <c r="G6" i="1"/>
  <c r="G5" i="1"/>
  <c r="G11" i="1" l="1"/>
  <c r="Q57" i="1"/>
  <c r="I57" i="1"/>
  <c r="M18" i="1"/>
  <c r="N57" i="1"/>
  <c r="O57" i="1"/>
  <c r="V57" i="1"/>
  <c r="E57" i="1"/>
  <c r="J25" i="1"/>
  <c r="H57" i="1"/>
  <c r="J71" i="1" s="1"/>
  <c r="D57" i="1"/>
  <c r="X40" i="1"/>
  <c r="M24" i="1"/>
  <c r="X32" i="1"/>
  <c r="X47" i="1"/>
  <c r="W24" i="1"/>
  <c r="G24" i="1"/>
  <c r="G10" i="1"/>
  <c r="M10" i="1"/>
  <c r="J24" i="1"/>
  <c r="M17" i="1"/>
  <c r="J17" i="1"/>
  <c r="W17" i="1"/>
  <c r="W56" i="1" s="1"/>
  <c r="G17" i="1"/>
  <c r="J10" i="1"/>
  <c r="S10" i="1"/>
  <c r="S57" i="1" s="1"/>
  <c r="R10" i="1"/>
  <c r="R57" i="1" s="1"/>
  <c r="P10" i="1"/>
  <c r="P57" i="1" s="1"/>
  <c r="L10" i="1"/>
  <c r="L57" i="1" s="1"/>
  <c r="K10" i="1"/>
  <c r="M11" i="1" s="1"/>
  <c r="G71" i="1" l="1"/>
  <c r="M57" i="1"/>
  <c r="J57" i="1"/>
  <c r="G57" i="1"/>
  <c r="K57" i="1"/>
  <c r="M71" i="1" s="1"/>
  <c r="X71" i="1" s="1"/>
  <c r="W57" i="1"/>
  <c r="X24" i="1"/>
  <c r="X17" i="1"/>
  <c r="Q67" i="1" l="1"/>
  <c r="P67" i="1"/>
  <c r="P66" i="1"/>
  <c r="P64" i="1"/>
  <c r="O67" i="1"/>
  <c r="N67" i="1"/>
  <c r="L67" i="1"/>
  <c r="I67" i="1"/>
  <c r="H67" i="1"/>
  <c r="F67" i="1"/>
  <c r="E67" i="1"/>
  <c r="D67" i="1"/>
  <c r="D65" i="1" l="1"/>
  <c r="E65" i="1"/>
  <c r="F65" i="1"/>
  <c r="H65" i="1"/>
  <c r="M62" i="1"/>
  <c r="Q58" i="1" l="1"/>
  <c r="Q65" i="1"/>
  <c r="P68" i="1"/>
  <c r="P58" i="1"/>
  <c r="O58" i="1"/>
  <c r="N58" i="1"/>
  <c r="M58" i="1"/>
  <c r="E68" i="1"/>
  <c r="I64" i="1"/>
  <c r="I66" i="1"/>
  <c r="F64" i="1"/>
  <c r="F66" i="1"/>
  <c r="E66" i="1"/>
  <c r="E64" i="1"/>
  <c r="E69" i="1" s="1"/>
  <c r="N68" i="1"/>
  <c r="F68" i="1"/>
  <c r="Q68" i="1"/>
  <c r="P65" i="1"/>
  <c r="P69" i="1" s="1"/>
  <c r="P70" i="1" s="1"/>
  <c r="O65" i="1"/>
  <c r="N65" i="1"/>
  <c r="N66" i="1"/>
  <c r="N64" i="1"/>
  <c r="H64" i="1"/>
  <c r="H66" i="1"/>
  <c r="D68" i="1"/>
  <c r="L65" i="1"/>
  <c r="L64" i="1"/>
  <c r="L66" i="1"/>
  <c r="Q66" i="1"/>
  <c r="Q64" i="1"/>
  <c r="I68" i="1"/>
  <c r="D66" i="1"/>
  <c r="D64" i="1"/>
  <c r="D69" i="1" s="1"/>
  <c r="O68" i="1"/>
  <c r="O64" i="1"/>
  <c r="O66" i="1"/>
  <c r="L68" i="1"/>
  <c r="H68" i="1"/>
  <c r="I65" i="1"/>
  <c r="X10" i="1" l="1"/>
  <c r="X56" i="1" s="1"/>
  <c r="I69" i="1"/>
  <c r="G58" i="1"/>
  <c r="J58" i="1"/>
  <c r="Q69" i="1"/>
  <c r="Q70" i="1" s="1"/>
  <c r="H69" i="1"/>
  <c r="F69" i="1"/>
  <c r="F70" i="1" s="1"/>
  <c r="N69" i="1"/>
  <c r="N70" i="1" s="1"/>
  <c r="O69" i="1"/>
  <c r="O70" i="1" s="1"/>
  <c r="L69" i="1"/>
  <c r="L70" i="1" s="1"/>
  <c r="X58" i="1" l="1"/>
  <c r="R69" i="1"/>
  <c r="X57" i="1"/>
  <c r="R70" i="1"/>
  <c r="W58" i="1"/>
  <c r="M59" i="1"/>
</calcChain>
</file>

<file path=xl/sharedStrings.xml><?xml version="1.0" encoding="utf-8"?>
<sst xmlns="http://schemas.openxmlformats.org/spreadsheetml/2006/main" count="105" uniqueCount="72">
  <si>
    <t xml:space="preserve">2016 Totals </t>
  </si>
  <si>
    <t xml:space="preserve">Totals </t>
  </si>
  <si>
    <t>Cost</t>
  </si>
  <si>
    <t>Time</t>
  </si>
  <si>
    <t>Ship</t>
  </si>
  <si>
    <t>Divers</t>
  </si>
  <si>
    <t>Machinist</t>
  </si>
  <si>
    <t>EE Tech</t>
  </si>
  <si>
    <t>ME Tech</t>
  </si>
  <si>
    <t>SE</t>
  </si>
  <si>
    <t>EE</t>
  </si>
  <si>
    <t>ME</t>
  </si>
  <si>
    <t>Ship Time</t>
  </si>
  <si>
    <t>Outside Srv</t>
  </si>
  <si>
    <t>Material</t>
  </si>
  <si>
    <t>Labor (Hours)</t>
  </si>
  <si>
    <t>Task Total</t>
  </si>
  <si>
    <t>Paragon</t>
  </si>
  <si>
    <t>Shana Rae</t>
  </si>
  <si>
    <t>Deployment</t>
  </si>
  <si>
    <t>Labor</t>
  </si>
  <si>
    <t>Expense</t>
  </si>
  <si>
    <t>Henthorn</t>
  </si>
  <si>
    <t>Martin</t>
  </si>
  <si>
    <t>Jensen</t>
  </si>
  <si>
    <t>Erickson</t>
  </si>
  <si>
    <t>Cazenave</t>
  </si>
  <si>
    <t>Hamilton</t>
  </si>
  <si>
    <t>Task</t>
  </si>
  <si>
    <t>Notes</t>
  </si>
  <si>
    <t>Sub-totals</t>
  </si>
  <si>
    <t>Milestone</t>
  </si>
  <si>
    <t>1st Deploy</t>
  </si>
  <si>
    <t>Power+Battery</t>
  </si>
  <si>
    <t>2nd Deploy</t>
  </si>
  <si>
    <t>LRI Report</t>
  </si>
  <si>
    <t>Winter Deployment</t>
  </si>
  <si>
    <t>McEwen</t>
  </si>
  <si>
    <t>Recovery</t>
  </si>
  <si>
    <t>Pre-deployment integration and testing</t>
  </si>
  <si>
    <t>System monitoring</t>
  </si>
  <si>
    <t>Post Recovery Inspection</t>
  </si>
  <si>
    <t>Cell Phone Costs</t>
  </si>
  <si>
    <t>Misc</t>
  </si>
  <si>
    <t>Food</t>
  </si>
  <si>
    <t>Inspection and Refurbishment</t>
  </si>
  <si>
    <t>1st Test Deployment And Recovery</t>
  </si>
  <si>
    <t>2nd Test Deployment</t>
  </si>
  <si>
    <t>Dissassembly and Inspection</t>
  </si>
  <si>
    <t>Component Refurbishment</t>
  </si>
  <si>
    <t>System Re-assembly</t>
  </si>
  <si>
    <t>Seals, shackles, etc, Tether re-term</t>
  </si>
  <si>
    <t>Misc, tether re-term</t>
  </si>
  <si>
    <t>Power Converter Upgrade</t>
  </si>
  <si>
    <t>Housings and Mechanical Integration</t>
  </si>
  <si>
    <t>Electrical Components and Integration</t>
  </si>
  <si>
    <t>Lab Testing</t>
  </si>
  <si>
    <t>Battery System Upgrade</t>
  </si>
  <si>
    <t>Accelerated Life Testing</t>
  </si>
  <si>
    <t>Identification of service provider</t>
  </si>
  <si>
    <t>Test Item Preperation</t>
  </si>
  <si>
    <t>Outside Testing</t>
  </si>
  <si>
    <t>Results Analysis and Mitigations</t>
  </si>
  <si>
    <t>Connectorization Review and Upgrade</t>
  </si>
  <si>
    <t>External Collaboration Explorations</t>
  </si>
  <si>
    <t>Meetings, Discussions, Proposal Writing</t>
  </si>
  <si>
    <t>Rough estimates</t>
  </si>
  <si>
    <t>6 half days</t>
  </si>
  <si>
    <t>4 half days</t>
  </si>
  <si>
    <t>Materials</t>
  </si>
  <si>
    <t>Connectors</t>
  </si>
  <si>
    <t>Batteries and Cicuitry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</si>
</sst>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164" formatCode="&quot;$&quot;#,##0"/>
  </numFmts>
  <fonts count="6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6" fontId="0" fillId="0" borderId="0" xfId="0" applyNumberFormat="1" applyBorder="1"/>
    <xf numFmtId="0" fontId="0" fillId="0" borderId="0" xfId="0" applyFont="1" applyFill="1" applyBorder="1"/>
    <xf numFmtId="0" fontId="2" fillId="0" borderId="0" xfId="0" applyFont="1" applyBorder="1"/>
    <xf numFmtId="164" fontId="2" fillId="0" borderId="0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2" fillId="0" borderId="2" xfId="0" applyFont="1" applyBorder="1"/>
    <xf numFmtId="164" fontId="0" fillId="0" borderId="1" xfId="0" applyNumberFormat="1" applyBorder="1"/>
    <xf numFmtId="0" fontId="1" fillId="0" borderId="1" xfId="0" applyFont="1" applyBorder="1"/>
    <xf numFmtId="0" fontId="5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2" xfId="0" applyBorder="1"/>
    <xf numFmtId="164" fontId="2" fillId="0" borderId="2" xfId="0" applyNumberFormat="1" applyFont="1" applyBorder="1"/>
    <xf numFmtId="164" fontId="0" fillId="0" borderId="2" xfId="0" applyNumberFormat="1" applyBorder="1"/>
    <xf numFmtId="0" fontId="2" fillId="0" borderId="10" xfId="0" applyFont="1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2" fillId="0" borderId="0" xfId="0" applyFont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8" xfId="0" applyFont="1" applyBorder="1"/>
    <xf numFmtId="0" fontId="2" fillId="0" borderId="9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0" fillId="0" borderId="0" xfId="0" applyFill="1" applyBorder="1"/>
    <xf numFmtId="0" fontId="2" fillId="0" borderId="1" xfId="0" applyFont="1" applyBorder="1"/>
    <xf numFmtId="0" fontId="3" fillId="0" borderId="5" xfId="0" applyFont="1" applyBorder="1"/>
    <xf numFmtId="0" fontId="4" fillId="0" borderId="5" xfId="0" applyFont="1" applyBorder="1"/>
    <xf numFmtId="164" fontId="0" fillId="0" borderId="5" xfId="0" applyNumberFormat="1" applyBorder="1"/>
    <xf numFmtId="0" fontId="5" fillId="0" borderId="1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164" fontId="0" fillId="0" borderId="1" xfId="0" applyNumberFormat="1" applyFont="1" applyBorder="1"/>
    <xf numFmtId="164" fontId="0" fillId="0" borderId="11" xfId="0" applyNumberFormat="1" applyBorder="1"/>
    <xf numFmtId="0" fontId="0" fillId="0" borderId="11" xfId="0" applyBorder="1"/>
    <xf numFmtId="0" fontId="5" fillId="0" borderId="6" xfId="0" applyFont="1" applyBorder="1" applyAlignment="1"/>
    <xf numFmtId="0" fontId="5" fillId="0" borderId="5" xfId="0" applyFont="1" applyBorder="1" applyAlignment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52</xdr:row>
      <xdr:rowOff>0</xdr:rowOff>
    </xdr:from>
    <xdr:to>
      <xdr:col>7</xdr:col>
      <xdr:colOff>9525</xdr:colOff>
      <xdr:row>53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9039225"/>
          <a:ext cx="4762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7"/>
  <sheetViews>
    <sheetView tabSelected="1" topLeftCell="A2" workbookViewId="0">
      <selection activeCell="A2" sqref="A2:Z57"/>
    </sheetView>
  </sheetViews>
  <sheetFormatPr defaultRowHeight="12.75" x14ac:dyDescent="0.2"/>
  <cols>
    <col min="1" max="1" width="2.42578125" customWidth="1"/>
    <col min="2" max="2" width="3.140625" customWidth="1"/>
    <col min="3" max="3" width="43.42578125" customWidth="1"/>
    <col min="4" max="4" width="9.140625" bestFit="1" customWidth="1"/>
    <col min="5" max="5" width="10" bestFit="1" customWidth="1"/>
    <col min="6" max="6" width="8.5703125" bestFit="1" customWidth="1"/>
    <col min="7" max="7" width="7" customWidth="1"/>
    <col min="8" max="8" width="7.42578125" bestFit="1" customWidth="1"/>
    <col min="9" max="9" width="6.7109375" bestFit="1" customWidth="1"/>
    <col min="10" max="10" width="4.5703125" bestFit="1" customWidth="1"/>
    <col min="11" max="11" width="8.85546875" customWidth="1"/>
    <col min="12" max="12" width="9.28515625" customWidth="1"/>
    <col min="13" max="13" width="5" bestFit="1" customWidth="1"/>
    <col min="14" max="14" width="8.7109375" bestFit="1" customWidth="1"/>
    <col min="15" max="15" width="9.85546875" customWidth="1"/>
    <col min="16" max="16" width="9.5703125" bestFit="1" customWidth="1"/>
    <col min="17" max="17" width="6.5703125" bestFit="1" customWidth="1"/>
    <col min="18" max="18" width="8.42578125" bestFit="1" customWidth="1"/>
    <col min="19" max="19" width="11.42578125" bestFit="1" customWidth="1"/>
    <col min="20" max="20" width="10.140625" bestFit="1" customWidth="1"/>
    <col min="21" max="21" width="10.5703125" bestFit="1" customWidth="1"/>
    <col min="22" max="22" width="8.42578125" bestFit="1" customWidth="1"/>
    <col min="23" max="23" width="8.7109375" bestFit="1" customWidth="1"/>
    <col min="24" max="24" width="6.5703125" bestFit="1" customWidth="1"/>
    <col min="25" max="25" width="66.5703125" hidden="1" customWidth="1"/>
    <col min="26" max="26" width="31.5703125" customWidth="1"/>
  </cols>
  <sheetData>
    <row r="1" spans="1:26" hidden="1" x14ac:dyDescent="0.2"/>
    <row r="2" spans="1:26" x14ac:dyDescent="0.2">
      <c r="A2" s="23"/>
      <c r="B2" s="22"/>
      <c r="C2" s="21"/>
      <c r="D2" s="54" t="s">
        <v>15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6"/>
      <c r="Q2" s="20"/>
      <c r="R2" s="17" t="s">
        <v>14</v>
      </c>
      <c r="S2" s="19" t="s">
        <v>13</v>
      </c>
      <c r="T2" s="54" t="s">
        <v>12</v>
      </c>
      <c r="U2" s="52"/>
      <c r="V2" s="58"/>
      <c r="W2" s="53" t="s">
        <v>30</v>
      </c>
      <c r="X2" s="53"/>
      <c r="Y2" s="39" t="s">
        <v>29</v>
      </c>
    </row>
    <row r="3" spans="1:26" x14ac:dyDescent="0.2">
      <c r="A3" s="51" t="s">
        <v>28</v>
      </c>
      <c r="B3" s="57"/>
      <c r="C3" s="21"/>
      <c r="D3" s="17" t="s">
        <v>27</v>
      </c>
      <c r="E3" s="17" t="s">
        <v>26</v>
      </c>
      <c r="F3" s="17" t="s">
        <v>25</v>
      </c>
      <c r="G3" s="17" t="s">
        <v>11</v>
      </c>
      <c r="H3" s="17" t="s">
        <v>24</v>
      </c>
      <c r="I3" s="17" t="s">
        <v>23</v>
      </c>
      <c r="J3" s="17" t="s">
        <v>10</v>
      </c>
      <c r="K3" s="45" t="s">
        <v>37</v>
      </c>
      <c r="L3" s="17" t="s">
        <v>22</v>
      </c>
      <c r="M3" s="17" t="s">
        <v>9</v>
      </c>
      <c r="N3" s="17" t="s">
        <v>8</v>
      </c>
      <c r="O3" s="17" t="s">
        <v>7</v>
      </c>
      <c r="P3" s="17" t="s">
        <v>6</v>
      </c>
      <c r="Q3" s="17" t="s">
        <v>5</v>
      </c>
      <c r="R3" s="17"/>
      <c r="S3" s="17"/>
      <c r="T3" s="17" t="s">
        <v>4</v>
      </c>
      <c r="U3" s="38" t="s">
        <v>3</v>
      </c>
      <c r="V3" s="38" t="s">
        <v>2</v>
      </c>
      <c r="W3" s="38" t="s">
        <v>21</v>
      </c>
      <c r="X3" s="38" t="s">
        <v>20</v>
      </c>
      <c r="Y3" s="11"/>
    </row>
    <row r="4" spans="1:26" x14ac:dyDescent="0.2">
      <c r="A4" s="23" t="s">
        <v>46</v>
      </c>
      <c r="B4" s="30"/>
      <c r="C4" s="28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3"/>
      <c r="Y4" s="11"/>
    </row>
    <row r="5" spans="1:26" x14ac:dyDescent="0.2">
      <c r="A5" s="29"/>
      <c r="B5" s="46" t="s">
        <v>39</v>
      </c>
      <c r="C5" s="28"/>
      <c r="D5" s="11">
        <v>40</v>
      </c>
      <c r="E5" s="11">
        <v>80</v>
      </c>
      <c r="F5" s="11">
        <v>16</v>
      </c>
      <c r="G5" s="11">
        <f>+SUM(D5:F5)</f>
        <v>136</v>
      </c>
      <c r="H5" s="11">
        <v>20</v>
      </c>
      <c r="I5" s="11">
        <v>16</v>
      </c>
      <c r="J5" s="11">
        <f>+SUM(H5:I5)</f>
        <v>36</v>
      </c>
      <c r="K5" s="11"/>
      <c r="L5" s="11">
        <v>20</v>
      </c>
      <c r="M5" s="11">
        <f>+SUM(K5:L5)</f>
        <v>20</v>
      </c>
      <c r="N5" s="11">
        <v>40</v>
      </c>
      <c r="O5" s="11">
        <v>16</v>
      </c>
      <c r="P5" s="11"/>
      <c r="Q5" s="11"/>
      <c r="R5" s="13">
        <v>2000</v>
      </c>
      <c r="S5" s="13">
        <v>2000</v>
      </c>
      <c r="T5" s="11"/>
      <c r="U5" s="11"/>
      <c r="V5" s="13"/>
      <c r="Y5" s="14"/>
      <c r="Z5" t="s">
        <v>52</v>
      </c>
    </row>
    <row r="6" spans="1:26" x14ac:dyDescent="0.2">
      <c r="A6" s="29"/>
      <c r="B6" s="46" t="s">
        <v>19</v>
      </c>
      <c r="C6" s="28"/>
      <c r="D6" s="11">
        <v>8</v>
      </c>
      <c r="E6" s="11">
        <v>8</v>
      </c>
      <c r="F6" s="11"/>
      <c r="G6" s="11">
        <f>+SUM(D6:F6)</f>
        <v>16</v>
      </c>
      <c r="H6" s="11">
        <v>8</v>
      </c>
      <c r="I6" s="11"/>
      <c r="J6" s="11">
        <f>+SUM(H6:I6)</f>
        <v>8</v>
      </c>
      <c r="K6" s="11"/>
      <c r="L6" s="11">
        <v>8</v>
      </c>
      <c r="M6" s="11">
        <f>+SUM(K6:L6)</f>
        <v>8</v>
      </c>
      <c r="N6" s="11">
        <v>8</v>
      </c>
      <c r="O6" s="11"/>
      <c r="P6" s="11"/>
      <c r="Q6" s="11">
        <v>8</v>
      </c>
      <c r="R6" s="13"/>
      <c r="S6" s="13"/>
      <c r="T6" s="11" t="s">
        <v>18</v>
      </c>
      <c r="U6" s="11">
        <v>2</v>
      </c>
      <c r="V6" s="13">
        <v>5000</v>
      </c>
      <c r="Y6" s="14"/>
    </row>
    <row r="7" spans="1:26" x14ac:dyDescent="0.2">
      <c r="A7" s="29"/>
      <c r="B7" s="46" t="s">
        <v>40</v>
      </c>
      <c r="C7" s="28"/>
      <c r="D7" s="11">
        <v>40</v>
      </c>
      <c r="E7" s="11">
        <v>40</v>
      </c>
      <c r="F7" s="11"/>
      <c r="G7" s="11">
        <f>+SUM(D7:F7)</f>
        <v>80</v>
      </c>
      <c r="H7" s="11">
        <v>20</v>
      </c>
      <c r="I7" s="11">
        <v>8</v>
      </c>
      <c r="J7" s="11">
        <f>+SUM(H7:I7)</f>
        <v>28</v>
      </c>
      <c r="K7" s="11"/>
      <c r="L7" s="11">
        <v>40</v>
      </c>
      <c r="M7" s="11">
        <f>+SUM(K7:L7)</f>
        <v>40</v>
      </c>
      <c r="N7" s="11">
        <v>8</v>
      </c>
      <c r="O7" s="11"/>
      <c r="P7" s="11"/>
      <c r="Q7" s="11">
        <v>20</v>
      </c>
      <c r="R7" s="13"/>
      <c r="S7" s="13">
        <v>1000</v>
      </c>
      <c r="T7" s="11" t="s">
        <v>17</v>
      </c>
      <c r="U7" s="11" t="s">
        <v>67</v>
      </c>
      <c r="V7" s="13"/>
      <c r="Y7" s="14"/>
      <c r="Z7" t="s">
        <v>42</v>
      </c>
    </row>
    <row r="8" spans="1:26" x14ac:dyDescent="0.2">
      <c r="A8" s="29"/>
      <c r="B8" s="46" t="s">
        <v>38</v>
      </c>
      <c r="C8" s="28"/>
      <c r="D8" s="11">
        <v>8</v>
      </c>
      <c r="E8" s="11">
        <v>8</v>
      </c>
      <c r="F8" s="11"/>
      <c r="G8" s="11">
        <f>+SUM(D8:F8)</f>
        <v>16</v>
      </c>
      <c r="H8" s="11">
        <v>8</v>
      </c>
      <c r="I8" s="11"/>
      <c r="J8" s="11">
        <f>+SUM(H8:I8)</f>
        <v>8</v>
      </c>
      <c r="K8" s="11"/>
      <c r="L8" s="11">
        <v>8</v>
      </c>
      <c r="M8" s="11">
        <f>+SUM(K8:L8)</f>
        <v>8</v>
      </c>
      <c r="N8" s="11">
        <v>8</v>
      </c>
      <c r="O8" s="11"/>
      <c r="P8" s="11"/>
      <c r="Q8" s="11">
        <v>8</v>
      </c>
      <c r="R8" s="13">
        <v>100</v>
      </c>
      <c r="S8" s="13"/>
      <c r="T8" s="11" t="s">
        <v>18</v>
      </c>
      <c r="U8" s="11">
        <v>2</v>
      </c>
      <c r="V8" s="13">
        <v>5000</v>
      </c>
      <c r="Y8" s="14"/>
      <c r="Z8" t="s">
        <v>44</v>
      </c>
    </row>
    <row r="9" spans="1:26" ht="13.5" thickBot="1" x14ac:dyDescent="0.25">
      <c r="A9" s="29"/>
      <c r="B9" s="46" t="s">
        <v>41</v>
      </c>
      <c r="C9" s="28"/>
      <c r="D9" s="11">
        <v>8</v>
      </c>
      <c r="E9" s="11">
        <v>8</v>
      </c>
      <c r="F9" s="11">
        <v>4</v>
      </c>
      <c r="G9" s="11">
        <f>+SUM(D9:F9)</f>
        <v>20</v>
      </c>
      <c r="H9" s="11">
        <v>8</v>
      </c>
      <c r="I9" s="11"/>
      <c r="J9" s="11">
        <f>+SUM(H9:I9)</f>
        <v>8</v>
      </c>
      <c r="K9" s="11"/>
      <c r="L9" s="11">
        <v>8</v>
      </c>
      <c r="M9" s="11">
        <f>+SUM(K9:L9)</f>
        <v>8</v>
      </c>
      <c r="N9" s="11">
        <v>40</v>
      </c>
      <c r="O9" s="11"/>
      <c r="P9" s="11"/>
      <c r="Q9" s="11"/>
      <c r="R9" s="13"/>
      <c r="S9" s="13"/>
      <c r="T9" s="11"/>
      <c r="U9" s="11"/>
      <c r="V9" s="13"/>
      <c r="Y9" s="14"/>
    </row>
    <row r="10" spans="1:26" s="31" customFormat="1" ht="13.5" thickTop="1" x14ac:dyDescent="0.2">
      <c r="A10" s="27" t="s">
        <v>16</v>
      </c>
      <c r="B10" s="37"/>
      <c r="C10" s="36"/>
      <c r="D10" s="12">
        <f t="shared" ref="D10:S10" si="0">+SUM(D5:D9)</f>
        <v>104</v>
      </c>
      <c r="E10" s="12">
        <f t="shared" si="0"/>
        <v>144</v>
      </c>
      <c r="F10" s="12">
        <f t="shared" si="0"/>
        <v>20</v>
      </c>
      <c r="G10" s="12">
        <f t="shared" si="0"/>
        <v>268</v>
      </c>
      <c r="H10" s="12">
        <f t="shared" si="0"/>
        <v>64</v>
      </c>
      <c r="I10" s="12">
        <f t="shared" si="0"/>
        <v>24</v>
      </c>
      <c r="J10" s="12">
        <f t="shared" si="0"/>
        <v>88</v>
      </c>
      <c r="K10" s="12">
        <f t="shared" si="0"/>
        <v>0</v>
      </c>
      <c r="L10" s="12">
        <f t="shared" si="0"/>
        <v>84</v>
      </c>
      <c r="M10" s="12">
        <f t="shared" si="0"/>
        <v>84</v>
      </c>
      <c r="N10" s="12">
        <f t="shared" si="0"/>
        <v>104</v>
      </c>
      <c r="O10" s="12">
        <f t="shared" si="0"/>
        <v>16</v>
      </c>
      <c r="P10" s="12">
        <f t="shared" si="0"/>
        <v>0</v>
      </c>
      <c r="Q10" s="12">
        <f t="shared" si="0"/>
        <v>36</v>
      </c>
      <c r="R10" s="26">
        <f t="shared" si="0"/>
        <v>2100</v>
      </c>
      <c r="S10" s="26">
        <f t="shared" si="0"/>
        <v>3000</v>
      </c>
      <c r="T10" s="24"/>
      <c r="U10" s="24"/>
      <c r="V10" s="26">
        <f>+SUM(V5:V9)</f>
        <v>10000</v>
      </c>
      <c r="W10" s="25">
        <f>+V10+S10+R10</f>
        <v>15100</v>
      </c>
      <c r="X10" s="12">
        <f>+SUM(G10,J10,M10,N10:Q10)</f>
        <v>596</v>
      </c>
      <c r="Y10" s="12"/>
    </row>
    <row r="11" spans="1:26" s="31" customFormat="1" x14ac:dyDescent="0.2">
      <c r="A11" s="35"/>
      <c r="B11" s="34"/>
      <c r="C11" s="33"/>
      <c r="D11" s="32"/>
      <c r="E11" s="32"/>
      <c r="F11" s="32"/>
      <c r="G11" s="9">
        <f>+SUM(D10:F10)</f>
        <v>268</v>
      </c>
      <c r="H11" s="9"/>
      <c r="I11" s="9"/>
      <c r="J11" s="9">
        <f>+SUM(H10:I10)</f>
        <v>88</v>
      </c>
      <c r="K11" s="9"/>
      <c r="L11" s="10"/>
      <c r="M11" s="9">
        <f>+SUM(K10:L10)</f>
        <v>84</v>
      </c>
      <c r="N11" s="32"/>
      <c r="O11" s="32"/>
      <c r="P11" s="32"/>
      <c r="Q11" s="32"/>
      <c r="R11" s="49"/>
      <c r="S11" s="49"/>
      <c r="T11" s="50"/>
      <c r="U11" s="50"/>
      <c r="V11" s="49"/>
      <c r="W11" s="8"/>
      <c r="X11" s="7"/>
      <c r="Y11" s="32"/>
    </row>
    <row r="12" spans="1:26" s="31" customFormat="1" x14ac:dyDescent="0.2">
      <c r="A12" s="35"/>
      <c r="B12" s="34"/>
      <c r="C12" s="33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9"/>
      <c r="S12" s="49"/>
      <c r="T12" s="50"/>
      <c r="U12" s="50"/>
      <c r="V12" s="49"/>
      <c r="W12" s="8"/>
      <c r="X12" s="7"/>
      <c r="Y12" s="32"/>
    </row>
    <row r="13" spans="1:26" s="31" customFormat="1" x14ac:dyDescent="0.2">
      <c r="A13" s="23" t="s">
        <v>45</v>
      </c>
      <c r="B13" s="30"/>
      <c r="C13" s="28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/>
      <c r="W13"/>
      <c r="X13"/>
      <c r="Y13" s="32"/>
    </row>
    <row r="14" spans="1:26" s="31" customFormat="1" x14ac:dyDescent="0.2">
      <c r="A14" s="29"/>
      <c r="B14" s="46" t="s">
        <v>48</v>
      </c>
      <c r="C14" s="28"/>
      <c r="D14" s="11">
        <v>8</v>
      </c>
      <c r="E14" s="11">
        <v>80</v>
      </c>
      <c r="F14" s="11">
        <v>8</v>
      </c>
      <c r="G14" s="11">
        <f>+SUM(D14:F14)</f>
        <v>96</v>
      </c>
      <c r="H14" s="11">
        <v>8</v>
      </c>
      <c r="I14" s="11">
        <v>8</v>
      </c>
      <c r="J14" s="11">
        <f>+SUM(H14:I14)</f>
        <v>16</v>
      </c>
      <c r="K14" s="11"/>
      <c r="L14" s="11"/>
      <c r="M14" s="11">
        <f>+SUM(K14:L14)</f>
        <v>0</v>
      </c>
      <c r="N14" s="11">
        <v>40</v>
      </c>
      <c r="O14" s="11">
        <v>16</v>
      </c>
      <c r="P14" s="11"/>
      <c r="Q14" s="11"/>
      <c r="R14" s="13"/>
      <c r="S14" s="13"/>
      <c r="T14" s="11"/>
      <c r="U14" s="11"/>
      <c r="V14" s="13"/>
      <c r="W14"/>
      <c r="X14"/>
      <c r="Y14" s="32"/>
    </row>
    <row r="15" spans="1:26" s="31" customFormat="1" x14ac:dyDescent="0.2">
      <c r="A15" s="29"/>
      <c r="B15" s="46" t="s">
        <v>49</v>
      </c>
      <c r="C15" s="28"/>
      <c r="D15" s="11">
        <v>8</v>
      </c>
      <c r="E15" s="11">
        <v>8</v>
      </c>
      <c r="F15" s="11"/>
      <c r="G15" s="11">
        <f>+SUM(D15:F15)</f>
        <v>16</v>
      </c>
      <c r="H15" s="11">
        <v>8</v>
      </c>
      <c r="I15" s="11"/>
      <c r="J15" s="11">
        <f>+SUM(H15:I15)</f>
        <v>8</v>
      </c>
      <c r="K15" s="11"/>
      <c r="L15" s="11">
        <v>8</v>
      </c>
      <c r="M15" s="11">
        <f>+SUM(K15:L15)</f>
        <v>8</v>
      </c>
      <c r="N15" s="11">
        <v>16</v>
      </c>
      <c r="O15" s="11"/>
      <c r="P15" s="11"/>
      <c r="Q15" s="11"/>
      <c r="R15" s="13">
        <v>5000</v>
      </c>
      <c r="S15" s="13">
        <v>2000</v>
      </c>
      <c r="T15" s="11"/>
      <c r="U15" s="11"/>
      <c r="V15" s="13"/>
      <c r="X15"/>
      <c r="Y15" s="32"/>
      <c r="Z15" t="s">
        <v>51</v>
      </c>
    </row>
    <row r="16" spans="1:26" ht="13.5" thickBot="1" x14ac:dyDescent="0.25">
      <c r="A16" s="29"/>
      <c r="B16" s="46" t="s">
        <v>50</v>
      </c>
      <c r="C16" s="28"/>
      <c r="D16" s="11">
        <v>8</v>
      </c>
      <c r="E16" s="11">
        <v>36</v>
      </c>
      <c r="F16" s="11">
        <v>8</v>
      </c>
      <c r="G16" s="11">
        <f>+SUM(D16:F16)</f>
        <v>52</v>
      </c>
      <c r="H16" s="11">
        <v>8</v>
      </c>
      <c r="I16" s="11">
        <v>8</v>
      </c>
      <c r="J16" s="11">
        <f>+SUM(H16:I16)</f>
        <v>16</v>
      </c>
      <c r="K16" s="11"/>
      <c r="L16" s="11"/>
      <c r="M16" s="11">
        <f>+SUM(K16:L16)</f>
        <v>0</v>
      </c>
      <c r="N16" s="11">
        <v>40</v>
      </c>
      <c r="O16" s="11">
        <v>16</v>
      </c>
      <c r="P16" s="11"/>
      <c r="Q16" s="11"/>
      <c r="R16" s="13">
        <v>1000</v>
      </c>
      <c r="S16" s="13"/>
      <c r="T16" s="11"/>
      <c r="U16" s="11"/>
      <c r="V16" s="13"/>
      <c r="Y16" s="11"/>
      <c r="Z16" t="s">
        <v>43</v>
      </c>
    </row>
    <row r="17" spans="1:26" ht="13.5" thickTop="1" x14ac:dyDescent="0.2">
      <c r="A17" s="27" t="s">
        <v>16</v>
      </c>
      <c r="B17" s="37"/>
      <c r="C17" s="36"/>
      <c r="D17" s="12">
        <f t="shared" ref="D17:S17" si="1">+SUM(D14:D16)</f>
        <v>24</v>
      </c>
      <c r="E17" s="12">
        <f t="shared" si="1"/>
        <v>124</v>
      </c>
      <c r="F17" s="12">
        <f t="shared" si="1"/>
        <v>16</v>
      </c>
      <c r="G17" s="12">
        <f t="shared" si="1"/>
        <v>164</v>
      </c>
      <c r="H17" s="12">
        <f t="shared" si="1"/>
        <v>24</v>
      </c>
      <c r="I17" s="12">
        <f t="shared" si="1"/>
        <v>16</v>
      </c>
      <c r="J17" s="12">
        <f t="shared" si="1"/>
        <v>40</v>
      </c>
      <c r="K17" s="12">
        <f t="shared" si="1"/>
        <v>0</v>
      </c>
      <c r="L17" s="12">
        <f t="shared" si="1"/>
        <v>8</v>
      </c>
      <c r="M17" s="12">
        <f t="shared" si="1"/>
        <v>8</v>
      </c>
      <c r="N17" s="12">
        <f t="shared" si="1"/>
        <v>96</v>
      </c>
      <c r="O17" s="12">
        <f t="shared" si="1"/>
        <v>32</v>
      </c>
      <c r="P17" s="12">
        <f t="shared" si="1"/>
        <v>0</v>
      </c>
      <c r="Q17" s="12">
        <f t="shared" si="1"/>
        <v>0</v>
      </c>
      <c r="R17" s="26">
        <f t="shared" si="1"/>
        <v>6000</v>
      </c>
      <c r="S17" s="26">
        <f t="shared" si="1"/>
        <v>2000</v>
      </c>
      <c r="T17" s="24"/>
      <c r="U17" s="24"/>
      <c r="V17" s="26">
        <f>+SUM(V14:V16)</f>
        <v>0</v>
      </c>
      <c r="W17" s="25">
        <f>+V17+S17+R17</f>
        <v>8000</v>
      </c>
      <c r="X17" s="12">
        <f>+SUM(G17,J17,M17,N17:Q17)</f>
        <v>340</v>
      </c>
      <c r="Y17" s="11"/>
    </row>
    <row r="18" spans="1:26" x14ac:dyDescent="0.2">
      <c r="A18" s="35"/>
      <c r="B18" s="34"/>
      <c r="C18" s="33"/>
      <c r="D18" s="32"/>
      <c r="E18" s="32"/>
      <c r="F18" s="32"/>
      <c r="G18" s="9">
        <f>+SUM(D17:F17)</f>
        <v>164</v>
      </c>
      <c r="H18" s="9"/>
      <c r="I18" s="9"/>
      <c r="J18" s="9">
        <f>+SUM(H17:I17)</f>
        <v>40</v>
      </c>
      <c r="K18" s="9"/>
      <c r="L18" s="10"/>
      <c r="M18" s="9">
        <f>+SUM(K17:L17)</f>
        <v>8</v>
      </c>
      <c r="N18" s="32"/>
      <c r="O18" s="32"/>
      <c r="P18" s="32"/>
      <c r="Q18" s="32"/>
      <c r="R18" s="49"/>
      <c r="S18" s="49"/>
      <c r="T18" s="50"/>
      <c r="U18" s="50"/>
      <c r="V18" s="49"/>
      <c r="W18" s="8"/>
      <c r="X18" s="7"/>
      <c r="Y18" s="11"/>
    </row>
    <row r="19" spans="1:26" x14ac:dyDescent="0.2">
      <c r="A19" s="35"/>
      <c r="B19" s="34"/>
      <c r="C19" s="33"/>
      <c r="D19" s="32"/>
      <c r="E19" s="32"/>
      <c r="F19" s="32"/>
      <c r="G19" s="9"/>
      <c r="H19" s="9"/>
      <c r="I19" s="9"/>
      <c r="J19" s="9"/>
      <c r="K19" s="9"/>
      <c r="L19" s="10"/>
      <c r="M19" s="9"/>
      <c r="N19" s="32"/>
      <c r="O19" s="32"/>
      <c r="P19" s="32"/>
      <c r="Q19" s="32"/>
      <c r="R19" s="49"/>
      <c r="S19" s="49"/>
      <c r="T19" s="50"/>
      <c r="U19" s="50"/>
      <c r="V19" s="49"/>
      <c r="W19" s="8"/>
      <c r="X19" s="7"/>
      <c r="Y19" s="11"/>
    </row>
    <row r="20" spans="1:26" x14ac:dyDescent="0.2">
      <c r="A20" s="23" t="s">
        <v>47</v>
      </c>
      <c r="B20" s="30"/>
      <c r="C20" s="28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3"/>
      <c r="Y20" s="11"/>
    </row>
    <row r="21" spans="1:26" x14ac:dyDescent="0.2">
      <c r="A21" s="29"/>
      <c r="B21" s="46" t="s">
        <v>39</v>
      </c>
      <c r="C21" s="28"/>
      <c r="D21" s="11">
        <v>40</v>
      </c>
      <c r="E21" s="11">
        <v>80</v>
      </c>
      <c r="F21" s="11">
        <v>8</v>
      </c>
      <c r="G21" s="11">
        <f>+SUM(D21:F21)</f>
        <v>128</v>
      </c>
      <c r="H21" s="11">
        <v>20</v>
      </c>
      <c r="I21" s="11">
        <v>16</v>
      </c>
      <c r="J21" s="11">
        <f>+SUM(H21:I21)</f>
        <v>36</v>
      </c>
      <c r="K21" s="11"/>
      <c r="L21" s="11">
        <v>20</v>
      </c>
      <c r="M21" s="11">
        <f>+SUM(K21:L21)</f>
        <v>20</v>
      </c>
      <c r="N21" s="11">
        <v>40</v>
      </c>
      <c r="O21" s="11">
        <v>16</v>
      </c>
      <c r="P21" s="11"/>
      <c r="Q21" s="11"/>
      <c r="R21" s="13">
        <v>2000</v>
      </c>
      <c r="S21" s="13"/>
      <c r="T21" s="11"/>
      <c r="U21" s="11"/>
      <c r="V21" s="13"/>
      <c r="Y21" s="14"/>
      <c r="Z21" t="s">
        <v>43</v>
      </c>
    </row>
    <row r="22" spans="1:26" x14ac:dyDescent="0.2">
      <c r="A22" s="29"/>
      <c r="B22" s="46" t="s">
        <v>19</v>
      </c>
      <c r="C22" s="28"/>
      <c r="D22" s="11">
        <v>8</v>
      </c>
      <c r="E22" s="11">
        <v>8</v>
      </c>
      <c r="F22" s="11"/>
      <c r="G22" s="11">
        <f>+SUM(D22:F22)</f>
        <v>16</v>
      </c>
      <c r="H22" s="11">
        <v>8</v>
      </c>
      <c r="I22" s="11"/>
      <c r="J22" s="11">
        <f>+SUM(H22:I22)</f>
        <v>8</v>
      </c>
      <c r="K22" s="11"/>
      <c r="L22" s="11">
        <v>8</v>
      </c>
      <c r="M22" s="11">
        <f>+SUM(K22:L22)</f>
        <v>8</v>
      </c>
      <c r="N22" s="11">
        <v>8</v>
      </c>
      <c r="O22" s="11"/>
      <c r="P22" s="11"/>
      <c r="Q22" s="11">
        <v>8</v>
      </c>
      <c r="R22" s="13"/>
      <c r="S22" s="13"/>
      <c r="T22" s="11" t="s">
        <v>18</v>
      </c>
      <c r="U22" s="11">
        <v>2</v>
      </c>
      <c r="V22" s="13">
        <v>5000</v>
      </c>
      <c r="Y22" s="14"/>
    </row>
    <row r="23" spans="1:26" ht="13.5" thickBot="1" x14ac:dyDescent="0.25">
      <c r="A23" s="29"/>
      <c r="B23" s="46" t="s">
        <v>40</v>
      </c>
      <c r="C23" s="28"/>
      <c r="D23" s="11">
        <v>20</v>
      </c>
      <c r="E23" s="11">
        <v>20</v>
      </c>
      <c r="F23" s="11"/>
      <c r="G23" s="11">
        <f>+SUM(D23:F23)</f>
        <v>40</v>
      </c>
      <c r="H23" s="11">
        <v>10</v>
      </c>
      <c r="I23" s="11">
        <v>8</v>
      </c>
      <c r="J23" s="11">
        <f>+SUM(H23:I23)</f>
        <v>18</v>
      </c>
      <c r="K23" s="11"/>
      <c r="L23" s="11">
        <v>20</v>
      </c>
      <c r="M23" s="11">
        <f>+SUM(K23:L23)</f>
        <v>20</v>
      </c>
      <c r="N23" s="11">
        <v>8</v>
      </c>
      <c r="O23" s="11"/>
      <c r="P23" s="11"/>
      <c r="Q23" s="11">
        <v>8</v>
      </c>
      <c r="R23" s="13"/>
      <c r="S23" s="13">
        <v>400</v>
      </c>
      <c r="T23" s="11" t="s">
        <v>17</v>
      </c>
      <c r="U23" s="11" t="s">
        <v>68</v>
      </c>
      <c r="V23" s="13"/>
      <c r="Y23" s="14"/>
      <c r="Z23" t="s">
        <v>42</v>
      </c>
    </row>
    <row r="24" spans="1:26" s="31" customFormat="1" ht="13.5" thickTop="1" x14ac:dyDescent="0.2">
      <c r="A24" s="27" t="s">
        <v>16</v>
      </c>
      <c r="B24" s="37"/>
      <c r="C24" s="36"/>
      <c r="D24" s="12">
        <f t="shared" ref="D24:S24" si="2">+SUM(D21:D23)</f>
        <v>68</v>
      </c>
      <c r="E24" s="12">
        <f t="shared" si="2"/>
        <v>108</v>
      </c>
      <c r="F24" s="12">
        <f t="shared" si="2"/>
        <v>8</v>
      </c>
      <c r="G24" s="12">
        <f t="shared" si="2"/>
        <v>184</v>
      </c>
      <c r="H24" s="12">
        <f t="shared" si="2"/>
        <v>38</v>
      </c>
      <c r="I24" s="12">
        <f t="shared" si="2"/>
        <v>24</v>
      </c>
      <c r="J24" s="12">
        <f t="shared" si="2"/>
        <v>62</v>
      </c>
      <c r="K24" s="12">
        <f t="shared" si="2"/>
        <v>0</v>
      </c>
      <c r="L24" s="12">
        <f t="shared" si="2"/>
        <v>48</v>
      </c>
      <c r="M24" s="12">
        <f t="shared" si="2"/>
        <v>48</v>
      </c>
      <c r="N24" s="12">
        <f t="shared" si="2"/>
        <v>56</v>
      </c>
      <c r="O24" s="12">
        <f t="shared" si="2"/>
        <v>16</v>
      </c>
      <c r="P24" s="12">
        <f t="shared" si="2"/>
        <v>0</v>
      </c>
      <c r="Q24" s="12">
        <f t="shared" si="2"/>
        <v>16</v>
      </c>
      <c r="R24" s="26">
        <f t="shared" si="2"/>
        <v>2000</v>
      </c>
      <c r="S24" s="26">
        <f t="shared" si="2"/>
        <v>400</v>
      </c>
      <c r="T24" s="24"/>
      <c r="U24" s="24"/>
      <c r="V24" s="26">
        <f>+SUM(V21:V23)</f>
        <v>5000</v>
      </c>
      <c r="W24" s="25">
        <f>+V24+S24+R24</f>
        <v>7400</v>
      </c>
      <c r="X24" s="12">
        <f>+SUM(G24,J24,M24,N24:Q24)</f>
        <v>382</v>
      </c>
      <c r="Y24" s="12"/>
    </row>
    <row r="25" spans="1:26" x14ac:dyDescent="0.2">
      <c r="A25" s="35"/>
      <c r="B25" s="34"/>
      <c r="C25" s="33"/>
      <c r="D25" s="32"/>
      <c r="E25" s="32"/>
      <c r="F25" s="32"/>
      <c r="G25" s="9">
        <f>+SUM(D24:F24)</f>
        <v>184</v>
      </c>
      <c r="H25" s="9"/>
      <c r="I25" s="9"/>
      <c r="J25" s="9">
        <f>+SUM(H24:I24)</f>
        <v>62</v>
      </c>
      <c r="K25" s="9"/>
      <c r="L25" s="10"/>
      <c r="M25" s="9">
        <f>+SUM(K24:L24)</f>
        <v>48</v>
      </c>
      <c r="N25" s="32"/>
      <c r="O25" s="32"/>
      <c r="P25" s="32"/>
      <c r="Q25" s="32"/>
      <c r="R25" s="49"/>
      <c r="S25" s="49"/>
      <c r="T25" s="50"/>
      <c r="U25" s="50"/>
      <c r="V25" s="49"/>
      <c r="W25" s="8"/>
      <c r="X25" s="7"/>
      <c r="Y25" s="11"/>
    </row>
    <row r="26" spans="1:26" x14ac:dyDescent="0.2">
      <c r="A26" s="35"/>
      <c r="B26" s="34"/>
      <c r="C26" s="33"/>
      <c r="D26" s="32"/>
      <c r="E26" s="32"/>
      <c r="F26" s="32"/>
      <c r="G26" s="9"/>
      <c r="H26" s="9"/>
      <c r="I26" s="9"/>
      <c r="J26" s="9"/>
      <c r="K26" s="9"/>
      <c r="L26" s="10"/>
      <c r="M26" s="9"/>
      <c r="N26" s="32"/>
      <c r="O26" s="32"/>
      <c r="P26" s="32"/>
      <c r="Q26" s="32"/>
      <c r="R26" s="49"/>
      <c r="S26" s="49"/>
      <c r="T26" s="50"/>
      <c r="U26" s="50"/>
      <c r="V26" s="49"/>
      <c r="W26" s="8"/>
      <c r="X26" s="7"/>
      <c r="Y26" s="11"/>
    </row>
    <row r="27" spans="1:26" x14ac:dyDescent="0.2">
      <c r="A27" s="23" t="s">
        <v>53</v>
      </c>
      <c r="B27" s="30"/>
      <c r="C27" s="28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3"/>
      <c r="Y27" s="11"/>
    </row>
    <row r="28" spans="1:26" x14ac:dyDescent="0.2">
      <c r="A28" s="29"/>
      <c r="B28" s="46" t="s">
        <v>54</v>
      </c>
      <c r="C28" s="28"/>
      <c r="D28" s="11">
        <v>24</v>
      </c>
      <c r="E28" s="11">
        <v>24</v>
      </c>
      <c r="F28" s="11">
        <v>80</v>
      </c>
      <c r="G28" s="11">
        <f>+SUM(D28:F28)</f>
        <v>128</v>
      </c>
      <c r="H28" s="11">
        <v>16</v>
      </c>
      <c r="I28" s="11">
        <v>16</v>
      </c>
      <c r="J28" s="11">
        <f>+SUM(H28:I28)</f>
        <v>32</v>
      </c>
      <c r="K28" s="11"/>
      <c r="L28" s="11">
        <v>16</v>
      </c>
      <c r="M28" s="11">
        <f>+SUM(K28:L28)</f>
        <v>16</v>
      </c>
      <c r="N28" s="11">
        <v>16</v>
      </c>
      <c r="O28" s="11">
        <v>16</v>
      </c>
      <c r="P28" s="11">
        <v>60</v>
      </c>
      <c r="Q28" s="11"/>
      <c r="R28" s="13">
        <v>5000</v>
      </c>
      <c r="S28" s="13"/>
      <c r="T28" s="11"/>
      <c r="U28" s="11"/>
      <c r="V28" s="13"/>
      <c r="Y28" s="14"/>
      <c r="Z28" t="s">
        <v>69</v>
      </c>
    </row>
    <row r="29" spans="1:26" x14ac:dyDescent="0.2">
      <c r="A29" s="29"/>
      <c r="B29" s="46" t="s">
        <v>63</v>
      </c>
      <c r="C29" s="28"/>
      <c r="D29" s="11">
        <v>8</v>
      </c>
      <c r="E29" s="11">
        <v>8</v>
      </c>
      <c r="F29" s="11"/>
      <c r="G29" s="11">
        <f>+SUM(D29:F29)</f>
        <v>16</v>
      </c>
      <c r="H29" s="11">
        <v>8</v>
      </c>
      <c r="I29" s="11">
        <v>8</v>
      </c>
      <c r="J29" s="11">
        <f>+SUM(H29:I29)</f>
        <v>16</v>
      </c>
      <c r="K29" s="11"/>
      <c r="L29" s="11"/>
      <c r="M29" s="11">
        <f>+SUM(K29:L29)</f>
        <v>0</v>
      </c>
      <c r="N29" s="11">
        <v>8</v>
      </c>
      <c r="O29" s="11">
        <v>16</v>
      </c>
      <c r="P29" s="11"/>
      <c r="Q29" s="11"/>
      <c r="R29" s="13">
        <v>3000</v>
      </c>
      <c r="S29" s="13"/>
      <c r="T29" s="11"/>
      <c r="U29" s="11"/>
      <c r="V29" s="13"/>
      <c r="Y29" s="14"/>
      <c r="Z29" t="s">
        <v>70</v>
      </c>
    </row>
    <row r="30" spans="1:26" x14ac:dyDescent="0.2">
      <c r="A30" s="29"/>
      <c r="B30" s="46" t="s">
        <v>55</v>
      </c>
      <c r="C30" s="28"/>
      <c r="D30" s="11">
        <v>8</v>
      </c>
      <c r="E30" s="11">
        <v>8</v>
      </c>
      <c r="F30" s="11"/>
      <c r="G30" s="11">
        <f>+SUM(D30:F30)</f>
        <v>16</v>
      </c>
      <c r="H30" s="11">
        <v>80</v>
      </c>
      <c r="I30" s="11"/>
      <c r="J30" s="11">
        <f>+SUM(H30:I30)</f>
        <v>80</v>
      </c>
      <c r="K30" s="11"/>
      <c r="L30" s="11">
        <v>8</v>
      </c>
      <c r="M30" s="11">
        <f>+SUM(K30:L30)</f>
        <v>8</v>
      </c>
      <c r="N30" s="11">
        <v>8</v>
      </c>
      <c r="O30" s="11"/>
      <c r="P30" s="11"/>
      <c r="Q30" s="11"/>
      <c r="R30" s="13"/>
      <c r="S30" s="13"/>
      <c r="T30" s="11"/>
      <c r="U30" s="11"/>
      <c r="V30" s="13"/>
      <c r="Y30" s="14"/>
    </row>
    <row r="31" spans="1:26" ht="13.5" thickBot="1" x14ac:dyDescent="0.25">
      <c r="A31" s="29"/>
      <c r="B31" s="46" t="s">
        <v>56</v>
      </c>
      <c r="C31" s="28"/>
      <c r="D31" s="11">
        <v>20</v>
      </c>
      <c r="E31" s="11">
        <v>20</v>
      </c>
      <c r="F31" s="11"/>
      <c r="G31" s="11">
        <f>+SUM(D31:F31)</f>
        <v>40</v>
      </c>
      <c r="H31" s="11">
        <v>10</v>
      </c>
      <c r="I31" s="11">
        <v>8</v>
      </c>
      <c r="J31" s="11">
        <f>+SUM(H31:I31)</f>
        <v>18</v>
      </c>
      <c r="K31" s="11"/>
      <c r="L31" s="11">
        <v>20</v>
      </c>
      <c r="M31" s="11">
        <f>+SUM(K31:L31)</f>
        <v>20</v>
      </c>
      <c r="N31" s="11"/>
      <c r="O31" s="11"/>
      <c r="P31" s="11"/>
      <c r="Q31" s="11"/>
      <c r="R31" s="13"/>
      <c r="S31" s="13"/>
      <c r="T31" s="11"/>
      <c r="U31" s="11"/>
      <c r="V31" s="13"/>
      <c r="Y31" s="14"/>
    </row>
    <row r="32" spans="1:26" s="31" customFormat="1" ht="13.5" thickTop="1" x14ac:dyDescent="0.2">
      <c r="A32" s="27" t="s">
        <v>16</v>
      </c>
      <c r="B32" s="37"/>
      <c r="C32" s="36"/>
      <c r="D32" s="12">
        <f t="shared" ref="D32:S32" si="3">+SUM(D28:D31)</f>
        <v>60</v>
      </c>
      <c r="E32" s="12">
        <f t="shared" si="3"/>
        <v>60</v>
      </c>
      <c r="F32" s="12">
        <f t="shared" si="3"/>
        <v>80</v>
      </c>
      <c r="G32" s="12">
        <f t="shared" si="3"/>
        <v>200</v>
      </c>
      <c r="H32" s="12">
        <f t="shared" si="3"/>
        <v>114</v>
      </c>
      <c r="I32" s="12">
        <f t="shared" si="3"/>
        <v>32</v>
      </c>
      <c r="J32" s="12">
        <f t="shared" si="3"/>
        <v>146</v>
      </c>
      <c r="K32" s="12">
        <f t="shared" si="3"/>
        <v>0</v>
      </c>
      <c r="L32" s="12">
        <f t="shared" si="3"/>
        <v>44</v>
      </c>
      <c r="M32" s="12">
        <f t="shared" si="3"/>
        <v>44</v>
      </c>
      <c r="N32" s="12">
        <f t="shared" si="3"/>
        <v>32</v>
      </c>
      <c r="O32" s="12">
        <f t="shared" si="3"/>
        <v>32</v>
      </c>
      <c r="P32" s="12">
        <f t="shared" si="3"/>
        <v>60</v>
      </c>
      <c r="Q32" s="12">
        <f t="shared" si="3"/>
        <v>0</v>
      </c>
      <c r="R32" s="26">
        <f t="shared" si="3"/>
        <v>8000</v>
      </c>
      <c r="S32" s="26">
        <f t="shared" si="3"/>
        <v>0</v>
      </c>
      <c r="T32" s="24"/>
      <c r="U32" s="24"/>
      <c r="V32" s="26"/>
      <c r="W32" s="25">
        <f>+V32+S32+R32</f>
        <v>8000</v>
      </c>
      <c r="X32" s="12">
        <f>+SUM(G32,J32,M32,N32:Q32)</f>
        <v>514</v>
      </c>
      <c r="Y32" s="12"/>
    </row>
    <row r="33" spans="1:26" x14ac:dyDescent="0.2">
      <c r="A33" s="35"/>
      <c r="B33" s="34"/>
      <c r="C33" s="33"/>
      <c r="D33" s="32"/>
      <c r="E33" s="32"/>
      <c r="F33" s="32"/>
      <c r="G33" s="9">
        <f>+SUM(D32:F32)</f>
        <v>200</v>
      </c>
      <c r="H33" s="9"/>
      <c r="I33" s="9"/>
      <c r="J33" s="9">
        <f>+SUM(H32:I32)</f>
        <v>146</v>
      </c>
      <c r="K33" s="9"/>
      <c r="L33" s="10"/>
      <c r="M33" s="9">
        <f>+SUM(K32:L32)</f>
        <v>44</v>
      </c>
      <c r="N33" s="32"/>
      <c r="O33" s="32"/>
      <c r="P33" s="32"/>
      <c r="Q33" s="32"/>
      <c r="R33" s="49"/>
      <c r="S33" s="49"/>
      <c r="T33" s="50"/>
      <c r="U33" s="50"/>
      <c r="V33" s="49"/>
      <c r="W33" s="8"/>
      <c r="X33" s="7"/>
      <c r="Y33" s="11"/>
    </row>
    <row r="34" spans="1:26" x14ac:dyDescent="0.2">
      <c r="A34" s="35"/>
      <c r="B34" s="34"/>
      <c r="C34" s="33"/>
      <c r="D34" s="32"/>
      <c r="E34" s="32"/>
      <c r="F34" s="32"/>
      <c r="G34" s="9"/>
      <c r="H34" s="9"/>
      <c r="I34" s="9"/>
      <c r="J34" s="9"/>
      <c r="K34" s="9"/>
      <c r="L34" s="10"/>
      <c r="M34" s="9"/>
      <c r="N34" s="32"/>
      <c r="O34" s="32"/>
      <c r="P34" s="32"/>
      <c r="Q34" s="32"/>
      <c r="R34" s="49"/>
      <c r="S34" s="49"/>
      <c r="T34" s="50"/>
      <c r="U34" s="50"/>
      <c r="V34" s="49"/>
      <c r="W34" s="8"/>
      <c r="X34" s="7"/>
      <c r="Y34" s="11"/>
    </row>
    <row r="35" spans="1:26" x14ac:dyDescent="0.2">
      <c r="A35" s="23" t="s">
        <v>57</v>
      </c>
      <c r="B35" s="30"/>
      <c r="C35" s="28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3"/>
      <c r="Y35" s="11"/>
    </row>
    <row r="36" spans="1:26" x14ac:dyDescent="0.2">
      <c r="A36" s="29"/>
      <c r="B36" s="46" t="s">
        <v>55</v>
      </c>
      <c r="C36" s="28"/>
      <c r="D36" s="11">
        <v>24</v>
      </c>
      <c r="E36" s="11">
        <v>24</v>
      </c>
      <c r="F36" s="11">
        <v>8</v>
      </c>
      <c r="G36" s="11">
        <f>+SUM(D36:F36)</f>
        <v>56</v>
      </c>
      <c r="H36" s="11">
        <v>120</v>
      </c>
      <c r="I36" s="11">
        <v>16</v>
      </c>
      <c r="J36" s="11">
        <f>+SUM(H36:I36)</f>
        <v>136</v>
      </c>
      <c r="K36" s="11"/>
      <c r="L36" s="11">
        <v>16</v>
      </c>
      <c r="M36" s="11">
        <f>+SUM(K36:L36)</f>
        <v>16</v>
      </c>
      <c r="N36" s="11">
        <v>16</v>
      </c>
      <c r="O36" s="11">
        <v>40</v>
      </c>
      <c r="P36" s="11"/>
      <c r="Q36" s="11"/>
      <c r="R36" s="13">
        <v>20000</v>
      </c>
      <c r="S36" s="13"/>
      <c r="T36" s="11"/>
      <c r="U36" s="11"/>
      <c r="V36" s="13"/>
      <c r="Y36" s="14"/>
      <c r="Z36" t="s">
        <v>71</v>
      </c>
    </row>
    <row r="37" spans="1:26" x14ac:dyDescent="0.2">
      <c r="A37" s="29"/>
      <c r="B37" s="46" t="s">
        <v>54</v>
      </c>
      <c r="C37" s="28"/>
      <c r="D37" s="11">
        <v>16</v>
      </c>
      <c r="E37" s="11">
        <v>16</v>
      </c>
      <c r="F37" s="11">
        <v>40</v>
      </c>
      <c r="G37" s="11">
        <f>+SUM(D37:F37)</f>
        <v>72</v>
      </c>
      <c r="H37" s="11">
        <v>8</v>
      </c>
      <c r="I37" s="11"/>
      <c r="J37" s="11">
        <f>+SUM(H37:I37)</f>
        <v>8</v>
      </c>
      <c r="K37" s="11"/>
      <c r="L37" s="11">
        <v>8</v>
      </c>
      <c r="M37" s="11">
        <f>+SUM(K37:L37)</f>
        <v>8</v>
      </c>
      <c r="N37" s="11">
        <v>8</v>
      </c>
      <c r="O37" s="11"/>
      <c r="P37" s="11"/>
      <c r="Q37" s="11"/>
      <c r="R37" s="13">
        <v>4000</v>
      </c>
      <c r="S37" s="13"/>
      <c r="T37" s="11"/>
      <c r="U37" s="11"/>
      <c r="V37" s="13"/>
      <c r="Y37" s="14"/>
      <c r="Z37" t="s">
        <v>69</v>
      </c>
    </row>
    <row r="38" spans="1:26" x14ac:dyDescent="0.2">
      <c r="A38" s="29"/>
      <c r="B38" s="46" t="s">
        <v>56</v>
      </c>
      <c r="C38" s="28"/>
      <c r="D38" s="11">
        <v>20</v>
      </c>
      <c r="E38" s="11">
        <v>20</v>
      </c>
      <c r="F38" s="11"/>
      <c r="G38" s="11">
        <f>+SUM(D38:F38)</f>
        <v>40</v>
      </c>
      <c r="H38" s="11">
        <v>40</v>
      </c>
      <c r="I38" s="11">
        <v>8</v>
      </c>
      <c r="J38" s="11">
        <f>+SUM(H38:I38)</f>
        <v>48</v>
      </c>
      <c r="K38" s="11"/>
      <c r="L38" s="11">
        <v>20</v>
      </c>
      <c r="M38" s="11">
        <f>+SUM(K38:L38)</f>
        <v>20</v>
      </c>
      <c r="N38" s="11"/>
      <c r="O38" s="11"/>
      <c r="P38" s="11"/>
      <c r="Q38" s="11"/>
      <c r="R38" s="13"/>
      <c r="S38" s="13"/>
      <c r="T38" s="11"/>
      <c r="U38" s="11"/>
      <c r="V38" s="13"/>
      <c r="Y38" s="14"/>
    </row>
    <row r="39" spans="1:26" ht="13.5" thickBot="1" x14ac:dyDescent="0.25">
      <c r="A39" s="29"/>
      <c r="B39" s="46"/>
      <c r="C39" s="28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3"/>
      <c r="S39" s="13"/>
      <c r="T39" s="11"/>
      <c r="U39" s="11"/>
      <c r="V39" s="13"/>
      <c r="Y39" s="14"/>
    </row>
    <row r="40" spans="1:26" s="31" customFormat="1" ht="13.5" thickTop="1" x14ac:dyDescent="0.2">
      <c r="A40" s="27" t="s">
        <v>16</v>
      </c>
      <c r="B40" s="37"/>
      <c r="C40" s="36"/>
      <c r="D40" s="12">
        <f t="shared" ref="D40:S40" si="4">+SUM(D36:D39)</f>
        <v>60</v>
      </c>
      <c r="E40" s="12">
        <f t="shared" si="4"/>
        <v>60</v>
      </c>
      <c r="F40" s="12">
        <f t="shared" si="4"/>
        <v>48</v>
      </c>
      <c r="G40" s="12">
        <f t="shared" si="4"/>
        <v>168</v>
      </c>
      <c r="H40" s="12">
        <f t="shared" si="4"/>
        <v>168</v>
      </c>
      <c r="I40" s="12">
        <f t="shared" si="4"/>
        <v>24</v>
      </c>
      <c r="J40" s="12">
        <f t="shared" si="4"/>
        <v>192</v>
      </c>
      <c r="K40" s="12">
        <f t="shared" si="4"/>
        <v>0</v>
      </c>
      <c r="L40" s="12">
        <f t="shared" si="4"/>
        <v>44</v>
      </c>
      <c r="M40" s="12">
        <f t="shared" si="4"/>
        <v>44</v>
      </c>
      <c r="N40" s="12">
        <f t="shared" si="4"/>
        <v>24</v>
      </c>
      <c r="O40" s="12">
        <f t="shared" si="4"/>
        <v>40</v>
      </c>
      <c r="P40" s="12">
        <f t="shared" si="4"/>
        <v>0</v>
      </c>
      <c r="Q40" s="12">
        <f t="shared" si="4"/>
        <v>0</v>
      </c>
      <c r="R40" s="26">
        <f t="shared" si="4"/>
        <v>24000</v>
      </c>
      <c r="S40" s="26">
        <f t="shared" si="4"/>
        <v>0</v>
      </c>
      <c r="T40" s="24"/>
      <c r="U40" s="24"/>
      <c r="V40" s="26"/>
      <c r="W40" s="25">
        <f>+V40+S40+R40</f>
        <v>24000</v>
      </c>
      <c r="X40" s="12">
        <f>+SUM(G40,J40,M40,N40:Q40)</f>
        <v>468</v>
      </c>
      <c r="Y40" s="12"/>
    </row>
    <row r="41" spans="1:26" x14ac:dyDescent="0.2">
      <c r="A41" s="35"/>
      <c r="B41" s="34"/>
      <c r="C41" s="33"/>
      <c r="D41" s="32"/>
      <c r="E41" s="32"/>
      <c r="F41" s="32"/>
      <c r="G41" s="9">
        <f>+SUM(D40:F40)</f>
        <v>168</v>
      </c>
      <c r="H41" s="9"/>
      <c r="I41" s="9"/>
      <c r="J41" s="9">
        <f>+SUM(H40:I40)</f>
        <v>192</v>
      </c>
      <c r="K41" s="9"/>
      <c r="L41" s="10"/>
      <c r="M41" s="9">
        <f>+SUM(K40:L40)</f>
        <v>44</v>
      </c>
      <c r="N41" s="32"/>
      <c r="O41" s="32"/>
      <c r="P41" s="32"/>
      <c r="Q41" s="32"/>
      <c r="R41" s="49"/>
      <c r="S41" s="49"/>
      <c r="T41" s="50"/>
      <c r="U41" s="50"/>
      <c r="V41" s="49"/>
      <c r="W41" s="8"/>
      <c r="X41" s="7"/>
      <c r="Y41" s="11"/>
    </row>
    <row r="42" spans="1:26" x14ac:dyDescent="0.2">
      <c r="A42" s="23" t="s">
        <v>58</v>
      </c>
      <c r="B42" s="30"/>
      <c r="C42" s="28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3"/>
      <c r="Y42" s="11"/>
    </row>
    <row r="43" spans="1:26" x14ac:dyDescent="0.2">
      <c r="A43" s="29"/>
      <c r="B43" s="46" t="s">
        <v>59</v>
      </c>
      <c r="C43" s="28"/>
      <c r="D43" s="11">
        <v>8</v>
      </c>
      <c r="E43" s="11">
        <v>8</v>
      </c>
      <c r="F43" s="11"/>
      <c r="G43" s="11">
        <f>+SUM(D43:F43)</f>
        <v>16</v>
      </c>
      <c r="H43" s="11">
        <v>8</v>
      </c>
      <c r="I43" s="11"/>
      <c r="J43" s="11">
        <f>+SUM(H43:I43)</f>
        <v>8</v>
      </c>
      <c r="K43" s="11"/>
      <c r="L43" s="11"/>
      <c r="M43" s="11">
        <f>+SUM(K43:L43)</f>
        <v>0</v>
      </c>
      <c r="N43" s="11"/>
      <c r="O43" s="11">
        <v>16</v>
      </c>
      <c r="P43" s="11"/>
      <c r="Q43" s="11"/>
      <c r="R43" s="13"/>
      <c r="S43" s="13"/>
      <c r="T43" s="11"/>
      <c r="U43" s="11"/>
      <c r="V43" s="13"/>
      <c r="Y43" s="14"/>
    </row>
    <row r="44" spans="1:26" x14ac:dyDescent="0.2">
      <c r="A44" s="29"/>
      <c r="B44" s="46" t="s">
        <v>60</v>
      </c>
      <c r="C44" s="28"/>
      <c r="D44" s="11">
        <v>16</v>
      </c>
      <c r="E44" s="11">
        <v>16</v>
      </c>
      <c r="F44" s="11"/>
      <c r="G44" s="11">
        <f>+SUM(D44:F44)</f>
        <v>32</v>
      </c>
      <c r="H44" s="11">
        <v>16</v>
      </c>
      <c r="I44" s="11"/>
      <c r="J44" s="11">
        <f>+SUM(H44:I44)</f>
        <v>16</v>
      </c>
      <c r="K44" s="11"/>
      <c r="L44" s="11">
        <v>0</v>
      </c>
      <c r="M44" s="11">
        <f>+SUM(K44:L44)</f>
        <v>0</v>
      </c>
      <c r="N44" s="11">
        <v>16</v>
      </c>
      <c r="O44" s="11">
        <v>16</v>
      </c>
      <c r="P44" s="11"/>
      <c r="Q44" s="11"/>
      <c r="R44" s="13">
        <v>1000</v>
      </c>
      <c r="S44" s="13"/>
      <c r="T44" s="11"/>
      <c r="U44" s="11"/>
      <c r="V44" s="13"/>
      <c r="Y44" s="14"/>
      <c r="Z44" t="s">
        <v>43</v>
      </c>
    </row>
    <row r="45" spans="1:26" x14ac:dyDescent="0.2">
      <c r="A45" s="29"/>
      <c r="B45" s="46" t="s">
        <v>61</v>
      </c>
      <c r="C45" s="28"/>
      <c r="D45" s="11">
        <v>8</v>
      </c>
      <c r="E45" s="11"/>
      <c r="F45" s="11"/>
      <c r="G45" s="11">
        <f>+SUM(D45:F45)</f>
        <v>8</v>
      </c>
      <c r="H45" s="11">
        <v>8</v>
      </c>
      <c r="I45" s="11"/>
      <c r="J45" s="11">
        <f>+SUM(H45:I45)</f>
        <v>8</v>
      </c>
      <c r="K45" s="11"/>
      <c r="L45" s="11"/>
      <c r="M45" s="11">
        <f>+SUM(K45:L45)</f>
        <v>0</v>
      </c>
      <c r="N45" s="11"/>
      <c r="O45" s="11"/>
      <c r="P45" s="11"/>
      <c r="Q45" s="11"/>
      <c r="R45" s="13"/>
      <c r="S45" s="13">
        <v>10000</v>
      </c>
      <c r="T45" s="11"/>
      <c r="U45" s="11"/>
      <c r="V45" s="13"/>
      <c r="Y45" s="14"/>
      <c r="Z45" t="s">
        <v>66</v>
      </c>
    </row>
    <row r="46" spans="1:26" ht="13.5" thickBot="1" x14ac:dyDescent="0.25">
      <c r="A46" s="29"/>
      <c r="B46" s="46" t="s">
        <v>62</v>
      </c>
      <c r="C46" s="28"/>
      <c r="D46" s="11">
        <v>8</v>
      </c>
      <c r="E46" s="11">
        <v>8</v>
      </c>
      <c r="F46" s="11"/>
      <c r="G46" s="11">
        <f>+SUM(D46:F46)</f>
        <v>16</v>
      </c>
      <c r="H46" s="11">
        <v>8</v>
      </c>
      <c r="I46" s="11"/>
      <c r="J46" s="11">
        <f>+SUM(H46:I46)</f>
        <v>8</v>
      </c>
      <c r="K46" s="11"/>
      <c r="L46" s="11"/>
      <c r="M46" s="11"/>
      <c r="N46" s="11"/>
      <c r="O46" s="11"/>
      <c r="P46" s="11"/>
      <c r="Q46" s="11"/>
      <c r="R46" s="13"/>
      <c r="S46" s="13"/>
      <c r="T46" s="11"/>
      <c r="U46" s="11"/>
      <c r="V46" s="13"/>
      <c r="Y46" s="14"/>
    </row>
    <row r="47" spans="1:26" s="31" customFormat="1" ht="13.5" thickTop="1" x14ac:dyDescent="0.2">
      <c r="A47" s="27" t="s">
        <v>16</v>
      </c>
      <c r="B47" s="37"/>
      <c r="C47" s="36"/>
      <c r="D47" s="12">
        <f t="shared" ref="D47:S47" si="5">+SUM(D43:D46)</f>
        <v>40</v>
      </c>
      <c r="E47" s="12">
        <f t="shared" si="5"/>
        <v>32</v>
      </c>
      <c r="F47" s="12">
        <f t="shared" si="5"/>
        <v>0</v>
      </c>
      <c r="G47" s="12">
        <f t="shared" si="5"/>
        <v>72</v>
      </c>
      <c r="H47" s="12">
        <f t="shared" si="5"/>
        <v>40</v>
      </c>
      <c r="I47" s="12">
        <f t="shared" si="5"/>
        <v>0</v>
      </c>
      <c r="J47" s="12">
        <f t="shared" si="5"/>
        <v>40</v>
      </c>
      <c r="K47" s="12">
        <f t="shared" si="5"/>
        <v>0</v>
      </c>
      <c r="L47" s="12">
        <f t="shared" si="5"/>
        <v>0</v>
      </c>
      <c r="M47" s="12">
        <f t="shared" si="5"/>
        <v>0</v>
      </c>
      <c r="N47" s="12">
        <f t="shared" si="5"/>
        <v>16</v>
      </c>
      <c r="O47" s="12">
        <f t="shared" si="5"/>
        <v>32</v>
      </c>
      <c r="P47" s="12">
        <f t="shared" si="5"/>
        <v>0</v>
      </c>
      <c r="Q47" s="12">
        <f t="shared" si="5"/>
        <v>0</v>
      </c>
      <c r="R47" s="26">
        <f t="shared" si="5"/>
        <v>1000</v>
      </c>
      <c r="S47" s="26">
        <f t="shared" si="5"/>
        <v>10000</v>
      </c>
      <c r="T47" s="24"/>
      <c r="U47" s="24"/>
      <c r="V47" s="26"/>
      <c r="W47" s="25">
        <f>+V47+S47+R47</f>
        <v>11000</v>
      </c>
      <c r="X47" s="12">
        <f>+SUM(G47,J47,M47,N47:Q47)</f>
        <v>160</v>
      </c>
      <c r="Y47" s="12"/>
    </row>
    <row r="48" spans="1:26" x14ac:dyDescent="0.2">
      <c r="A48" s="35"/>
      <c r="B48" s="34"/>
      <c r="C48" s="33"/>
      <c r="D48" s="32"/>
      <c r="E48" s="32"/>
      <c r="F48" s="32"/>
      <c r="G48" s="9">
        <f>+SUM(D47:F47)</f>
        <v>72</v>
      </c>
      <c r="H48" s="9"/>
      <c r="I48" s="9"/>
      <c r="J48" s="9">
        <f>+SUM(H47:I47)</f>
        <v>40</v>
      </c>
      <c r="K48" s="9"/>
      <c r="L48" s="10"/>
      <c r="M48" s="9">
        <f>+SUM(K47:L47)</f>
        <v>0</v>
      </c>
      <c r="N48" s="32"/>
      <c r="O48" s="32"/>
      <c r="P48" s="32"/>
      <c r="Q48" s="32"/>
      <c r="R48" s="49"/>
      <c r="S48" s="49"/>
      <c r="T48" s="50"/>
      <c r="U48" s="50"/>
      <c r="V48" s="49"/>
      <c r="W48" s="8"/>
      <c r="X48" s="7"/>
      <c r="Y48" s="11"/>
    </row>
    <row r="49" spans="1:25" x14ac:dyDescent="0.2">
      <c r="A49" s="35"/>
      <c r="B49" s="34"/>
      <c r="C49" s="33"/>
      <c r="D49" s="32"/>
      <c r="E49" s="32"/>
      <c r="F49" s="32"/>
      <c r="G49" s="9"/>
      <c r="H49" s="9"/>
      <c r="I49" s="9"/>
      <c r="J49" s="9"/>
      <c r="K49" s="9"/>
      <c r="L49" s="10"/>
      <c r="M49" s="9"/>
      <c r="N49" s="32"/>
      <c r="O49" s="32"/>
      <c r="P49" s="32"/>
      <c r="Q49" s="32"/>
      <c r="R49" s="49"/>
      <c r="S49" s="49"/>
      <c r="T49" s="50"/>
      <c r="U49" s="50"/>
      <c r="V49" s="49"/>
      <c r="W49" s="8"/>
      <c r="X49" s="7"/>
      <c r="Y49" s="11"/>
    </row>
    <row r="50" spans="1:25" x14ac:dyDescent="0.2">
      <c r="A50" s="23" t="s">
        <v>64</v>
      </c>
      <c r="B50" s="30"/>
      <c r="C50" s="28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3"/>
      <c r="Y50" s="11"/>
    </row>
    <row r="51" spans="1:25" ht="13.5" thickBot="1" x14ac:dyDescent="0.25">
      <c r="A51" s="29"/>
      <c r="B51" s="46" t="s">
        <v>65</v>
      </c>
      <c r="C51" s="28"/>
      <c r="D51" s="11">
        <v>80</v>
      </c>
      <c r="E51" s="11">
        <v>8</v>
      </c>
      <c r="F51" s="11"/>
      <c r="G51" s="11">
        <f>+SUM(D51:F51)</f>
        <v>88</v>
      </c>
      <c r="H51" s="11">
        <v>8</v>
      </c>
      <c r="I51" s="11">
        <v>8</v>
      </c>
      <c r="J51" s="11">
        <f>+SUM(H51:I51)</f>
        <v>16</v>
      </c>
      <c r="K51" s="11"/>
      <c r="L51" s="11">
        <v>40</v>
      </c>
      <c r="M51" s="11">
        <f>+SUM(K51:L51)</f>
        <v>40</v>
      </c>
      <c r="N51" s="11"/>
      <c r="O51" s="11"/>
      <c r="P51" s="11"/>
      <c r="Q51" s="11"/>
      <c r="R51" s="13"/>
      <c r="S51" s="13"/>
      <c r="T51" s="11"/>
      <c r="U51" s="11"/>
      <c r="V51" s="13"/>
      <c r="Y51" s="14"/>
    </row>
    <row r="52" spans="1:25" s="31" customFormat="1" ht="13.5" thickTop="1" x14ac:dyDescent="0.2">
      <c r="A52" s="27" t="s">
        <v>16</v>
      </c>
      <c r="B52" s="37"/>
      <c r="C52" s="36"/>
      <c r="D52" s="12">
        <f t="shared" ref="D52:S52" si="6">+SUM(D51:D51)</f>
        <v>80</v>
      </c>
      <c r="E52" s="12">
        <f t="shared" si="6"/>
        <v>8</v>
      </c>
      <c r="F52" s="12">
        <f t="shared" si="6"/>
        <v>0</v>
      </c>
      <c r="G52" s="12">
        <f t="shared" si="6"/>
        <v>88</v>
      </c>
      <c r="H52" s="12">
        <f t="shared" si="6"/>
        <v>8</v>
      </c>
      <c r="I52" s="12">
        <f t="shared" si="6"/>
        <v>8</v>
      </c>
      <c r="J52" s="12">
        <f t="shared" si="6"/>
        <v>16</v>
      </c>
      <c r="K52" s="12">
        <f t="shared" si="6"/>
        <v>0</v>
      </c>
      <c r="L52" s="12">
        <f t="shared" si="6"/>
        <v>40</v>
      </c>
      <c r="M52" s="12">
        <f t="shared" si="6"/>
        <v>40</v>
      </c>
      <c r="N52" s="12">
        <f t="shared" si="6"/>
        <v>0</v>
      </c>
      <c r="O52" s="12">
        <f t="shared" si="6"/>
        <v>0</v>
      </c>
      <c r="P52" s="12">
        <f t="shared" si="6"/>
        <v>0</v>
      </c>
      <c r="Q52" s="12">
        <f t="shared" si="6"/>
        <v>0</v>
      </c>
      <c r="R52" s="26">
        <f t="shared" si="6"/>
        <v>0</v>
      </c>
      <c r="S52" s="26">
        <f t="shared" si="6"/>
        <v>0</v>
      </c>
      <c r="T52" s="24"/>
      <c r="U52" s="24"/>
      <c r="V52" s="26"/>
      <c r="W52" s="25">
        <f>+V52+S52+R52</f>
        <v>0</v>
      </c>
      <c r="X52" s="12">
        <f>+SUM(G52,J52,M52,N52:Q52)</f>
        <v>144</v>
      </c>
      <c r="Y52" s="12"/>
    </row>
    <row r="53" spans="1:25" s="2" customFormat="1" x14ac:dyDescent="0.2">
      <c r="A53" s="29"/>
      <c r="B53" s="30"/>
      <c r="C53" s="28"/>
      <c r="D53" s="11"/>
      <c r="E53" s="11"/>
      <c r="F53" s="11"/>
      <c r="G53" s="9"/>
      <c r="H53" s="9"/>
      <c r="I53" s="9"/>
      <c r="J53" s="9">
        <f>+SUM(H52:I52)</f>
        <v>16</v>
      </c>
      <c r="K53" s="9"/>
      <c r="L53" s="10"/>
      <c r="M53" s="9">
        <f>+SUM(K52:L52)</f>
        <v>40</v>
      </c>
      <c r="N53" s="11"/>
      <c r="O53" s="11"/>
      <c r="P53" s="11"/>
      <c r="Q53" s="11"/>
      <c r="R53" s="13"/>
      <c r="S53" s="13"/>
      <c r="T53" s="11"/>
      <c r="U53" s="11"/>
      <c r="V53" s="13"/>
      <c r="Y53" s="11"/>
    </row>
    <row r="54" spans="1:25" s="2" customFormat="1" x14ac:dyDescent="0.2">
      <c r="C54" s="30"/>
      <c r="D54" s="30"/>
      <c r="E54" s="30"/>
      <c r="F54" s="30"/>
      <c r="G54" s="42"/>
      <c r="H54" s="42"/>
      <c r="I54" s="42"/>
      <c r="J54" s="42"/>
      <c r="K54" s="42"/>
      <c r="L54" s="43"/>
      <c r="M54" s="42"/>
      <c r="N54" s="30"/>
      <c r="O54" s="30"/>
      <c r="P54" s="30"/>
      <c r="Q54" s="30"/>
      <c r="R54" s="44"/>
      <c r="S54" s="44"/>
      <c r="T54" s="30"/>
      <c r="U54" s="30"/>
      <c r="V54" s="3"/>
      <c r="Y54" s="11"/>
    </row>
    <row r="55" spans="1:25" ht="13.5" thickBot="1" x14ac:dyDescent="0.25">
      <c r="A55" s="23"/>
      <c r="B55" s="22"/>
      <c r="C55" s="21"/>
      <c r="D55" s="54" t="s">
        <v>15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6"/>
      <c r="Q55" s="20"/>
      <c r="R55" s="17" t="s">
        <v>14</v>
      </c>
      <c r="S55" s="19" t="s">
        <v>13</v>
      </c>
      <c r="T55" s="54" t="s">
        <v>12</v>
      </c>
      <c r="U55" s="55"/>
      <c r="V55" s="56"/>
      <c r="Y55" s="11"/>
    </row>
    <row r="56" spans="1:25" ht="14.25" thickTop="1" thickBot="1" x14ac:dyDescent="0.25">
      <c r="A56" s="51"/>
      <c r="B56" s="52"/>
      <c r="C56" s="18"/>
      <c r="D56" s="16"/>
      <c r="E56" s="16"/>
      <c r="F56" s="17"/>
      <c r="G56" s="16" t="s">
        <v>11</v>
      </c>
      <c r="H56" s="16"/>
      <c r="I56" s="16"/>
      <c r="J56" s="16" t="s">
        <v>10</v>
      </c>
      <c r="K56" s="16"/>
      <c r="L56" s="16"/>
      <c r="M56" s="16" t="s">
        <v>9</v>
      </c>
      <c r="N56" s="16" t="s">
        <v>8</v>
      </c>
      <c r="O56" s="16" t="s">
        <v>7</v>
      </c>
      <c r="P56" s="16" t="s">
        <v>6</v>
      </c>
      <c r="Q56" s="16" t="s">
        <v>5</v>
      </c>
      <c r="R56" s="16"/>
      <c r="S56" s="16"/>
      <c r="T56" s="16" t="s">
        <v>4</v>
      </c>
      <c r="U56" s="15" t="s">
        <v>3</v>
      </c>
      <c r="V56" s="15" t="s">
        <v>2</v>
      </c>
      <c r="W56" s="26">
        <f>+SUM(W52,W47,W40,W32,W24,W17,W10)</f>
        <v>73500</v>
      </c>
      <c r="X56" s="41">
        <f>+SUM(X52,X47,X40,X32,X24,X17,X10)</f>
        <v>2604</v>
      </c>
      <c r="Y56" s="11"/>
    </row>
    <row r="57" spans="1:25" ht="13.5" thickTop="1" x14ac:dyDescent="0.2">
      <c r="A57" s="11" t="s">
        <v>1</v>
      </c>
      <c r="B57" s="11"/>
      <c r="C57" s="11"/>
      <c r="D57" s="41">
        <f t="shared" ref="D57:S57" si="7">+SUM(D52,D47,D40,D32,D24,D17,D10)</f>
        <v>436</v>
      </c>
      <c r="E57" s="41">
        <f t="shared" si="7"/>
        <v>536</v>
      </c>
      <c r="F57" s="41">
        <f t="shared" si="7"/>
        <v>172</v>
      </c>
      <c r="G57" s="41">
        <f t="shared" si="7"/>
        <v>1144</v>
      </c>
      <c r="H57" s="41">
        <f t="shared" si="7"/>
        <v>456</v>
      </c>
      <c r="I57" s="41">
        <f t="shared" si="7"/>
        <v>128</v>
      </c>
      <c r="J57" s="41">
        <f t="shared" si="7"/>
        <v>584</v>
      </c>
      <c r="K57" s="41">
        <f t="shared" si="7"/>
        <v>0</v>
      </c>
      <c r="L57" s="41">
        <f t="shared" si="7"/>
        <v>268</v>
      </c>
      <c r="M57" s="41">
        <f t="shared" si="7"/>
        <v>268</v>
      </c>
      <c r="N57" s="41">
        <f t="shared" si="7"/>
        <v>328</v>
      </c>
      <c r="O57" s="41">
        <f t="shared" si="7"/>
        <v>168</v>
      </c>
      <c r="P57" s="41">
        <f t="shared" si="7"/>
        <v>60</v>
      </c>
      <c r="Q57" s="41">
        <f t="shared" si="7"/>
        <v>52</v>
      </c>
      <c r="R57" s="26">
        <f t="shared" si="7"/>
        <v>43100</v>
      </c>
      <c r="S57" s="26">
        <f t="shared" si="7"/>
        <v>15400</v>
      </c>
      <c r="T57" s="48"/>
      <c r="U57" s="47"/>
      <c r="V57" s="26">
        <f>+SUM(V52,V47,V40,V32,V24,V17,V10)</f>
        <v>15000</v>
      </c>
      <c r="W57" s="26">
        <f>+V57+S57+R57</f>
        <v>73500</v>
      </c>
      <c r="X57" s="41">
        <f>+SUM(G57,J57,M57,N57:Q57)</f>
        <v>2604</v>
      </c>
      <c r="Y57" s="11"/>
    </row>
    <row r="58" spans="1:25" hidden="1" x14ac:dyDescent="0.2">
      <c r="A58" s="2"/>
      <c r="B58" s="2"/>
      <c r="C58" s="2"/>
      <c r="D58" s="2"/>
      <c r="E58" s="2"/>
      <c r="F58" s="2"/>
      <c r="G58" s="9">
        <f>+SUM(D57:F57)</f>
        <v>1144</v>
      </c>
      <c r="H58" s="9"/>
      <c r="I58" s="9"/>
      <c r="J58" s="9">
        <f>+SUM(H57:I57)</f>
        <v>584</v>
      </c>
      <c r="K58" s="9"/>
      <c r="L58" s="10"/>
      <c r="M58" s="9">
        <f>+SUM(L57)</f>
        <v>268</v>
      </c>
      <c r="N58" s="9">
        <f>+N57</f>
        <v>328</v>
      </c>
      <c r="O58" s="9">
        <f>+O57</f>
        <v>168</v>
      </c>
      <c r="P58" s="9">
        <f>+P57</f>
        <v>60</v>
      </c>
      <c r="Q58" s="9">
        <f>+Q57</f>
        <v>52</v>
      </c>
      <c r="R58" s="3"/>
      <c r="S58" s="3"/>
      <c r="T58" s="2"/>
      <c r="U58" s="2"/>
      <c r="V58" s="3"/>
      <c r="W58" s="8">
        <f>+SUM(R57:V57)</f>
        <v>73500</v>
      </c>
      <c r="X58" s="7">
        <f>+SUM(G58,J58,M58,N58,O58,P58,Q58)</f>
        <v>2604</v>
      </c>
      <c r="Y58" s="2"/>
    </row>
    <row r="59" spans="1:25" hidden="1" x14ac:dyDescent="0.2">
      <c r="A59" s="2"/>
      <c r="B59" s="2"/>
      <c r="C59" s="2"/>
      <c r="D59" s="2"/>
      <c r="E59" s="2"/>
      <c r="F59" s="2"/>
      <c r="G59" s="7"/>
      <c r="H59" s="7"/>
      <c r="I59" s="7"/>
      <c r="J59" s="2"/>
      <c r="K59" s="2"/>
      <c r="L59" s="2"/>
      <c r="M59" s="2">
        <f>+SUM(M57,J57,G57)</f>
        <v>1996</v>
      </c>
      <c r="N59" s="2"/>
      <c r="O59" s="2"/>
      <c r="P59" s="2"/>
      <c r="Q59" s="2"/>
      <c r="R59" s="3"/>
      <c r="S59" s="3"/>
      <c r="T59" s="2"/>
      <c r="U59" s="2"/>
      <c r="V59" s="3"/>
      <c r="W59" s="3"/>
      <c r="X59" s="7"/>
      <c r="Y59" s="2"/>
    </row>
    <row r="60" spans="1:25" s="2" customFormat="1" hidden="1" x14ac:dyDescent="0.2">
      <c r="R60" s="3"/>
      <c r="S60" s="3"/>
      <c r="V60" s="3"/>
    </row>
    <row r="61" spans="1:25" s="2" customFormat="1" hidden="1" x14ac:dyDescent="0.2">
      <c r="A61" s="2" t="s">
        <v>0</v>
      </c>
      <c r="C61" s="6"/>
      <c r="D61" s="2">
        <v>392</v>
      </c>
      <c r="E61" s="2">
        <v>396</v>
      </c>
      <c r="F61" s="2">
        <v>276</v>
      </c>
      <c r="G61" s="2">
        <v>1104</v>
      </c>
      <c r="H61" s="2">
        <v>244</v>
      </c>
      <c r="I61" s="2">
        <v>156</v>
      </c>
      <c r="J61" s="2">
        <v>512</v>
      </c>
      <c r="L61" s="2">
        <v>300</v>
      </c>
      <c r="M61" s="2">
        <v>380</v>
      </c>
      <c r="N61" s="2">
        <v>340</v>
      </c>
      <c r="O61" s="2">
        <v>202</v>
      </c>
      <c r="P61" s="2">
        <v>136</v>
      </c>
      <c r="Q61" s="2">
        <v>56</v>
      </c>
      <c r="R61" s="5">
        <v>47000</v>
      </c>
      <c r="S61" s="5">
        <v>7400</v>
      </c>
      <c r="T61" s="3">
        <v>0</v>
      </c>
      <c r="U61" s="3">
        <v>0</v>
      </c>
      <c r="V61" s="5">
        <v>8000</v>
      </c>
      <c r="W61" s="5">
        <v>62400</v>
      </c>
      <c r="X61" s="4">
        <v>2730</v>
      </c>
    </row>
    <row r="62" spans="1:25" s="2" customFormat="1" hidden="1" x14ac:dyDescent="0.2">
      <c r="M62" s="2">
        <f>+SUM(M61,J61,G61)</f>
        <v>1996</v>
      </c>
      <c r="R62" s="3"/>
      <c r="S62" s="3"/>
      <c r="V62" s="3"/>
    </row>
    <row r="63" spans="1:25" s="2" customFormat="1" hidden="1" x14ac:dyDescent="0.2">
      <c r="C63" t="s">
        <v>31</v>
      </c>
      <c r="D63"/>
      <c r="R63" s="3"/>
      <c r="S63" s="3"/>
      <c r="V63" s="3"/>
    </row>
    <row r="64" spans="1:25" s="2" customFormat="1" hidden="1" x14ac:dyDescent="0.2">
      <c r="B64" s="2">
        <v>1</v>
      </c>
      <c r="C64" t="s">
        <v>32</v>
      </c>
      <c r="D64" s="2" t="e">
        <f>+SUM(D5:D9)/2+#REF!/2</f>
        <v>#REF!</v>
      </c>
      <c r="E64" s="2" t="e">
        <f>+SUM(E5:E9)/2+#REF!/2</f>
        <v>#REF!</v>
      </c>
      <c r="F64" s="2" t="e">
        <f>+SUM(F5:F9)/2+#REF!/2</f>
        <v>#REF!</v>
      </c>
      <c r="H64" s="2" t="e">
        <f>+SUM(H5:H9)/2+#REF!/2</f>
        <v>#REF!</v>
      </c>
      <c r="I64" s="2" t="e">
        <f>+SUM(I5:I9)/2+#REF!/2</f>
        <v>#REF!</v>
      </c>
      <c r="L64" s="2" t="e">
        <f>+SUM(L5:L9)/2+#REF!/2</f>
        <v>#REF!</v>
      </c>
      <c r="N64" s="2" t="e">
        <f>+SUM(N5:N9)/2+#REF!/2</f>
        <v>#REF!</v>
      </c>
      <c r="O64" s="2" t="e">
        <f>+SUM(O5:O9)/2+#REF!/2</f>
        <v>#REF!</v>
      </c>
      <c r="P64" s="2" t="e">
        <f>+SUM(P5:P9)/2+#REF!/2</f>
        <v>#REF!</v>
      </c>
      <c r="Q64" s="2" t="e">
        <f>+SUM(Q5:Q9)/2+#REF!/2</f>
        <v>#REF!</v>
      </c>
      <c r="R64" s="3"/>
      <c r="S64" s="3"/>
      <c r="V64" s="3"/>
    </row>
    <row r="65" spans="2:24" s="2" customFormat="1" hidden="1" x14ac:dyDescent="0.2">
      <c r="B65" s="2">
        <v>2</v>
      </c>
      <c r="C65" t="s">
        <v>33</v>
      </c>
      <c r="D65" s="2" t="e">
        <f>+#REF!+#REF!</f>
        <v>#REF!</v>
      </c>
      <c r="E65" s="2" t="e">
        <f>+#REF!+#REF!</f>
        <v>#REF!</v>
      </c>
      <c r="F65" s="2" t="e">
        <f>+#REF!+#REF!</f>
        <v>#REF!</v>
      </c>
      <c r="H65" s="2" t="e">
        <f>+#REF!+#REF!</f>
        <v>#REF!</v>
      </c>
      <c r="I65" s="2" t="e">
        <f>+#REF!+#REF!</f>
        <v>#REF!</v>
      </c>
      <c r="L65" s="2" t="e">
        <f>+#REF!+#REF!</f>
        <v>#REF!</v>
      </c>
      <c r="N65" s="2" t="e">
        <f>+#REF!+#REF!</f>
        <v>#REF!</v>
      </c>
      <c r="O65" s="2" t="e">
        <f>+#REF!+#REF!</f>
        <v>#REF!</v>
      </c>
      <c r="P65" s="2" t="e">
        <f>+#REF!+#REF!</f>
        <v>#REF!</v>
      </c>
      <c r="Q65" s="2" t="e">
        <f>+#REF!+#REF!</f>
        <v>#REF!</v>
      </c>
      <c r="R65" s="3"/>
      <c r="S65" s="3"/>
      <c r="V65" s="3"/>
    </row>
    <row r="66" spans="2:24" s="2" customFormat="1" hidden="1" x14ac:dyDescent="0.2">
      <c r="B66" s="2">
        <v>3</v>
      </c>
      <c r="C66" t="s">
        <v>34</v>
      </c>
      <c r="D66" s="2" t="e">
        <f>+SUM(D5:D9)/2+#REF!/2</f>
        <v>#REF!</v>
      </c>
      <c r="E66" s="2" t="e">
        <f>+SUM(E5:E9)/2+#REF!/2</f>
        <v>#REF!</v>
      </c>
      <c r="F66" s="2" t="e">
        <f>+SUM(F5:F9)/2+#REF!/2</f>
        <v>#REF!</v>
      </c>
      <c r="H66" s="2" t="e">
        <f>+SUM(H5:H9)/2+#REF!/2</f>
        <v>#REF!</v>
      </c>
      <c r="I66" s="2" t="e">
        <f>+SUM(I5:I9)/2+#REF!/2</f>
        <v>#REF!</v>
      </c>
      <c r="L66" s="2" t="e">
        <f>+SUM(L5:L9)/2+#REF!/2</f>
        <v>#REF!</v>
      </c>
      <c r="N66" s="2" t="e">
        <f>+SUM(N5:N9)/2+#REF!/2</f>
        <v>#REF!</v>
      </c>
      <c r="O66" s="2" t="e">
        <f>+SUM(O5:O9)/2+#REF!/2</f>
        <v>#REF!</v>
      </c>
      <c r="P66" s="2" t="e">
        <f>+SUM(P5:P9)/2+#REF!/2</f>
        <v>#REF!</v>
      </c>
      <c r="Q66" s="2" t="e">
        <f>+SUM(Q5:Q9)/2+#REF!/2</f>
        <v>#REF!</v>
      </c>
      <c r="R66" s="3"/>
      <c r="S66" s="3"/>
      <c r="V66" s="3"/>
    </row>
    <row r="67" spans="2:24" s="2" customFormat="1" hidden="1" x14ac:dyDescent="0.2">
      <c r="B67" s="40">
        <v>4</v>
      </c>
      <c r="C67" t="s">
        <v>35</v>
      </c>
      <c r="D67" s="2" t="e">
        <f>+SUM(#REF!)</f>
        <v>#REF!</v>
      </c>
      <c r="E67" s="2" t="e">
        <f>+SUM(#REF!)</f>
        <v>#REF!</v>
      </c>
      <c r="F67" s="2" t="e">
        <f>+SUM(#REF!)</f>
        <v>#REF!</v>
      </c>
      <c r="H67" s="2" t="e">
        <f>+SUM(#REF!)</f>
        <v>#REF!</v>
      </c>
      <c r="I67" s="2" t="e">
        <f>+SUM(#REF!)</f>
        <v>#REF!</v>
      </c>
      <c r="L67" s="2" t="e">
        <f>+SUM(#REF!)</f>
        <v>#REF!</v>
      </c>
      <c r="N67" s="2" t="e">
        <f>+SUM(#REF!)</f>
        <v>#REF!</v>
      </c>
      <c r="O67" s="2" t="e">
        <f>+SUM(#REF!)</f>
        <v>#REF!</v>
      </c>
      <c r="P67" s="2" t="e">
        <f>+SUM(#REF!)</f>
        <v>#REF!</v>
      </c>
      <c r="Q67" s="2" t="e">
        <f>+SUM(#REF!)</f>
        <v>#REF!</v>
      </c>
      <c r="R67" s="3"/>
      <c r="S67" s="3"/>
      <c r="V67" s="3"/>
    </row>
    <row r="68" spans="2:24" s="2" customFormat="1" hidden="1" x14ac:dyDescent="0.2">
      <c r="B68" s="40">
        <v>5</v>
      </c>
      <c r="C68" t="s">
        <v>36</v>
      </c>
      <c r="D68" s="2" t="e">
        <f>+#REF!+#REF!</f>
        <v>#REF!</v>
      </c>
      <c r="E68" s="2" t="e">
        <f>+#REF!+#REF!</f>
        <v>#REF!</v>
      </c>
      <c r="F68" s="2" t="e">
        <f>+#REF!+#REF!</f>
        <v>#REF!</v>
      </c>
      <c r="H68" s="2" t="e">
        <f>+#REF!+#REF!</f>
        <v>#REF!</v>
      </c>
      <c r="I68" s="2" t="e">
        <f>+#REF!+#REF!</f>
        <v>#REF!</v>
      </c>
      <c r="L68" s="2" t="e">
        <f>+#REF!+#REF!</f>
        <v>#REF!</v>
      </c>
      <c r="N68" s="2" t="e">
        <f>+#REF!+#REF!</f>
        <v>#REF!</v>
      </c>
      <c r="O68" s="2" t="e">
        <f>+#REF!+#REF!</f>
        <v>#REF!</v>
      </c>
      <c r="P68" s="2" t="e">
        <f>+#REF!+#REF!</f>
        <v>#REF!</v>
      </c>
      <c r="Q68" s="2" t="e">
        <f>+#REF!+#REF!</f>
        <v>#REF!</v>
      </c>
      <c r="R68" s="3"/>
      <c r="S68" s="3"/>
      <c r="V68" s="3"/>
    </row>
    <row r="69" spans="2:24" s="2" customFormat="1" hidden="1" x14ac:dyDescent="0.2">
      <c r="D69" s="2" t="e">
        <f>+SUM(D64:D68)</f>
        <v>#REF!</v>
      </c>
      <c r="E69" s="2" t="e">
        <f>+SUM(E64:E68)</f>
        <v>#REF!</v>
      </c>
      <c r="F69" s="2" t="e">
        <f>+SUM(F64:F68)</f>
        <v>#REF!</v>
      </c>
      <c r="H69" s="2" t="e">
        <f>+SUM(H64:H68)</f>
        <v>#REF!</v>
      </c>
      <c r="I69" s="2" t="e">
        <f>+SUM(I64:I68)</f>
        <v>#REF!</v>
      </c>
      <c r="L69" s="2" t="e">
        <f>+SUM(L64:L68)</f>
        <v>#REF!</v>
      </c>
      <c r="N69" s="2" t="e">
        <f>+SUM(N64:N68)</f>
        <v>#REF!</v>
      </c>
      <c r="O69" s="2" t="e">
        <f>+SUM(O64:O68)</f>
        <v>#REF!</v>
      </c>
      <c r="P69" s="2" t="e">
        <f>+SUM(P64:P68)</f>
        <v>#REF!</v>
      </c>
      <c r="Q69" s="2" t="e">
        <f>+SUM(Q64:Q68)</f>
        <v>#REF!</v>
      </c>
      <c r="R69" t="e">
        <f>+SUM(D69:Q69)</f>
        <v>#REF!</v>
      </c>
      <c r="S69" s="3"/>
      <c r="V69" s="3"/>
    </row>
    <row r="70" spans="2:24" s="2" customFormat="1" hidden="1" x14ac:dyDescent="0.2">
      <c r="C70"/>
      <c r="D70"/>
      <c r="E70"/>
      <c r="F70" t="e">
        <f>+SUM(D69:F69)</f>
        <v>#REF!</v>
      </c>
      <c r="H70"/>
      <c r="I70"/>
      <c r="J70"/>
      <c r="K70"/>
      <c r="L70" t="e">
        <f>+L69</f>
        <v>#REF!</v>
      </c>
      <c r="M70"/>
      <c r="N70" t="e">
        <f t="shared" ref="N70:Q70" si="8">+N69</f>
        <v>#REF!</v>
      </c>
      <c r="O70" t="e">
        <f t="shared" si="8"/>
        <v>#REF!</v>
      </c>
      <c r="P70" t="e">
        <f t="shared" si="8"/>
        <v>#REF!</v>
      </c>
      <c r="Q70" t="e">
        <f t="shared" si="8"/>
        <v>#REF!</v>
      </c>
      <c r="R70" t="e">
        <f>+SUM(D70:Q70)</f>
        <v>#REF!</v>
      </c>
      <c r="S70"/>
      <c r="T70"/>
      <c r="U70"/>
      <c r="V70"/>
      <c r="W70"/>
      <c r="X70"/>
    </row>
    <row r="71" spans="2:24" s="2" customFormat="1" x14ac:dyDescent="0.2">
      <c r="C71"/>
      <c r="D71"/>
      <c r="E71"/>
      <c r="F71"/>
      <c r="G71" s="9">
        <f>+SUM(D57:F57)</f>
        <v>1144</v>
      </c>
      <c r="H71"/>
      <c r="I71"/>
      <c r="J71" s="9">
        <f>+SUM(H57:I57)</f>
        <v>584</v>
      </c>
      <c r="K71"/>
      <c r="L71"/>
      <c r="M71" s="9">
        <f>+SUM(K57:L57)</f>
        <v>268</v>
      </c>
      <c r="N71"/>
      <c r="O71"/>
      <c r="P71"/>
      <c r="Q71"/>
      <c r="R71"/>
      <c r="S71"/>
      <c r="T71"/>
      <c r="U71"/>
      <c r="V71"/>
      <c r="W71"/>
      <c r="X71">
        <f>+G71+J71+M71+N57+O57+P57+Q57</f>
        <v>2604</v>
      </c>
    </row>
    <row r="72" spans="2:24" s="2" customFormat="1" x14ac:dyDescent="0.2"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2:24" x14ac:dyDescent="0.2">
      <c r="N73">
        <f>+SUM(N51,N24,N17)</f>
        <v>152</v>
      </c>
      <c r="O73">
        <f>+SUM(O51,O24,O17)</f>
        <v>48</v>
      </c>
      <c r="P73">
        <f>+SUM(P51,P24,P17)</f>
        <v>0</v>
      </c>
      <c r="Q73">
        <f>+SUM(Q51,Q24,Q17)</f>
        <v>16</v>
      </c>
    </row>
    <row r="74" spans="2:24" x14ac:dyDescent="0.2">
      <c r="G74">
        <f>+SUM(G52,G25,G18)</f>
        <v>436</v>
      </c>
      <c r="J74">
        <f>+SUM(J52,J25,J18)</f>
        <v>118</v>
      </c>
      <c r="M74">
        <f>+SUM(M52,M25,M18)</f>
        <v>96</v>
      </c>
    </row>
    <row r="77" spans="2:24" x14ac:dyDescent="0.2">
      <c r="P77" s="2"/>
      <c r="Q77" s="1"/>
    </row>
  </sheetData>
  <mergeCells count="7">
    <mergeCell ref="A56:B56"/>
    <mergeCell ref="W2:X2"/>
    <mergeCell ref="D2:P2"/>
    <mergeCell ref="A3:B3"/>
    <mergeCell ref="T2:V2"/>
    <mergeCell ref="D55:P55"/>
    <mergeCell ref="T55:V55"/>
  </mergeCells>
  <pageMargins left="0.25" right="0.25" top="0.75" bottom="0.75" header="0.3" footer="0.3"/>
  <pageSetup scale="53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8" sqref="A8:B13"/>
    </sheetView>
  </sheetViews>
  <sheetFormatPr defaultRowHeight="12.75" x14ac:dyDescent="0.2"/>
  <cols>
    <col min="1" max="1" width="23.28515625" customWidth="1"/>
    <col min="2" max="2" width="1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2019-07-16T18:41:11Z</cp:lastPrinted>
  <dcterms:created xsi:type="dcterms:W3CDTF">2016-07-19T20:58:48Z</dcterms:created>
  <dcterms:modified xsi:type="dcterms:W3CDTF">2019-07-16T18:41:43Z</dcterms:modified>
</cp:coreProperties>
</file>