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16035" yWindow="5535" windowWidth="19005" windowHeight="14145" tabRatio="500"/>
  </bookViews>
  <sheets>
    <sheet name="Sheet1" sheetId="1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32" i="1"/>
  <c r="E31"/>
  <c r="H29"/>
  <c r="H25"/>
  <c r="H28"/>
  <c r="H22"/>
  <c r="H10"/>
  <c r="E10"/>
  <c r="E13"/>
  <c r="H13"/>
  <c r="H33"/>
  <c r="H16"/>
  <c r="E7"/>
  <c r="E8"/>
  <c r="E9"/>
  <c r="E11"/>
  <c r="E14"/>
  <c r="E15"/>
  <c r="H15"/>
  <c r="H14"/>
  <c r="E12"/>
  <c r="H12"/>
  <c r="H11"/>
  <c r="H9"/>
  <c r="H8"/>
  <c r="H7"/>
  <c r="E6"/>
  <c r="H6"/>
  <c r="H5"/>
</calcChain>
</file>

<file path=xl/sharedStrings.xml><?xml version="1.0" encoding="utf-8"?>
<sst xmlns="http://schemas.openxmlformats.org/spreadsheetml/2006/main" count="54" uniqueCount="51">
  <si>
    <t>watts supplied @ 5V internal</t>
    <phoneticPr fontId="1" type="noConversion"/>
  </si>
  <si>
    <t>Device</t>
    <phoneticPr fontId="1" type="noConversion"/>
  </si>
  <si>
    <t>iGoLogic eBox530</t>
    <phoneticPr fontId="1" type="noConversion"/>
  </si>
  <si>
    <t>Voltage (V)</t>
    <phoneticPr fontId="1" type="noConversion"/>
  </si>
  <si>
    <t>Current (A)</t>
    <phoneticPr fontId="1" type="noConversion"/>
  </si>
  <si>
    <t>Power (W)</t>
    <phoneticPr fontId="1" type="noConversion"/>
  </si>
  <si>
    <t>Notes</t>
    <phoneticPr fontId="1" type="noConversion"/>
  </si>
  <si>
    <t>Voltage Range (V)</t>
    <phoneticPr fontId="1" type="noConversion"/>
  </si>
  <si>
    <t>4.75 to 5.25</t>
    <phoneticPr fontId="1" type="noConversion"/>
  </si>
  <si>
    <t>9 to 42</t>
    <phoneticPr fontId="1" type="noConversion"/>
  </si>
  <si>
    <t>Crossbow NAV440</t>
    <phoneticPr fontId="1" type="noConversion"/>
  </si>
  <si>
    <t>Total</t>
    <phoneticPr fontId="1" type="noConversion"/>
  </si>
  <si>
    <t>Power while transmitting</t>
    <phoneticPr fontId="1" type="noConversion"/>
  </si>
  <si>
    <t>Conv Eff (%)</t>
    <phoneticPr fontId="1" type="noConversion"/>
  </si>
  <si>
    <t>Tot Power (W)</t>
    <phoneticPr fontId="1" type="noConversion"/>
  </si>
  <si>
    <t>amp-hour rating of battery</t>
    <phoneticPr fontId="1" type="noConversion"/>
  </si>
  <si>
    <t>watts drawn from 24 V battery</t>
    <phoneticPr fontId="1" type="noConversion"/>
  </si>
  <si>
    <t>Measured while running</t>
    <phoneticPr fontId="1" type="noConversion"/>
  </si>
  <si>
    <t>Measured while running</t>
    <phoneticPr fontId="1" type="noConversion"/>
  </si>
  <si>
    <t>Power Buoy Loads: Rudder EE Can</t>
  </si>
  <si>
    <t>R. Fuhrmann</t>
  </si>
  <si>
    <t>v 1.0.0</t>
  </si>
  <si>
    <t>24V to 5V DC-DC Converter: Vinfinity, VHK50W-Q24-S5</t>
  </si>
  <si>
    <t>Honeywell Pressure Sensor</t>
  </si>
  <si>
    <t>Ocean Server Compass</t>
  </si>
  <si>
    <t>UltraMotion Actuator</t>
  </si>
  <si>
    <t>Elweco HallPot Rotary Pot.</t>
  </si>
  <si>
    <t>Sontek Acoustic Doppler Vel.</t>
  </si>
  <si>
    <t>PTO Controller</t>
  </si>
  <si>
    <t>5 to 32</t>
  </si>
  <si>
    <t>Benthos Acoustic Modem 924</t>
  </si>
  <si>
    <t>12 to 36</t>
  </si>
  <si>
    <t>12 to 28</t>
  </si>
  <si>
    <t>3.3 to 5</t>
  </si>
  <si>
    <t>12 to 40</t>
  </si>
  <si>
    <t>12 to 24</t>
  </si>
  <si>
    <t>4.5 to 5.5</t>
  </si>
  <si>
    <t>Sontek connectors: see page 54 in field manual</t>
  </si>
  <si>
    <t>Benthos: average xmit power at power level 2 (max is 8)</t>
  </si>
  <si>
    <t>Usage (%)</t>
  </si>
  <si>
    <t>All Motion Driver (optional)</t>
  </si>
  <si>
    <t>amps input to 24V to 5V DC-DC power supply (worst case battery voltage of 21V)</t>
  </si>
  <si>
    <t>amps output from 24V battery power supply (worst case at battery voltage of 21V)</t>
  </si>
  <si>
    <t>watts</t>
  </si>
  <si>
    <t>high xmit power on acoustic modem (20W pk at level 8, 3A 50ms @ 21V)</t>
  </si>
  <si>
    <t>Teledyne DVL</t>
  </si>
  <si>
    <t>20 to 50</t>
  </si>
  <si>
    <t>hours of run time to 25% discharge</t>
  </si>
  <si>
    <t>Navigator DVL: at startup 3 amps max.</t>
  </si>
  <si>
    <t>Worst case peak load: actuator under load</t>
  </si>
  <si>
    <t>Driven by All Motion Driver, PTO I_max = ~1.5A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</si>
</sst>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[$-409]d\-mmm\-yyyy;@"/>
  </numFmts>
  <fonts count="3">
    <font>
      <sz val="10"/>
      <name val="Verdana"/>
    </font>
    <font>
      <sz val="8"/>
      <name val="Verdana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right"/>
    </xf>
    <xf numFmtId="164" fontId="0" fillId="0" borderId="1" xfId="0" applyNumberFormat="1" applyBorder="1"/>
    <xf numFmtId="164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0" fontId="0" fillId="0" borderId="2" xfId="0" applyBorder="1"/>
    <xf numFmtId="164" fontId="0" fillId="0" borderId="2" xfId="0" applyNumberFormat="1" applyBorder="1"/>
    <xf numFmtId="165" fontId="0" fillId="0" borderId="0" xfId="0" applyNumberFormat="1"/>
    <xf numFmtId="165" fontId="0" fillId="0" borderId="2" xfId="0" applyNumberFormat="1" applyBorder="1"/>
    <xf numFmtId="165" fontId="0" fillId="0" borderId="0" xfId="0" applyNumberFormat="1"/>
    <xf numFmtId="1" fontId="0" fillId="0" borderId="0" xfId="0" applyNumberFormat="1"/>
    <xf numFmtId="0" fontId="0" fillId="0" borderId="0" xfId="0" applyBorder="1"/>
    <xf numFmtId="1" fontId="0" fillId="0" borderId="0" xfId="0" applyNumberFormat="1" applyBorder="1"/>
    <xf numFmtId="164" fontId="0" fillId="0" borderId="0" xfId="0" applyNumberFormat="1" applyBorder="1"/>
    <xf numFmtId="0" fontId="0" fillId="0" borderId="2" xfId="0" applyFill="1" applyBorder="1"/>
    <xf numFmtId="165" fontId="0" fillId="0" borderId="0" xfId="0" applyNumberFormat="1"/>
    <xf numFmtId="166" fontId="0" fillId="0" borderId="0" xfId="0" applyNumberFormat="1"/>
    <xf numFmtId="0" fontId="2" fillId="0" borderId="0" xfId="0" applyFont="1"/>
    <xf numFmtId="0" fontId="0" fillId="0" borderId="0" xfId="0" applyFill="1" applyBorder="1"/>
    <xf numFmtId="0" fontId="0" fillId="0" borderId="0" xfId="0" applyBorder="1" applyAlignment="1">
      <alignment horizontal="right"/>
    </xf>
    <xf numFmtId="165" fontId="0" fillId="0" borderId="0" xfId="0" applyNumberFormat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G26" sqref="G26"/>
    </sheetView>
  </sheetViews>
  <sheetFormatPr defaultColWidth="11" defaultRowHeight="12.75"/>
  <cols>
    <col min="1" max="1" width="26.5" customWidth="1"/>
    <col min="2" max="2" width="16.375" customWidth="1"/>
    <col min="3" max="3" width="12" bestFit="1" customWidth="1"/>
    <col min="4" max="4" width="10.75" style="5"/>
    <col min="5" max="5" width="10.75" style="7"/>
    <col min="6" max="6" width="12.375" style="7" customWidth="1"/>
    <col min="7" max="7" width="10.125" style="7" customWidth="1"/>
    <col min="8" max="8" width="10.75" style="7"/>
    <col min="9" max="9" width="27.25" customWidth="1"/>
  </cols>
  <sheetData>
    <row r="1" spans="1:9">
      <c r="A1" t="s">
        <v>19</v>
      </c>
      <c r="D1" s="7"/>
    </row>
    <row r="2" spans="1:9">
      <c r="A2" t="s">
        <v>20</v>
      </c>
      <c r="B2" t="s">
        <v>21</v>
      </c>
      <c r="C2" s="19">
        <v>39220</v>
      </c>
      <c r="D2" s="7"/>
    </row>
    <row r="3" spans="1:9">
      <c r="D3" s="7"/>
    </row>
    <row r="4" spans="1:9">
      <c r="A4" s="1" t="s">
        <v>1</v>
      </c>
      <c r="B4" s="1" t="s">
        <v>7</v>
      </c>
      <c r="C4" s="1" t="s">
        <v>3</v>
      </c>
      <c r="D4" s="4" t="s">
        <v>4</v>
      </c>
      <c r="E4" s="6" t="s">
        <v>5</v>
      </c>
      <c r="F4" s="6" t="s">
        <v>13</v>
      </c>
      <c r="G4" s="6" t="s">
        <v>39</v>
      </c>
      <c r="H4" s="6" t="s">
        <v>14</v>
      </c>
      <c r="I4" s="2" t="s">
        <v>6</v>
      </c>
    </row>
    <row r="5" spans="1:9">
      <c r="A5" s="14" t="s">
        <v>28</v>
      </c>
      <c r="B5" s="22" t="s">
        <v>29</v>
      </c>
      <c r="C5" s="14">
        <v>24</v>
      </c>
      <c r="D5" s="16">
        <v>0.15</v>
      </c>
      <c r="E5" s="16">
        <v>3.6</v>
      </c>
      <c r="F5" s="13">
        <v>100</v>
      </c>
      <c r="G5" s="13">
        <v>100</v>
      </c>
      <c r="H5" s="7">
        <f>(E5*100/F5)*G5/100</f>
        <v>3.6</v>
      </c>
      <c r="I5" s="21"/>
    </row>
    <row r="6" spans="1:9">
      <c r="A6" t="s">
        <v>2</v>
      </c>
      <c r="B6" s="3" t="s">
        <v>8</v>
      </c>
      <c r="C6">
        <v>5</v>
      </c>
      <c r="D6" s="5">
        <v>1.75</v>
      </c>
      <c r="E6" s="7">
        <f t="shared" ref="E6:E15" si="0">C6*D6</f>
        <v>8.75</v>
      </c>
      <c r="F6" s="13">
        <v>79</v>
      </c>
      <c r="G6" s="13">
        <v>100</v>
      </c>
      <c r="H6" s="7">
        <f>(E6*100/F6)*G6/100</f>
        <v>11.075949367088608</v>
      </c>
      <c r="I6" t="s">
        <v>18</v>
      </c>
    </row>
    <row r="7" spans="1:9">
      <c r="A7" s="20" t="s">
        <v>30</v>
      </c>
      <c r="B7" s="3" t="s">
        <v>31</v>
      </c>
      <c r="C7">
        <v>24</v>
      </c>
      <c r="D7" s="5">
        <v>0.1</v>
      </c>
      <c r="E7" s="7">
        <f t="shared" si="0"/>
        <v>2.4000000000000004</v>
      </c>
      <c r="F7" s="13">
        <v>100</v>
      </c>
      <c r="G7" s="13">
        <v>25</v>
      </c>
      <c r="H7" s="7">
        <f t="shared" ref="H7:H15" si="1">(E7*100/F7)*G7/100</f>
        <v>0.60000000000000009</v>
      </c>
      <c r="I7" t="s">
        <v>12</v>
      </c>
    </row>
    <row r="8" spans="1:9">
      <c r="A8" t="s">
        <v>10</v>
      </c>
      <c r="B8" s="3" t="s">
        <v>9</v>
      </c>
      <c r="C8">
        <v>24</v>
      </c>
      <c r="D8" s="5">
        <v>0.17</v>
      </c>
      <c r="E8" s="7">
        <f t="shared" si="0"/>
        <v>4.08</v>
      </c>
      <c r="F8" s="13">
        <v>100</v>
      </c>
      <c r="G8" s="13">
        <v>100</v>
      </c>
      <c r="H8" s="7">
        <f t="shared" si="1"/>
        <v>4.08</v>
      </c>
      <c r="I8" t="s">
        <v>17</v>
      </c>
    </row>
    <row r="9" spans="1:9">
      <c r="A9" s="20" t="s">
        <v>27</v>
      </c>
      <c r="B9" s="3" t="s">
        <v>35</v>
      </c>
      <c r="C9">
        <v>24</v>
      </c>
      <c r="D9" s="7">
        <v>0.2</v>
      </c>
      <c r="E9" s="7">
        <f t="shared" si="0"/>
        <v>4.8000000000000007</v>
      </c>
      <c r="F9" s="13">
        <v>100</v>
      </c>
      <c r="G9" s="13">
        <v>100</v>
      </c>
      <c r="H9" s="7">
        <f t="shared" si="1"/>
        <v>4.8000000000000007</v>
      </c>
    </row>
    <row r="10" spans="1:9">
      <c r="A10" s="20" t="s">
        <v>45</v>
      </c>
      <c r="B10" s="3" t="s">
        <v>46</v>
      </c>
      <c r="C10">
        <v>24</v>
      </c>
      <c r="D10" s="7">
        <v>0.66600000000000004</v>
      </c>
      <c r="E10" s="7">
        <f t="shared" si="0"/>
        <v>15.984000000000002</v>
      </c>
      <c r="F10" s="13">
        <v>100</v>
      </c>
      <c r="G10" s="13">
        <v>100</v>
      </c>
      <c r="H10" s="7">
        <f t="shared" si="1"/>
        <v>15.984000000000002</v>
      </c>
    </row>
    <row r="11" spans="1:9">
      <c r="A11" s="20" t="s">
        <v>23</v>
      </c>
      <c r="B11" s="3" t="s">
        <v>32</v>
      </c>
      <c r="C11">
        <v>24</v>
      </c>
      <c r="D11" s="5">
        <v>1.4999999999999999E-2</v>
      </c>
      <c r="E11" s="7">
        <f t="shared" si="0"/>
        <v>0.36</v>
      </c>
      <c r="F11" s="13">
        <v>100</v>
      </c>
      <c r="G11" s="13">
        <v>100</v>
      </c>
      <c r="H11" s="7">
        <f t="shared" si="1"/>
        <v>0.36</v>
      </c>
    </row>
    <row r="12" spans="1:9">
      <c r="A12" s="20" t="s">
        <v>24</v>
      </c>
      <c r="B12" s="3" t="s">
        <v>33</v>
      </c>
      <c r="C12">
        <v>5</v>
      </c>
      <c r="D12" s="5">
        <v>3.5000000000000003E-2</v>
      </c>
      <c r="E12" s="7">
        <f t="shared" si="0"/>
        <v>0.17500000000000002</v>
      </c>
      <c r="F12" s="13">
        <v>79</v>
      </c>
      <c r="G12" s="13">
        <v>100</v>
      </c>
      <c r="H12" s="7">
        <f t="shared" si="1"/>
        <v>0.22151898734177211</v>
      </c>
    </row>
    <row r="13" spans="1:9">
      <c r="A13" s="20" t="s">
        <v>40</v>
      </c>
      <c r="B13" s="3" t="s">
        <v>34</v>
      </c>
      <c r="C13">
        <v>24</v>
      </c>
      <c r="D13" s="7">
        <v>0.04</v>
      </c>
      <c r="E13" s="7">
        <f t="shared" si="0"/>
        <v>0.96</v>
      </c>
      <c r="F13" s="13">
        <v>100</v>
      </c>
      <c r="G13" s="13">
        <v>100</v>
      </c>
      <c r="H13" s="7">
        <f t="shared" si="1"/>
        <v>0.96</v>
      </c>
      <c r="I13" s="14"/>
    </row>
    <row r="14" spans="1:9">
      <c r="A14" s="20" t="s">
        <v>25</v>
      </c>
      <c r="B14" s="3" t="s">
        <v>35</v>
      </c>
      <c r="C14">
        <v>24</v>
      </c>
      <c r="D14" s="5">
        <v>3</v>
      </c>
      <c r="E14" s="7">
        <f t="shared" si="0"/>
        <v>72</v>
      </c>
      <c r="F14" s="15">
        <v>100</v>
      </c>
      <c r="G14" s="15">
        <v>25</v>
      </c>
      <c r="H14" s="7">
        <f t="shared" si="1"/>
        <v>18</v>
      </c>
      <c r="I14" s="14" t="s">
        <v>50</v>
      </c>
    </row>
    <row r="15" spans="1:9">
      <c r="A15" s="20" t="s">
        <v>26</v>
      </c>
      <c r="B15" s="3" t="s">
        <v>36</v>
      </c>
      <c r="C15">
        <v>24</v>
      </c>
      <c r="D15" s="7">
        <v>0.01</v>
      </c>
      <c r="E15" s="7">
        <f t="shared" si="0"/>
        <v>0.24</v>
      </c>
      <c r="F15" s="15">
        <v>79</v>
      </c>
      <c r="G15" s="15">
        <v>100</v>
      </c>
      <c r="H15" s="7">
        <f t="shared" si="1"/>
        <v>0.30379746835443039</v>
      </c>
      <c r="I15" s="14"/>
    </row>
    <row r="16" spans="1:9">
      <c r="A16" s="8" t="s">
        <v>11</v>
      </c>
      <c r="B16" s="8"/>
      <c r="C16" s="8"/>
      <c r="D16" s="9"/>
      <c r="E16" s="11"/>
      <c r="F16" s="11"/>
      <c r="G16" s="11"/>
      <c r="H16" s="11">
        <f>SUM(H5:H15)</f>
        <v>59.985265822784811</v>
      </c>
      <c r="I16" s="17" t="s">
        <v>16</v>
      </c>
    </row>
    <row r="18" spans="1:9">
      <c r="D18" s="7"/>
      <c r="E18" s="12"/>
      <c r="F18" s="12"/>
      <c r="G18" s="18"/>
      <c r="H18" s="12"/>
    </row>
    <row r="19" spans="1:9">
      <c r="D19" s="7"/>
      <c r="E19" s="10"/>
      <c r="F19" s="12"/>
      <c r="G19" s="18"/>
      <c r="H19" s="12"/>
    </row>
    <row r="21" spans="1:9">
      <c r="A21" s="20" t="s">
        <v>22</v>
      </c>
      <c r="D21" s="7"/>
      <c r="H21" s="12">
        <v>80</v>
      </c>
      <c r="I21" t="s">
        <v>15</v>
      </c>
    </row>
    <row r="22" spans="1:9">
      <c r="D22" s="7"/>
      <c r="H22" s="12">
        <f>24*0.75*H21/H16</f>
        <v>24.0058951185481</v>
      </c>
      <c r="I22" t="s">
        <v>47</v>
      </c>
    </row>
    <row r="23" spans="1:9">
      <c r="A23" t="s">
        <v>37</v>
      </c>
    </row>
    <row r="24" spans="1:9">
      <c r="H24" s="12"/>
    </row>
    <row r="25" spans="1:9">
      <c r="A25" t="s">
        <v>38</v>
      </c>
      <c r="H25" s="18">
        <f>E6+E12</f>
        <v>8.9250000000000007</v>
      </c>
      <c r="I25" t="s">
        <v>0</v>
      </c>
    </row>
    <row r="26" spans="1:9">
      <c r="H26" s="18"/>
    </row>
    <row r="27" spans="1:9">
      <c r="A27" t="s">
        <v>48</v>
      </c>
    </row>
    <row r="28" spans="1:9">
      <c r="H28" s="7">
        <f>H16/21</f>
        <v>2.8564412296564194</v>
      </c>
      <c r="I28" t="s">
        <v>42</v>
      </c>
    </row>
    <row r="29" spans="1:9">
      <c r="H29" s="7">
        <f>H25/21</f>
        <v>0.42500000000000004</v>
      </c>
      <c r="I29" t="s">
        <v>41</v>
      </c>
    </row>
    <row r="30" spans="1:9">
      <c r="E30" s="7" t="s">
        <v>43</v>
      </c>
    </row>
    <row r="31" spans="1:9">
      <c r="A31" t="s">
        <v>49</v>
      </c>
      <c r="E31" s="7">
        <f>E14</f>
        <v>72</v>
      </c>
      <c r="H31" s="16"/>
      <c r="I31" s="14"/>
    </row>
    <row r="32" spans="1:9">
      <c r="A32" t="s">
        <v>44</v>
      </c>
      <c r="E32" s="7">
        <v>20</v>
      </c>
      <c r="H32" s="23">
        <f>SUM(H5:H15) - H14 - H7 + E31 + E32</f>
        <v>133.38526582278482</v>
      </c>
      <c r="I32" s="21" t="s">
        <v>16</v>
      </c>
    </row>
    <row r="33" spans="8:9">
      <c r="H33" s="7">
        <f>H32/21</f>
        <v>6.3516793248945147</v>
      </c>
      <c r="I33" t="s">
        <v>42</v>
      </c>
    </row>
  </sheetData>
  <phoneticPr fontId="1" type="noConversion"/>
  <pageMargins left="0.75" right="0.75" top="1" bottom="1" header="0.5" footer="0.5"/>
  <pageSetup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rfuhrmann</cp:lastModifiedBy>
  <dcterms:created xsi:type="dcterms:W3CDTF">2010-03-22T18:53:21Z</dcterms:created>
  <dcterms:modified xsi:type="dcterms:W3CDTF">2011-06-11T16:34:26Z</dcterms:modified>
</cp:coreProperties>
</file>