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5" i="1" l="1"/>
  <c r="E14" i="1"/>
  <c r="E15" i="1" s="1"/>
  <c r="D14" i="1"/>
  <c r="C14" i="1"/>
  <c r="C15" i="1" s="1"/>
  <c r="B14" i="1"/>
  <c r="B15" i="1" s="1"/>
  <c r="E10" i="1"/>
  <c r="D10" i="1"/>
  <c r="C10" i="1"/>
  <c r="B10" i="1"/>
  <c r="E13" i="1"/>
  <c r="D13" i="1"/>
  <c r="C13" i="1"/>
  <c r="B13" i="1"/>
  <c r="E11" i="1" l="1"/>
  <c r="E12" i="1" s="1"/>
  <c r="D11" i="1"/>
  <c r="D12" i="1" s="1"/>
  <c r="C11" i="1"/>
  <c r="C12" i="1" s="1"/>
  <c r="B11" i="1"/>
  <c r="B12" i="1" s="1"/>
  <c r="F9" i="1"/>
  <c r="C21" i="1"/>
  <c r="D21" i="1" s="1"/>
  <c r="F21" i="1" s="1"/>
  <c r="E21" i="1" s="1"/>
  <c r="B22" i="1"/>
  <c r="B23" i="1" s="1"/>
  <c r="G9" i="1" l="1"/>
  <c r="F14" i="1"/>
  <c r="F13" i="1"/>
  <c r="F10" i="1"/>
  <c r="F11" i="1"/>
  <c r="F12" i="1" s="1"/>
  <c r="C22" i="1"/>
  <c r="D22" i="1" s="1"/>
  <c r="F22" i="1" s="1"/>
  <c r="E22" i="1" s="1"/>
  <c r="B24" i="1"/>
  <c r="C23" i="1"/>
  <c r="D23" i="1" s="1"/>
  <c r="F23" i="1" s="1"/>
  <c r="E23" i="1" s="1"/>
  <c r="F15" i="1" l="1"/>
  <c r="H9" i="1"/>
  <c r="G13" i="1"/>
  <c r="G10" i="1"/>
  <c r="G11" i="1" s="1"/>
  <c r="G12" i="1" s="1"/>
  <c r="G14" i="1"/>
  <c r="G15" i="1" s="1"/>
  <c r="B25" i="1"/>
  <c r="C24" i="1"/>
  <c r="D24" i="1" s="1"/>
  <c r="F24" i="1" s="1"/>
  <c r="E24" i="1" s="1"/>
  <c r="I9" i="1" l="1"/>
  <c r="H13" i="1"/>
  <c r="H10" i="1"/>
  <c r="H11" i="1" s="1"/>
  <c r="H12" i="1" s="1"/>
  <c r="H14" i="1"/>
  <c r="H15" i="1" s="1"/>
  <c r="B26" i="1"/>
  <c r="C25" i="1"/>
  <c r="D25" i="1" s="1"/>
  <c r="F25" i="1" s="1"/>
  <c r="E25" i="1" s="1"/>
  <c r="J9" i="1" l="1"/>
  <c r="I13" i="1"/>
  <c r="I10" i="1"/>
  <c r="I11" i="1" s="1"/>
  <c r="I12" i="1" s="1"/>
  <c r="I14" i="1"/>
  <c r="I15" i="1" s="1"/>
  <c r="B27" i="1"/>
  <c r="C26" i="1"/>
  <c r="D26" i="1" s="1"/>
  <c r="F26" i="1" s="1"/>
  <c r="E26" i="1" s="1"/>
  <c r="K9" i="1" l="1"/>
  <c r="J10" i="1"/>
  <c r="J11" i="1" s="1"/>
  <c r="J12" i="1" s="1"/>
  <c r="J14" i="1"/>
  <c r="J15" i="1" s="1"/>
  <c r="J13" i="1"/>
  <c r="B28" i="1"/>
  <c r="C27" i="1"/>
  <c r="D27" i="1" s="1"/>
  <c r="F27" i="1" s="1"/>
  <c r="E27" i="1" s="1"/>
  <c r="L9" i="1" l="1"/>
  <c r="K14" i="1"/>
  <c r="K13" i="1"/>
  <c r="K10" i="1"/>
  <c r="K11" i="1" s="1"/>
  <c r="K12" i="1" s="1"/>
  <c r="B29" i="1"/>
  <c r="C28" i="1"/>
  <c r="D28" i="1" s="1"/>
  <c r="F28" i="1" s="1"/>
  <c r="E28" i="1" s="1"/>
  <c r="K15" i="1" l="1"/>
  <c r="L10" i="1"/>
  <c r="L11" i="1" s="1"/>
  <c r="L12" i="1" s="1"/>
  <c r="L13" i="1"/>
  <c r="L14" i="1"/>
  <c r="L15" i="1" s="1"/>
  <c r="B30" i="1"/>
  <c r="C29" i="1"/>
  <c r="D29" i="1" s="1"/>
  <c r="F29" i="1" s="1"/>
  <c r="E29" i="1" s="1"/>
  <c r="B31" i="1" l="1"/>
  <c r="C30" i="1"/>
  <c r="D30" i="1" s="1"/>
  <c r="F30" i="1" s="1"/>
  <c r="E30" i="1" s="1"/>
  <c r="B32" i="1" l="1"/>
  <c r="C31" i="1"/>
  <c r="D31" i="1" s="1"/>
  <c r="F31" i="1" s="1"/>
  <c r="E31" i="1" s="1"/>
  <c r="B33" i="1" l="1"/>
  <c r="C32" i="1"/>
  <c r="D32" i="1" s="1"/>
  <c r="F32" i="1" s="1"/>
  <c r="E32" i="1" s="1"/>
  <c r="B34" i="1" l="1"/>
  <c r="C33" i="1"/>
  <c r="D33" i="1" s="1"/>
  <c r="F33" i="1" s="1"/>
  <c r="E33" i="1" s="1"/>
  <c r="B35" i="1" l="1"/>
  <c r="C34" i="1"/>
  <c r="D34" i="1" s="1"/>
  <c r="F34" i="1" s="1"/>
  <c r="E34" i="1" s="1"/>
  <c r="B36" i="1" l="1"/>
  <c r="C35" i="1"/>
  <c r="D35" i="1" s="1"/>
  <c r="F35" i="1" s="1"/>
  <c r="E35" i="1" s="1"/>
  <c r="B37" i="1" l="1"/>
  <c r="C36" i="1"/>
  <c r="D36" i="1" s="1"/>
  <c r="F36" i="1" s="1"/>
  <c r="E36" i="1" s="1"/>
  <c r="B38" i="1" l="1"/>
  <c r="C37" i="1"/>
  <c r="D37" i="1" s="1"/>
  <c r="F37" i="1" s="1"/>
  <c r="E37" i="1" s="1"/>
  <c r="B39" i="1" l="1"/>
  <c r="C38" i="1"/>
  <c r="D38" i="1" s="1"/>
  <c r="F38" i="1" s="1"/>
  <c r="E38" i="1" s="1"/>
  <c r="B40" i="1" l="1"/>
  <c r="C39" i="1"/>
  <c r="D39" i="1" s="1"/>
  <c r="F39" i="1" s="1"/>
  <c r="E39" i="1" s="1"/>
  <c r="B41" i="1" l="1"/>
  <c r="C41" i="1" s="1"/>
  <c r="D41" i="1" s="1"/>
  <c r="F41" i="1" s="1"/>
  <c r="E41" i="1" s="1"/>
  <c r="C40" i="1"/>
  <c r="D40" i="1" s="1"/>
  <c r="F40" i="1" s="1"/>
  <c r="E40" i="1" s="1"/>
</calcChain>
</file>

<file path=xl/sharedStrings.xml><?xml version="1.0" encoding="utf-8"?>
<sst xmlns="http://schemas.openxmlformats.org/spreadsheetml/2006/main" count="16" uniqueCount="16">
  <si>
    <t>Wave Period</t>
  </si>
  <si>
    <t>[s]</t>
  </si>
  <si>
    <t>Wave Frequency</t>
  </si>
  <si>
    <t>[Hz]</t>
  </si>
  <si>
    <t>[rad/s]</t>
  </si>
  <si>
    <t>WaveLength</t>
  </si>
  <si>
    <t>[m]</t>
  </si>
  <si>
    <t>Wave Number</t>
  </si>
  <si>
    <t>k  [1/m]</t>
  </si>
  <si>
    <t>Displacement  [m^3]</t>
  </si>
  <si>
    <t>Displ.  [lbs SeaWater]</t>
  </si>
  <si>
    <t>Displ.  [kg SeaWater]</t>
  </si>
  <si>
    <t>WaterPlane Area [m^2]</t>
  </si>
  <si>
    <t>Waterplane I [m^4]</t>
  </si>
  <si>
    <t>MBARI Buoy</t>
  </si>
  <si>
    <t>I/Disp [m]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</si>
</sst>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&quot;d = &quot;0\ &quot;in&quot;"/>
    <numFmt numFmtId="167" formatCode="&quot;draft = &quot;0\ &quot;in&quot;"/>
    <numFmt numFmtId="170" formatCode="0.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6" fontId="0" fillId="0" borderId="1" xfId="0" applyNumberFormat="1" applyBorder="1"/>
    <xf numFmtId="164" fontId="0" fillId="0" borderId="1" xfId="0" applyNumberFormat="1" applyBorder="1"/>
    <xf numFmtId="0" fontId="0" fillId="0" borderId="2" xfId="0" applyBorder="1"/>
    <xf numFmtId="167" fontId="0" fillId="0" borderId="0" xfId="0" applyNumberFormat="1" applyAlignment="1">
      <alignment horizontal="left"/>
    </xf>
    <xf numFmtId="0" fontId="0" fillId="0" borderId="1" xfId="0" applyFill="1" applyBorder="1"/>
    <xf numFmtId="2" fontId="0" fillId="0" borderId="1" xfId="0" applyNumberFormat="1" applyBorder="1"/>
    <xf numFmtId="165" fontId="0" fillId="0" borderId="1" xfId="0" applyNumberFormat="1" applyBorder="1"/>
    <xf numFmtId="170" fontId="0" fillId="0" borderId="1" xfId="0" applyNumberFormat="1" applyBorder="1"/>
    <xf numFmtId="0" fontId="0" fillId="2" borderId="0" xfId="0" applyFill="1" applyAlignment="1">
      <alignment horizontal="center"/>
    </xf>
    <xf numFmtId="166" fontId="0" fillId="2" borderId="1" xfId="0" applyNumberFormat="1" applyFill="1" applyBorder="1"/>
    <xf numFmtId="2" fontId="0" fillId="2" borderId="1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41"/>
  <sheetViews>
    <sheetView tabSelected="1" workbookViewId="0">
      <selection activeCell="A2" sqref="A2:XFD5"/>
    </sheetView>
  </sheetViews>
  <sheetFormatPr defaultRowHeight="15" x14ac:dyDescent="0.25"/>
  <cols>
    <col min="1" max="1" width="21" customWidth="1"/>
    <col min="2" max="12" width="13.42578125" customWidth="1"/>
  </cols>
  <sheetData>
    <row r="7" spans="1:12" x14ac:dyDescent="0.25">
      <c r="A7" s="9">
        <v>20</v>
      </c>
    </row>
    <row r="8" spans="1:12" x14ac:dyDescent="0.25">
      <c r="J8" s="14" t="s">
        <v>14</v>
      </c>
    </row>
    <row r="9" spans="1:12" x14ac:dyDescent="0.25">
      <c r="A9" s="8"/>
      <c r="B9" s="6">
        <v>12</v>
      </c>
      <c r="C9" s="6">
        <v>24</v>
      </c>
      <c r="D9" s="6">
        <v>32</v>
      </c>
      <c r="E9" s="6">
        <v>36</v>
      </c>
      <c r="F9" s="6">
        <f>+E9+12</f>
        <v>48</v>
      </c>
      <c r="G9" s="6">
        <f t="shared" ref="G9:L9" si="0">+F9+12</f>
        <v>60</v>
      </c>
      <c r="H9" s="6">
        <f t="shared" si="0"/>
        <v>72</v>
      </c>
      <c r="I9" s="6">
        <f t="shared" si="0"/>
        <v>84</v>
      </c>
      <c r="J9" s="15">
        <f t="shared" si="0"/>
        <v>96</v>
      </c>
      <c r="K9" s="6">
        <f t="shared" si="0"/>
        <v>108</v>
      </c>
      <c r="L9" s="6">
        <f t="shared" si="0"/>
        <v>120</v>
      </c>
    </row>
    <row r="10" spans="1:12" x14ac:dyDescent="0.25">
      <c r="A10" s="5" t="s">
        <v>9</v>
      </c>
      <c r="B10" s="11">
        <f>(0.0254^3)*PI()*$A$7*0.25*B9^2</f>
        <v>3.7066665510940157E-2</v>
      </c>
      <c r="C10" s="11">
        <f t="shared" ref="C10:L10" si="1">(0.0254^3)*PI()*$A$7*0.25*C9^2</f>
        <v>0.14826666204376063</v>
      </c>
      <c r="D10" s="11">
        <f t="shared" si="1"/>
        <v>0.26358517696668554</v>
      </c>
      <c r="E10" s="11">
        <f t="shared" si="1"/>
        <v>0.33359998959846138</v>
      </c>
      <c r="F10" s="11">
        <f t="shared" si="1"/>
        <v>0.59306664817504251</v>
      </c>
      <c r="G10" s="11">
        <f t="shared" si="1"/>
        <v>0.92666663777350389</v>
      </c>
      <c r="H10" s="11">
        <f t="shared" si="1"/>
        <v>1.3343999583938455</v>
      </c>
      <c r="I10" s="11">
        <f t="shared" si="1"/>
        <v>1.8162666100360676</v>
      </c>
      <c r="J10" s="16">
        <f t="shared" si="1"/>
        <v>2.37226659270017</v>
      </c>
      <c r="K10" s="11">
        <f t="shared" si="1"/>
        <v>3.0023999063861524</v>
      </c>
      <c r="L10" s="11">
        <f t="shared" si="1"/>
        <v>3.7066665510940155</v>
      </c>
    </row>
    <row r="11" spans="1:12" x14ac:dyDescent="0.25">
      <c r="A11" s="5" t="s">
        <v>11</v>
      </c>
      <c r="B11" s="7">
        <f>1025*B10</f>
        <v>37.993332148713662</v>
      </c>
      <c r="C11" s="7">
        <f t="shared" ref="C11:L11" si="2">1025*C10</f>
        <v>151.97332859485465</v>
      </c>
      <c r="D11" s="7">
        <f t="shared" si="2"/>
        <v>270.17480639085267</v>
      </c>
      <c r="E11" s="7">
        <f t="shared" si="2"/>
        <v>341.93998933842289</v>
      </c>
      <c r="F11" s="7">
        <f t="shared" si="2"/>
        <v>607.8933143794186</v>
      </c>
      <c r="G11" s="7">
        <f t="shared" si="2"/>
        <v>949.83330371784143</v>
      </c>
      <c r="H11" s="7">
        <f t="shared" si="2"/>
        <v>1367.7599573536916</v>
      </c>
      <c r="I11" s="7">
        <f t="shared" si="2"/>
        <v>1861.6732752869693</v>
      </c>
      <c r="J11" s="17">
        <f t="shared" si="2"/>
        <v>2431.5732575176744</v>
      </c>
      <c r="K11" s="7">
        <f t="shared" si="2"/>
        <v>3077.4599040458061</v>
      </c>
      <c r="L11" s="7">
        <f t="shared" si="2"/>
        <v>3799.3332148713657</v>
      </c>
    </row>
    <row r="12" spans="1:12" x14ac:dyDescent="0.25">
      <c r="A12" s="5" t="s">
        <v>10</v>
      </c>
      <c r="B12" s="7">
        <f>2.2*B11</f>
        <v>83.58533072717006</v>
      </c>
      <c r="C12" s="7">
        <f t="shared" ref="C12:L12" si="3">2.2*C11</f>
        <v>334.34132290868024</v>
      </c>
      <c r="D12" s="7">
        <f t="shared" si="3"/>
        <v>594.38457405987594</v>
      </c>
      <c r="E12" s="7">
        <f t="shared" si="3"/>
        <v>752.26797654453037</v>
      </c>
      <c r="F12" s="7">
        <f t="shared" si="3"/>
        <v>1337.365291634721</v>
      </c>
      <c r="G12" s="7">
        <f t="shared" si="3"/>
        <v>2089.6332681792514</v>
      </c>
      <c r="H12" s="7">
        <f t="shared" si="3"/>
        <v>3009.0719061781215</v>
      </c>
      <c r="I12" s="7">
        <f t="shared" si="3"/>
        <v>4095.6812056313329</v>
      </c>
      <c r="J12" s="17">
        <f t="shared" si="3"/>
        <v>5349.4611665388838</v>
      </c>
      <c r="K12" s="7">
        <f t="shared" si="3"/>
        <v>6770.4117889007739</v>
      </c>
      <c r="L12" s="7">
        <f t="shared" si="3"/>
        <v>8358.5330727170058</v>
      </c>
    </row>
    <row r="13" spans="1:12" x14ac:dyDescent="0.25">
      <c r="A13" s="10" t="s">
        <v>12</v>
      </c>
      <c r="B13" s="11">
        <f>+(0.0254^2)*PI()*0.25*B9^2</f>
        <v>7.2965876990039674E-2</v>
      </c>
      <c r="C13" s="11">
        <f t="shared" ref="C13:L13" si="4">+(0.0254^2)*PI()*0.25*C9^2</f>
        <v>0.2918635079601587</v>
      </c>
      <c r="D13" s="11">
        <f t="shared" si="4"/>
        <v>0.51886845859583763</v>
      </c>
      <c r="E13" s="11">
        <f t="shared" si="4"/>
        <v>0.65669289291035704</v>
      </c>
      <c r="F13" s="11">
        <f t="shared" si="4"/>
        <v>1.1674540318406348</v>
      </c>
      <c r="G13" s="11">
        <f t="shared" si="4"/>
        <v>1.8241469247509916</v>
      </c>
      <c r="H13" s="11">
        <f t="shared" si="4"/>
        <v>2.6267715716414282</v>
      </c>
      <c r="I13" s="11">
        <f t="shared" si="4"/>
        <v>3.5753279725119436</v>
      </c>
      <c r="J13" s="16">
        <f t="shared" si="4"/>
        <v>4.6698161273625391</v>
      </c>
      <c r="K13" s="11">
        <f t="shared" si="4"/>
        <v>5.9102360361932131</v>
      </c>
      <c r="L13" s="11">
        <f t="shared" si="4"/>
        <v>7.2965876990039664</v>
      </c>
    </row>
    <row r="14" spans="1:12" x14ac:dyDescent="0.25">
      <c r="A14" s="10" t="s">
        <v>13</v>
      </c>
      <c r="B14" s="13">
        <f>+(0.0254^4)*PI()*(B9^4)/64</f>
        <v>4.2367198679004597E-4</v>
      </c>
      <c r="C14" s="12">
        <f t="shared" ref="C14:L14" si="5">+(0.0254^4)*PI()*(C9^4)/64</f>
        <v>6.7787517886407356E-3</v>
      </c>
      <c r="D14" s="12">
        <f t="shared" si="5"/>
        <v>2.14242031838522E-2</v>
      </c>
      <c r="E14" s="12">
        <f t="shared" si="5"/>
        <v>3.4317430929993724E-2</v>
      </c>
      <c r="F14" s="11">
        <f t="shared" si="5"/>
        <v>0.10846002861825177</v>
      </c>
      <c r="G14" s="11">
        <f t="shared" si="5"/>
        <v>0.26479499174377874</v>
      </c>
      <c r="H14" s="11">
        <f t="shared" si="5"/>
        <v>0.54907889487989958</v>
      </c>
      <c r="I14" s="11">
        <f t="shared" si="5"/>
        <v>1.0172364402829004</v>
      </c>
      <c r="J14" s="16">
        <f t="shared" si="5"/>
        <v>1.7353604578920283</v>
      </c>
      <c r="K14" s="11">
        <f t="shared" si="5"/>
        <v>2.7797119053294916</v>
      </c>
      <c r="L14" s="11">
        <f t="shared" si="5"/>
        <v>4.2367198679004598</v>
      </c>
    </row>
    <row r="15" spans="1:12" x14ac:dyDescent="0.25">
      <c r="A15" s="10" t="s">
        <v>15</v>
      </c>
      <c r="B15" s="12">
        <f>+B14/B10</f>
        <v>1.1429999999999999E-2</v>
      </c>
      <c r="C15" s="12">
        <f t="shared" ref="C15:L15" si="6">+C14/C10</f>
        <v>4.5719999999999997E-2</v>
      </c>
      <c r="D15" s="12">
        <f t="shared" si="6"/>
        <v>8.1279999999999991E-2</v>
      </c>
      <c r="E15" s="12">
        <f t="shared" si="6"/>
        <v>0.10287</v>
      </c>
      <c r="F15" s="12">
        <f t="shared" si="6"/>
        <v>0.18287999999999999</v>
      </c>
      <c r="G15" s="12">
        <f t="shared" si="6"/>
        <v>0.28575</v>
      </c>
      <c r="H15" s="12">
        <f t="shared" si="6"/>
        <v>0.41148000000000001</v>
      </c>
      <c r="I15" s="12">
        <f t="shared" si="6"/>
        <v>0.56006999999999996</v>
      </c>
      <c r="J15" s="18">
        <f t="shared" si="6"/>
        <v>0.73151999999999995</v>
      </c>
      <c r="K15" s="12">
        <f t="shared" si="6"/>
        <v>0.92583000000000004</v>
      </c>
      <c r="L15" s="12">
        <f t="shared" si="6"/>
        <v>1.143</v>
      </c>
    </row>
    <row r="19" spans="2:6" x14ac:dyDescent="0.25">
      <c r="B19" s="1" t="s">
        <v>0</v>
      </c>
      <c r="C19" s="4" t="s">
        <v>2</v>
      </c>
      <c r="D19" s="4"/>
      <c r="E19" s="1" t="s">
        <v>5</v>
      </c>
      <c r="F19" s="1" t="s">
        <v>7</v>
      </c>
    </row>
    <row r="20" spans="2:6" x14ac:dyDescent="0.25">
      <c r="B20" s="1" t="s">
        <v>1</v>
      </c>
      <c r="C20" s="1" t="s">
        <v>3</v>
      </c>
      <c r="D20" s="1" t="s">
        <v>4</v>
      </c>
      <c r="E20" s="1" t="s">
        <v>6</v>
      </c>
      <c r="F20" s="1" t="s">
        <v>8</v>
      </c>
    </row>
    <row r="21" spans="2:6" x14ac:dyDescent="0.25">
      <c r="B21" s="1">
        <v>5</v>
      </c>
      <c r="C21" s="3">
        <f>1/B21</f>
        <v>0.2</v>
      </c>
      <c r="D21" s="3">
        <f>2*PI()*C21</f>
        <v>1.2566370614359172</v>
      </c>
      <c r="E21" s="2">
        <f>2*PI()/F21</f>
        <v>39.032749793287337</v>
      </c>
      <c r="F21" s="3">
        <f>+D21*D21/9.81</f>
        <v>0.16097214109829736</v>
      </c>
    </row>
    <row r="22" spans="2:6" x14ac:dyDescent="0.25">
      <c r="B22" s="1">
        <f>+B21+0.5</f>
        <v>5.5</v>
      </c>
      <c r="C22" s="3">
        <f t="shared" ref="C22:C41" si="7">1/B22</f>
        <v>0.18181818181818182</v>
      </c>
      <c r="D22" s="3">
        <f t="shared" ref="D22:D41" si="8">2*PI()*C22</f>
        <v>1.1423973285781066</v>
      </c>
      <c r="E22" s="2">
        <f t="shared" ref="E22:E41" si="9">2*PI()/F22</f>
        <v>47.229627249877673</v>
      </c>
      <c r="F22" s="3">
        <f t="shared" ref="F22:F41" si="10">+D22*D22/9.81</f>
        <v>0.13303482735396477</v>
      </c>
    </row>
    <row r="23" spans="2:6" x14ac:dyDescent="0.25">
      <c r="B23" s="1">
        <f t="shared" ref="B23:B41" si="11">+B22+0.5</f>
        <v>6</v>
      </c>
      <c r="C23" s="3">
        <f t="shared" si="7"/>
        <v>0.16666666666666666</v>
      </c>
      <c r="D23" s="3">
        <f t="shared" si="8"/>
        <v>1.0471975511965976</v>
      </c>
      <c r="E23" s="2">
        <f t="shared" si="9"/>
        <v>56.207159702333769</v>
      </c>
      <c r="F23" s="3">
        <f t="shared" si="10"/>
        <v>0.11178620909603983</v>
      </c>
    </row>
    <row r="24" spans="2:6" x14ac:dyDescent="0.25">
      <c r="B24" s="1">
        <f t="shared" si="11"/>
        <v>6.5</v>
      </c>
      <c r="C24" s="3">
        <f t="shared" si="7"/>
        <v>0.15384615384615385</v>
      </c>
      <c r="D24" s="3">
        <f t="shared" si="8"/>
        <v>0.9666438934122441</v>
      </c>
      <c r="E24" s="2">
        <f t="shared" si="9"/>
        <v>65.965347150655589</v>
      </c>
      <c r="F24" s="3">
        <f t="shared" si="10"/>
        <v>9.524978763212863E-2</v>
      </c>
    </row>
    <row r="25" spans="2:6" x14ac:dyDescent="0.25">
      <c r="B25" s="1">
        <f t="shared" si="11"/>
        <v>7</v>
      </c>
      <c r="C25" s="3">
        <f t="shared" si="7"/>
        <v>0.14285714285714285</v>
      </c>
      <c r="D25" s="3">
        <f t="shared" si="8"/>
        <v>0.89759790102565518</v>
      </c>
      <c r="E25" s="2">
        <f t="shared" si="9"/>
        <v>76.504189594843183</v>
      </c>
      <c r="F25" s="3">
        <f t="shared" si="10"/>
        <v>8.2128643417498648E-2</v>
      </c>
    </row>
    <row r="26" spans="2:6" x14ac:dyDescent="0.25">
      <c r="B26" s="1">
        <f t="shared" si="11"/>
        <v>7.5</v>
      </c>
      <c r="C26" s="3">
        <f t="shared" si="7"/>
        <v>0.13333333333333333</v>
      </c>
      <c r="D26" s="3">
        <f t="shared" si="8"/>
        <v>0.83775804095727813</v>
      </c>
      <c r="E26" s="2">
        <f t="shared" si="9"/>
        <v>87.823687034896508</v>
      </c>
      <c r="F26" s="3">
        <f t="shared" si="10"/>
        <v>7.1543173821465494E-2</v>
      </c>
    </row>
    <row r="27" spans="2:6" x14ac:dyDescent="0.25">
      <c r="B27" s="1">
        <f t="shared" si="11"/>
        <v>8</v>
      </c>
      <c r="C27" s="3">
        <f t="shared" si="7"/>
        <v>0.125</v>
      </c>
      <c r="D27" s="3">
        <f t="shared" si="8"/>
        <v>0.78539816339744828</v>
      </c>
      <c r="E27" s="2">
        <f t="shared" si="9"/>
        <v>99.923839470815579</v>
      </c>
      <c r="F27" s="3">
        <f t="shared" si="10"/>
        <v>6.2879742616522405E-2</v>
      </c>
    </row>
    <row r="28" spans="2:6" x14ac:dyDescent="0.25">
      <c r="B28" s="1">
        <f t="shared" si="11"/>
        <v>8.5</v>
      </c>
      <c r="C28" s="3">
        <f t="shared" si="7"/>
        <v>0.11764705882352941</v>
      </c>
      <c r="D28" s="3">
        <f t="shared" si="8"/>
        <v>0.73919827143289252</v>
      </c>
      <c r="E28" s="2">
        <f t="shared" si="9"/>
        <v>112.8046469026004</v>
      </c>
      <c r="F28" s="3">
        <f t="shared" si="10"/>
        <v>5.5699702802179021E-2</v>
      </c>
    </row>
    <row r="29" spans="2:6" x14ac:dyDescent="0.25">
      <c r="B29" s="1">
        <f t="shared" si="11"/>
        <v>9</v>
      </c>
      <c r="C29" s="3">
        <f t="shared" si="7"/>
        <v>0.1111111111111111</v>
      </c>
      <c r="D29" s="3">
        <f t="shared" si="8"/>
        <v>0.69813170079773179</v>
      </c>
      <c r="E29" s="2">
        <f t="shared" si="9"/>
        <v>126.46610933025096</v>
      </c>
      <c r="F29" s="3">
        <f t="shared" si="10"/>
        <v>4.968275959823993E-2</v>
      </c>
    </row>
    <row r="30" spans="2:6" x14ac:dyDescent="0.25">
      <c r="B30" s="1">
        <f t="shared" si="11"/>
        <v>9.5</v>
      </c>
      <c r="C30" s="3">
        <f t="shared" si="7"/>
        <v>0.10526315789473684</v>
      </c>
      <c r="D30" s="3">
        <f t="shared" si="8"/>
        <v>0.66138792707153538</v>
      </c>
      <c r="E30" s="2">
        <f t="shared" si="9"/>
        <v>140.90822675376728</v>
      </c>
      <c r="F30" s="3">
        <f t="shared" si="10"/>
        <v>4.4590620802852456E-2</v>
      </c>
    </row>
    <row r="31" spans="2:6" x14ac:dyDescent="0.25">
      <c r="B31" s="1">
        <f t="shared" si="11"/>
        <v>10</v>
      </c>
      <c r="C31" s="3">
        <f t="shared" si="7"/>
        <v>0.1</v>
      </c>
      <c r="D31" s="3">
        <f t="shared" si="8"/>
        <v>0.62831853071795862</v>
      </c>
      <c r="E31" s="2">
        <f t="shared" si="9"/>
        <v>156.13099917314935</v>
      </c>
      <c r="F31" s="3">
        <f t="shared" si="10"/>
        <v>4.0243035274574339E-2</v>
      </c>
    </row>
    <row r="32" spans="2:6" x14ac:dyDescent="0.25">
      <c r="B32" s="1">
        <f t="shared" si="11"/>
        <v>10.5</v>
      </c>
      <c r="C32" s="3">
        <f t="shared" si="7"/>
        <v>9.5238095238095233E-2</v>
      </c>
      <c r="D32" s="3">
        <f t="shared" si="8"/>
        <v>0.59839860068377004</v>
      </c>
      <c r="E32" s="2">
        <f t="shared" si="9"/>
        <v>172.13442658839719</v>
      </c>
      <c r="F32" s="3">
        <f t="shared" si="10"/>
        <v>3.6501619296666059E-2</v>
      </c>
    </row>
    <row r="33" spans="2:6" x14ac:dyDescent="0.25">
      <c r="B33" s="1">
        <f t="shared" si="11"/>
        <v>11</v>
      </c>
      <c r="C33" s="3">
        <f t="shared" si="7"/>
        <v>9.0909090909090912E-2</v>
      </c>
      <c r="D33" s="3">
        <f t="shared" si="8"/>
        <v>0.5711986642890533</v>
      </c>
      <c r="E33" s="2">
        <f t="shared" si="9"/>
        <v>188.91850899951069</v>
      </c>
      <c r="F33" s="3">
        <f t="shared" si="10"/>
        <v>3.3258706838491192E-2</v>
      </c>
    </row>
    <row r="34" spans="2:6" x14ac:dyDescent="0.25">
      <c r="B34" s="1">
        <f t="shared" si="11"/>
        <v>11.5</v>
      </c>
      <c r="C34" s="3">
        <f t="shared" si="7"/>
        <v>8.6956521739130432E-2</v>
      </c>
      <c r="D34" s="3">
        <f t="shared" si="8"/>
        <v>0.54636393975474662</v>
      </c>
      <c r="E34" s="2">
        <f t="shared" si="9"/>
        <v>206.48324640649003</v>
      </c>
      <c r="F34" s="3">
        <f t="shared" si="10"/>
        <v>3.0429516275670577E-2</v>
      </c>
    </row>
    <row r="35" spans="2:6" x14ac:dyDescent="0.25">
      <c r="B35" s="1">
        <f t="shared" si="11"/>
        <v>12</v>
      </c>
      <c r="C35" s="3">
        <f t="shared" si="7"/>
        <v>8.3333333333333329E-2</v>
      </c>
      <c r="D35" s="3">
        <f t="shared" si="8"/>
        <v>0.52359877559829882</v>
      </c>
      <c r="E35" s="2">
        <f t="shared" si="9"/>
        <v>224.82863880933508</v>
      </c>
      <c r="F35" s="3">
        <f t="shared" si="10"/>
        <v>2.7946552274009957E-2</v>
      </c>
    </row>
    <row r="36" spans="2:6" x14ac:dyDescent="0.25">
      <c r="B36" s="1">
        <f t="shared" si="11"/>
        <v>12.5</v>
      </c>
      <c r="C36" s="3">
        <f t="shared" si="7"/>
        <v>0.08</v>
      </c>
      <c r="D36" s="3">
        <f t="shared" si="8"/>
        <v>0.50265482457436694</v>
      </c>
      <c r="E36" s="2">
        <f t="shared" si="9"/>
        <v>243.95468620804581</v>
      </c>
      <c r="F36" s="3">
        <f t="shared" si="10"/>
        <v>2.5755542575727583E-2</v>
      </c>
    </row>
    <row r="37" spans="2:6" x14ac:dyDescent="0.25">
      <c r="B37" s="1">
        <f t="shared" si="11"/>
        <v>13</v>
      </c>
      <c r="C37" s="3">
        <f t="shared" si="7"/>
        <v>7.6923076923076927E-2</v>
      </c>
      <c r="D37" s="3">
        <f t="shared" si="8"/>
        <v>0.48332194670612205</v>
      </c>
      <c r="E37" s="2">
        <f t="shared" si="9"/>
        <v>263.86138860262236</v>
      </c>
      <c r="F37" s="3">
        <f t="shared" si="10"/>
        <v>2.3812446908032157E-2</v>
      </c>
    </row>
    <row r="38" spans="2:6" x14ac:dyDescent="0.25">
      <c r="B38" s="1">
        <f t="shared" si="11"/>
        <v>13.5</v>
      </c>
      <c r="C38" s="3">
        <f t="shared" si="7"/>
        <v>7.407407407407407E-2</v>
      </c>
      <c r="D38" s="3">
        <f t="shared" si="8"/>
        <v>0.46542113386515449</v>
      </c>
      <c r="E38" s="2">
        <f t="shared" si="9"/>
        <v>284.5487459930647</v>
      </c>
      <c r="F38" s="3">
        <f t="shared" si="10"/>
        <v>2.208122648810663E-2</v>
      </c>
    </row>
    <row r="39" spans="2:6" x14ac:dyDescent="0.25">
      <c r="B39" s="1">
        <f t="shared" si="11"/>
        <v>14</v>
      </c>
      <c r="C39" s="3">
        <f t="shared" si="7"/>
        <v>7.1428571428571425E-2</v>
      </c>
      <c r="D39" s="3">
        <f t="shared" si="8"/>
        <v>0.44879895051282759</v>
      </c>
      <c r="E39" s="2">
        <f t="shared" si="9"/>
        <v>306.01675837937273</v>
      </c>
      <c r="F39" s="3">
        <f t="shared" si="10"/>
        <v>2.0532160854374662E-2</v>
      </c>
    </row>
    <row r="40" spans="2:6" x14ac:dyDescent="0.25">
      <c r="B40" s="1">
        <f t="shared" si="11"/>
        <v>14.5</v>
      </c>
      <c r="C40" s="3">
        <f t="shared" si="7"/>
        <v>6.8965517241379309E-2</v>
      </c>
      <c r="D40" s="3">
        <f t="shared" si="8"/>
        <v>0.43332312463307493</v>
      </c>
      <c r="E40" s="2">
        <f t="shared" si="9"/>
        <v>328.26542576154645</v>
      </c>
      <c r="F40" s="3">
        <f t="shared" si="10"/>
        <v>1.9140563745338571E-2</v>
      </c>
    </row>
    <row r="41" spans="2:6" x14ac:dyDescent="0.25">
      <c r="B41" s="1">
        <f t="shared" si="11"/>
        <v>15</v>
      </c>
      <c r="C41" s="3">
        <f t="shared" si="7"/>
        <v>6.6666666666666666E-2</v>
      </c>
      <c r="D41" s="3">
        <f t="shared" si="8"/>
        <v>0.41887902047863906</v>
      </c>
      <c r="E41" s="2">
        <f t="shared" si="9"/>
        <v>351.29474813958603</v>
      </c>
      <c r="F41" s="3">
        <f t="shared" si="10"/>
        <v>1.7885793455366374E-2</v>
      </c>
    </row>
  </sheetData>
  <mergeCells count="1">
    <mergeCell ref="C19:D19"/>
  </mergeCells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2014-04-21T19:12:30Z</dcterms:modified>
</cp:coreProperties>
</file>