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800139.EyeRIS\EyeRIS.Documents\EyeRIS.Data\LabData\ParticleDilution02\"/>
    </mc:Choice>
  </mc:AlternateContent>
  <bookViews>
    <workbookView xWindow="0" yWindow="0" windowWidth="28800" windowHeight="1281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19" i="1" l="1"/>
  <c r="Q18" i="1"/>
  <c r="Q17" i="1"/>
  <c r="Q16" i="1"/>
  <c r="Q15" i="1"/>
  <c r="Q14" i="1"/>
  <c r="Q13" i="1"/>
  <c r="Q12" i="1"/>
  <c r="L2" i="1"/>
  <c r="P6" i="1"/>
  <c r="O13" i="1"/>
  <c r="O14" i="1" s="1"/>
  <c r="O15" i="1" s="1"/>
  <c r="O16" i="1" s="1"/>
  <c r="O17" i="1" s="1"/>
  <c r="O18" i="1" s="1"/>
  <c r="O19" i="1" s="1"/>
  <c r="U14" i="1" l="1"/>
  <c r="U15" i="1" s="1"/>
  <c r="U16" i="1" s="1"/>
  <c r="U17" i="1" s="1"/>
  <c r="U18" i="1" s="1"/>
  <c r="U19" i="1" s="1"/>
  <c r="R13" i="1"/>
  <c r="R14" i="1"/>
  <c r="R15" i="1"/>
  <c r="R16" i="1"/>
  <c r="R17" i="1"/>
  <c r="R18" i="1"/>
  <c r="R19" i="1"/>
  <c r="R12" i="1"/>
  <c r="U13" i="1" l="1"/>
  <c r="U12" i="1" s="1"/>
  <c r="B2" i="1"/>
  <c r="G2" i="1"/>
  <c r="H3" i="1"/>
  <c r="H4" i="1"/>
  <c r="H5" i="1"/>
  <c r="H6" i="1"/>
  <c r="H7" i="1"/>
  <c r="H2" i="1"/>
  <c r="B3" i="1"/>
  <c r="G3" i="1" s="1"/>
  <c r="B4" i="1" l="1"/>
  <c r="B5" i="1" s="1"/>
  <c r="G5" i="1" s="1"/>
  <c r="G4" i="1" l="1"/>
  <c r="B6" i="1"/>
  <c r="B7" i="1" s="1"/>
  <c r="G7" i="1" s="1"/>
  <c r="G6" i="1" l="1"/>
</calcChain>
</file>

<file path=xl/sharedStrings.xml><?xml version="1.0" encoding="utf-8"?>
<sst xmlns="http://schemas.openxmlformats.org/spreadsheetml/2006/main" count="10" uniqueCount="10">
  <si>
    <t>Notes:</t>
  </si>
  <si>
    <t>Steps x1, x2 seemed like to concetration was too high for total focus image, lots of artifacts</t>
  </si>
  <si>
    <t>Dilution Step</t>
  </si>
  <si>
    <t>Expected</t>
  </si>
  <si>
    <t>Estimated</t>
  </si>
  <si>
    <t>std error</t>
  </si>
  <si>
    <t>Step number</t>
  </si>
  <si>
    <t>Removed 4 l each dilution</t>
  </si>
  <si>
    <t>Imaged Volume: 15*5*5 cc</t>
  </si>
  <si>
    <t xml:space="preserve">Tank Volume (ml):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</si>
</sst>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Dilution Experiment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v>Estimated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Sheet1!$O$12:$O$19</c:f>
              <c:numCache>
                <c:formatCode>General</c:formatCode>
                <c:ptCount val="8"/>
                <c:pt idx="0">
                  <c:v>1</c:v>
                </c:pt>
                <c:pt idx="1">
                  <c:v>1.8866789647191822</c:v>
                </c:pt>
                <c:pt idx="2">
                  <c:v>3.5595575159138448</c:v>
                </c:pt>
                <c:pt idx="3">
                  <c:v>6.7157422889827165</c:v>
                </c:pt>
                <c:pt idx="4">
                  <c:v>12.670449709098742</c:v>
                </c:pt>
                <c:pt idx="5">
                  <c:v>23.905070939688876</c:v>
                </c:pt>
                <c:pt idx="6">
                  <c:v>45.101194492030814</c:v>
                </c:pt>
                <c:pt idx="7">
                  <c:v>85.091474931823171</c:v>
                </c:pt>
              </c:numCache>
            </c:numRef>
          </c:xVal>
          <c:yVal>
            <c:numRef>
              <c:f>Sheet1!$Q$12:$Q$19</c:f>
              <c:numCache>
                <c:formatCode>General</c:formatCode>
                <c:ptCount val="8"/>
                <c:pt idx="0">
                  <c:v>16.659111111111091</c:v>
                </c:pt>
                <c:pt idx="1">
                  <c:v>12.414666666666665</c:v>
                </c:pt>
                <c:pt idx="2">
                  <c:v>8.320888888888879</c:v>
                </c:pt>
                <c:pt idx="3">
                  <c:v>4.6626666666666674</c:v>
                </c:pt>
                <c:pt idx="4">
                  <c:v>2.9377777777777596</c:v>
                </c:pt>
                <c:pt idx="5">
                  <c:v>1.3737777777777758</c:v>
                </c:pt>
                <c:pt idx="6">
                  <c:v>0.78400000000000003</c:v>
                </c:pt>
                <c:pt idx="7">
                  <c:v>0.52133333333333343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500-418C-ADF9-858F5E506256}"/>
            </c:ext>
          </c:extLst>
        </c:ser>
        <c:ser>
          <c:idx val="1"/>
          <c:order val="1"/>
          <c:tx>
            <c:v>Expected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Sheet1!$O$12:$O$19</c:f>
              <c:numCache>
                <c:formatCode>General</c:formatCode>
                <c:ptCount val="8"/>
                <c:pt idx="0">
                  <c:v>1</c:v>
                </c:pt>
                <c:pt idx="1">
                  <c:v>1.8866789647191822</c:v>
                </c:pt>
                <c:pt idx="2">
                  <c:v>3.5595575159138448</c:v>
                </c:pt>
                <c:pt idx="3">
                  <c:v>6.7157422889827165</c:v>
                </c:pt>
                <c:pt idx="4">
                  <c:v>12.670449709098742</c:v>
                </c:pt>
                <c:pt idx="5">
                  <c:v>23.905070939688876</c:v>
                </c:pt>
                <c:pt idx="6">
                  <c:v>45.101194492030814</c:v>
                </c:pt>
                <c:pt idx="7">
                  <c:v>85.091474931823171</c:v>
                </c:pt>
              </c:numCache>
            </c:numRef>
          </c:xVal>
          <c:yVal>
            <c:numRef>
              <c:f>Sheet1!$U$12:$U$19</c:f>
              <c:numCache>
                <c:formatCode>General</c:formatCode>
                <c:ptCount val="8"/>
                <c:pt idx="0">
                  <c:v>29.618682583528415</c:v>
                </c:pt>
                <c:pt idx="1">
                  <c:v>15.698846034432217</c:v>
                </c:pt>
                <c:pt idx="2">
                  <c:v>8.320888888888879</c:v>
                </c:pt>
                <c:pt idx="3">
                  <c:v>4.4103363871062085</c:v>
                </c:pt>
                <c:pt idx="4">
                  <c:v>2.3376188899008867</c:v>
                </c:pt>
                <c:pt idx="5">
                  <c:v>1.2390125366393872</c:v>
                </c:pt>
                <c:pt idx="6">
                  <c:v>0.65671614504050224</c:v>
                </c:pt>
                <c:pt idx="7">
                  <c:v>0.34808049346023712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3500-418C-ADF9-858F5E506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3938255"/>
        <c:axId val="233934927"/>
      </c:scatterChart>
      <c:valAx>
        <c:axId val="233938255"/>
        <c:scaling>
          <c:logBase val="10"/>
          <c:orientation val="minMax"/>
          <c:max val="2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Dilution Amount</a:t>
                </a:r>
                <a:r>
                  <a:rPr lang="en-US" sz="1800" baseline="0"/>
                  <a:t> (x)</a:t>
                </a:r>
                <a:endParaRPr lang="en-US" sz="1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34927"/>
        <c:crossesAt val="0.25"/>
        <c:crossBetween val="midCat"/>
      </c:valAx>
      <c:valAx>
        <c:axId val="233934927"/>
        <c:scaling>
          <c:logBase val="10"/>
          <c:orientation val="minMax"/>
          <c:max val="35"/>
          <c:min val="0.2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800"/>
                  <a:t>Concentration</a:t>
                </a:r>
                <a:r>
                  <a:rPr lang="en-US" sz="1800" baseline="0"/>
                  <a:t> (#/ml)</a:t>
                </a:r>
                <a:endParaRPr lang="en-US" sz="1800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393825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image" Target="../media/image1.png"/><Relationship Id="rId1" Type="http://schemas.openxmlformats.org/officeDocument/2006/relationships/chart" Target="../charts/chart1.xml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309561</xdr:colOff>
      <xdr:row>2</xdr:row>
      <xdr:rowOff>38100</xdr:rowOff>
    </xdr:from>
    <xdr:to>
      <xdr:col>38</xdr:col>
      <xdr:colOff>523874</xdr:colOff>
      <xdr:row>30</xdr:row>
      <xdr:rowOff>95250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447676</xdr:colOff>
      <xdr:row>25</xdr:row>
      <xdr:rowOff>152400</xdr:rowOff>
    </xdr:from>
    <xdr:to>
      <xdr:col>18</xdr:col>
      <xdr:colOff>595196</xdr:colOff>
      <xdr:row>45</xdr:row>
      <xdr:rowOff>76200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62876" y="4914900"/>
          <a:ext cx="3805120" cy="3733800"/>
        </a:xfrm>
        <a:prstGeom prst="rect">
          <a:avLst/>
        </a:prstGeom>
      </xdr:spPr>
    </xdr:pic>
    <xdr:clientData/>
  </xdr:twoCellAnchor>
  <xdr:twoCellAnchor editAs="oneCell">
    <xdr:from>
      <xdr:col>18</xdr:col>
      <xdr:colOff>495301</xdr:colOff>
      <xdr:row>25</xdr:row>
      <xdr:rowOff>152401</xdr:rowOff>
    </xdr:from>
    <xdr:to>
      <xdr:col>25</xdr:col>
      <xdr:colOff>85725</xdr:colOff>
      <xdr:row>45</xdr:row>
      <xdr:rowOff>58842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468101" y="4914901"/>
          <a:ext cx="3857624" cy="3716441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25</xdr:row>
      <xdr:rowOff>133351</xdr:rowOff>
    </xdr:from>
    <xdr:to>
      <xdr:col>6</xdr:col>
      <xdr:colOff>256621</xdr:colOff>
      <xdr:row>45</xdr:row>
      <xdr:rowOff>57150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42875" y="4895851"/>
          <a:ext cx="3771346" cy="3733799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25</xdr:row>
      <xdr:rowOff>104775</xdr:rowOff>
    </xdr:from>
    <xdr:to>
      <xdr:col>12</xdr:col>
      <xdr:colOff>400050</xdr:colOff>
      <xdr:row>45</xdr:row>
      <xdr:rowOff>9420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33825" y="4867275"/>
          <a:ext cx="3781425" cy="3714645"/>
        </a:xfrm>
        <a:prstGeom prst="rect">
          <a:avLst/>
        </a:prstGeom>
      </xdr:spPr>
    </xdr:pic>
    <xdr:clientData/>
  </xdr:twoCellAnchor>
  <xdr:twoCellAnchor editAs="oneCell">
    <xdr:from>
      <xdr:col>0</xdr:col>
      <xdr:colOff>142875</xdr:colOff>
      <xdr:row>45</xdr:row>
      <xdr:rowOff>19051</xdr:rowOff>
    </xdr:from>
    <xdr:to>
      <xdr:col>6</xdr:col>
      <xdr:colOff>247650</xdr:colOff>
      <xdr:row>64</xdr:row>
      <xdr:rowOff>53716</xdr:rowOff>
    </xdr:to>
    <xdr:pic>
      <xdr:nvPicPr>
        <xdr:cNvPr id="7" name="Picture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42875" y="8591551"/>
          <a:ext cx="3762375" cy="3654165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285751</xdr:colOff>
      <xdr:row>45</xdr:row>
      <xdr:rowOff>9526</xdr:rowOff>
    </xdr:from>
    <xdr:to>
      <xdr:col>12</xdr:col>
      <xdr:colOff>399017</xdr:colOff>
      <xdr:row>64</xdr:row>
      <xdr:rowOff>85725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943351" y="8582026"/>
          <a:ext cx="3770866" cy="3695699"/>
        </a:xfrm>
        <a:prstGeom prst="rect">
          <a:avLst/>
        </a:prstGeom>
      </xdr:spPr>
    </xdr:pic>
    <xdr:clientData/>
  </xdr:twoCellAnchor>
  <xdr:twoCellAnchor editAs="oneCell">
    <xdr:from>
      <xdr:col>12</xdr:col>
      <xdr:colOff>485775</xdr:colOff>
      <xdr:row>45</xdr:row>
      <xdr:rowOff>19050</xdr:rowOff>
    </xdr:from>
    <xdr:to>
      <xdr:col>18</xdr:col>
      <xdr:colOff>567567</xdr:colOff>
      <xdr:row>64</xdr:row>
      <xdr:rowOff>76200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800975" y="8591550"/>
          <a:ext cx="3739392" cy="3676650"/>
        </a:xfrm>
        <a:prstGeom prst="rect">
          <a:avLst/>
        </a:prstGeom>
      </xdr:spPr>
    </xdr:pic>
    <xdr:clientData/>
  </xdr:twoCellAnchor>
  <xdr:twoCellAnchor editAs="oneCell">
    <xdr:from>
      <xdr:col>18</xdr:col>
      <xdr:colOff>533401</xdr:colOff>
      <xdr:row>45</xdr:row>
      <xdr:rowOff>0</xdr:rowOff>
    </xdr:from>
    <xdr:to>
      <xdr:col>25</xdr:col>
      <xdr:colOff>95251</xdr:colOff>
      <xdr:row>64</xdr:row>
      <xdr:rowOff>91344</xdr:rowOff>
    </xdr:to>
    <xdr:pic>
      <xdr:nvPicPr>
        <xdr:cNvPr id="10" name="Picture 9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1506201" y="8572500"/>
          <a:ext cx="3829050" cy="3710844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64</xdr:row>
      <xdr:rowOff>57150</xdr:rowOff>
    </xdr:from>
    <xdr:to>
      <xdr:col>6</xdr:col>
      <xdr:colOff>238125</xdr:colOff>
      <xdr:row>83</xdr:row>
      <xdr:rowOff>135019</xdr:rowOff>
    </xdr:to>
    <xdr:pic>
      <xdr:nvPicPr>
        <xdr:cNvPr id="11" name="Picture 10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52400" y="12249150"/>
          <a:ext cx="3743325" cy="369736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9"/>
  <sheetViews>
    <sheetView tabSelected="1" topLeftCell="B1" zoomScaleNormal="100" workbookViewId="0">
      <selection activeCell="N10" sqref="N10"/>
    </sheetView>
  </sheetViews>
  <sheetFormatPr defaultRowHeight="15" x14ac:dyDescent="0.25"/>
  <sheetData>
    <row r="1" spans="1:21" x14ac:dyDescent="0.25">
      <c r="A1" t="s">
        <v>6</v>
      </c>
      <c r="B1" t="s">
        <v>3</v>
      </c>
      <c r="C1" t="s">
        <v>4</v>
      </c>
      <c r="D1" t="s">
        <v>5</v>
      </c>
    </row>
    <row r="2" spans="1:21" x14ac:dyDescent="0.25">
      <c r="A2">
        <v>1</v>
      </c>
      <c r="B2">
        <f>C2</f>
        <v>3120.3333333333298</v>
      </c>
      <c r="C2">
        <v>3120.3333333333298</v>
      </c>
      <c r="D2">
        <v>76.710856829757503</v>
      </c>
      <c r="G2">
        <f>LOG10(B2)</f>
        <v>3.4942009905231499</v>
      </c>
      <c r="H2">
        <f>LOG10(C2)</f>
        <v>3.4942009905231499</v>
      </c>
      <c r="J2" t="s">
        <v>2</v>
      </c>
      <c r="L2">
        <f>1/(1-4000/P6)</f>
        <v>1.8866789647191822</v>
      </c>
      <c r="N2" t="s">
        <v>0</v>
      </c>
    </row>
    <row r="3" spans="1:21" x14ac:dyDescent="0.25">
      <c r="A3">
        <v>2</v>
      </c>
      <c r="B3">
        <f>B2/L2</f>
        <v>1653.8761451648281</v>
      </c>
      <c r="C3">
        <v>1748.5</v>
      </c>
      <c r="D3">
        <v>27.8687399547713</v>
      </c>
      <c r="G3">
        <f t="shared" ref="G3:G7" si="0">LOG10(B3)</f>
        <v>3.2185029831575771</v>
      </c>
      <c r="H3">
        <f t="shared" ref="H3:H7" si="1">LOG10(C3)</f>
        <v>3.2426656366452637</v>
      </c>
    </row>
    <row r="4" spans="1:21" x14ac:dyDescent="0.25">
      <c r="A4">
        <v>4</v>
      </c>
      <c r="B4">
        <f>B3/L2</f>
        <v>876.60708371283238</v>
      </c>
      <c r="C4">
        <v>1101.6666666666599</v>
      </c>
      <c r="D4">
        <v>24.340752293678602</v>
      </c>
      <c r="G4">
        <f t="shared" si="0"/>
        <v>2.9428049757920043</v>
      </c>
      <c r="H4">
        <f t="shared" si="1"/>
        <v>3.0420502091019941</v>
      </c>
      <c r="N4" t="s">
        <v>1</v>
      </c>
    </row>
    <row r="5" spans="1:21" x14ac:dyDescent="0.25">
      <c r="A5">
        <v>8</v>
      </c>
      <c r="B5">
        <f>B4/L2</f>
        <v>464.6297012397701</v>
      </c>
      <c r="C5">
        <v>515.16666666666595</v>
      </c>
      <c r="D5">
        <v>18.284784202536599</v>
      </c>
      <c r="G5">
        <f t="shared" si="0"/>
        <v>2.6671069684264315</v>
      </c>
      <c r="H5">
        <f t="shared" si="1"/>
        <v>2.7119477546796609</v>
      </c>
    </row>
    <row r="6" spans="1:21" x14ac:dyDescent="0.25">
      <c r="A6">
        <v>16</v>
      </c>
      <c r="B6">
        <f>B5/L2</f>
        <v>246.26855439018831</v>
      </c>
      <c r="C6">
        <v>294</v>
      </c>
      <c r="D6">
        <v>0</v>
      </c>
      <c r="G6">
        <f t="shared" si="0"/>
        <v>2.3914089610608587</v>
      </c>
      <c r="H6">
        <f t="shared" si="1"/>
        <v>2.4683473304121573</v>
      </c>
      <c r="N6" t="s">
        <v>9</v>
      </c>
      <c r="P6">
        <f>18.45* 15.25*30.25</f>
        <v>8511.2156250000007</v>
      </c>
    </row>
    <row r="7" spans="1:21" x14ac:dyDescent="0.25">
      <c r="A7">
        <v>32</v>
      </c>
      <c r="B7">
        <f>B6/L2</f>
        <v>130.5301850475889</v>
      </c>
      <c r="C7">
        <v>195.5</v>
      </c>
      <c r="D7">
        <v>5.8142545141708002</v>
      </c>
      <c r="G7">
        <f t="shared" si="0"/>
        <v>2.1157109536952858</v>
      </c>
      <c r="H7">
        <f t="shared" si="1"/>
        <v>2.2911467617318855</v>
      </c>
    </row>
    <row r="8" spans="1:21" x14ac:dyDescent="0.25">
      <c r="N8" t="s">
        <v>7</v>
      </c>
    </row>
    <row r="10" spans="1:21" x14ac:dyDescent="0.25">
      <c r="N10" t="s">
        <v>8</v>
      </c>
    </row>
    <row r="12" spans="1:21" x14ac:dyDescent="0.25">
      <c r="N12">
        <v>6247.1666666666597</v>
      </c>
      <c r="O12">
        <v>1</v>
      </c>
      <c r="Q12">
        <f t="shared" ref="Q12:Q19" si="2">N12/R12/1000</f>
        <v>16.659111111111091</v>
      </c>
      <c r="R12">
        <f>15*5*5/1000</f>
        <v>0.375</v>
      </c>
      <c r="U12">
        <f>U13*L2</f>
        <v>29.618682583528415</v>
      </c>
    </row>
    <row r="13" spans="1:21" x14ac:dyDescent="0.25">
      <c r="N13">
        <v>4655.5</v>
      </c>
      <c r="O13">
        <f>O12*L2</f>
        <v>1.8866789647191822</v>
      </c>
      <c r="Q13">
        <f t="shared" si="2"/>
        <v>12.414666666666665</v>
      </c>
      <c r="R13">
        <f t="shared" ref="R13:R19" si="3">15*5*5/1000</f>
        <v>0.375</v>
      </c>
      <c r="U13">
        <f>U14*L2</f>
        <v>15.698846034432217</v>
      </c>
    </row>
    <row r="14" spans="1:21" x14ac:dyDescent="0.25">
      <c r="N14">
        <v>3120.3333333333298</v>
      </c>
      <c r="O14">
        <f>O13*L2</f>
        <v>3.5595575159138448</v>
      </c>
      <c r="Q14">
        <f t="shared" si="2"/>
        <v>8.320888888888879</v>
      </c>
      <c r="R14">
        <f t="shared" si="3"/>
        <v>0.375</v>
      </c>
      <c r="U14">
        <f>Q14</f>
        <v>8.320888888888879</v>
      </c>
    </row>
    <row r="15" spans="1:21" x14ac:dyDescent="0.25">
      <c r="N15">
        <v>1748.5</v>
      </c>
      <c r="O15">
        <f>O14*L2</f>
        <v>6.7157422889827165</v>
      </c>
      <c r="Q15">
        <f t="shared" si="2"/>
        <v>4.6626666666666674</v>
      </c>
      <c r="R15">
        <f t="shared" si="3"/>
        <v>0.375</v>
      </c>
      <c r="U15">
        <f>U14/L2</f>
        <v>4.4103363871062085</v>
      </c>
    </row>
    <row r="16" spans="1:21" x14ac:dyDescent="0.25">
      <c r="N16">
        <v>1101.6666666666599</v>
      </c>
      <c r="O16">
        <f>O15*L2</f>
        <v>12.670449709098742</v>
      </c>
      <c r="Q16">
        <f t="shared" si="2"/>
        <v>2.9377777777777596</v>
      </c>
      <c r="R16">
        <f t="shared" si="3"/>
        <v>0.375</v>
      </c>
      <c r="U16">
        <f>U15/L2</f>
        <v>2.3376188899008867</v>
      </c>
    </row>
    <row r="17" spans="14:21" x14ac:dyDescent="0.25">
      <c r="N17">
        <v>515.16666666666595</v>
      </c>
      <c r="O17">
        <f>O16*L2</f>
        <v>23.905070939688876</v>
      </c>
      <c r="Q17">
        <f t="shared" si="2"/>
        <v>1.3737777777777758</v>
      </c>
      <c r="R17">
        <f t="shared" si="3"/>
        <v>0.375</v>
      </c>
      <c r="U17">
        <f>U16/L2</f>
        <v>1.2390125366393872</v>
      </c>
    </row>
    <row r="18" spans="14:21" x14ac:dyDescent="0.25">
      <c r="N18">
        <v>294</v>
      </c>
      <c r="O18">
        <f>O17*L2</f>
        <v>45.101194492030814</v>
      </c>
      <c r="Q18">
        <f t="shared" si="2"/>
        <v>0.78400000000000003</v>
      </c>
      <c r="R18">
        <f t="shared" si="3"/>
        <v>0.375</v>
      </c>
      <c r="U18">
        <f>U17/L2</f>
        <v>0.65671614504050224</v>
      </c>
    </row>
    <row r="19" spans="14:21" x14ac:dyDescent="0.25">
      <c r="N19">
        <v>195.5</v>
      </c>
      <c r="O19">
        <f>O18*L2</f>
        <v>85.091474931823171</v>
      </c>
      <c r="Q19">
        <f t="shared" si="2"/>
        <v>0.52133333333333343</v>
      </c>
      <c r="R19">
        <f t="shared" si="3"/>
        <v>0.375</v>
      </c>
      <c r="U19">
        <f>U18/L2</f>
        <v>0.34808049346023712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Roberts</dc:creator>
  <cp:lastModifiedBy>Paul Roberts</cp:lastModifiedBy>
  <dcterms:created xsi:type="dcterms:W3CDTF">2019-02-22T21:10:21Z</dcterms:created>
  <dcterms:modified xsi:type="dcterms:W3CDTF">2019-04-11T20:16:40Z</dcterms:modified>
</cp:coreProperties>
</file>