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516"/>
  <workbookPr date1904="1" showInkAnnotation="0" autoCompressPictures="0"/>
  <bookViews>
    <workbookView xWindow="0" yWindow="0" windowWidth="21000" windowHeight="11460"/>
  </bookViews>
  <sheets>
    <sheet name="System" sheetId="2" r:id="rId1"/>
    <sheet name="Wakey" sheetId="4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System!$B$6</definedName>
    <definedName name="DMCurrent">#REF!</definedName>
    <definedName name="ProfPerDay">#REF!</definedName>
    <definedName name="ShakeTime">System!$B$6</definedName>
    <definedName name="SleepTime">#REF!</definedName>
    <definedName name="SPEED">System!#REF!</definedName>
    <definedName name="TimePerMove">System!#REF!</definedName>
    <definedName name="TimePerProf">#REF!</definedName>
    <definedName name="TIMEWAITING">System!$B$7</definedName>
    <definedName name="TT8Current">#REF!</definedName>
    <definedName name="TT8PowerOn">#REF!</definedName>
    <definedName name="TT8TimeOn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5" i="2" l="1"/>
  <c r="G15" i="2"/>
  <c r="N15" i="2"/>
  <c r="G16" i="2"/>
  <c r="N16" i="2"/>
  <c r="N18" i="2"/>
  <c r="N25" i="2"/>
  <c r="I16" i="2"/>
  <c r="K16" i="2"/>
  <c r="M16" i="2"/>
  <c r="H16" i="2"/>
  <c r="N20" i="2"/>
  <c r="N21" i="2"/>
  <c r="N22" i="2"/>
  <c r="N24" i="2"/>
  <c r="I15" i="2"/>
  <c r="K15" i="2"/>
  <c r="M15" i="2"/>
  <c r="B8" i="4"/>
</calcChain>
</file>

<file path=xl/sharedStrings.xml><?xml version="1.0" encoding="utf-8"?>
<sst xmlns="http://schemas.openxmlformats.org/spreadsheetml/2006/main" count="53" uniqueCount="47">
  <si>
    <t>LM2936-5</t>
    <phoneticPr fontId="2" type="noConversion"/>
  </si>
  <si>
    <t>PIC16F88</t>
    <phoneticPr fontId="2" type="noConversion"/>
  </si>
  <si>
    <t>Notes</t>
    <phoneticPr fontId="2" type="noConversion"/>
  </si>
  <si>
    <t>typical</t>
    <phoneticPr fontId="2" type="noConversion"/>
  </si>
  <si>
    <t>32 kHz clk</t>
    <phoneticPr fontId="2" type="noConversion"/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</si>
  <si>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</si>
  <si>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</si>
  <si>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volts</t>
  </si>
  <si>
    <t>W-h</t>
  </si>
  <si>
    <t>Battery Voltage</t>
  </si>
  <si>
    <t>Battery Capacity</t>
  </si>
  <si>
    <t>minutes</t>
  </si>
  <si>
    <t>Load</t>
  </si>
  <si>
    <t>Voltage (V)</t>
  </si>
  <si>
    <t>Time On</t>
  </si>
  <si>
    <t>Units</t>
  </si>
  <si>
    <t>Time Off</t>
  </si>
  <si>
    <t>Duty Cycle</t>
  </si>
  <si>
    <t>Num of Units</t>
  </si>
  <si>
    <t>Cur On (mA)</t>
  </si>
  <si>
    <t>Cur Off (mA)</t>
  </si>
  <si>
    <t>Pwr On (W)</t>
  </si>
  <si>
    <t>Pwr Off (W)</t>
  </si>
  <si>
    <t>Avg Pwr (mW)</t>
  </si>
  <si>
    <t>Avg Pwr</t>
  </si>
  <si>
    <t>Run Time</t>
  </si>
  <si>
    <t>min</t>
    <phoneticPr fontId="2" type="noConversion"/>
  </si>
  <si>
    <t>min</t>
    <phoneticPr fontId="2" type="noConversion"/>
  </si>
  <si>
    <t>hours or</t>
    <phoneticPr fontId="2" type="noConversion"/>
  </si>
  <si>
    <t>days or</t>
    <phoneticPr fontId="2" type="noConversion"/>
  </si>
  <si>
    <t>months</t>
    <phoneticPr fontId="2" type="noConversion"/>
  </si>
  <si>
    <t>LM2596-5</t>
    <phoneticPr fontId="2" type="noConversion"/>
  </si>
  <si>
    <t>Quies Curr (µA)</t>
    <phoneticPr fontId="2" type="noConversion"/>
  </si>
  <si>
    <t>LM2596-12</t>
    <phoneticPr fontId="2" type="noConversion"/>
  </si>
  <si>
    <t>minutes</t>
    <phoneticPr fontId="2" type="noConversion"/>
  </si>
  <si>
    <t>Controller Board</t>
  </si>
  <si>
    <t>mW average drawn from battery</t>
  </si>
  <si>
    <t>W peak supplied by battery</t>
  </si>
  <si>
    <t>A peak supplied by battery</t>
  </si>
  <si>
    <t>Squirty Power Budget</t>
  </si>
  <si>
    <t>P. McGill  1May14</t>
  </si>
  <si>
    <t>Time running pump</t>
  </si>
  <si>
    <t>Time between squirts</t>
  </si>
  <si>
    <t>Pump Motor</t>
  </si>
  <si>
    <t>Conv Eff</t>
  </si>
  <si>
    <t>LMZ34002</t>
  </si>
  <si>
    <t>9 C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</si>
</sst>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9"/>
      <name val="Geneva"/>
    </font>
    <font>
      <sz val="9"/>
      <color indexed="12"/>
      <name val="Geneva"/>
    </font>
    <font>
      <sz val="8"/>
      <name val="Verdana"/>
      <family val="2"/>
    </font>
    <font>
      <sz val="9"/>
      <color indexed="10"/>
      <name val="Geneva"/>
    </font>
    <font>
      <sz val="9"/>
      <name val="Geneva"/>
    </font>
    <font>
      <u/>
      <sz val="9"/>
      <color theme="10"/>
      <name val="Geneva"/>
    </font>
    <font>
      <u/>
      <sz val="9"/>
      <color theme="11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2" xfId="0" applyBorder="1"/>
    <xf numFmtId="1" fontId="0" fillId="0" borderId="0" xfId="0" applyNumberFormat="1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10" fontId="0" fillId="0" borderId="0" xfId="0" applyNumberFormat="1"/>
    <xf numFmtId="10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64" fontId="0" fillId="0" borderId="0" xfId="0" applyNumberFormat="1"/>
    <xf numFmtId="0" fontId="3" fillId="0" borderId="0" xfId="0" applyFont="1" applyFill="1" applyBorder="1"/>
    <xf numFmtId="1" fontId="0" fillId="0" borderId="0" xfId="0" applyNumberFormat="1"/>
    <xf numFmtId="164" fontId="0" fillId="0" borderId="0" xfId="0" applyNumberFormat="1"/>
    <xf numFmtId="0" fontId="1" fillId="0" borderId="0" xfId="0" applyFont="1" applyBorder="1"/>
    <xf numFmtId="0" fontId="1" fillId="0" borderId="0" xfId="0" applyFont="1" applyFill="1" applyBorder="1"/>
    <xf numFmtId="0" fontId="4" fillId="0" borderId="0" xfId="0" applyFont="1"/>
    <xf numFmtId="2" fontId="0" fillId="0" borderId="0" xfId="0" applyNumberFormat="1"/>
    <xf numFmtId="9" fontId="1" fillId="0" borderId="0" xfId="0" applyNumberFormat="1" applyFont="1" applyFill="1" applyBorder="1"/>
    <xf numFmtId="9" fontId="1" fillId="0" borderId="0" xfId="0" applyNumberFormat="1" applyFont="1"/>
    <xf numFmtId="165" fontId="0" fillId="0" borderId="0" xfId="0" applyNumberForma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30"/>
  <sheetViews>
    <sheetView tabSelected="1" workbookViewId="0">
      <selection activeCell="E17" sqref="E17"/>
    </sheetView>
  </sheetViews>
  <sheetFormatPr baseColWidth="10" defaultRowHeight="13" x14ac:dyDescent="0"/>
  <cols>
    <col min="1" max="1" width="21.5" customWidth="1"/>
    <col min="4" max="4" width="10.33203125" bestFit="1" customWidth="1"/>
    <col min="7" max="7" width="9.6640625" style="8" bestFit="1" customWidth="1"/>
    <col min="8" max="8" width="10.1640625" bestFit="1" customWidth="1"/>
    <col min="9" max="9" width="7.1640625" bestFit="1" customWidth="1"/>
    <col min="10" max="10" width="5" bestFit="1" customWidth="1"/>
    <col min="11" max="11" width="7.6640625" bestFit="1" customWidth="1"/>
    <col min="12" max="12" width="5" bestFit="1" customWidth="1"/>
    <col min="13" max="13" width="9.33203125" style="6" bestFit="1" customWidth="1"/>
    <col min="14" max="14" width="12.33203125" style="2" bestFit="1" customWidth="1"/>
    <col min="15" max="15" width="32.5" customWidth="1"/>
  </cols>
  <sheetData>
    <row r="1" spans="1:15">
      <c r="A1" t="s">
        <v>39</v>
      </c>
    </row>
    <row r="2" spans="1:15">
      <c r="A2" t="s">
        <v>40</v>
      </c>
    </row>
    <row r="4" spans="1:15">
      <c r="A4" t="s">
        <v>6</v>
      </c>
    </row>
    <row r="6" spans="1:15">
      <c r="A6" s="4" t="s">
        <v>41</v>
      </c>
      <c r="B6" s="5">
        <v>1</v>
      </c>
      <c r="C6" t="s">
        <v>34</v>
      </c>
    </row>
    <row r="7" spans="1:15">
      <c r="A7" s="4" t="s">
        <v>42</v>
      </c>
      <c r="B7" s="5">
        <v>1440</v>
      </c>
      <c r="C7" t="s">
        <v>11</v>
      </c>
    </row>
    <row r="8" spans="1:15">
      <c r="A8" s="4" t="s">
        <v>9</v>
      </c>
      <c r="B8" s="5">
        <v>12</v>
      </c>
      <c r="C8" t="s">
        <v>7</v>
      </c>
    </row>
    <row r="9" spans="1:15">
      <c r="A9" s="4" t="s">
        <v>10</v>
      </c>
      <c r="B9" s="5">
        <v>63</v>
      </c>
      <c r="C9" t="s">
        <v>8</v>
      </c>
      <c r="D9" t="s">
        <v>46</v>
      </c>
    </row>
    <row r="11" spans="1:15">
      <c r="A11" s="16"/>
    </row>
    <row r="14" spans="1:15">
      <c r="A14" s="1" t="s">
        <v>12</v>
      </c>
      <c r="B14" s="1" t="s">
        <v>18</v>
      </c>
      <c r="C14" s="1" t="s">
        <v>13</v>
      </c>
      <c r="D14" s="1" t="s">
        <v>19</v>
      </c>
      <c r="E14" s="1" t="s">
        <v>20</v>
      </c>
      <c r="F14" s="1" t="s">
        <v>44</v>
      </c>
      <c r="G14" s="9" t="s">
        <v>21</v>
      </c>
      <c r="H14" s="1" t="s">
        <v>22</v>
      </c>
      <c r="I14" s="1" t="s">
        <v>14</v>
      </c>
      <c r="J14" s="1" t="s">
        <v>15</v>
      </c>
      <c r="K14" s="1" t="s">
        <v>16</v>
      </c>
      <c r="L14" s="1" t="s">
        <v>15</v>
      </c>
      <c r="M14" s="7" t="s">
        <v>17</v>
      </c>
      <c r="N14" s="10" t="s">
        <v>23</v>
      </c>
      <c r="O14" s="1" t="s">
        <v>5</v>
      </c>
    </row>
    <row r="15" spans="1:15">
      <c r="A15" s="3" t="s">
        <v>35</v>
      </c>
      <c r="B15" s="19">
        <v>1</v>
      </c>
      <c r="C15" s="19">
        <v>12</v>
      </c>
      <c r="D15" s="19">
        <v>0.02</v>
      </c>
      <c r="E15" s="20">
        <v>0.02</v>
      </c>
      <c r="F15" s="23">
        <v>1</v>
      </c>
      <c r="G15" s="22">
        <f>C15*D15/(F15*1000)</f>
        <v>2.3999999999999998E-4</v>
      </c>
      <c r="H15" s="22">
        <f>E15*C15/1000</f>
        <v>2.3999999999999998E-4</v>
      </c>
      <c r="I15" s="5">
        <f>DISTANCE</f>
        <v>1</v>
      </c>
      <c r="J15" s="5" t="s">
        <v>26</v>
      </c>
      <c r="K15" s="21">
        <f>TIMEWAITING-I15</f>
        <v>1439</v>
      </c>
      <c r="L15" s="5" t="s">
        <v>26</v>
      </c>
      <c r="M15" s="6">
        <f t="shared" ref="M15:M16" si="0">I15/(I15+K15)</f>
        <v>6.9444444444444447E-4</v>
      </c>
      <c r="N15" s="17">
        <f>(M15*G15+(1-M15)*H15)*1000</f>
        <v>0.24000000000000002</v>
      </c>
      <c r="O15" s="3"/>
    </row>
    <row r="16" spans="1:15">
      <c r="A16" t="s">
        <v>43</v>
      </c>
      <c r="B16" s="5">
        <v>1</v>
      </c>
      <c r="C16" s="5">
        <v>12</v>
      </c>
      <c r="D16" s="5">
        <v>640</v>
      </c>
      <c r="E16" s="5">
        <v>4.0000000000000001E-3</v>
      </c>
      <c r="F16" s="24">
        <v>1</v>
      </c>
      <c r="G16" s="8">
        <f>C16*D16/(F16*1000)</f>
        <v>7.68</v>
      </c>
      <c r="H16" s="22">
        <f>E16*C16/1000</f>
        <v>4.8000000000000001E-5</v>
      </c>
      <c r="I16" s="5">
        <f>DISTANCE</f>
        <v>1</v>
      </c>
      <c r="J16" s="5" t="s">
        <v>27</v>
      </c>
      <c r="K16" s="21">
        <f t="shared" ref="K16" si="1">TIMEWAITING-I16</f>
        <v>1439</v>
      </c>
      <c r="L16" s="5" t="s">
        <v>27</v>
      </c>
      <c r="M16" s="6">
        <f t="shared" si="0"/>
        <v>6.9444444444444447E-4</v>
      </c>
      <c r="N16" s="17">
        <f>(M16*G16+(1-M16)*H16)*1000</f>
        <v>5.3812999999999995</v>
      </c>
    </row>
    <row r="17" spans="1:15">
      <c r="A17" s="11"/>
      <c r="B17" s="11"/>
      <c r="C17" s="11"/>
      <c r="D17" s="11"/>
      <c r="E17" s="11"/>
      <c r="F17" s="11"/>
      <c r="G17" s="12"/>
      <c r="H17" s="11"/>
      <c r="I17" s="11"/>
      <c r="J17" s="11"/>
      <c r="K17" s="11"/>
      <c r="L17" s="11"/>
      <c r="M17" s="13"/>
      <c r="N17" s="14"/>
      <c r="O17" s="11"/>
    </row>
    <row r="18" spans="1:15">
      <c r="M18" s="6" t="s">
        <v>24</v>
      </c>
      <c r="N18" s="2">
        <f>SUM(N15:N16)</f>
        <v>5.6212999999999997</v>
      </c>
      <c r="O18" t="s">
        <v>36</v>
      </c>
    </row>
    <row r="20" spans="1:15">
      <c r="M20" s="6" t="s">
        <v>25</v>
      </c>
      <c r="N20" s="2">
        <f>B9/(N18/1000)</f>
        <v>11207.371960222725</v>
      </c>
      <c r="O20" t="s">
        <v>28</v>
      </c>
    </row>
    <row r="21" spans="1:15">
      <c r="A21" t="s">
        <v>45</v>
      </c>
      <c r="N21" s="2">
        <f>N20/24</f>
        <v>466.97383167594688</v>
      </c>
      <c r="O21" t="s">
        <v>29</v>
      </c>
    </row>
    <row r="22" spans="1:15">
      <c r="N22" s="15">
        <f>N21/30.5</f>
        <v>15.310617431998258</v>
      </c>
      <c r="O22" t="s">
        <v>30</v>
      </c>
    </row>
    <row r="24" spans="1:15">
      <c r="N24" s="18">
        <f>SUM(G15:G16)</f>
        <v>7.6802399999999995</v>
      </c>
      <c r="O24" t="s">
        <v>37</v>
      </c>
    </row>
    <row r="25" spans="1:15">
      <c r="N25" s="25">
        <f>(D15/F15+D16/F16)/1000</f>
        <v>0.64002000000000003</v>
      </c>
      <c r="O25" t="s">
        <v>38</v>
      </c>
    </row>
    <row r="26" spans="1:15">
      <c r="N26"/>
    </row>
    <row r="27" spans="1:15">
      <c r="N27"/>
    </row>
    <row r="28" spans="1:15">
      <c r="N28"/>
    </row>
    <row r="29" spans="1:15">
      <c r="N29"/>
    </row>
    <row r="30" spans="1:15">
      <c r="N30"/>
    </row>
  </sheetData>
  <phoneticPr fontId="2" type="noConversion"/>
  <pageMargins left="0.75" right="0.75" top="1" bottom="1" header="0.5" footer="0.5"/>
  <pageSetup scale="6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"/>
  <sheetViews>
    <sheetView view="pageLayout" zoomScale="150" workbookViewId="0">
      <selection activeCell="B9" sqref="B9"/>
    </sheetView>
  </sheetViews>
  <sheetFormatPr baseColWidth="10" defaultRowHeight="13" x14ac:dyDescent="0"/>
  <cols>
    <col min="2" max="2" width="12" customWidth="1"/>
  </cols>
  <sheetData>
    <row r="3" spans="1:3">
      <c r="A3" s="1" t="s">
        <v>12</v>
      </c>
      <c r="B3" s="1" t="s">
        <v>32</v>
      </c>
      <c r="C3" s="1" t="s">
        <v>2</v>
      </c>
    </row>
    <row r="4" spans="1:3">
      <c r="A4" t="s">
        <v>31</v>
      </c>
      <c r="B4">
        <v>90</v>
      </c>
      <c r="C4" t="s">
        <v>3</v>
      </c>
    </row>
    <row r="5" spans="1:3">
      <c r="A5" t="s">
        <v>33</v>
      </c>
      <c r="B5">
        <v>90</v>
      </c>
      <c r="C5" t="s">
        <v>3</v>
      </c>
    </row>
    <row r="6" spans="1:3">
      <c r="A6" t="s">
        <v>0</v>
      </c>
      <c r="B6">
        <v>30</v>
      </c>
      <c r="C6" t="s">
        <v>3</v>
      </c>
    </row>
    <row r="7" spans="1:3">
      <c r="A7" t="s">
        <v>1</v>
      </c>
      <c r="B7">
        <v>20</v>
      </c>
      <c r="C7" t="s">
        <v>4</v>
      </c>
    </row>
    <row r="8" spans="1:3">
      <c r="B8" s="11">
        <f>SUM(B4:B7)</f>
        <v>230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</vt:lpstr>
      <vt:lpstr>Wakey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2012-12-05T01:37:33Z</cp:lastPrinted>
  <dcterms:created xsi:type="dcterms:W3CDTF">1999-11-12T00:25:30Z</dcterms:created>
  <dcterms:modified xsi:type="dcterms:W3CDTF">2015-03-28T01:58:42Z</dcterms:modified>
</cp:coreProperties>
</file>