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Balance" sheetId="3" r:id="rId1"/>
    <sheet name="Expenses" sheetId="1" r:id="rId2"/>
    <sheet name="Approved budget" sheetId="2" r:id="rId3"/>
    <sheet name="2016 Budget planning" sheetId="4" r:id="rId4"/>
    <sheet name="10 Sept 2015" sheetId="5" r:id="rId5"/>
    <sheet name="14 Oct 2015-paid only" sheetId="6" r:id="rId6"/>
  </sheets>
  <definedNames>
    <definedName name="_xlnm._FilterDatabase" localSheetId="5" hidden="1">'14 Oct 2015-paid only'!$A$1:$D$256</definedName>
    <definedName name="_xlnm._FilterDatabase" localSheetId="1" hidden="1">Expenses!$C$1:$C$202</definedName>
  </definedNames>
  <calcPr calcId="145621"/>
  <pivotCaches>
    <pivotCache cacheId="24" r:id="rId7"/>
    <pivotCache cacheId="25" r:id="rId8"/>
    <pivotCache cacheId="26" r:id="rId9"/>
  </pivotCaches>
  <webPublishing codePage="1252"/>
</workbook>
</file>

<file path=xl/calcChain.xml><?xml version="1.0" encoding="utf-8"?>
<calcChain xmlns="http://schemas.openxmlformats.org/spreadsheetml/2006/main">
  <c r="J91" i="3" l="1"/>
  <c r="G91" i="3" l="1"/>
  <c r="C24" i="2"/>
  <c r="B119" i="3"/>
  <c r="B94" i="3"/>
  <c r="D94" i="3" s="1"/>
  <c r="D119" i="3" s="1"/>
  <c r="D117" i="3"/>
  <c r="D116" i="3"/>
  <c r="D111" i="3"/>
  <c r="D110" i="3"/>
  <c r="D109" i="3"/>
  <c r="D108" i="3"/>
  <c r="D100" i="3"/>
  <c r="D114" i="3"/>
  <c r="D112" i="3"/>
  <c r="D106" i="3"/>
  <c r="D103" i="3"/>
  <c r="D101" i="3"/>
  <c r="D98" i="3"/>
  <c r="D95" i="3"/>
  <c r="D96" i="3"/>
  <c r="D97" i="3"/>
  <c r="D93" i="3"/>
  <c r="D91" i="3"/>
  <c r="E60" i="3"/>
  <c r="E72" i="3" l="1"/>
  <c r="E78" i="3"/>
  <c r="E69" i="3"/>
  <c r="E81" i="3"/>
  <c r="E62" i="3"/>
  <c r="E64" i="3"/>
  <c r="E66" i="3"/>
  <c r="E67" i="3"/>
  <c r="E68" i="3"/>
  <c r="E74" i="3"/>
  <c r="E75" i="3"/>
  <c r="E76" i="3"/>
  <c r="E77" i="3"/>
  <c r="E83" i="3"/>
  <c r="E86" i="3"/>
  <c r="D65" i="3"/>
  <c r="E65" i="3" s="1"/>
  <c r="D36" i="4" l="1"/>
  <c r="D31" i="4"/>
  <c r="D27" i="4"/>
  <c r="D28" i="4" l="1"/>
  <c r="D17" i="4"/>
  <c r="D16" i="4"/>
  <c r="D15" i="4"/>
  <c r="B37" i="3" l="1"/>
  <c r="D37" i="3" s="1"/>
  <c r="D30" i="3"/>
  <c r="D31" i="3"/>
  <c r="D34" i="3"/>
  <c r="D35" i="3"/>
  <c r="D36" i="3"/>
  <c r="D38" i="3"/>
  <c r="D39" i="3"/>
  <c r="D40" i="3"/>
  <c r="D41" i="3"/>
  <c r="D42" i="3"/>
  <c r="D43" i="3"/>
  <c r="D45" i="3"/>
  <c r="D46" i="3"/>
  <c r="D48" i="3"/>
  <c r="D49" i="3"/>
  <c r="C33" i="3"/>
  <c r="C52" i="3" s="1"/>
  <c r="B50" i="3"/>
  <c r="D50" i="3" s="1"/>
  <c r="C14" i="2"/>
  <c r="C20" i="2"/>
  <c r="C18" i="2"/>
  <c r="C17" i="2"/>
  <c r="C16" i="2"/>
  <c r="B52" i="3" l="1"/>
  <c r="D33" i="3"/>
  <c r="D52" i="3" s="1"/>
</calcChain>
</file>

<file path=xl/sharedStrings.xml><?xml version="1.0" encoding="utf-8"?>
<sst xmlns="http://schemas.openxmlformats.org/spreadsheetml/2006/main" count="10433" uniqueCount="519">
  <si>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</si>
  <si>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</si>
  <si>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</si>
  <si>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</si>
  <si>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</si>
  <si>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</si>
  <si>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</si>
  <si>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</si>
  <si>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</si>
  <si>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</si>
  <si>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</si>
  <si>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</si>
  <si>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</si>
  <si>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</si>
  <si>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901113.00 - Pelagic-Benthic Coupling</t>
  </si>
  <si>
    <t>Huffard, Christine L</t>
  </si>
  <si>
    <t>5030-000</t>
  </si>
  <si>
    <t>Conference Fees/Registrat</t>
  </si>
  <si>
    <t xml:space="preserve"> </t>
  </si>
  <si>
    <t>Wells Fargo Bank Visa</t>
  </si>
  <si>
    <t>2015</t>
  </si>
  <si>
    <t>T15-0188</t>
  </si>
  <si>
    <t>CHUFFARD 04/15</t>
  </si>
  <si>
    <t>T15-0230</t>
  </si>
  <si>
    <t>KDUNLOP 05/15</t>
  </si>
  <si>
    <t>5130-000</t>
  </si>
  <si>
    <t>OS - General</t>
  </si>
  <si>
    <t>PO-1410005</t>
  </si>
  <si>
    <t>CLS America, Inc.</t>
  </si>
  <si>
    <t>Argos monthly service data tra</t>
  </si>
  <si>
    <t>CIN1408USA00313</t>
  </si>
  <si>
    <t>PO-1411769</t>
  </si>
  <si>
    <t>UC Santa Barbara</t>
  </si>
  <si>
    <t>CHN Elemental Analysis- Non UC</t>
  </si>
  <si>
    <t>AL1300</t>
  </si>
  <si>
    <t>PO-1411920</t>
  </si>
  <si>
    <t>Light Waves Imaging</t>
  </si>
  <si>
    <t>10000 scans and archiving</t>
  </si>
  <si>
    <t>40972</t>
  </si>
  <si>
    <t>42076A</t>
  </si>
  <si>
    <t>PO-1411970</t>
  </si>
  <si>
    <t>YSI, Inc.</t>
  </si>
  <si>
    <t>repair and calibration of opto</t>
  </si>
  <si>
    <t>588782</t>
  </si>
  <si>
    <t>Freight</t>
  </si>
  <si>
    <t>PO-1412002</t>
  </si>
  <si>
    <t>AL1312</t>
  </si>
  <si>
    <t>PO-1510057</t>
  </si>
  <si>
    <t>Joubeh Technologies</t>
  </si>
  <si>
    <t>Iridium satellite services mon</t>
  </si>
  <si>
    <t>0068646</t>
  </si>
  <si>
    <t>0070061</t>
  </si>
  <si>
    <t>0071471</t>
  </si>
  <si>
    <t>0072822</t>
  </si>
  <si>
    <t>74726</t>
  </si>
  <si>
    <t>0077106</t>
  </si>
  <si>
    <t>PO-1510068</t>
  </si>
  <si>
    <t>CIN1502USA00034</t>
  </si>
  <si>
    <t>CIN1503USA00451</t>
  </si>
  <si>
    <t>CIN1506USA00582</t>
  </si>
  <si>
    <t>PO-1510249</t>
  </si>
  <si>
    <t>10000 scans and archiving- Jan</t>
  </si>
  <si>
    <t>42076B</t>
  </si>
  <si>
    <t>42240B</t>
  </si>
  <si>
    <t>PO-1510387</t>
  </si>
  <si>
    <t>Ocean Innovations</t>
  </si>
  <si>
    <t>WABO replacement battery pack</t>
  </si>
  <si>
    <t>15-378</t>
  </si>
  <si>
    <t>PO-1510567</t>
  </si>
  <si>
    <t>Scanning of Station M archives</t>
  </si>
  <si>
    <t>42240A</t>
  </si>
  <si>
    <t>PO-1510929</t>
  </si>
  <si>
    <t>43743</t>
  </si>
  <si>
    <t>5200-000</t>
  </si>
  <si>
    <t>Postage/Shipping</t>
  </si>
  <si>
    <t>Federal Express</t>
  </si>
  <si>
    <t>Import Charges</t>
  </si>
  <si>
    <t>6-452-02136</t>
  </si>
  <si>
    <t>5300-000</t>
  </si>
  <si>
    <t>Supplies - Cmptr/Hdwr</t>
  </si>
  <si>
    <t>MOUSERELECTRONICSDIS</t>
  </si>
  <si>
    <t>HENTHORN 01/15B</t>
  </si>
  <si>
    <t>5320-000</t>
  </si>
  <si>
    <t>Supplies - Eng. Lab</t>
  </si>
  <si>
    <t>UNITEDTITANIUM,INC.</t>
  </si>
  <si>
    <t>FEJO 03/15</t>
  </si>
  <si>
    <t>Use Tax Accrual</t>
  </si>
  <si>
    <t>ALLMOTION</t>
  </si>
  <si>
    <t>ALANA 06/15</t>
  </si>
  <si>
    <t>DKC*DIGIKEYCORP | VS</t>
  </si>
  <si>
    <t>SQ*EPOCEANOGRAPHI</t>
  </si>
  <si>
    <t>CHUFFARD 06/15</t>
  </si>
  <si>
    <t>PO-1510538</t>
  </si>
  <si>
    <t>Subconn PU cable with 4TP CAT5</t>
  </si>
  <si>
    <t>15-404</t>
  </si>
  <si>
    <t>PO-1510719</t>
  </si>
  <si>
    <t>Brantner &amp; Assoc., Inc.</t>
  </si>
  <si>
    <t xml:space="preserve">Seacon MINK8CIPL, 8-pin cable </t>
  </si>
  <si>
    <t>145570</t>
  </si>
  <si>
    <t>5360-000</t>
  </si>
  <si>
    <t>Supplies - General</t>
  </si>
  <si>
    <t>MCMASTER-CARR | HIGH</t>
  </si>
  <si>
    <t>FEJO 01/15B</t>
  </si>
  <si>
    <t>MCMASTER-CARR | ULTR</t>
  </si>
  <si>
    <t>SURPLUSSALES</t>
  </si>
  <si>
    <t>MCGILL 02/15</t>
  </si>
  <si>
    <t>HOBSON 02/15</t>
  </si>
  <si>
    <t>ALANA 02/15</t>
  </si>
  <si>
    <t>MOCAPLLC</t>
  </si>
  <si>
    <t>B&amp;HPHOTO,800-606-696</t>
  </si>
  <si>
    <t>ALANA 03/15</t>
  </si>
  <si>
    <t>HOBSON 03/15</t>
  </si>
  <si>
    <t>CPI*COLEPARMERINSTRU</t>
  </si>
  <si>
    <t>DKC*DIGIKEYCORP | 03</t>
  </si>
  <si>
    <t>JROSAL 03/15</t>
  </si>
  <si>
    <t>ROANWELL&amp;PARAMOUNTCO</t>
  </si>
  <si>
    <t>PROMARKBRANDSPROMARK</t>
  </si>
  <si>
    <t>TCSMICROPUMPS</t>
  </si>
  <si>
    <t>WWW.ATBATT.COM</t>
  </si>
  <si>
    <t>CHUFFARD 03/15</t>
  </si>
  <si>
    <t>MCMASTER-CARR | VINY</t>
  </si>
  <si>
    <t>FEJO 04/15</t>
  </si>
  <si>
    <t>MCMASTER-CARR | OIL-</t>
  </si>
  <si>
    <t>TWMETALS</t>
  </si>
  <si>
    <t>ALANA 04/15</t>
  </si>
  <si>
    <t>TNRBATTERIES</t>
  </si>
  <si>
    <t>NPC*NEWPIGCORP</t>
  </si>
  <si>
    <t>MCGILL 04/15</t>
  </si>
  <si>
    <t>AMAZONMKTPLACEPMTS |</t>
  </si>
  <si>
    <t>DKC*DIGIKEYCORP</t>
  </si>
  <si>
    <t>JROSAL 05/15</t>
  </si>
  <si>
    <t>MCMASTER-CARR | MULT</t>
  </si>
  <si>
    <t>ALANA 05/15</t>
  </si>
  <si>
    <t>MCMASTER-CARR | STEE</t>
  </si>
  <si>
    <t>FEJO 05/15</t>
  </si>
  <si>
    <t>MCMASTER-CARR | STAI</t>
  </si>
  <si>
    <t>MCMASTER-CARR | DISP</t>
  </si>
  <si>
    <t>CHUFFARD 05/15</t>
  </si>
  <si>
    <t>Voogd, Gregory</t>
  </si>
  <si>
    <t>Wood purchase</t>
  </si>
  <si>
    <t>VOOGD 05/2015</t>
  </si>
  <si>
    <t>Huffard, Christine</t>
  </si>
  <si>
    <t>Glass microbeads for Smith Lab</t>
  </si>
  <si>
    <t>HUFFARD 05/2015</t>
  </si>
  <si>
    <t>MCMASTER-CARR | CABL</t>
  </si>
  <si>
    <t>MCMASTER-CARR | COVE</t>
  </si>
  <si>
    <t>MCMASTER-CARR | GALV</t>
  </si>
  <si>
    <t>FEJO 06/15</t>
  </si>
  <si>
    <t>IN*GRAVELLESBOATYARD</t>
  </si>
  <si>
    <t>STAPLESQUILLSOLUTION</t>
  </si>
  <si>
    <t>PO-1411948</t>
  </si>
  <si>
    <t>Elkhorn Composite Service</t>
  </si>
  <si>
    <t>funnels</t>
  </si>
  <si>
    <t>541089</t>
  </si>
  <si>
    <t>PO-1411961</t>
  </si>
  <si>
    <t>Electrochem Industries</t>
  </si>
  <si>
    <t>Rover Li Battery Pack, 7S4P, C</t>
  </si>
  <si>
    <t>60034373</t>
  </si>
  <si>
    <t>60034417</t>
  </si>
  <si>
    <t>Camera Tripod Li Battery pack,</t>
  </si>
  <si>
    <t>Camera Tripod Controller Li Ba</t>
  </si>
  <si>
    <t>PO-1412004</t>
  </si>
  <si>
    <t>Keeble &amp; Shuchat Photo</t>
  </si>
  <si>
    <t>Canon EOS 5D Mark III Body</t>
  </si>
  <si>
    <t>0169052</t>
  </si>
  <si>
    <t>PO-1412005</t>
  </si>
  <si>
    <t>MINM12 FCRL TI, MINM12FCRL TIT</t>
  </si>
  <si>
    <t>00142009</t>
  </si>
  <si>
    <t>MINM26CCP TI, 26#20CCP Titaniu</t>
  </si>
  <si>
    <t>MINK FCRL TI, 80-3-241-1/A,SHE</t>
  </si>
  <si>
    <t>MINK FCR TI, 80-3-218-1/A,SHEL</t>
  </si>
  <si>
    <t>MINK CCPL TI, 80-3-234-1/B,SHE</t>
  </si>
  <si>
    <t>MINM26 CIR, 80-2-445/E, Insert</t>
  </si>
  <si>
    <t>PO-1412050</t>
  </si>
  <si>
    <t>Teledyne Benthos</t>
  </si>
  <si>
    <t>RETROFIT KIT, NEW BURNWIRE Kit</t>
  </si>
  <si>
    <t>221687</t>
  </si>
  <si>
    <t>PO-1510221</t>
  </si>
  <si>
    <t>60034419</t>
  </si>
  <si>
    <t>PO-1510351</t>
  </si>
  <si>
    <t>UltraVolt, Inc.</t>
  </si>
  <si>
    <t>UVI17406</t>
  </si>
  <si>
    <t>Ultravolt C-series High-voltag</t>
  </si>
  <si>
    <t>PO-1510388</t>
  </si>
  <si>
    <t>SonTek / YSI, Inc.</t>
  </si>
  <si>
    <t>599327</t>
  </si>
  <si>
    <t>Battery Pack, alkaline, 10.5V,</t>
  </si>
  <si>
    <t>PO-1510393</t>
  </si>
  <si>
    <t>865-SB-13 - Acoustic Release S</t>
  </si>
  <si>
    <t>222154</t>
  </si>
  <si>
    <t>PO-1510407</t>
  </si>
  <si>
    <t>Pro Battery Specialist</t>
  </si>
  <si>
    <t>8000015209</t>
  </si>
  <si>
    <t>Camera tripod Main power batte</t>
  </si>
  <si>
    <t>PO-1510422</t>
  </si>
  <si>
    <t>8000015210</t>
  </si>
  <si>
    <t>SES main power</t>
  </si>
  <si>
    <t>PO-1510423</t>
  </si>
  <si>
    <t>ATM-887 Battery Replacement Ki</t>
  </si>
  <si>
    <t>222227</t>
  </si>
  <si>
    <t>PO-1510464</t>
  </si>
  <si>
    <t>Circuits West</t>
  </si>
  <si>
    <t>61069</t>
  </si>
  <si>
    <t>PCBF (Camera Tripod Cap Charge</t>
  </si>
  <si>
    <t>PO-1510590</t>
  </si>
  <si>
    <t>222536</t>
  </si>
  <si>
    <t>PO-1510631</t>
  </si>
  <si>
    <t>Glass Ball Delrin Seat Washers</t>
  </si>
  <si>
    <t>222572</t>
  </si>
  <si>
    <t>PO-1510644</t>
  </si>
  <si>
    <t>61472</t>
  </si>
  <si>
    <t>Camera Tripod Controller (5-Da</t>
  </si>
  <si>
    <t>PO-1510711</t>
  </si>
  <si>
    <t>dummy plug</t>
  </si>
  <si>
    <t>15-522</t>
  </si>
  <si>
    <t>Brass Subconn Ocean Innovation</t>
  </si>
  <si>
    <t>AP Accrual  #1-4   15000020</t>
  </si>
  <si>
    <t>5380-000</t>
  </si>
  <si>
    <t>Supplies - Science Lab</t>
  </si>
  <si>
    <t>CHUFFARD 02/15</t>
  </si>
  <si>
    <t>BESTBUYCOM7076680022</t>
  </si>
  <si>
    <t>MCMASTER-CARR | TRAN</t>
  </si>
  <si>
    <t>BESTBUYMHT00007971 |</t>
  </si>
  <si>
    <t>PRAGMATICPROGRAMMERS</t>
  </si>
  <si>
    <t>AMAZON*MKTPLCEEU-UK</t>
  </si>
  <si>
    <t>PILOTSHQLLC</t>
  </si>
  <si>
    <t xml:space="preserve">Praxair </t>
  </si>
  <si>
    <t>Nitrogen gas for Ken Smith Lab</t>
  </si>
  <si>
    <t>52928653</t>
  </si>
  <si>
    <t>PO-1510267</t>
  </si>
  <si>
    <t>McLane Research Laborator</t>
  </si>
  <si>
    <t>Spares: 500ml sample bottles</t>
  </si>
  <si>
    <t>13386</t>
  </si>
  <si>
    <t>PO-1510400</t>
  </si>
  <si>
    <t>Fisher Scientific</t>
  </si>
  <si>
    <t>PROTOCOL 10% BUFF FORMLIN 1 GL</t>
  </si>
  <si>
    <t>2666808</t>
  </si>
  <si>
    <t>PO-1510406</t>
  </si>
  <si>
    <t>Teledyne Impulse</t>
  </si>
  <si>
    <t>dummy connector for bulkhead r</t>
  </si>
  <si>
    <t>037668</t>
  </si>
  <si>
    <t>PO-1510826</t>
  </si>
  <si>
    <t>POLYCAP 36 AS PF/.2 UM</t>
  </si>
  <si>
    <t>4317481</t>
  </si>
  <si>
    <t>5500-000</t>
  </si>
  <si>
    <t>Travel - Domestic</t>
  </si>
  <si>
    <t>T15-0138 reimbursement</t>
  </si>
  <si>
    <t>T15-0138 10303</t>
  </si>
  <si>
    <t>T15-0240 reimbursement</t>
  </si>
  <si>
    <t>T15-0240 10417</t>
  </si>
  <si>
    <t>17</t>
  </si>
  <si>
    <t>9730-000</t>
  </si>
  <si>
    <t>Western Flyer Allocation</t>
  </si>
  <si>
    <t>June Ship Charges</t>
  </si>
  <si>
    <t>901113.00</t>
  </si>
  <si>
    <t>901113.11 - Camera Tripod Light Upgrd</t>
  </si>
  <si>
    <t>1500-568</t>
  </si>
  <si>
    <t>Ocean Deployed Equip Addt</t>
  </si>
  <si>
    <t>PO-1510568</t>
  </si>
  <si>
    <t>Cathx Corporation</t>
  </si>
  <si>
    <t>LED Ballast Light, up to 70000</t>
  </si>
  <si>
    <t>20139 DEPOSIT</t>
  </si>
  <si>
    <t>901113.11</t>
  </si>
  <si>
    <t>budget category</t>
  </si>
  <si>
    <t>item</t>
  </si>
  <si>
    <t>cost</t>
  </si>
  <si>
    <t>Supplies- General</t>
  </si>
  <si>
    <t>Current meter (Camera Tripod) batteries for Station M</t>
  </si>
  <si>
    <t>Supplies- Non capitalized equipment</t>
  </si>
  <si>
    <t>Supplies to improve the lab's Open House display</t>
  </si>
  <si>
    <t>Supplies- Computer (Hardware)</t>
  </si>
  <si>
    <t>Gigabit Ethernet switch for PC 104 (SES)</t>
  </si>
  <si>
    <t>Alkaline batteries for instrument deployments for sediment traps, beacons, strobes.</t>
  </si>
  <si>
    <t>Supplies- Science lab</t>
  </si>
  <si>
    <t>Preservatives and jars for sample collection</t>
  </si>
  <si>
    <t>Maintenance and repair</t>
  </si>
  <si>
    <t>Resources to handle maintenance and calibration for lab equipment not covered by divisional funds.</t>
  </si>
  <si>
    <t>Digital Storage</t>
  </si>
  <si>
    <t>Cruise supplies</t>
  </si>
  <si>
    <t>Battery Packs for Benthos Releases @ $300 each- Station M</t>
  </si>
  <si>
    <t>Supplies- Computer (Software)</t>
  </si>
  <si>
    <t xml:space="preserve">Stereo camera calibration software </t>
  </si>
  <si>
    <t>General science lab supplies</t>
  </si>
  <si>
    <t>Outside Srvc- General</t>
  </si>
  <si>
    <t>CHN Analysis of sediment trap collections for two seasonal cruises at Sta. M</t>
  </si>
  <si>
    <t>Digitizing of Film archives</t>
  </si>
  <si>
    <t>Conference fees, registration</t>
  </si>
  <si>
    <t xml:space="preserve">Conference registration </t>
  </si>
  <si>
    <t>Travel- fireign</t>
  </si>
  <si>
    <t>Conference travel</t>
  </si>
  <si>
    <t>Conference meals</t>
  </si>
  <si>
    <t>Conference lodging</t>
  </si>
  <si>
    <t>Supplies- Engineering lab</t>
  </si>
  <si>
    <t>Camera Tripod lighting upgrade</t>
  </si>
  <si>
    <t>Lithium and alkaline battery packs- Sta. M</t>
  </si>
  <si>
    <t>Rover servicing budget</t>
  </si>
  <si>
    <t>Categories</t>
  </si>
  <si>
    <t>Category</t>
  </si>
  <si>
    <t>Stereo camera calibration software TO ARGOS</t>
  </si>
  <si>
    <t>formalin pump</t>
  </si>
  <si>
    <t>formalin filters</t>
  </si>
  <si>
    <t>2014 PO</t>
  </si>
  <si>
    <t>Shiptime</t>
  </si>
  <si>
    <t>UNK</t>
  </si>
  <si>
    <t>Commitments- travel</t>
  </si>
  <si>
    <t>Commitments- OTHER</t>
  </si>
  <si>
    <t>Grand Total</t>
  </si>
  <si>
    <t>Sum of Amount</t>
  </si>
  <si>
    <t>Total</t>
  </si>
  <si>
    <t>TOTAL BUDGETED</t>
  </si>
  <si>
    <t>TOTAL LEFT</t>
  </si>
  <si>
    <t>2014 PO invoice</t>
  </si>
  <si>
    <t>TOTAL</t>
  </si>
  <si>
    <t>Argos service</t>
  </si>
  <si>
    <t>Ballast material for moorings, Rover, and SES</t>
  </si>
  <si>
    <t>LRAUV to St.M batteries</t>
  </si>
  <si>
    <t>CHN Analysis of sediment trap and push core collections for one cruise at Sta. M</t>
  </si>
  <si>
    <t>Digitizing of Film archives- Camera sled</t>
  </si>
  <si>
    <t>Conference registration -ASLO</t>
  </si>
  <si>
    <t>Conference travel-ASLO</t>
  </si>
  <si>
    <t>Conference meals-ASLO</t>
  </si>
  <si>
    <t>Conference lodging-ASLO</t>
  </si>
  <si>
    <t>Travel- domestic</t>
  </si>
  <si>
    <t>argos beacon for sediment trap</t>
  </si>
  <si>
    <t>get quote</t>
  </si>
  <si>
    <t>SES servicing budget</t>
  </si>
  <si>
    <t>Camera tripod servicing budget</t>
  </si>
  <si>
    <t>BATTERIES</t>
  </si>
  <si>
    <t>8 Battery Packs for Benthos Releases @ $300 each- Station M</t>
  </si>
  <si>
    <t>Li Batts for Camera Tripod for 1 deployment</t>
  </si>
  <si>
    <t>Lithium Battery packs for one Rover deployment beginning  Oct 2015: 12 packs@ =(((1979last year's price*12packs)*1.1inflation)*1.09 tax)+500 shipping</t>
  </si>
  <si>
    <t>SES lithium battery packs for 1 deployment: 6 packs@ =(((1979last year's price*6packs)*1.1inflation)*1.09 tax)+500 shipping</t>
  </si>
  <si>
    <t>Benthos modem MF battery pack: 1 for Rover 1 for SES</t>
  </si>
  <si>
    <t>Wabo battery pack- 1 deployment</t>
  </si>
  <si>
    <t>two new optodes with cables, dummy plugs</t>
  </si>
  <si>
    <t>Project No.</t>
  </si>
  <si>
    <t>CIN1506USA00771</t>
  </si>
  <si>
    <t>CIN1508USA00116</t>
  </si>
  <si>
    <t>UPS Supply Chain Solution</t>
  </si>
  <si>
    <t>US Customs Duties and Brokerag</t>
  </si>
  <si>
    <t>PO-1510999</t>
  </si>
  <si>
    <t>Allied Vision Technologie</t>
  </si>
  <si>
    <t>Repair of Prosilica GC2450C, s</t>
  </si>
  <si>
    <t>400-CI07806</t>
  </si>
  <si>
    <t>CHUFFARD 07/15</t>
  </si>
  <si>
    <t>BLAINSFARM&amp;FLEETE-CO</t>
  </si>
  <si>
    <t>SPARKFUNELECTRONICS</t>
  </si>
  <si>
    <t>MCGILL 08/15</t>
  </si>
  <si>
    <t>FEJO 08/15</t>
  </si>
  <si>
    <t>148221 CR</t>
  </si>
  <si>
    <t>PO-1511142</t>
  </si>
  <si>
    <t>TEDPELLAINC | PARTS</t>
  </si>
  <si>
    <t>PO-1511143</t>
  </si>
  <si>
    <t>PHOSPHORIC ACID, 10% V/V, 4 L</t>
  </si>
  <si>
    <t>hazmat fee</t>
  </si>
  <si>
    <t>PO-1511173</t>
  </si>
  <si>
    <t>TUBE CONIC 50ML W/RACK 500/CS</t>
  </si>
  <si>
    <t>5390-000</t>
  </si>
  <si>
    <t>Supplies - Tools</t>
  </si>
  <si>
    <t>THEHOMEDEPOT#1069 |</t>
  </si>
  <si>
    <t>5530-000</t>
  </si>
  <si>
    <t>Travel - Foreign</t>
  </si>
  <si>
    <t>T15-0174</t>
  </si>
  <si>
    <t>SVONTHUN 07/15</t>
  </si>
  <si>
    <t>KDUNLOP 07/15</t>
  </si>
  <si>
    <t>KDUNLOP 08/15</t>
  </si>
  <si>
    <t>CHUFFARD 08/15</t>
  </si>
  <si>
    <t>Purchase Order Commitments</t>
  </si>
  <si>
    <t>PO Number</t>
  </si>
  <si>
    <t>Requisitioner</t>
  </si>
  <si>
    <t>Delivery Date</t>
  </si>
  <si>
    <t>Account</t>
  </si>
  <si>
    <t>Committed Amount</t>
  </si>
  <si>
    <t>Total(Committed Amount)</t>
  </si>
  <si>
    <t>Sherman, Alana</t>
  </si>
  <si>
    <t>Prunella Machine</t>
  </si>
  <si>
    <t>Thompson, Ford</t>
  </si>
  <si>
    <t>UIC, Inc.</t>
  </si>
  <si>
    <t>Digitizing of Film archives- Comm</t>
  </si>
  <si>
    <t>Digitizing of Film archives-Comm</t>
  </si>
  <si>
    <t>Stereo camera calibration software TO ARGOS-Comm</t>
  </si>
  <si>
    <t>Alkaline batteries for instrument deployments for sediment traps, beacons, strobes.-Comm</t>
  </si>
  <si>
    <t>Rover servicing budget-Comm</t>
  </si>
  <si>
    <t>General science lab supplies-Comm</t>
  </si>
  <si>
    <t>AS OF SEP 10 2015</t>
  </si>
  <si>
    <t>CHN Analysis of sediment trap collections for two seasonal cruises at Sta. M-Comm</t>
  </si>
  <si>
    <t>UCSB</t>
  </si>
  <si>
    <t>Digital Storage-Comm</t>
  </si>
  <si>
    <t>Rich</t>
  </si>
  <si>
    <t>Amazon</t>
  </si>
  <si>
    <t>B&amp;H</t>
  </si>
  <si>
    <t>Crissy</t>
  </si>
  <si>
    <t>Best Buy</t>
  </si>
  <si>
    <t>DRACALTECH</t>
  </si>
  <si>
    <t>MINIINTHEBO</t>
  </si>
  <si>
    <t>Cruise supplies-Comm</t>
  </si>
  <si>
    <t>Home depot</t>
  </si>
  <si>
    <t>Account Subtotal</t>
  </si>
  <si>
    <t>0079515</t>
  </si>
  <si>
    <t>0081791</t>
  </si>
  <si>
    <t>0083884</t>
  </si>
  <si>
    <t>CIN1504USA00405</t>
  </si>
  <si>
    <t>CIN1509USA00660</t>
  </si>
  <si>
    <t>CIN1509USA00859</t>
  </si>
  <si>
    <t>PO-1511105</t>
  </si>
  <si>
    <t>SMALL LEVERS</t>
  </si>
  <si>
    <t>4110</t>
  </si>
  <si>
    <t>PO-1511131</t>
  </si>
  <si>
    <t>15-984</t>
  </si>
  <si>
    <t>1050766045</t>
  </si>
  <si>
    <t>TECHNOLOGICSYSTEMS</t>
  </si>
  <si>
    <t>HENTHORN 09/15</t>
  </si>
  <si>
    <t>5330-000</t>
  </si>
  <si>
    <t>Non-Capitalized Equipment</t>
  </si>
  <si>
    <t>PO-1511265</t>
  </si>
  <si>
    <t>Xenon Flasher, Remote Head, 73</t>
  </si>
  <si>
    <t>15-1016</t>
  </si>
  <si>
    <t>PO-1511298</t>
  </si>
  <si>
    <t>Subconn LPIL5F to IL5M w/DLSAM</t>
  </si>
  <si>
    <t>15-1109</t>
  </si>
  <si>
    <t>ADAFRUITINDUSTRIES</t>
  </si>
  <si>
    <t>MCGILL 09/15</t>
  </si>
  <si>
    <t>Scientific Platers, Inc.</t>
  </si>
  <si>
    <t>11 Pcs. Electro Polish</t>
  </si>
  <si>
    <t>CR-6560</t>
  </si>
  <si>
    <t>148311</t>
  </si>
  <si>
    <t>PO-1510996</t>
  </si>
  <si>
    <t>60035481</t>
  </si>
  <si>
    <t>Li Battery Pack, 4S7P, CSC DD,</t>
  </si>
  <si>
    <t>224029</t>
  </si>
  <si>
    <t>PO-1511251</t>
  </si>
  <si>
    <t>865-A/SR-100 Bar Anode Kit Inc</t>
  </si>
  <si>
    <t>224160</t>
  </si>
  <si>
    <t>PO-1511351</t>
  </si>
  <si>
    <t>Tip, Lever, Burn wire</t>
  </si>
  <si>
    <t>224404</t>
  </si>
  <si>
    <t>8390541</t>
  </si>
  <si>
    <t>POT HYDROX SOL 45% CERT 500ML</t>
  </si>
  <si>
    <t>4269933</t>
  </si>
  <si>
    <t>8526781</t>
  </si>
  <si>
    <t>KDUNLOP 09/15</t>
  </si>
  <si>
    <t>CHUFFARD 09/15</t>
  </si>
  <si>
    <t>Dunlop, Katherine</t>
  </si>
  <si>
    <t>T15-0230 reimbursement</t>
  </si>
  <si>
    <t>T15-0230 10592</t>
  </si>
  <si>
    <t>T15-0188 reimbursement</t>
  </si>
  <si>
    <t>T15-0188 10662</t>
  </si>
  <si>
    <t>Project Subtotal</t>
  </si>
  <si>
    <t>Report Total (excluding salaries)</t>
  </si>
  <si>
    <t>Report Name:  Project Paid Detail</t>
  </si>
  <si>
    <t>-  1  -</t>
  </si>
  <si>
    <t>AS OF 10/15/2015</t>
  </si>
  <si>
    <t>BUDGETED</t>
  </si>
  <si>
    <t>SPENT</t>
  </si>
  <si>
    <t>Balance</t>
  </si>
  <si>
    <t>CHN</t>
  </si>
  <si>
    <t>Cruise misc</t>
  </si>
  <si>
    <t>Left to spend of remaining</t>
  </si>
  <si>
    <t>digitizing hard drives</t>
  </si>
  <si>
    <t>5020-000</t>
  </si>
  <si>
    <t>Books / Subscriptions</t>
  </si>
  <si>
    <t>AAASSCIENCEMAGAZINE</t>
  </si>
  <si>
    <t>GOAN 10/15</t>
  </si>
  <si>
    <t>5060-000</t>
  </si>
  <si>
    <t>Dues/Memberships/Licenses</t>
  </si>
  <si>
    <t>AMERSCTYLIMNLGYANDOC</t>
  </si>
  <si>
    <t>KSMITH 11/15</t>
  </si>
  <si>
    <t>0085876</t>
  </si>
  <si>
    <t>CIN1510USA00071</t>
  </si>
  <si>
    <t>CIN1510USA00163</t>
  </si>
  <si>
    <t>46523</t>
  </si>
  <si>
    <t>PAYPAL*MINIINTHEBO</t>
  </si>
  <si>
    <t>HENTHORN 10/15</t>
  </si>
  <si>
    <t>AMAZON.COM | SanDisk</t>
  </si>
  <si>
    <t>PAYPAL*DRACALTECH</t>
  </si>
  <si>
    <t>ALLIEDELECTRONICSINC</t>
  </si>
  <si>
    <t>CHUFFARD 11/15</t>
  </si>
  <si>
    <t>PO-1511412</t>
  </si>
  <si>
    <t>MCIL3M</t>
  </si>
  <si>
    <t>15-1142</t>
  </si>
  <si>
    <t>THEHOMEDEPOT#6968 |</t>
  </si>
  <si>
    <t>CHUFFARD 10/15</t>
  </si>
  <si>
    <t>MCMASTER-CARR | OPTI</t>
  </si>
  <si>
    <t>FEJO 11/15</t>
  </si>
  <si>
    <t>DKC*DIGIKEYCORP | 54</t>
  </si>
  <si>
    <t>JROSAL 11/15</t>
  </si>
  <si>
    <t>MCMASTER-CARR | ACET</t>
  </si>
  <si>
    <t>MCMASTER-CARR | TYPE</t>
  </si>
  <si>
    <t>LOCKEWELLPU</t>
  </si>
  <si>
    <t>ALANA 11/15</t>
  </si>
  <si>
    <t>PO-1511464</t>
  </si>
  <si>
    <t>McMaster Carr Supply Co</t>
  </si>
  <si>
    <t>Disposable Alkaline Battery, S</t>
  </si>
  <si>
    <t>41554276</t>
  </si>
  <si>
    <t>Disposable Alkaline Battery, 9</t>
  </si>
  <si>
    <t>15</t>
  </si>
  <si>
    <t>5370-000</t>
  </si>
  <si>
    <t>Supplies - Office</t>
  </si>
  <si>
    <t>BESTBUY00010454</t>
  </si>
  <si>
    <t>UICINC</t>
  </si>
  <si>
    <t>MCMASTER-CARR | 7-3/</t>
  </si>
  <si>
    <t>MCMASTER-CARR | STAN</t>
  </si>
  <si>
    <t>Nitrogen for Ken Smith Lab</t>
  </si>
  <si>
    <t>54169874</t>
  </si>
  <si>
    <t>PO-1511385</t>
  </si>
  <si>
    <t>10850 CHLOROPHYLL A STANDARDS</t>
  </si>
  <si>
    <t>5162025</t>
  </si>
  <si>
    <t>26</t>
  </si>
  <si>
    <t>November Ship Charges</t>
  </si>
  <si>
    <t>NEW</t>
  </si>
  <si>
    <t>POST THANKSGIVING EXPENSES</t>
  </si>
  <si>
    <t>commitment</t>
  </si>
  <si>
    <t>AS OF 2 DEC 2015- 9,222.35 remaining according to Project Detail</t>
  </si>
  <si>
    <t>LEFT</t>
  </si>
  <si>
    <t>START WITH</t>
  </si>
  <si>
    <t>HARD DRIVES</t>
  </si>
  <si>
    <t>GAS TO SF</t>
  </si>
  <si>
    <t>SPEND ON</t>
  </si>
  <si>
    <t>MORE SCANNING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</si>
</sst>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_);[Red]\(&quot;$&quot;#,##0\)"/>
    <numFmt numFmtId="164" formatCode="#0"/>
    <numFmt numFmtId="165" formatCode="#,##0.##"/>
    <numFmt numFmtId="166" formatCode="[$ -409]#,##0.00;\([$ -409]#,##0.00\);&quot;0.00&quot;"/>
    <numFmt numFmtId="167" formatCode="[$$-409]#,##0.00;\([$$-409]#,##0.00\);&quot;0.00&quot;"/>
    <numFmt numFmtId="168" formatCode="mmm\ d\,\ yyyy;@"/>
    <numFmt numFmtId="169" formatCode="h\:mm\:ss\ AM/PM;@"/>
  </numFmts>
  <fonts count="47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0"/>
      <color rgb="FF00B050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b/>
      <sz val="11"/>
      <color theme="1"/>
      <name val="Tahoma"/>
      <family val="2"/>
    </font>
    <font>
      <sz val="8"/>
      <color rgb="FF000000"/>
      <name val="Verdana"/>
      <family val="2"/>
    </font>
    <font>
      <b/>
      <sz val="14"/>
      <color theme="1"/>
      <name val="Tahoma"/>
      <family val="2"/>
    </font>
    <font>
      <sz val="8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8"/>
      <name val="Verdana"/>
      <family val="2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b/>
      <sz val="8"/>
      <color rgb="FF000000"/>
      <name val="Verdana"/>
      <family val="2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rgb="FF00B050"/>
      <name val="Tahoma"/>
      <family val="2"/>
    </font>
    <font>
      <b/>
      <sz val="16"/>
      <color rgb="FF00B050"/>
      <name val="Tahoma"/>
      <family val="2"/>
    </font>
    <font>
      <sz val="10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10"/>
      <color theme="8" tint="-0.499984740745262"/>
      <name val="Tahoma"/>
      <family val="2"/>
    </font>
    <font>
      <sz val="10"/>
      <color theme="7" tint="-0.249977111117893"/>
      <name val="Tahoma"/>
      <family val="2"/>
    </font>
    <font>
      <u/>
      <sz val="8"/>
      <color rgb="FF0000FF"/>
      <name val="Tahoma"/>
      <family val="2"/>
    </font>
    <font>
      <sz val="10"/>
      <color rgb="FFFF0000"/>
      <name val="Tahoma"/>
      <family val="2"/>
    </font>
    <font>
      <b/>
      <sz val="10"/>
      <color rgb="FF2D5D2E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608BB4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75">
    <xf numFmtId="0" fontId="0" fillId="0" borderId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5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19" fillId="0" borderId="0"/>
    <xf numFmtId="0" fontId="14" fillId="0" borderId="0">
      <alignment vertical="top"/>
    </xf>
    <xf numFmtId="0" fontId="41" fillId="0" borderId="0">
      <alignment vertical="top"/>
    </xf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0" borderId="0">
      <alignment vertical="top"/>
    </xf>
    <xf numFmtId="0" fontId="19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</cellStyleXfs>
  <cellXfs count="14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pivotButton="1"/>
    <xf numFmtId="0" fontId="0" fillId="0" borderId="0" xfId="0" applyNumberForma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6" fontId="10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/>
    <xf numFmtId="0" fontId="4" fillId="0" borderId="0" xfId="0" applyFont="1" applyBorder="1"/>
    <xf numFmtId="0" fontId="12" fillId="0" borderId="0" xfId="0" applyFont="1" applyBorder="1" applyAlignment="1">
      <alignment vertical="center" wrapText="1"/>
    </xf>
    <xf numFmtId="6" fontId="12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13" fillId="0" borderId="0" xfId="0" applyFont="1" applyFill="1" applyAlignment="1">
      <alignment horizontal="left"/>
    </xf>
    <xf numFmtId="0" fontId="0" fillId="0" borderId="0" xfId="0" applyFill="1" applyAlignment="1"/>
    <xf numFmtId="0" fontId="14" fillId="0" borderId="0" xfId="0" applyFont="1" applyFill="1" applyAlignment="1"/>
    <xf numFmtId="0" fontId="0" fillId="0" borderId="0" xfId="0" applyFill="1" applyAlignment="1">
      <alignment horizontal="right"/>
    </xf>
    <xf numFmtId="3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Border="1" applyAlignment="1"/>
    <xf numFmtId="0" fontId="14" fillId="0" borderId="0" xfId="0" applyFont="1" applyFill="1" applyBorder="1" applyAlignment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/>
    </xf>
    <xf numFmtId="0" fontId="0" fillId="0" borderId="0" xfId="0" applyFont="1" applyFill="1" applyAlignment="1"/>
    <xf numFmtId="6" fontId="0" fillId="0" borderId="0" xfId="0" applyNumberFormat="1" applyFont="1" applyFill="1" applyAlignment="1"/>
    <xf numFmtId="0" fontId="0" fillId="0" borderId="0" xfId="0" applyFill="1"/>
    <xf numFmtId="0" fontId="14" fillId="0" borderId="0" xfId="0" applyFont="1" applyFill="1" applyAlignment="1">
      <alignment horizontal="center"/>
    </xf>
    <xf numFmtId="0" fontId="0" fillId="0" borderId="0" xfId="0" applyFont="1" applyFill="1"/>
    <xf numFmtId="6" fontId="0" fillId="0" borderId="0" xfId="0" applyNumberFormat="1" applyFill="1" applyAlignment="1">
      <alignment horizontal="left"/>
    </xf>
    <xf numFmtId="0" fontId="16" fillId="0" borderId="0" xfId="0" applyFont="1" applyFill="1" applyAlignment="1"/>
    <xf numFmtId="0" fontId="16" fillId="0" borderId="0" xfId="0" applyFont="1" applyFill="1" applyAlignment="1">
      <alignment horizontal="left"/>
    </xf>
    <xf numFmtId="0" fontId="17" fillId="0" borderId="0" xfId="0" applyFont="1"/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6" fontId="1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5" fillId="0" borderId="0" xfId="0" applyFont="1" applyBorder="1"/>
    <xf numFmtId="0" fontId="18" fillId="0" borderId="0" xfId="0" applyFont="1" applyBorder="1" applyAlignment="1">
      <alignment vertical="center" wrapText="1"/>
    </xf>
    <xf numFmtId="1" fontId="0" fillId="0" borderId="0" xfId="0" applyNumberFormat="1"/>
    <xf numFmtId="1" fontId="36" fillId="0" borderId="0" xfId="0" applyNumberFormat="1" applyFont="1"/>
    <xf numFmtId="1" fontId="37" fillId="0" borderId="0" xfId="0" applyNumberFormat="1" applyFont="1"/>
    <xf numFmtId="0" fontId="3" fillId="0" borderId="0" xfId="41"/>
    <xf numFmtId="0" fontId="3" fillId="0" borderId="0" xfId="41"/>
    <xf numFmtId="22" fontId="3" fillId="0" borderId="0" xfId="41" applyNumberFormat="1"/>
    <xf numFmtId="0" fontId="3" fillId="0" borderId="0" xfId="41"/>
    <xf numFmtId="0" fontId="3" fillId="0" borderId="0" xfId="41" applyFont="1"/>
    <xf numFmtId="0" fontId="3" fillId="0" borderId="0" xfId="41"/>
    <xf numFmtId="0" fontId="34" fillId="0" borderId="0" xfId="41" applyFont="1"/>
    <xf numFmtId="0" fontId="0" fillId="0" borderId="0" xfId="0" applyFont="1"/>
    <xf numFmtId="0" fontId="2" fillId="0" borderId="0" xfId="41" applyFont="1"/>
    <xf numFmtId="0" fontId="3" fillId="0" borderId="0" xfId="41" applyFill="1"/>
    <xf numFmtId="0" fontId="2" fillId="0" borderId="0" xfId="41" applyFont="1" applyFill="1"/>
    <xf numFmtId="0" fontId="0" fillId="36" borderId="0" xfId="0" applyFill="1"/>
    <xf numFmtId="164" fontId="0" fillId="0" borderId="0" xfId="0" applyNumberFormat="1" applyFill="1"/>
    <xf numFmtId="0" fontId="14" fillId="0" borderId="0" xfId="44" applyFont="1" applyAlignment="1">
      <alignment vertical="top"/>
    </xf>
    <xf numFmtId="164" fontId="40" fillId="33" borderId="10" xfId="44" applyNumberFormat="1" applyFont="1" applyFill="1" applyBorder="1" applyAlignment="1">
      <alignment horizontal="center" vertical="top" wrapText="1"/>
    </xf>
    <xf numFmtId="49" fontId="40" fillId="33" borderId="10" xfId="44" applyNumberFormat="1" applyFont="1" applyFill="1" applyBorder="1" applyAlignment="1">
      <alignment horizontal="center" vertical="top" wrapText="1"/>
    </xf>
    <xf numFmtId="49" fontId="40" fillId="0" borderId="10" xfId="44" applyNumberFormat="1" applyFont="1" applyFill="1" applyBorder="1" applyAlignment="1">
      <alignment vertical="top" wrapText="1"/>
    </xf>
    <xf numFmtId="49" fontId="40" fillId="0" borderId="10" xfId="44" applyNumberFormat="1" applyFont="1" applyFill="1" applyBorder="1" applyAlignment="1">
      <alignment horizontal="right" vertical="top" wrapText="1"/>
    </xf>
    <xf numFmtId="164" fontId="40" fillId="0" borderId="10" xfId="44" applyNumberFormat="1" applyFont="1" applyFill="1" applyBorder="1" applyAlignment="1">
      <alignment horizontal="center" vertical="top" wrapText="1"/>
    </xf>
    <xf numFmtId="49" fontId="40" fillId="0" borderId="10" xfId="44" applyNumberFormat="1" applyFont="1" applyFill="1" applyBorder="1" applyAlignment="1">
      <alignment horizontal="left" vertical="top" wrapText="1"/>
    </xf>
    <xf numFmtId="49" fontId="39" fillId="34" borderId="14" xfId="44" applyNumberFormat="1" applyFont="1" applyFill="1" applyBorder="1" applyAlignment="1">
      <alignment horizontal="right" vertical="center" wrapText="1"/>
    </xf>
    <xf numFmtId="0" fontId="14" fillId="0" borderId="14" xfId="44" applyFont="1" applyFill="1" applyBorder="1" applyAlignment="1">
      <alignment vertical="top"/>
    </xf>
    <xf numFmtId="0" fontId="14" fillId="0" borderId="15" xfId="44" applyFont="1" applyFill="1" applyBorder="1" applyAlignment="1">
      <alignment vertical="top"/>
    </xf>
    <xf numFmtId="49" fontId="39" fillId="0" borderId="10" xfId="44" applyNumberFormat="1" applyFont="1" applyFill="1" applyBorder="1" applyAlignment="1">
      <alignment vertical="top" wrapText="1"/>
    </xf>
    <xf numFmtId="49" fontId="39" fillId="35" borderId="14" xfId="44" applyNumberFormat="1" applyFont="1" applyFill="1" applyBorder="1" applyAlignment="1">
      <alignment horizontal="right" vertical="center" wrapText="1"/>
    </xf>
    <xf numFmtId="164" fontId="40" fillId="33" borderId="15" xfId="44" applyNumberFormat="1" applyFont="1" applyFill="1" applyBorder="1" applyAlignment="1">
      <alignment horizontal="center" vertical="top" wrapText="1"/>
    </xf>
    <xf numFmtId="166" fontId="40" fillId="0" borderId="13" xfId="44" applyNumberFormat="1" applyFont="1" applyFill="1" applyBorder="1" applyAlignment="1">
      <alignment horizontal="right" vertical="top" wrapText="1"/>
    </xf>
    <xf numFmtId="0" fontId="38" fillId="34" borderId="14" xfId="44" applyFont="1" applyFill="1" applyBorder="1" applyAlignment="1">
      <alignment vertical="center" wrapText="1"/>
    </xf>
    <xf numFmtId="167" fontId="39" fillId="34" borderId="13" xfId="44" applyNumberFormat="1" applyFont="1" applyFill="1" applyBorder="1" applyAlignment="1">
      <alignment horizontal="right" vertical="top" wrapText="1"/>
    </xf>
    <xf numFmtId="49" fontId="40" fillId="33" borderId="15" xfId="44" applyNumberFormat="1" applyFont="1" applyFill="1" applyBorder="1" applyAlignment="1">
      <alignment horizontal="center" vertical="top" wrapText="1"/>
    </xf>
    <xf numFmtId="0" fontId="38" fillId="35" borderId="14" xfId="44" applyFont="1" applyFill="1" applyBorder="1" applyAlignment="1">
      <alignment vertical="center" wrapText="1"/>
    </xf>
    <xf numFmtId="167" fontId="39" fillId="35" borderId="13" xfId="44" applyNumberFormat="1" applyFont="1" applyFill="1" applyBorder="1" applyAlignment="1">
      <alignment horizontal="right" vertical="top" wrapText="1"/>
    </xf>
    <xf numFmtId="0" fontId="38" fillId="35" borderId="18" xfId="44" applyFont="1" applyFill="1" applyBorder="1" applyAlignment="1">
      <alignment vertical="center" wrapText="1"/>
    </xf>
    <xf numFmtId="49" fontId="39" fillId="35" borderId="18" xfId="44" applyNumberFormat="1" applyFont="1" applyFill="1" applyBorder="1" applyAlignment="1">
      <alignment horizontal="right" vertical="center" wrapText="1"/>
    </xf>
    <xf numFmtId="0" fontId="14" fillId="0" borderId="18" xfId="44" applyFont="1" applyFill="1" applyBorder="1" applyAlignment="1">
      <alignment vertical="top"/>
    </xf>
    <xf numFmtId="0" fontId="14" fillId="0" borderId="19" xfId="44" applyFont="1" applyFill="1" applyBorder="1" applyAlignment="1">
      <alignment vertical="top"/>
    </xf>
    <xf numFmtId="167" fontId="39" fillId="35" borderId="20" xfId="44" applyNumberFormat="1" applyFont="1" applyFill="1" applyBorder="1" applyAlignment="1">
      <alignment horizontal="right" vertical="top" wrapText="1"/>
    </xf>
    <xf numFmtId="168" fontId="38" fillId="0" borderId="0" xfId="44" applyNumberFormat="1" applyFont="1" applyFill="1" applyAlignment="1">
      <alignment horizontal="right" vertical="center" wrapText="1"/>
    </xf>
    <xf numFmtId="169" fontId="38" fillId="0" borderId="0" xfId="44" applyNumberFormat="1" applyFont="1" applyFill="1" applyAlignment="1">
      <alignment horizontal="right" vertical="center" wrapText="1"/>
    </xf>
    <xf numFmtId="0" fontId="0" fillId="39" borderId="0" xfId="0" applyFill="1"/>
    <xf numFmtId="165" fontId="0" fillId="0" borderId="0" xfId="0" applyNumberFormat="1" applyFill="1"/>
    <xf numFmtId="0" fontId="0" fillId="37" borderId="0" xfId="0" applyFill="1"/>
    <xf numFmtId="0" fontId="43" fillId="0" borderId="0" xfId="0" applyFont="1" applyFill="1"/>
    <xf numFmtId="166" fontId="40" fillId="0" borderId="13" xfId="44" applyNumberFormat="1" applyFont="1" applyFill="1" applyBorder="1" applyAlignment="1">
      <alignment horizontal="right" vertical="top" wrapText="1"/>
    </xf>
    <xf numFmtId="0" fontId="0" fillId="0" borderId="27" xfId="0" applyBorder="1"/>
    <xf numFmtId="15" fontId="7" fillId="0" borderId="0" xfId="0" applyNumberFormat="1" applyFont="1"/>
    <xf numFmtId="166" fontId="0" fillId="0" borderId="0" xfId="0" applyNumberFormat="1"/>
    <xf numFmtId="0" fontId="0" fillId="38" borderId="0" xfId="0" applyFill="1"/>
    <xf numFmtId="0" fontId="0" fillId="0" borderId="26" xfId="0" applyBorder="1"/>
    <xf numFmtId="0" fontId="0" fillId="0" borderId="23" xfId="0" applyBorder="1"/>
    <xf numFmtId="0" fontId="42" fillId="0" borderId="21" xfId="0" applyFont="1" applyFill="1" applyBorder="1"/>
    <xf numFmtId="0" fontId="0" fillId="0" borderId="24" xfId="0" applyBorder="1"/>
    <xf numFmtId="0" fontId="19" fillId="0" borderId="0" xfId="60"/>
    <xf numFmtId="0" fontId="14" fillId="0" borderId="0" xfId="44" applyFont="1" applyAlignment="1">
      <alignment vertical="top"/>
    </xf>
    <xf numFmtId="0" fontId="19" fillId="0" borderId="0" xfId="60"/>
    <xf numFmtId="0" fontId="0" fillId="0" borderId="25" xfId="0" applyBorder="1"/>
    <xf numFmtId="0" fontId="0" fillId="0" borderId="22" xfId="0" applyBorder="1"/>
    <xf numFmtId="0" fontId="19" fillId="0" borderId="0" xfId="60"/>
    <xf numFmtId="0" fontId="0" fillId="0" borderId="0" xfId="0"/>
    <xf numFmtId="164" fontId="0" fillId="0" borderId="0" xfId="0" applyNumberFormat="1"/>
    <xf numFmtId="165" fontId="0" fillId="0" borderId="0" xfId="0" applyNumberFormat="1" applyBorder="1"/>
    <xf numFmtId="0" fontId="3" fillId="0" borderId="0" xfId="41" applyFont="1" applyBorder="1"/>
    <xf numFmtId="0" fontId="0" fillId="0" borderId="0" xfId="0"/>
    <xf numFmtId="164" fontId="0" fillId="0" borderId="0" xfId="0" applyNumberFormat="1"/>
    <xf numFmtId="3" fontId="0" fillId="0" borderId="0" xfId="0" applyNumberFormat="1"/>
    <xf numFmtId="0" fontId="40" fillId="40" borderId="28" xfId="0" applyFont="1" applyFill="1" applyBorder="1" applyAlignment="1">
      <alignment horizontal="left" vertical="top" wrapText="1" indent="3"/>
    </xf>
    <xf numFmtId="0" fontId="44" fillId="40" borderId="28" xfId="0" applyFont="1" applyFill="1" applyBorder="1" applyAlignment="1">
      <alignment vertical="top" wrapText="1"/>
    </xf>
    <xf numFmtId="0" fontId="40" fillId="40" borderId="28" xfId="0" applyFont="1" applyFill="1" applyBorder="1" applyAlignment="1">
      <alignment vertical="top" wrapText="1"/>
    </xf>
    <xf numFmtId="0" fontId="40" fillId="40" borderId="28" xfId="0" applyFont="1" applyFill="1" applyBorder="1" applyAlignment="1">
      <alignment horizontal="center" vertical="top" wrapText="1"/>
    </xf>
    <xf numFmtId="0" fontId="40" fillId="40" borderId="28" xfId="0" applyFont="1" applyFill="1" applyBorder="1" applyAlignment="1">
      <alignment horizontal="right" vertical="top" wrapText="1"/>
    </xf>
    <xf numFmtId="14" fontId="40" fillId="40" borderId="28" xfId="0" applyNumberFormat="1" applyFont="1" applyFill="1" applyBorder="1" applyAlignment="1">
      <alignment horizontal="center" vertical="top" wrapText="1"/>
    </xf>
    <xf numFmtId="4" fontId="40" fillId="40" borderId="28" xfId="0" applyNumberFormat="1" applyFont="1" applyFill="1" applyBorder="1" applyAlignment="1">
      <alignment horizontal="right" vertical="top" wrapText="1"/>
    </xf>
    <xf numFmtId="1" fontId="3" fillId="0" borderId="0" xfId="41" applyNumberFormat="1" applyFont="1"/>
    <xf numFmtId="0" fontId="1" fillId="0" borderId="0" xfId="41" applyFont="1" applyFill="1"/>
    <xf numFmtId="164" fontId="0" fillId="0" borderId="0" xfId="0" applyNumberFormat="1" applyFont="1"/>
    <xf numFmtId="0" fontId="45" fillId="0" borderId="0" xfId="0" applyFont="1"/>
    <xf numFmtId="0" fontId="4" fillId="37" borderId="0" xfId="0" applyFont="1" applyFill="1"/>
    <xf numFmtId="0" fontId="46" fillId="41" borderId="0" xfId="0" applyFont="1" applyFill="1"/>
    <xf numFmtId="49" fontId="39" fillId="0" borderId="11" xfId="44" applyNumberFormat="1" applyFont="1" applyFill="1" applyBorder="1" applyAlignment="1">
      <alignment vertical="top" wrapText="1"/>
    </xf>
    <xf numFmtId="49" fontId="39" fillId="0" borderId="16" xfId="44" applyNumberFormat="1" applyFont="1" applyFill="1" applyBorder="1" applyAlignment="1">
      <alignment vertical="top" wrapText="1"/>
    </xf>
    <xf numFmtId="49" fontId="39" fillId="0" borderId="12" xfId="44" applyNumberFormat="1" applyFont="1" applyFill="1" applyBorder="1" applyAlignment="1">
      <alignment vertical="top" wrapText="1"/>
    </xf>
    <xf numFmtId="49" fontId="38" fillId="0" borderId="0" xfId="44" applyNumberFormat="1" applyFont="1" applyAlignment="1">
      <alignment horizontal="left" vertical="top" wrapText="1"/>
    </xf>
    <xf numFmtId="49" fontId="38" fillId="0" borderId="0" xfId="44" applyNumberFormat="1" applyFont="1" applyAlignment="1">
      <alignment horizontal="center" vertical="top" wrapText="1"/>
    </xf>
    <xf numFmtId="49" fontId="39" fillId="0" borderId="17" xfId="44" applyNumberFormat="1" applyFont="1" applyFill="1" applyBorder="1" applyAlignment="1">
      <alignment vertical="top" wrapText="1"/>
    </xf>
  </cellXfs>
  <cellStyles count="75">
    <cellStyle name="20% - Accent1" xfId="18" builtinId="30" customBuiltin="1"/>
    <cellStyle name="20% - Accent1 2" xfId="47"/>
    <cellStyle name="20% - Accent1 3" xfId="61"/>
    <cellStyle name="20% - Accent2" xfId="22" builtinId="34" customBuiltin="1"/>
    <cellStyle name="20% - Accent2 2" xfId="49"/>
    <cellStyle name="20% - Accent2 3" xfId="63"/>
    <cellStyle name="20% - Accent3" xfId="26" builtinId="38" customBuiltin="1"/>
    <cellStyle name="20% - Accent3 2" xfId="51"/>
    <cellStyle name="20% - Accent3 3" xfId="65"/>
    <cellStyle name="20% - Accent4" xfId="30" builtinId="42" customBuiltin="1"/>
    <cellStyle name="20% - Accent4 2" xfId="53"/>
    <cellStyle name="20% - Accent4 3" xfId="67"/>
    <cellStyle name="20% - Accent5" xfId="34" builtinId="46" customBuiltin="1"/>
    <cellStyle name="20% - Accent5 2" xfId="55"/>
    <cellStyle name="20% - Accent5 3" xfId="69"/>
    <cellStyle name="20% - Accent6" xfId="38" builtinId="50" customBuiltin="1"/>
    <cellStyle name="20% - Accent6 2" xfId="57"/>
    <cellStyle name="20% - Accent6 3" xfId="71"/>
    <cellStyle name="40% - Accent1" xfId="19" builtinId="31" customBuiltin="1"/>
    <cellStyle name="40% - Accent1 2" xfId="48"/>
    <cellStyle name="40% - Accent1 3" xfId="62"/>
    <cellStyle name="40% - Accent2" xfId="23" builtinId="35" customBuiltin="1"/>
    <cellStyle name="40% - Accent2 2" xfId="50"/>
    <cellStyle name="40% - Accent2 3" xfId="64"/>
    <cellStyle name="40% - Accent3" xfId="27" builtinId="39" customBuiltin="1"/>
    <cellStyle name="40% - Accent3 2" xfId="52"/>
    <cellStyle name="40% - Accent3 3" xfId="66"/>
    <cellStyle name="40% - Accent4" xfId="31" builtinId="43" customBuiltin="1"/>
    <cellStyle name="40% - Accent4 2" xfId="54"/>
    <cellStyle name="40% - Accent4 3" xfId="68"/>
    <cellStyle name="40% - Accent5" xfId="35" builtinId="47" customBuiltin="1"/>
    <cellStyle name="40% - Accent5 2" xfId="56"/>
    <cellStyle name="40% - Accent5 3" xfId="70"/>
    <cellStyle name="40% - Accent6" xfId="39" builtinId="51" customBuiltin="1"/>
    <cellStyle name="40% - Accent6 2" xfId="58"/>
    <cellStyle name="40% - Accent6 3" xfId="72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73"/>
    <cellStyle name="Normal 3" xfId="43"/>
    <cellStyle name="Normal 4" xfId="44"/>
    <cellStyle name="Normal 5" xfId="45"/>
    <cellStyle name="Normal 5 2" xfId="59"/>
    <cellStyle name="Normal 6" xfId="60"/>
    <cellStyle name="Note 2" xfId="42"/>
    <cellStyle name="Note 2 2" xfId="74"/>
    <cellStyle name="Note 3" xfId="46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D5D2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205.438283449075" createdVersion="4" refreshedVersion="4" minRefreshableVersion="3" recordCount="174">
  <cacheSource type="worksheet">
    <worksheetSource ref="C1:Q202" sheet="Expenses"/>
  </cacheSource>
  <cacheFields count="15">
    <cacheField name="Category" numFmtId="0">
      <sharedItems count="21">
        <s v="Rover servicing budget"/>
        <s v="Cruise supplies"/>
        <s v="General science lab supplies"/>
        <s v="Digital Storage"/>
        <s v="Alkaline batteries for instrument deployments for sediment traps, beacons, strobes."/>
        <s v="Postage/Shipping"/>
        <s v="Gigabit Ethernet switch for PC 104 (SES)"/>
        <s v="Digitizing of Film archives"/>
        <s v="Conference registration "/>
        <s v="Supplies to improve the lab's Open House display"/>
        <s v="Lithium and alkaline battery packs- Sta. M"/>
        <s v="2014 PO"/>
        <s v="Stereo camera calibration software TO ARGOS"/>
        <s v="Current meter (Camera Tripod) batteries for Station M"/>
        <s v="Battery Packs for Benthos Releases @ $300 each- Station M"/>
        <s v="Preservatives and jars for sample collection"/>
        <s v="Camera Tripod lighting upgrade"/>
        <s v="UNK"/>
        <s v="Shiptime"/>
        <s v="Commitments- OTHER"/>
        <s v="Commitments- travel"/>
      </sharedItems>
    </cacheField>
    <cacheField name="Project - Project Name" numFmtId="0">
      <sharedItems containsBlank="1"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4739"/>
    </cacheField>
    <cacheField name="je no." numFmtId="0">
      <sharedItems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 containsBlank="1"/>
    </cacheField>
    <cacheField name="Vendor Name" numFmtId="0">
      <sharedItems containsBlank="1"/>
    </cacheField>
    <cacheField name="Year" numFmtId="0">
      <sharedItems containsBlank="1"/>
    </cacheField>
    <cacheField name="Month" numFmtId="0">
      <sharedItems containsString="0" containsBlank="1" containsNumber="1" containsInteger="1" minValue="1" maxValue="7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emiMixedTypes="0" containsString="0" containsNumber="1" minValue="-3342.45" maxValue="252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2257.656629166668" createdVersion="4" refreshedVersion="4" minRefreshableVersion="3" recordCount="209">
  <cacheSource type="worksheet">
    <worksheetSource ref="C1:Q238" sheet="Expenses"/>
  </cacheSource>
  <cacheFields count="15">
    <cacheField name="Category" numFmtId="0">
      <sharedItems count="30">
        <s v="2014 PO"/>
        <s v="Alkaline batteries for instrument deployments for sediment traps, beacons, strobes."/>
        <s v="Alkaline batteries for instrument deployments for sediment traps, beacons, strobes.-Comm"/>
        <s v="Battery Packs for Benthos Releases @ $300 each- Station M"/>
        <s v="Camera Tripod lighting upgrade"/>
        <s v="Conference travel"/>
        <s v="Conference registration "/>
        <s v="Cruise supplies"/>
        <s v="Current meter (Camera Tripod) batteries for Station M"/>
        <s v="Digital Storage"/>
        <s v="Digitizing of Film archives"/>
        <s v="Digitizing of Film archives- Comm"/>
        <s v="Digitizing of Film archives-Comm"/>
        <s v="General science lab supplies"/>
        <s v="General science lab supplies-Comm"/>
        <s v="Gigabit Ethernet switch for PC 104 (SES)"/>
        <s v="Lithium and alkaline battery packs- Sta. M"/>
        <s v="Postage/Shipping"/>
        <s v="Preservatives and jars for sample collection"/>
        <s v="Rover servicing budget"/>
        <s v="Rover servicing budget-Comm"/>
        <s v="Shiptime"/>
        <s v="Stereo camera calibration software TO ARGOS"/>
        <s v="Stereo camera calibration software TO ARGOS-Comm"/>
        <s v="Supplies to improve the lab's Open House display"/>
        <s v="UNK"/>
        <s v="Commitments- travel" u="1"/>
        <s v="Commitments- OTHER" u="1"/>
        <s v="Conference lodging" u="1"/>
        <s v="Conference meals" u="1"/>
      </sharedItems>
    </cacheField>
    <cacheField name="Project - Project Name" numFmtId="0">
      <sharedItems containsBlank="1"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4739"/>
    </cacheField>
    <cacheField name="je no." numFmtId="0">
      <sharedItems containsBlank="1"/>
    </cacheField>
    <cacheField name="Account No." numFmtId="0">
      <sharedItems/>
    </cacheField>
    <cacheField name="Account Name" numFmtId="0">
      <sharedItems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510057" maxValue="1511240"/>
    </cacheField>
    <cacheField name="Vendor Name" numFmtId="0">
      <sharedItems/>
    </cacheField>
    <cacheField name="Year" numFmtId="0">
      <sharedItems containsMixedTypes="1" containsNumber="1" containsInteger="1" minValue="2015" maxValue="2015"/>
    </cacheField>
    <cacheField name="Month" numFmtId="0">
      <sharedItems containsString="0" containsBlank="1" containsNumber="1" containsInteger="1" minValue="1" maxValue="9"/>
    </cacheField>
    <cacheField name="Transaction Description" numFmtId="0">
      <sharedItems containsBlank="1"/>
    </cacheField>
    <cacheField name="Invoice No." numFmtId="0">
      <sharedItems containsBlank="1" containsMixedTypes="1" containsNumber="1" containsInteger="1" minValue="79515" maxValue="1050766045"/>
    </cacheField>
    <cacheField name="Amount" numFmtId="0">
      <sharedItems containsSemiMixedTypes="0" containsString="0" containsNumber="1" minValue="-3342.45" maxValue="252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Christine Huffard" refreshedDate="42292.525156481483" createdVersion="4" refreshedVersion="4" minRefreshableVersion="3" recordCount="253">
  <cacheSource type="worksheet">
    <worksheetSource ref="C1:Q254" sheet="Expenses"/>
  </cacheSource>
  <cacheFields count="15">
    <cacheField name="Category" numFmtId="0">
      <sharedItems count="28">
        <s v="Current meter (Camera Tripod) batteries for Station M"/>
        <s v="Rover servicing budget"/>
        <s v="Cruise supplies"/>
        <s v="General science lab supplies"/>
        <s v="Conference travel"/>
        <s v="Postage/Shipping"/>
        <s v="Lithium and alkaline battery packs- Sta. M"/>
        <s v="2014 PO"/>
        <s v="Stereo camera calibration software TO ARGOS"/>
        <s v="Gigabit Ethernet switch for PC 104 (SES)"/>
        <s v="General science lab supplies-Comm"/>
        <s v="Digital Storage-Comm"/>
        <s v="Preservatives and jars for sample collection"/>
        <s v="Alkaline batteries for instrument deployments for sediment traps, beacons, strobes."/>
        <s v="Digitizing of Film archives"/>
        <s v="Cruise supplies-Comm"/>
        <s v="Rover servicing budget-Comm"/>
        <s v="Supplies to improve the lab's Open House display"/>
        <s v="Digital Storage"/>
        <s v="Stereo camera calibration software TO ARGOS-Comm"/>
        <s v="Alkaline batteries for instrument deployments for sediment traps, beacons, strobes.-Comm"/>
        <s v="Conference registration "/>
        <s v="Battery Packs for Benthos Releases @ $300 each- Station M"/>
        <s v="Digitizing of Film archives- Comm"/>
        <s v="CHN Analysis of sediment trap collections for two seasonal cruises at Sta. M-Comm"/>
        <s v="Digitizing of Film archives-Comm"/>
        <s v="Camera Tripod lighting upgrade"/>
        <s v="Shiptime"/>
      </sharedItems>
    </cacheField>
    <cacheField name="Project - Project Name" numFmtId="0">
      <sharedItems containsBlank="1"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4739"/>
    </cacheField>
    <cacheField name="je no." numFmtId="0">
      <sharedItems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Blank="1"/>
    </cacheField>
    <cacheField name="Purchase Order" numFmtId="0">
      <sharedItems containsBlank="1" containsMixedTypes="1" containsNumber="1" containsInteger="1" minValue="1510057" maxValue="1511386"/>
    </cacheField>
    <cacheField name="Vendor Name" numFmtId="0">
      <sharedItems/>
    </cacheField>
    <cacheField name="Year" numFmtId="0">
      <sharedItems containsMixedTypes="1" containsNumber="1" containsInteger="1" minValue="9" maxValue="2015"/>
    </cacheField>
    <cacheField name="Month" numFmtId="0">
      <sharedItems containsBlank="1" containsMixedTypes="1" containsNumber="1" containsInteger="1" minValue="1" maxValue="10"/>
    </cacheField>
    <cacheField name="Transaction Description" numFmtId="0">
      <sharedItems containsBlank="1"/>
    </cacheField>
    <cacheField name="Invoice No." numFmtId="0">
      <sharedItems containsBlank="1" containsMixedTypes="1" containsNumber="1" containsInteger="1" minValue="79515" maxValue="1050766045"/>
    </cacheField>
    <cacheField name="Amount" numFmtId="0">
      <sharedItems containsSemiMixedTypes="0" containsString="0" containsNumber="1" minValue="0.68" maxValue="252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4">
  <r>
    <x v="0"/>
    <s v="901113.00 - Pelagic-Benthic Coupling"/>
    <s v="Huffard, Christine L"/>
    <n v="15004261"/>
    <m/>
    <s v="5320-000"/>
    <s v="Supplies - Eng. Lab"/>
    <m/>
    <s v=" "/>
    <s v="Wells Fargo Bank Visa"/>
    <s v="2015"/>
    <n v="6"/>
    <s v="ALLMOTION"/>
    <s v="ALANA 06/15"/>
    <n v="708.75"/>
  </r>
  <r>
    <x v="1"/>
    <s v="901113.00 - Pelagic-Benthic Coupling"/>
    <s v="Huffard, Christine L"/>
    <n v="15002651"/>
    <m/>
    <s v="5380-000"/>
    <s v="Supplies - Science Lab"/>
    <m/>
    <s v=" "/>
    <s v="Wells Fargo Bank Visa"/>
    <s v="2015"/>
    <n v="4"/>
    <s v="AMAZON*MKTPLCEEU-UK"/>
    <s v="CHUFFARD 04/15"/>
    <n v="97.5"/>
  </r>
  <r>
    <x v="0"/>
    <s v="901113.00 - Pelagic-Benthic Coupling"/>
    <s v="Huffard, Christine L"/>
    <n v="15002596"/>
    <m/>
    <s v="5360-000"/>
    <s v="Supplies - General"/>
    <m/>
    <s v=" "/>
    <s v="Wells Fargo Bank Visa"/>
    <s v="2015"/>
    <n v="4"/>
    <s v="AMAZONMKTPLACEPMTS |"/>
    <s v="ALANA 04/15"/>
    <n v="173.9"/>
  </r>
  <r>
    <x v="2"/>
    <s v="901113.00 - Pelagic-Benthic Coupling"/>
    <s v="Huffard, Christine L"/>
    <n v="15001222"/>
    <m/>
    <s v="5380-000"/>
    <s v="Supplies - Science Lab"/>
    <m/>
    <s v=" "/>
    <s v="Wells Fargo Bank Visa"/>
    <s v="2015"/>
    <n v="2"/>
    <s v="AMAZONMKTPLACEPMTS |"/>
    <s v="CHUFFARD 02/15"/>
    <n v="94.5"/>
  </r>
  <r>
    <x v="0"/>
    <s v="901113.00 - Pelagic-Benthic Coupling"/>
    <s v="Huffard, Christine L"/>
    <n v="15001167"/>
    <m/>
    <s v="5360-000"/>
    <s v="Supplies - General"/>
    <m/>
    <s v=" "/>
    <s v="Wells Fargo Bank Visa"/>
    <s v="2015"/>
    <n v="2"/>
    <s v="B&amp;HPHOTO,800-606-696"/>
    <s v="ALANA 02/15"/>
    <n v="73.900000000000006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10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49"/>
  </r>
  <r>
    <x v="3"/>
    <s v="901113.00 - Pelagic-Benthic Coupling"/>
    <s v="Huffard, Christine L"/>
    <n v="15002651"/>
    <m/>
    <s v="5360-000"/>
    <s v="Supplies - General"/>
    <m/>
    <s v=" "/>
    <s v="Wells Fargo Bank Visa"/>
    <s v="2015"/>
    <n v="4"/>
    <s v="B&amp;HPHOTO,800-606-696"/>
    <s v="CHUFFARD 04/15"/>
    <n v="231.98"/>
  </r>
  <r>
    <x v="4"/>
    <s v="901113.00 - Pelagic-Benthic Coupling"/>
    <s v="Huffard, Christine L"/>
    <n v="15004313"/>
    <m/>
    <s v="5360-000"/>
    <s v="Supplies - General"/>
    <m/>
    <s v=" "/>
    <s v="Wells Fargo Bank Visa"/>
    <s v="2015"/>
    <n v="6"/>
    <s v="B&amp;HPHOTO,800-606-696"/>
    <s v="CHUFFARD 06/15"/>
    <n v="127.3"/>
  </r>
  <r>
    <x v="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&amp;HPHOTO,800-606-696"/>
    <s v="CHUFFARD 02/15"/>
    <n v="254.05"/>
  </r>
  <r>
    <x v="3"/>
    <s v="901113.00 - Pelagic-Benthic Coupling"/>
    <s v="Huffard, Christine L"/>
    <n v="15002651"/>
    <m/>
    <s v="5380-000"/>
    <s v="Supplies - Science Lab"/>
    <m/>
    <s v=" "/>
    <s v="Wells Fargo Bank Visa"/>
    <s v="2015"/>
    <n v="4"/>
    <s v="B&amp;HPHOTO,800-606-696"/>
    <s v="CHUFFARD 04/15"/>
    <n v="185.2"/>
  </r>
  <r>
    <x v="2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COM7076680022"/>
    <s v="CHUFFARD 02/15"/>
    <n v="52.66"/>
  </r>
  <r>
    <x v="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MHT00007971 |"/>
    <s v="CHUFFARD 02/15"/>
    <n v="216.48"/>
  </r>
  <r>
    <x v="0"/>
    <s v="901113.00 - Pelagic-Benthic Coupling"/>
    <s v="Huffard, Christine L"/>
    <n v="15001924"/>
    <m/>
    <s v="5360-000"/>
    <s v="Supplies - General"/>
    <m/>
    <s v=" "/>
    <s v="Wells Fargo Bank Visa"/>
    <s v="2015"/>
    <n v="3"/>
    <s v="CPI*COLEPARMERINSTRU"/>
    <s v="HOBSON 03/15"/>
    <n v="73.849999999999994"/>
  </r>
  <r>
    <x v="0"/>
    <s v="901113.00 - Pelagic-Benthic Coupling"/>
    <s v="Huffard, Christine L"/>
    <n v="15003676"/>
    <m/>
    <s v="5360-000"/>
    <s v="Supplies - General"/>
    <m/>
    <s v=" "/>
    <s v="Wells Fargo Bank Visa"/>
    <s v="2015"/>
    <n v="5"/>
    <s v="DKC*DIGIKEYCORP"/>
    <s v="JROSAL 05/15"/>
    <n v="938.05"/>
  </r>
  <r>
    <x v="0"/>
    <s v="901113.00 - Pelagic-Benthic Coupling"/>
    <s v="Huffard, Christine L"/>
    <n v="15001949"/>
    <m/>
    <s v="5360-000"/>
    <s v="Supplies - General"/>
    <m/>
    <s v=" "/>
    <s v="Wells Fargo Bank Visa"/>
    <s v="2015"/>
    <n v="3"/>
    <s v="DKC*DIGIKEYCORP | 03"/>
    <s v="JROSAL 03/15"/>
    <n v="123.43"/>
  </r>
  <r>
    <x v="0"/>
    <s v="901113.00 - Pelagic-Benthic Coupling"/>
    <s v="Huffard, Christine L"/>
    <n v="15004261"/>
    <m/>
    <s v="5320-000"/>
    <s v="Supplies - Eng. Lab"/>
    <m/>
    <s v=" "/>
    <s v="Wells Fargo Bank Visa"/>
    <s v="2015"/>
    <n v="6"/>
    <s v="DKC*DIGIKEYCORP | VS"/>
    <s v="ALANA 06/15"/>
    <n v="19.440000000000001"/>
  </r>
  <r>
    <x v="1"/>
    <s v="901113.00 - Pelagic-Benthic Coupling"/>
    <s v="Huffard, Christine L"/>
    <n v="15003404"/>
    <m/>
    <s v="5360-000"/>
    <s v="Supplies - General"/>
    <m/>
    <s v=" "/>
    <s v="Huffard, Christine"/>
    <s v="2015"/>
    <n v="5"/>
    <s v="Glass microbeads for Smith Lab"/>
    <s v="HUFFARD 05/2015"/>
    <n v="126.41"/>
  </r>
  <r>
    <x v="5"/>
    <s v="901113.00 - Pelagic-Benthic Coupling"/>
    <s v="Huffard, Christine L"/>
    <n v="15001654"/>
    <m/>
    <s v="5200-000"/>
    <s v="Postage/Shipping"/>
    <m/>
    <s v=" "/>
    <s v="Federal Express"/>
    <s v="2015"/>
    <n v="3"/>
    <s v="Import Charges"/>
    <s v="6-452-02136"/>
    <n v="14.98"/>
  </r>
  <r>
    <x v="1"/>
    <s v="901113.00 - Pelagic-Benthic Coupling"/>
    <s v="Huffard, Christine L"/>
    <n v="15004289"/>
    <m/>
    <s v="5360-000"/>
    <s v="Supplies - General"/>
    <m/>
    <s v=" "/>
    <s v="Wells Fargo Bank Visa"/>
    <s v="2015"/>
    <n v="6"/>
    <s v="IN*GRAVELLESBOATYARD"/>
    <s v="FEJO 06/15"/>
    <n v="34.39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MCMASTER-CARR | CABL"/>
    <s v="CHUFFARD 06/15"/>
    <n v="124.63"/>
  </r>
  <r>
    <x v="1"/>
    <s v="901113.00 - Pelagic-Benthic Coupling"/>
    <s v="Huffard, Christine L"/>
    <n v="15004261"/>
    <m/>
    <s v="5360-000"/>
    <s v="Supplies - General"/>
    <m/>
    <s v=" "/>
    <s v="Wells Fargo Bank Visa"/>
    <s v="2015"/>
    <n v="6"/>
    <s v="MCMASTER-CARR | COVE"/>
    <s v="ALANA 06/15"/>
    <n v="42.24"/>
  </r>
  <r>
    <x v="1"/>
    <s v="901113.00 - Pelagic-Benthic Coupling"/>
    <s v="Huffard, Christine L"/>
    <n v="15003670"/>
    <m/>
    <s v="5360-000"/>
    <s v="Supplies - General"/>
    <m/>
    <s v=" "/>
    <s v="Wells Fargo Bank Visa"/>
    <s v="2015"/>
    <n v="5"/>
    <s v="MCMASTER-CARR | DISP"/>
    <s v="CHUFFARD 05/15"/>
    <n v="198.67"/>
  </r>
  <r>
    <x v="1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GALV"/>
    <s v="FEJO 06/15"/>
    <n v="71.89"/>
  </r>
  <r>
    <x v="1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HIGH"/>
    <s v="FEJO 01/15B"/>
    <n v="14.79"/>
  </r>
  <r>
    <x v="1"/>
    <s v="901113.00 - Pelagic-Benthic Coupling"/>
    <s v="Huffard, Christine L"/>
    <n v="15003615"/>
    <m/>
    <s v="5360-000"/>
    <s v="Supplies - General"/>
    <m/>
    <s v=" "/>
    <s v="Wells Fargo Bank Visa"/>
    <s v="2015"/>
    <n v="5"/>
    <s v="MCMASTER-CARR | MULT"/>
    <s v="ALANA 05/15"/>
    <n v="60.4"/>
  </r>
  <r>
    <x v="1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OIL-"/>
    <s v="FEJO 04/15"/>
    <n v="11.78"/>
  </r>
  <r>
    <x v="1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OIL-"/>
    <s v="FEJO 06/15"/>
    <n v="20.16"/>
  </r>
  <r>
    <x v="1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AI"/>
    <s v="FEJO 05/15"/>
    <n v="17.5"/>
  </r>
  <r>
    <x v="1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EE"/>
    <s v="FEJO 05/15"/>
    <n v="10.63"/>
  </r>
  <r>
    <x v="1"/>
    <s v="901113.00 - Pelagic-Benthic Coupling"/>
    <s v="Huffard, Christine L"/>
    <n v="15001222"/>
    <m/>
    <s v="5380-000"/>
    <s v="Supplies - Science Lab"/>
    <m/>
    <s v=" "/>
    <s v="Wells Fargo Bank Visa"/>
    <s v="2015"/>
    <n v="2"/>
    <s v="MCMASTER-CARR | TRAN"/>
    <s v="CHUFFARD 02/15"/>
    <n v="196.09"/>
  </r>
  <r>
    <x v="1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ULTR"/>
    <s v="FEJO 01/15B"/>
    <n v="14.93"/>
  </r>
  <r>
    <x v="1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VINY"/>
    <s v="FEJO 04/15"/>
    <n v="27.65"/>
  </r>
  <r>
    <x v="0"/>
    <s v="901113.00 - Pelagic-Benthic Coupling"/>
    <s v="Huffard, Christine L"/>
    <n v="15001202"/>
    <m/>
    <s v="5360-000"/>
    <s v="Supplies - General"/>
    <m/>
    <s v=" "/>
    <s v="Wells Fargo Bank Visa"/>
    <s v="2015"/>
    <n v="2"/>
    <s v="MOCAPLLC"/>
    <s v="HOBSON 02/15"/>
    <n v="22.75"/>
  </r>
  <r>
    <x v="6"/>
    <s v="901113.00 - Pelagic-Benthic Coupling"/>
    <s v="Huffard, Christine L"/>
    <n v="15000393"/>
    <m/>
    <s v="5300-000"/>
    <s v="Supplies - Cmptr/Hdwr"/>
    <m/>
    <s v=" "/>
    <s v="Wells Fargo Bank Visa"/>
    <s v="2015"/>
    <n v="1"/>
    <s v="MOUSERELECTRONICSDIS"/>
    <s v="HENTHORN 01/15B"/>
    <n v="222.94"/>
  </r>
  <r>
    <x v="6"/>
    <s v="901113.00 - Pelagic-Benthic Coupling"/>
    <s v="Huffard, Christine L"/>
    <n v="15001259"/>
    <m/>
    <s v="5360-000"/>
    <s v="Supplies - General"/>
    <m/>
    <s v=" "/>
    <s v="Wells Fargo Bank Visa"/>
    <s v="2015"/>
    <n v="2"/>
    <s v="MOUSERELECTRONICSDIS"/>
    <s v="MCGILL 02/15"/>
    <n v="24.24"/>
  </r>
  <r>
    <x v="6"/>
    <s v="901113.00 - Pelagic-Benthic Coupling"/>
    <s v="Huffard, Christine L"/>
    <n v="15002685"/>
    <m/>
    <s v="5360-000"/>
    <s v="Supplies - General"/>
    <m/>
    <s v=" "/>
    <s v="Wells Fargo Bank Visa"/>
    <s v="2015"/>
    <n v="4"/>
    <s v="MOUSERELECTRONICSDIS"/>
    <s v="MCGILL 04/15"/>
    <n v="42.07"/>
  </r>
  <r>
    <x v="6"/>
    <s v="901113.00 - Pelagic-Benthic Coupling"/>
    <s v="Huffard, Christine L"/>
    <n v="15003676"/>
    <m/>
    <s v="5360-000"/>
    <s v="Supplies - General"/>
    <m/>
    <s v=" "/>
    <s v="Wells Fargo Bank Visa"/>
    <s v="2015"/>
    <n v="5"/>
    <s v="MOUSERELECTRONICSDIS"/>
    <s v="JROSAL 05/15"/>
    <n v="48.63"/>
  </r>
  <r>
    <x v="1"/>
    <s v="901113.00 - Pelagic-Benthic Coupling"/>
    <s v="Huffard, Christine L"/>
    <n v="15004199"/>
    <m/>
    <s v="5380-000"/>
    <s v="Supplies - Science Lab"/>
    <m/>
    <s v=" "/>
    <s v="Praxair "/>
    <s v="2015"/>
    <n v="6"/>
    <s v="Nitrogen gas for Ken Smith Lab"/>
    <s v="52928653"/>
    <n v="153.79"/>
  </r>
  <r>
    <x v="1"/>
    <s v="901113.00 - Pelagic-Benthic Coupling"/>
    <s v="Huffard, Christine L"/>
    <n v="15002651"/>
    <m/>
    <s v="5360-000"/>
    <s v="Supplies - General"/>
    <m/>
    <s v=" "/>
    <s v="Wells Fargo Bank Visa"/>
    <s v="2015"/>
    <n v="4"/>
    <s v="NPC*NEWPIGCORP"/>
    <s v="CHUFFARD 04/15"/>
    <n v="132.5"/>
  </r>
  <r>
    <x v="1"/>
    <s v="901113.00 - Pelagic-Benthic Coupling"/>
    <s v="Huffard, Christine L"/>
    <n v="15003670"/>
    <m/>
    <s v="5380-000"/>
    <s v="Supplies - Science Lab"/>
    <m/>
    <s v=" "/>
    <s v="Wells Fargo Bank Visa"/>
    <s v="2015"/>
    <n v="5"/>
    <s v="PILOTSHQLLC"/>
    <s v="CHUFFARD 05/15"/>
    <n v="26.36"/>
  </r>
  <r>
    <x v="2"/>
    <s v="901113.00 - Pelagic-Benthic Coupling"/>
    <s v="Huffard, Christine L"/>
    <n v="15001944"/>
    <m/>
    <s v="5380-000"/>
    <s v="Supplies - Science Lab"/>
    <m/>
    <s v=" "/>
    <s v="Wells Fargo Bank Visa"/>
    <s v="2015"/>
    <n v="3"/>
    <s v="PRAGMATICPROGRAMMERS"/>
    <s v="CHUFFARD 03/15"/>
    <n v="43.13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PROMARKBRANDSPROMARK"/>
    <s v="ALANA 03/15"/>
    <n v="210.72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ROANWELL&amp;PARAMOUNTCO"/>
    <s v="ALANA 03/15"/>
    <n v="53.75"/>
  </r>
  <r>
    <x v="0"/>
    <s v="901113.00 - Pelagic-Benthic Coupling"/>
    <s v="Huffard, Christine L"/>
    <n v="15004313"/>
    <m/>
    <s v="5320-000"/>
    <s v="Supplies - Eng. Lab"/>
    <m/>
    <s v=" "/>
    <s v="Wells Fargo Bank Visa"/>
    <s v="2015"/>
    <n v="6"/>
    <s v="SQ*EPOCEANOGRAPHI"/>
    <s v="CHUFFARD 06/15"/>
    <n v="727.5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STAPLESQUILLSOLUTION"/>
    <s v="CHUFFARD 06/15"/>
    <n v="53.77"/>
  </r>
  <r>
    <x v="1"/>
    <s v="901113.00 - Pelagic-Benthic Coupling"/>
    <s v="Huffard, Christine L"/>
    <n v="15004313"/>
    <m/>
    <s v="5380-000"/>
    <s v="Supplies - Science Lab"/>
    <m/>
    <s v=" "/>
    <s v="Wells Fargo Bank Visa"/>
    <s v="2015"/>
    <n v="6"/>
    <s v="STAPLESQUILLSOLUTION"/>
    <s v="CHUFFARD 06/15"/>
    <n v="5.14"/>
  </r>
  <r>
    <x v="0"/>
    <s v="901113.00 - Pelagic-Benthic Coupling"/>
    <s v="Huffard, Christine L"/>
    <n v="15001259"/>
    <m/>
    <s v="5360-000"/>
    <s v="Supplies - General"/>
    <m/>
    <s v=" "/>
    <s v="Wells Fargo Bank Visa"/>
    <s v="2015"/>
    <n v="2"/>
    <s v="SURPLUSSALES"/>
    <s v="MCGILL 02/15"/>
    <n v="300"/>
  </r>
  <r>
    <x v="7"/>
    <s v="901113.00 - Pelagic-Benthic Coupling"/>
    <s v="Huffard, Christine L"/>
    <n v="15001796"/>
    <m/>
    <s v="5500-000"/>
    <s v="Travel - Domestic"/>
    <m/>
    <s v=" "/>
    <s v="Huffard, Christine"/>
    <s v="2015"/>
    <n v="3"/>
    <s v="T15-0138 reimbursement"/>
    <s v="T15-0138 10303"/>
    <n v="82.23"/>
  </r>
  <r>
    <x v="8"/>
    <s v="901113.00 - Pelagic-Benthic Coupling"/>
    <s v="Huffard, Christine L"/>
    <n v="15002651"/>
    <m/>
    <s v="5030-000"/>
    <s v="Conference Fees/Registrat"/>
    <m/>
    <s v=" "/>
    <s v="Wells Fargo Bank Visa"/>
    <s v="2015"/>
    <n v="4"/>
    <s v="T15-0188"/>
    <s v="CHUFFARD 04/15"/>
    <n v="469.75"/>
  </r>
  <r>
    <x v="8"/>
    <s v="901113.00 - Pelagic-Benthic Coupling"/>
    <s v="Huffard, Christine L"/>
    <n v="15003627"/>
    <m/>
    <s v="5030-000"/>
    <s v="Conference Fees/Registrat"/>
    <m/>
    <s v=" "/>
    <s v="Wells Fargo Bank Visa"/>
    <s v="2015"/>
    <n v="5"/>
    <s v="T15-0230"/>
    <s v="KDUNLOP 05/15"/>
    <n v="564.4"/>
  </r>
  <r>
    <x v="7"/>
    <s v="901113.00 - Pelagic-Benthic Coupling"/>
    <s v="Huffard, Christine L"/>
    <n v="15003211"/>
    <m/>
    <s v="5500-000"/>
    <s v="Travel - Domestic"/>
    <m/>
    <s v=" "/>
    <s v="Huffard, Christine"/>
    <s v="2015"/>
    <n v="5"/>
    <s v="T15-0240 reimbursement"/>
    <s v="T15-0240 10417"/>
    <n v="82.23"/>
  </r>
  <r>
    <x v="0"/>
    <s v="901113.00 - Pelagic-Benthic Coupling"/>
    <s v="Huffard, Christine L"/>
    <n v="15001924"/>
    <m/>
    <s v="5360-000"/>
    <s v="Supplies - General"/>
    <m/>
    <s v=" "/>
    <s v="Wells Fargo Bank Visa"/>
    <s v="2015"/>
    <n v="3"/>
    <s v="TCSMICROPUMPS"/>
    <s v="HOBSON 03/15"/>
    <n v="350.5"/>
  </r>
  <r>
    <x v="4"/>
    <s v="901113.00 - Pelagic-Benthic Coupling"/>
    <s v="Huffard, Christine L"/>
    <n v="15002651"/>
    <m/>
    <s v="5360-000"/>
    <s v="Supplies - General"/>
    <m/>
    <s v=" "/>
    <s v="Wells Fargo Bank Visa"/>
    <s v="2015"/>
    <n v="4"/>
    <s v="TNRBATTERIES"/>
    <s v="CHUFFARD 04/15"/>
    <n v="78.78"/>
  </r>
  <r>
    <x v="0"/>
    <s v="901113.00 - Pelagic-Benthic Coupling"/>
    <s v="Huffard, Christine L"/>
    <n v="15002626"/>
    <m/>
    <s v="5360-000"/>
    <s v="Supplies - General"/>
    <m/>
    <s v=" "/>
    <s v="Wells Fargo Bank Visa"/>
    <s v="2015"/>
    <n v="4"/>
    <s v="TWMETALS"/>
    <s v="FEJO 04/15"/>
    <n v="198.16"/>
  </r>
  <r>
    <x v="0"/>
    <s v="901113.00 - Pelagic-Benthic Coupling"/>
    <s v="Huffard, Christine L"/>
    <n v="15001917"/>
    <m/>
    <s v="5320-000"/>
    <s v="Supplies - Eng. Lab"/>
    <m/>
    <s v=" "/>
    <s v="Wells Fargo Bank Visa"/>
    <s v="2015"/>
    <n v="3"/>
    <s v="UNITEDTITANIUM,INC."/>
    <s v="FEJO 03/15"/>
    <n v="578.62"/>
  </r>
  <r>
    <x v="0"/>
    <s v="901113.00 - Pelagic-Benthic Coupling"/>
    <s v="Huffard, Christine L"/>
    <n v="15001917"/>
    <m/>
    <s v="5320-000"/>
    <s v="Supplies - Eng. Lab"/>
    <m/>
    <s v=" "/>
    <s v="Wells Fargo Bank Visa"/>
    <s v="2015"/>
    <n v="3"/>
    <s v="Use Tax Accrual"/>
    <s v="FEJO 03/15"/>
    <n v="43.4"/>
  </r>
  <r>
    <x v="1"/>
    <s v="901113.00 - Pelagic-Benthic Coupling"/>
    <s v="Huffard, Christine L"/>
    <n v="15004313"/>
    <m/>
    <s v="5320-000"/>
    <s v="Supplies - Eng. Lab"/>
    <m/>
    <s v=" "/>
    <s v="Wells Fargo Bank Visa"/>
    <s v="2015"/>
    <n v="6"/>
    <s v="Use Tax Accrual"/>
    <s v="CHUFFARD 06/15"/>
    <n v="55.47"/>
  </r>
  <r>
    <x v="0"/>
    <s v="901113.00 - Pelagic-Benthic Coupling"/>
    <s v="Huffard, Christine L"/>
    <n v="15001202"/>
    <m/>
    <s v="5360-000"/>
    <s v="Supplies - General"/>
    <m/>
    <s v=" "/>
    <s v="Wells Fargo Bank Visa"/>
    <s v="2015"/>
    <n v="2"/>
    <s v="Use Tax Accrual"/>
    <s v="HOBSON 02/15"/>
    <n v="1.71"/>
  </r>
  <r>
    <x v="0"/>
    <s v="901113.00 - Pelagic-Benthic Coupling"/>
    <s v="Huffard, Christine L"/>
    <n v="15001167"/>
    <m/>
    <s v="5360-000"/>
    <s v="Supplies - General"/>
    <m/>
    <s v=" "/>
    <s v="Wells Fargo Bank Visa"/>
    <s v="2015"/>
    <n v="2"/>
    <s v="Use Tax Accrual"/>
    <s v="ALANA 02/15"/>
    <n v="5.54"/>
  </r>
  <r>
    <x v="0"/>
    <s v="901113.00 - Pelagic-Benthic Coupling"/>
    <s v="Huffard, Christine L"/>
    <n v="15001259"/>
    <m/>
    <s v="5360-000"/>
    <s v="Supplies - General"/>
    <m/>
    <s v=" "/>
    <s v="Wells Fargo Bank Visa"/>
    <s v="2015"/>
    <n v="2"/>
    <s v="Use Tax Accrual"/>
    <s v="MCGILL 02/15"/>
    <n v="22.5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8.68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75"/>
  </r>
  <r>
    <x v="0"/>
    <s v="901113.00 - Pelagic-Benthic Coupling"/>
    <s v="Huffard, Christine L"/>
    <n v="15001924"/>
    <m/>
    <s v="5360-000"/>
    <s v="Supplies - General"/>
    <m/>
    <s v=" "/>
    <s v="Wells Fargo Bank Visa"/>
    <s v="2015"/>
    <n v="3"/>
    <s v="Use Tax Accrual"/>
    <s v="HOBSON 03/15"/>
    <n v="26.29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4.03"/>
  </r>
  <r>
    <x v="0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8"/>
  </r>
  <r>
    <x v="1"/>
    <s v="901113.00 - Pelagic-Benthic Coupling"/>
    <s v="Huffard, Christine L"/>
    <n v="15002651"/>
    <m/>
    <s v="5360-000"/>
    <s v="Supplies - General"/>
    <m/>
    <s v=" "/>
    <s v="Wells Fargo Bank Visa"/>
    <s v="2015"/>
    <n v="4"/>
    <s v="Use Tax Accrual"/>
    <s v="CHUFFARD 04/15"/>
    <n v="10.1"/>
  </r>
  <r>
    <x v="0"/>
    <s v="901113.00 - Pelagic-Benthic Coupling"/>
    <s v="Huffard, Christine L"/>
    <n v="15002596"/>
    <m/>
    <s v="5360-000"/>
    <s v="Supplies - General"/>
    <m/>
    <s v=" "/>
    <s v="Wells Fargo Bank Visa"/>
    <s v="2015"/>
    <n v="4"/>
    <s v="Use Tax Accrual"/>
    <s v="ALANA 04/15"/>
    <n v="13.26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Use Tax Accrual"/>
    <s v="CHUFFARD 06/15"/>
    <n v="9.7100000000000009"/>
  </r>
  <r>
    <x v="1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19.05"/>
  </r>
  <r>
    <x v="1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7.09"/>
  </r>
  <r>
    <x v="1"/>
    <s v="901113.00 - Pelagic-Benthic Coupling"/>
    <s v="Huffard, Christine L"/>
    <n v="15001944"/>
    <m/>
    <s v="5380-000"/>
    <s v="Supplies - Science Lab"/>
    <m/>
    <s v=" "/>
    <s v="Wells Fargo Bank Visa"/>
    <s v="2015"/>
    <n v="3"/>
    <s v="Use Tax Accrual"/>
    <s v="CHUFFARD 03/15"/>
    <n v="3.23"/>
  </r>
  <r>
    <x v="1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7.43"/>
  </r>
  <r>
    <x v="1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14.12"/>
  </r>
  <r>
    <x v="1"/>
    <s v="901113.00 - Pelagic-Benthic Coupling"/>
    <s v="Huffard, Christine L"/>
    <n v="15003670"/>
    <m/>
    <s v="5380-000"/>
    <s v="Supplies - Science Lab"/>
    <m/>
    <s v=" "/>
    <s v="Wells Fargo Bank Visa"/>
    <s v="2015"/>
    <n v="5"/>
    <s v="Use Tax Accrual"/>
    <s v="CHUFFARD 05/15"/>
    <n v="2.0099999999999998"/>
  </r>
  <r>
    <x v="9"/>
    <s v="901113.00 - Pelagic-Benthic Coupling"/>
    <s v="Huffard, Christine L"/>
    <n v="15003313"/>
    <m/>
    <s v="5360-000"/>
    <s v="Supplies - General"/>
    <m/>
    <s v=" "/>
    <s v="Voogd, Gregory"/>
    <s v="2015"/>
    <n v="5"/>
    <s v="Wood purchase"/>
    <s v="VOOGD 05/2015"/>
    <n v="107.51"/>
  </r>
  <r>
    <x v="10"/>
    <s v="901113.00 - Pelagic-Benthic Coupling"/>
    <s v="Huffard, Christine L"/>
    <n v="15001944"/>
    <m/>
    <s v="5360-000"/>
    <s v="Supplies - General"/>
    <m/>
    <s v=" "/>
    <s v="Wells Fargo Bank Visa"/>
    <s v="2015"/>
    <n v="3"/>
    <s v="WWW.ATBATT.COM"/>
    <s v="CHUFFARD 03/15"/>
    <n v="317.49"/>
  </r>
  <r>
    <x v="11"/>
    <s v="901113.00 - Pelagic-Benthic Coupling"/>
    <s v="Huffard, Christine L"/>
    <n v="15001727"/>
    <m/>
    <s v="5130-000"/>
    <s v="OS - General"/>
    <m/>
    <s v="PO-1410005"/>
    <s v="CLS America, Inc."/>
    <s v="2015"/>
    <n v="3"/>
    <s v="Argos monthly service data tra"/>
    <s v="CIN1408USA00313"/>
    <n v="24.8"/>
  </r>
  <r>
    <x v="11"/>
    <s v="901113.00 - Pelagic-Benthic Coupling"/>
    <s v="Huffard, Christine L"/>
    <n v="15001047"/>
    <m/>
    <s v="5130-000"/>
    <s v="OS - General"/>
    <m/>
    <s v="PO-1411769"/>
    <s v="UC Santa Barbara"/>
    <s v="2015"/>
    <n v="2"/>
    <s v="CHN Elemental Analysis- Non UC"/>
    <s v="AL1300"/>
    <n v="2146.56"/>
  </r>
  <r>
    <x v="11"/>
    <s v="901113.00 - Pelagic-Benthic Coupling"/>
    <s v="Huffard, Christine L"/>
    <n v="15001286"/>
    <m/>
    <s v="5130-000"/>
    <s v="OS - General"/>
    <m/>
    <s v="PO-1411920"/>
    <s v="Light Waves Imaging"/>
    <s v="2015"/>
    <n v="2"/>
    <s v="10000 scans and archiving"/>
    <s v="40972"/>
    <n v="3305.43"/>
  </r>
  <r>
    <x v="11"/>
    <s v="901113.00 - Pelagic-Benthic Coupling"/>
    <s v="Huffard, Christine L"/>
    <n v="15002219"/>
    <m/>
    <s v="5130-000"/>
    <s v="OS - General"/>
    <m/>
    <s v="PO-1411920"/>
    <s v="Light Waves Imaging"/>
    <s v="2015"/>
    <n v="4"/>
    <s v="10000 scans and archiving"/>
    <s v="42076A"/>
    <n v="1209.18"/>
  </r>
  <r>
    <x v="11"/>
    <s v="901113.00 - Pelagic-Benthic Coupling"/>
    <s v="Huffard, Christine L"/>
    <n v="15001330"/>
    <m/>
    <s v="5360-000"/>
    <s v="Supplies - General"/>
    <m/>
    <s v="PO-1411948"/>
    <s v="Elkhorn Composite Service"/>
    <s v="2015"/>
    <n v="3"/>
    <s v="funnels"/>
    <s v="541089"/>
    <n v="2115.75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Controller Li Ba"/>
    <s v="60034417"/>
    <n v="672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Li Battery pack,"/>
    <s v="60034417"/>
    <n v="7290"/>
  </r>
  <r>
    <x v="11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Rover Li Battery Pack, 7S4P, C"/>
    <s v="60034373"/>
    <n v="11874"/>
  </r>
  <r>
    <x v="11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Use Tax Accrual"/>
    <s v="60034373"/>
    <n v="905.39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55.86"/>
  </r>
  <r>
    <x v="11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1.24"/>
  </r>
  <r>
    <x v="11"/>
    <s v="901113.00 - Pelagic-Benthic Coupling"/>
    <s v="Huffard, Christine L"/>
    <n v="15000097"/>
    <m/>
    <s v="5130-000"/>
    <s v="OS - General"/>
    <m/>
    <s v="PO-1411970"/>
    <s v="YSI, Inc."/>
    <s v="2015"/>
    <n v="1"/>
    <s v="Freight"/>
    <s v="588782"/>
    <n v="9.93"/>
  </r>
  <r>
    <x v="11"/>
    <s v="901113.00 - Pelagic-Benthic Coupling"/>
    <s v="Huffard, Christine L"/>
    <n v="15000097"/>
    <m/>
    <s v="5130-000"/>
    <s v="OS - General"/>
    <m/>
    <s v="PO-1411970"/>
    <s v="YSI, Inc."/>
    <s v="2015"/>
    <n v="1"/>
    <s v="repair and calibration of opto"/>
    <s v="588782"/>
    <n v="1443.46"/>
  </r>
  <r>
    <x v="11"/>
    <s v="901113.00 - Pelagic-Benthic Coupling"/>
    <s v="Huffard, Christine L"/>
    <n v="15001819"/>
    <m/>
    <s v="5130-000"/>
    <s v="OS - General"/>
    <m/>
    <s v="PO-1412002"/>
    <s v="UC Santa Barbara"/>
    <s v="2015"/>
    <n v="3"/>
    <s v="CHN Elemental Analysis- Non UC"/>
    <s v="AL1312"/>
    <n v="495.36"/>
  </r>
  <r>
    <x v="11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Canon EOS 5D Mark III Body"/>
    <s v="0169052"/>
    <n v="3332.45"/>
  </r>
  <r>
    <x v="11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Freight"/>
    <s v="0169052"/>
    <n v="10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Freight"/>
    <s v="00142009"/>
    <n v="9.68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CCPL TI, 80-3-234-1/B,SHE"/>
    <s v="00142009"/>
    <n v="1223.49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 TI, 80-3-218-1/A,SHEL"/>
    <s v="00142009"/>
    <n v="1480.28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L TI, 80-3-241-1/A,SHE"/>
    <s v="00142009"/>
    <n v="1492.38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12 FCRL TI, MINM12FCRL TIT"/>
    <s v="00142009"/>
    <n v="1767.03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 CIR, 80-2-445/E, Insert"/>
    <s v="00142009"/>
    <n v="301.01"/>
  </r>
  <r>
    <x v="11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CCP TI, 26#20CCP Titaniu"/>
    <s v="00142009"/>
    <n v="2109.7399999999998"/>
  </r>
  <r>
    <x v="11"/>
    <s v="901113.00 - Pelagic-Benthic Coupling"/>
    <s v="Huffard, Christine L"/>
    <n v="15000094"/>
    <m/>
    <s v="5360-000"/>
    <s v="Supplies - General"/>
    <m/>
    <s v="PO-1412050"/>
    <s v="Teledyne Benthos"/>
    <s v="2015"/>
    <n v="1"/>
    <s v="Freight"/>
    <s v="221687"/>
    <n v="10.67"/>
  </r>
  <r>
    <x v="11"/>
    <s v="901113.00 - Pelagic-Benthic Coupling"/>
    <s v="Huffard, Christine L"/>
    <n v="15000094"/>
    <m/>
    <s v="5360-000"/>
    <s v="Supplies - General"/>
    <m/>
    <s v="PO-1412050"/>
    <s v="Teledyne Benthos"/>
    <s v="2015"/>
    <n v="1"/>
    <s v="RETROFIT KIT, NEW BURNWIRE Kit"/>
    <s v="221687"/>
    <n v="1827.5"/>
  </r>
  <r>
    <x v="12"/>
    <s v="901113.00 - Pelagic-Benthic Coupling"/>
    <s v="Huffard, Christine L"/>
    <n v="15000640"/>
    <m/>
    <s v="5130-000"/>
    <s v="OS - General"/>
    <m/>
    <s v="PO-1510057"/>
    <s v="Joubeh Technologies"/>
    <s v="2015"/>
    <n v="2"/>
    <s v="Iridium satellite services mon"/>
    <s v="0068646"/>
    <n v="43.54"/>
  </r>
  <r>
    <x v="12"/>
    <s v="901113.00 - Pelagic-Benthic Coupling"/>
    <s v="Huffard, Christine L"/>
    <n v="15001488"/>
    <m/>
    <s v="5130-000"/>
    <s v="OS - General"/>
    <m/>
    <s v="PO-1510057"/>
    <s v="Joubeh Technologies"/>
    <s v="2015"/>
    <n v="3"/>
    <s v="Iridium satellite services mon"/>
    <s v="0070061"/>
    <n v="36"/>
  </r>
  <r>
    <x v="12"/>
    <s v="901113.00 - Pelagic-Benthic Coupling"/>
    <s v="Huffard, Christine L"/>
    <n v="15002130"/>
    <m/>
    <s v="5130-000"/>
    <s v="OS - General"/>
    <m/>
    <s v="PO-1510057"/>
    <s v="Joubeh Technologies"/>
    <s v="2015"/>
    <n v="4"/>
    <s v="Iridium satellite services mon"/>
    <s v="0071471"/>
    <n v="36"/>
  </r>
  <r>
    <x v="12"/>
    <s v="901113.00 - Pelagic-Benthic Coupling"/>
    <s v="Huffard, Christine L"/>
    <n v="15002875"/>
    <m/>
    <s v="5130-000"/>
    <s v="OS - General"/>
    <m/>
    <s v="PO-1510057"/>
    <s v="Joubeh Technologies"/>
    <s v="2015"/>
    <n v="5"/>
    <s v="Iridium satellite services mon"/>
    <s v="0072822"/>
    <n v="36"/>
  </r>
  <r>
    <x v="12"/>
    <s v="901113.00 - Pelagic-Benthic Coupling"/>
    <s v="Huffard, Christine L"/>
    <n v="15004061"/>
    <m/>
    <s v="5130-000"/>
    <s v="OS - General"/>
    <m/>
    <s v="PO-1510057"/>
    <s v="Joubeh Technologies"/>
    <s v="2015"/>
    <n v="6"/>
    <s v="Iridium satellite services mon"/>
    <s v="74726"/>
    <n v="36"/>
  </r>
  <r>
    <x v="12"/>
    <s v="901113.00 - Pelagic-Benthic Coupling"/>
    <s v="Huffard, Christine L"/>
    <n v="15004739"/>
    <m/>
    <s v="5130-000"/>
    <s v="OS - General"/>
    <m/>
    <s v="PO-1510057"/>
    <s v="Joubeh Technologies"/>
    <s v="2015"/>
    <n v="7"/>
    <s v="Iridium satellite services mon"/>
    <s v="0077106"/>
    <n v="39.33"/>
  </r>
  <r>
    <x v="12"/>
    <s v="901113.00 - Pelagic-Benthic Coupling"/>
    <s v="Huffard, Christine L"/>
    <n v="15001328"/>
    <m/>
    <s v="5130-000"/>
    <s v="OS - General"/>
    <m/>
    <s v="PO-1510068"/>
    <s v="CLS America, Inc."/>
    <s v="2015"/>
    <n v="3"/>
    <s v="Argos monthly service data tra"/>
    <s v="CIN1502USA00034"/>
    <n v="24.8"/>
  </r>
  <r>
    <x v="12"/>
    <s v="901113.00 - Pelagic-Benthic Coupling"/>
    <s v="Huffard, Christine L"/>
    <n v="15002110"/>
    <m/>
    <s v="5130-000"/>
    <s v="OS - General"/>
    <m/>
    <s v="PO-1510068"/>
    <s v="CLS America, Inc."/>
    <s v="2015"/>
    <n v="4"/>
    <s v="Argos monthly service data tra"/>
    <s v="CIN1503USA00451"/>
    <n v="12.4"/>
  </r>
  <r>
    <x v="12"/>
    <s v="901113.00 - Pelagic-Benthic Coupling"/>
    <s v="Huffard, Christine L"/>
    <n v="15004541"/>
    <m/>
    <s v="5130-000"/>
    <s v="OS - General"/>
    <m/>
    <s v="PO-1510068"/>
    <s v="CLS America, Inc."/>
    <s v="2015"/>
    <n v="7"/>
    <s v="Argos monthly service data tra"/>
    <s v="CIN1506USA00582"/>
    <n v="24.8"/>
  </r>
  <r>
    <x v="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Controller Li Ba"/>
    <s v="60034419"/>
    <n v="224"/>
  </r>
  <r>
    <x v="1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Li Battery pack,"/>
    <s v="60034419"/>
    <n v="3645"/>
  </r>
  <r>
    <x v="1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277.93"/>
  </r>
  <r>
    <x v="10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17.079999999999998"/>
  </r>
  <r>
    <x v="7"/>
    <s v="901113.00 - Pelagic-Benthic Coupling"/>
    <s v="Huffard, Christine L"/>
    <n v="15002220"/>
    <m/>
    <s v="5130-000"/>
    <s v="OS - General"/>
    <m/>
    <s v="PO-1510249"/>
    <s v="Light Waves Imaging"/>
    <s v="2015"/>
    <n v="4"/>
    <s v="10000 scans and archiving- Jan"/>
    <s v="42076B"/>
    <n v="1800.96"/>
  </r>
  <r>
    <x v="7"/>
    <s v="901113.00 - Pelagic-Benthic Coupling"/>
    <s v="Huffard, Christine L"/>
    <n v="15002222"/>
    <m/>
    <s v="5130-000"/>
    <s v="OS - General"/>
    <m/>
    <s v="PO-1510249"/>
    <s v="Light Waves Imaging"/>
    <s v="2015"/>
    <n v="4"/>
    <s v="10000 scans and archiving- Jan"/>
    <s v="42240B"/>
    <n v="1351.11"/>
  </r>
  <r>
    <x v="5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Freight"/>
    <s v="13386"/>
    <n v="35"/>
  </r>
  <r>
    <x v="1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Spares: 500ml sample bottles"/>
    <s v="13386"/>
    <n v="193.75"/>
  </r>
  <r>
    <x v="1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Use Tax Accrual"/>
    <s v="13386"/>
    <n v="14.53"/>
  </r>
  <r>
    <x v="5"/>
    <s v="901113.00 - Pelagic-Benthic Coupling"/>
    <s v="Huffard, Christine L"/>
    <n v="15002178"/>
    <m/>
    <s v="5360-000"/>
    <s v="Supplies - General"/>
    <m/>
    <s v="PO-1510351"/>
    <s v="UltraVolt, Inc."/>
    <s v="2015"/>
    <n v="4"/>
    <s v="Freight"/>
    <s v="UVI17406"/>
    <n v="9.83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0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5"/>
    <s v="901113.00 - Pelagic-Benthic Coupling"/>
    <s v="Huffard, Christine L"/>
    <n v="15002403"/>
    <m/>
    <s v="5130-000"/>
    <s v="OS - General"/>
    <m/>
    <s v="PO-1510387"/>
    <s v="Ocean Innovations"/>
    <s v="2015"/>
    <n v="4"/>
    <s v="Freight"/>
    <s v="15-378"/>
    <n v="59.35"/>
  </r>
  <r>
    <x v="10"/>
    <s v="901113.00 - Pelagic-Benthic Coupling"/>
    <s v="Huffard, Christine L"/>
    <n v="15002403"/>
    <m/>
    <s v="5130-000"/>
    <s v="OS - General"/>
    <m/>
    <s v="PO-1510387"/>
    <s v="Ocean Innovations"/>
    <s v="2015"/>
    <n v="4"/>
    <s v="WABO replacement battery pack"/>
    <s v="15-378"/>
    <n v="430"/>
  </r>
  <r>
    <x v="13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Battery Pack, alkaline, 10.5V,"/>
    <s v="599327"/>
    <n v="279.83"/>
  </r>
  <r>
    <x v="13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Freight"/>
    <s v="599327"/>
    <n v="9"/>
  </r>
  <r>
    <x v="13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Use Tax Accrual"/>
    <s v="599327"/>
    <n v="0.68"/>
  </r>
  <r>
    <x v="14"/>
    <s v="901113.00 - Pelagic-Benthic Coupling"/>
    <s v="Huffard, Christine L"/>
    <n v="15002262"/>
    <m/>
    <s v="5360-000"/>
    <s v="Supplies - General"/>
    <m/>
    <s v="PO-1510393"/>
    <s v="Teledyne Benthos"/>
    <s v="2015"/>
    <n v="4"/>
    <s v="865-SB-13 - Acoustic Release S"/>
    <s v="222154"/>
    <n v="1075"/>
  </r>
  <r>
    <x v="5"/>
    <s v="901113.00 - Pelagic-Benthic Coupling"/>
    <s v="Huffard, Christine L"/>
    <n v="15002262"/>
    <m/>
    <s v="5360-000"/>
    <s v="Supplies - General"/>
    <m/>
    <s v="PO-1510393"/>
    <s v="Teledyne Benthos"/>
    <s v="2015"/>
    <n v="4"/>
    <s v="Freight"/>
    <s v="222154"/>
    <n v="41.29"/>
  </r>
  <r>
    <x v="5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Freight"/>
    <s v="2666808"/>
    <n v="14"/>
  </r>
  <r>
    <x v="15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PROTOCOL 10% BUFF FORMLIN 1 GL"/>
    <s v="2666808"/>
    <n v="72.42"/>
  </r>
  <r>
    <x v="1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dummy connector for bulkhead r"/>
    <s v="037668"/>
    <n v="310.41000000000003"/>
  </r>
  <r>
    <x v="5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Freight"/>
    <s v="037668"/>
    <n v="8.26"/>
  </r>
  <r>
    <x v="10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Camera tripod Main power batte"/>
    <s v="8000015209"/>
    <n v="650"/>
  </r>
  <r>
    <x v="5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Freight"/>
    <s v="8000015209"/>
    <n v="134.86000000000001"/>
  </r>
  <r>
    <x v="10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48.75"/>
  </r>
  <r>
    <x v="10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10.11"/>
  </r>
  <r>
    <x v="5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Freight"/>
    <s v="8000015210"/>
    <n v="125.8"/>
  </r>
  <r>
    <x v="10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SES main power"/>
    <s v="8000015210"/>
    <n v="740"/>
  </r>
  <r>
    <x v="10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55.5"/>
  </r>
  <r>
    <x v="10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9.44"/>
  </r>
  <r>
    <x v="10"/>
    <s v="901113.00 - Pelagic-Benthic Coupling"/>
    <s v="Huffard, Christine L"/>
    <n v="15002408"/>
    <m/>
    <s v="5360-000"/>
    <s v="Supplies - General"/>
    <m/>
    <s v="PO-1510423"/>
    <s v="Teledyne Benthos"/>
    <s v="2015"/>
    <n v="4"/>
    <s v="ATM-887 Battery Replacement Ki"/>
    <s v="222227"/>
    <n v="349.38"/>
  </r>
  <r>
    <x v="5"/>
    <s v="901113.00 - Pelagic-Benthic Coupling"/>
    <s v="Huffard, Christine L"/>
    <n v="15002408"/>
    <m/>
    <s v="5360-000"/>
    <s v="Supplies - General"/>
    <m/>
    <s v="PO-1510423"/>
    <s v="Teledyne Benthos"/>
    <s v="2015"/>
    <n v="4"/>
    <s v="Freight"/>
    <s v="222227"/>
    <n v="17.350000000000001"/>
  </r>
  <r>
    <x v="5"/>
    <s v="901113.00 - Pelagic-Benthic Coupling"/>
    <s v="Huffard, Christine L"/>
    <n v="15001726"/>
    <m/>
    <s v="5360-000"/>
    <s v="Supplies - General"/>
    <m/>
    <s v="PO-1510464"/>
    <s v="Circuits West"/>
    <s v="2015"/>
    <n v="3"/>
    <s v="Freight"/>
    <s v="61069"/>
    <n v="64.67"/>
  </r>
  <r>
    <x v="0"/>
    <s v="901113.00 - Pelagic-Benthic Coupling"/>
    <s v="Huffard, Christine L"/>
    <n v="15001726"/>
    <m/>
    <s v="5360-000"/>
    <s v="Supplies - General"/>
    <m/>
    <s v="PO-1510464"/>
    <s v="Circuits West"/>
    <s v="2015"/>
    <n v="3"/>
    <s v="PCBF (Camera Tripod Cap Charge"/>
    <s v="61069"/>
    <n v="490"/>
  </r>
  <r>
    <x v="0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36.75"/>
  </r>
  <r>
    <x v="0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4.8499999999999996"/>
  </r>
  <r>
    <x v="5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Freight"/>
    <s v="15-404"/>
    <n v="10.01"/>
  </r>
  <r>
    <x v="0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Subconn PU cable with 4TP CAT5"/>
    <s v="15-404"/>
    <n v="502.82"/>
  </r>
  <r>
    <x v="7"/>
    <s v="901113.00 - Pelagic-Benthic Coupling"/>
    <s v="Huffard, Christine L"/>
    <n v="15002221"/>
    <m/>
    <s v="5130-000"/>
    <s v="OS - General"/>
    <m/>
    <s v="PO-1510567"/>
    <s v="Light Waves Imaging"/>
    <s v="2015"/>
    <n v="4"/>
    <s v="Scanning of Station M archives"/>
    <s v="42240A"/>
    <n v="4543.5600000000004"/>
  </r>
  <r>
    <x v="16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Freight"/>
    <s v="20139 DEPOSIT"/>
    <n v="30.61"/>
  </r>
  <r>
    <x v="16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LED Ballast Light, up to 70000"/>
    <s v="20139 DEPOSIT"/>
    <n v="20000"/>
  </r>
  <r>
    <x v="5"/>
    <s v="901113.00 - Pelagic-Benthic Coupling"/>
    <s v="Huffard, Christine L"/>
    <n v="15002524"/>
    <m/>
    <s v="5360-000"/>
    <s v="Supplies - General"/>
    <m/>
    <s v="PO-1510590"/>
    <s v="Teledyne Benthos"/>
    <s v="2015"/>
    <n v="4"/>
    <s v="Freight"/>
    <s v="222536"/>
    <n v="9.19"/>
  </r>
  <r>
    <x v="0"/>
    <s v="901113.00 - Pelagic-Benthic Coupling"/>
    <s v="Huffard, Christine L"/>
    <n v="15002524"/>
    <m/>
    <s v="5360-000"/>
    <s v="Supplies - General"/>
    <m/>
    <s v="PO-1510590"/>
    <s v="Teledyne Benthos"/>
    <s v="2015"/>
    <n v="4"/>
    <s v="RETROFIT KIT, NEW BURNWIRE Kit"/>
    <s v="222536"/>
    <n v="914.81"/>
  </r>
  <r>
    <x v="5"/>
    <s v="901113.00 - Pelagic-Benthic Coupling"/>
    <s v="Huffard, Christine L"/>
    <n v="15002525"/>
    <m/>
    <s v="5360-000"/>
    <s v="Supplies - General"/>
    <m/>
    <s v="PO-1510631"/>
    <s v="Teledyne Benthos"/>
    <s v="2015"/>
    <n v="4"/>
    <s v="Freight"/>
    <s v="222572"/>
    <n v="25.34"/>
  </r>
  <r>
    <x v="0"/>
    <s v="901113.00 - Pelagic-Benthic Coupling"/>
    <s v="Huffard, Christine L"/>
    <n v="15002525"/>
    <m/>
    <s v="5360-000"/>
    <s v="Supplies - General"/>
    <m/>
    <s v="PO-1510631"/>
    <s v="Teledyne Benthos"/>
    <s v="2015"/>
    <n v="4"/>
    <s v="Glass Ball Delrin Seat Washers"/>
    <s v="222572"/>
    <n v="60.27"/>
  </r>
  <r>
    <x v="0"/>
    <s v="901113.00 - Pelagic-Benthic Coupling"/>
    <s v="Huffard, Christine L"/>
    <n v="15002726"/>
    <m/>
    <s v="5360-000"/>
    <s v="Supplies - General"/>
    <m/>
    <s v="PO-1510644"/>
    <s v="Circuits West"/>
    <s v="2015"/>
    <n v="5"/>
    <s v="Camera Tripod Controller (5-Da"/>
    <s v="61472"/>
    <n v="950"/>
  </r>
  <r>
    <x v="5"/>
    <s v="901113.00 - Pelagic-Benthic Coupling"/>
    <s v="Huffard, Christine L"/>
    <n v="15002726"/>
    <m/>
    <s v="5360-000"/>
    <s v="Supplies - General"/>
    <m/>
    <s v="PO-1510644"/>
    <s v="Circuits West"/>
    <s v="2015"/>
    <n v="5"/>
    <s v="Freight"/>
    <s v="61472"/>
    <n v="63.04"/>
  </r>
  <r>
    <x v="0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72.44"/>
  </r>
  <r>
    <x v="0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4.8099999999999996"/>
  </r>
  <r>
    <x v="0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Brass Subconn Ocean Innovation"/>
    <s v="15-522"/>
    <n v="111.39"/>
  </r>
  <r>
    <x v="1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dummy plug"/>
    <s v="15-522"/>
    <n v="69.959999999999994"/>
  </r>
  <r>
    <x v="5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Freight"/>
    <s v="15-522"/>
    <n v="9.25"/>
  </r>
  <r>
    <x v="5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Freight"/>
    <s v="145570"/>
    <n v="8.8800000000000008"/>
  </r>
  <r>
    <x v="0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Seacon MINK8CIPL, 8-pin cable "/>
    <s v="145570"/>
    <n v="426.84"/>
  </r>
  <r>
    <x v="0"/>
    <s v="901113.00 - Pelagic-Benthic Coupling"/>
    <s v="Huffard, Christine L"/>
    <n v="15004459"/>
    <m/>
    <s v="5380-000"/>
    <s v="Supplies - Science Lab"/>
    <m/>
    <s v="PO-1510826"/>
    <s v="Fisher Scientific"/>
    <s v="2015"/>
    <n v="7"/>
    <s v="POLYCAP 36 AS PF/.2 UM"/>
    <s v="4317481"/>
    <n v="196.87"/>
  </r>
  <r>
    <x v="7"/>
    <s v="901113.00 - Pelagic-Benthic Coupling"/>
    <s v="Huffard, Christine L"/>
    <n v="15004549"/>
    <m/>
    <s v="5130-000"/>
    <s v="OS - General"/>
    <m/>
    <s v="PO-1510929"/>
    <s v="Light Waves Imaging"/>
    <s v="2015"/>
    <n v="7"/>
    <s v="Scanning of Station M archives"/>
    <s v="43743"/>
    <n v="9940.98"/>
  </r>
  <r>
    <x v="17"/>
    <s v="901113.00 - Pelagic-Benthic Coupling"/>
    <s v="Huffard, Christine L"/>
    <m/>
    <s v="15"/>
    <s v="5360-000"/>
    <s v="Supplies - General"/>
    <m/>
    <m/>
    <s v=" "/>
    <s v="2015"/>
    <n v="1"/>
    <s v="AP Accrual  #1-4   15000020"/>
    <m/>
    <n v="-3342.45"/>
  </r>
  <r>
    <x v="18"/>
    <s v="901113.00 - Pelagic-Benthic Coupling"/>
    <s v="Huffard, Christine L"/>
    <m/>
    <s v="17"/>
    <s v="9730-000"/>
    <s v="Western Flyer Allocation"/>
    <m/>
    <m/>
    <s v=" "/>
    <s v="2015"/>
    <n v="6"/>
    <s v="June Ship Charges"/>
    <m/>
    <n v="252900"/>
  </r>
  <r>
    <x v="19"/>
    <m/>
    <m/>
    <m/>
    <m/>
    <m/>
    <m/>
    <m/>
    <m/>
    <m/>
    <m/>
    <m/>
    <m/>
    <m/>
    <n v="15057"/>
  </r>
  <r>
    <x v="20"/>
    <m/>
    <m/>
    <m/>
    <m/>
    <m/>
    <m/>
    <m/>
    <m/>
    <m/>
    <m/>
    <m/>
    <m/>
    <m/>
    <n v="530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9"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Freight"/>
    <s v="00142009"/>
    <n v="9.68"/>
  </r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Freight"/>
    <s v="588782"/>
    <n v="9.93"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Freight"/>
    <s v="0169052"/>
    <n v="10"/>
  </r>
  <r>
    <x v="0"/>
    <s v="901113.00 - Pelagic-Benthic Coupling"/>
    <s v="Huffard, Christine L"/>
    <n v="15000094"/>
    <m/>
    <s v="5360-000"/>
    <s v="Supplies - General"/>
    <m/>
    <s v="PO-1412050"/>
    <s v="Teledyne Benthos"/>
    <s v="2015"/>
    <n v="1"/>
    <s v="Freight"/>
    <s v="221687"/>
    <n v="10.67"/>
  </r>
  <r>
    <x v="0"/>
    <s v="901113.00 - Pelagic-Benthic Coupling"/>
    <s v="Huffard, Christine L"/>
    <n v="15001727"/>
    <m/>
    <s v="5130-000"/>
    <s v="OS - General"/>
    <m/>
    <s v="PO-1410005"/>
    <s v="CLS America, Inc."/>
    <s v="2015"/>
    <n v="3"/>
    <s v="Argos monthly service data tra"/>
    <s v="CIN1408USA00313"/>
    <n v="24.8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1.24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 CIR, 80-2-445/E, Insert"/>
    <s v="00142009"/>
    <n v="301.01"/>
  </r>
  <r>
    <x v="0"/>
    <s v="901113.00 - Pelagic-Benthic Coupling"/>
    <s v="Huffard, Christine L"/>
    <n v="15001819"/>
    <m/>
    <s v="5130-000"/>
    <s v="OS - General"/>
    <m/>
    <s v="PO-1412002"/>
    <s v="UC Santa Barbara"/>
    <s v="2015"/>
    <n v="3"/>
    <s v="CHN Elemental Analysis- Non UC"/>
    <s v="AL1312"/>
    <n v="495.36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55.86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Controller Li Ba"/>
    <s v="60034417"/>
    <n v="672"/>
  </r>
  <r>
    <x v="0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Use Tax Accrual"/>
    <s v="60034373"/>
    <n v="905.39"/>
  </r>
  <r>
    <x v="0"/>
    <s v="901113.00 - Pelagic-Benthic Coupling"/>
    <s v="Huffard, Christine L"/>
    <n v="15002219"/>
    <m/>
    <s v="5130-000"/>
    <s v="OS - General"/>
    <m/>
    <s v="PO-1411920"/>
    <s v="Light Waves Imaging"/>
    <s v="2015"/>
    <n v="4"/>
    <s v="10000 scans and archiving"/>
    <s v="42076A"/>
    <n v="1209.1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CCPL TI, 80-3-234-1/B,SHE"/>
    <s v="00142009"/>
    <n v="1223.49"/>
  </r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repair and calibration of opto"/>
    <s v="588782"/>
    <n v="1443.46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 TI, 80-3-218-1/A,SHEL"/>
    <s v="00142009"/>
    <n v="1480.2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L TI, 80-3-241-1/A,SHE"/>
    <s v="00142009"/>
    <n v="1492.38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12 FCRL TI, MINM12FCRL TIT"/>
    <s v="00142009"/>
    <n v="1767.03"/>
  </r>
  <r>
    <x v="0"/>
    <s v="901113.00 - Pelagic-Benthic Coupling"/>
    <s v="Huffard, Christine L"/>
    <n v="15000094"/>
    <m/>
    <s v="5360-000"/>
    <s v="Supplies - General"/>
    <m/>
    <s v="PO-1412050"/>
    <s v="Teledyne Benthos"/>
    <s v="2015"/>
    <n v="1"/>
    <s v="RETROFIT KIT, NEW BURNWIRE Kit"/>
    <s v="221687"/>
    <n v="1827.5"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CCP TI, 26#20CCP Titaniu"/>
    <s v="00142009"/>
    <n v="2109.7399999999998"/>
  </r>
  <r>
    <x v="0"/>
    <s v="901113.00 - Pelagic-Benthic Coupling"/>
    <s v="Huffard, Christine L"/>
    <n v="15001330"/>
    <m/>
    <s v="5360-000"/>
    <s v="Supplies - General"/>
    <m/>
    <s v="PO-1411948"/>
    <s v="Elkhorn Composite Service"/>
    <s v="2015"/>
    <n v="3"/>
    <s v="funnels"/>
    <s v="541089"/>
    <n v="2115.75"/>
  </r>
  <r>
    <x v="0"/>
    <s v="901113.00 - Pelagic-Benthic Coupling"/>
    <s v="Huffard, Christine L"/>
    <n v="15001047"/>
    <m/>
    <s v="5130-000"/>
    <s v="OS - General"/>
    <m/>
    <s v="PO-1411769"/>
    <s v="UC Santa Barbara"/>
    <s v="2015"/>
    <n v="2"/>
    <s v="CHN Elemental Analysis- Non UC"/>
    <s v="AL1300"/>
    <n v="2146.56"/>
  </r>
  <r>
    <x v="0"/>
    <s v="901113.00 - Pelagic-Benthic Coupling"/>
    <s v="Huffard, Christine L"/>
    <n v="15001286"/>
    <m/>
    <s v="5130-000"/>
    <s v="OS - General"/>
    <m/>
    <s v="PO-1411920"/>
    <s v="Light Waves Imaging"/>
    <s v="2015"/>
    <n v="2"/>
    <s v="10000 scans and archiving"/>
    <s v="40972"/>
    <n v="3305.43"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Canon EOS 5D Mark III Body"/>
    <s v="0169052"/>
    <n v="3332.45"/>
  </r>
  <r>
    <x v="0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Li Battery pack,"/>
    <s v="60034417"/>
    <n v="7290"/>
  </r>
  <r>
    <x v="0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Rover Li Battery Pack, 7S4P, C"/>
    <s v="60034373"/>
    <n v="11874"/>
  </r>
  <r>
    <x v="1"/>
    <s v="901113.00 - Pelagic-Benthic Coupling"/>
    <s v="Huffard, Christine L"/>
    <n v="15002651"/>
    <m/>
    <s v="5360-000"/>
    <s v="Supplies - General"/>
    <m/>
    <s v=" "/>
    <s v="Wells Fargo Bank Visa"/>
    <s v="2015"/>
    <n v="4"/>
    <s v="TNRBATTERIES"/>
    <s v="CHUFFARD 04/15"/>
    <n v="78.78"/>
  </r>
  <r>
    <x v="1"/>
    <s v="901113.00 - Pelagic-Benthic Coupling"/>
    <s v="Huffard, Christine L"/>
    <n v="15004313"/>
    <m/>
    <s v="5360-000"/>
    <s v="Supplies - General"/>
    <m/>
    <s v=" "/>
    <s v="Wells Fargo Bank Visa"/>
    <s v="2015"/>
    <n v="6"/>
    <s v="B&amp;HPHOTO,800-606-696"/>
    <s v="CHUFFARD 06/15"/>
    <n v="127.3"/>
  </r>
  <r>
    <x v="1"/>
    <m/>
    <m/>
    <m/>
    <m/>
    <s v="5360-000"/>
    <s v="Supplies - General"/>
    <m/>
    <s v="PO-1511142"/>
    <s v="Teledyne Benthos"/>
    <n v="2015"/>
    <n v="9"/>
    <s v="ATM-887 Battery Replacement Ki"/>
    <n v="224029"/>
    <n v="699.56"/>
  </r>
  <r>
    <x v="2"/>
    <s v="Purchase Order Commitments"/>
    <m/>
    <m/>
    <m/>
    <s v="5360-000"/>
    <s v="Supplies - General"/>
    <m/>
    <n v="1510996"/>
    <s v="Electrochem Industries"/>
    <n v="2015"/>
    <m/>
    <m/>
    <m/>
    <n v="21622.674999999999"/>
  </r>
  <r>
    <x v="2"/>
    <s v="Purchase Order Commitments"/>
    <m/>
    <m/>
    <m/>
    <s v="5130-000"/>
    <s v="OS - General"/>
    <m/>
    <n v="1511131"/>
    <s v="Ocean Innovations"/>
    <n v="2015"/>
    <m/>
    <m/>
    <m/>
    <n v="265"/>
  </r>
  <r>
    <x v="3"/>
    <s v="901113.00 - Pelagic-Benthic Coupling"/>
    <s v="Huffard, Christine L"/>
    <n v="15002262"/>
    <m/>
    <s v="5360-000"/>
    <s v="Supplies - General"/>
    <m/>
    <s v="PO-1510393"/>
    <s v="Teledyne Benthos"/>
    <s v="2015"/>
    <n v="4"/>
    <s v="865-SB-13 - Acoustic Release S"/>
    <s v="222154"/>
    <n v="1075"/>
  </r>
  <r>
    <x v="4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Freight"/>
    <s v="20139 DEPOSIT"/>
    <n v="30.61"/>
  </r>
  <r>
    <x v="4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LED Ballast Light, up to 70000"/>
    <s v="20139 DEPOSIT"/>
    <n v="20000"/>
  </r>
  <r>
    <x v="5"/>
    <m/>
    <m/>
    <m/>
    <m/>
    <s v="5530-000"/>
    <s v="Travel - Foreign"/>
    <m/>
    <s v=" "/>
    <s v="Wells Fargo Bank Visa"/>
    <n v="2015"/>
    <n v="7"/>
    <s v="T15-0230"/>
    <s v="KDUNLOP 07/15"/>
    <n v="322.25"/>
  </r>
  <r>
    <x v="5"/>
    <m/>
    <m/>
    <m/>
    <m/>
    <s v="5530-000"/>
    <s v="Travel - Foreign"/>
    <m/>
    <s v=" "/>
    <s v="Wells Fargo Bank Visa"/>
    <n v="2015"/>
    <n v="7"/>
    <s v="T15-0174"/>
    <s v="SVONTHUN 07/15"/>
    <n v="413"/>
  </r>
  <r>
    <x v="5"/>
    <m/>
    <m/>
    <m/>
    <m/>
    <s v="5530-000"/>
    <s v="Travel - Foreign"/>
    <m/>
    <s v=" "/>
    <s v="Wells Fargo Bank Visa"/>
    <n v="2015"/>
    <n v="7"/>
    <s v="T15-0230"/>
    <s v="KDUNLOP 07/15"/>
    <n v="90.31"/>
  </r>
  <r>
    <x v="6"/>
    <s v="901113.00 - Pelagic-Benthic Coupling"/>
    <s v="Huffard, Christine L"/>
    <n v="15002651"/>
    <m/>
    <s v="5030-000"/>
    <s v="Conference Fees/Registrat"/>
    <m/>
    <s v=" "/>
    <s v="Wells Fargo Bank Visa"/>
    <s v="2015"/>
    <n v="4"/>
    <s v="T15-0188"/>
    <s v="CHUFFARD 04/15"/>
    <n v="469.75"/>
  </r>
  <r>
    <x v="6"/>
    <s v="901113.00 - Pelagic-Benthic Coupling"/>
    <s v="Huffard, Christine L"/>
    <n v="15003627"/>
    <m/>
    <s v="5030-000"/>
    <s v="Conference Fees/Registrat"/>
    <m/>
    <s v=" "/>
    <s v="Wells Fargo Bank Visa"/>
    <s v="2015"/>
    <n v="5"/>
    <s v="T15-0230"/>
    <s v="KDUNLOP 05/15"/>
    <n v="564.4"/>
  </r>
  <r>
    <x v="5"/>
    <m/>
    <m/>
    <m/>
    <m/>
    <s v="5530-000"/>
    <s v="Travel - Foreign"/>
    <m/>
    <s v=" "/>
    <s v="Wells Fargo Bank Visa"/>
    <n v="2015"/>
    <n v="8"/>
    <s v="T15-0230"/>
    <s v="KDUNLOP 08/15"/>
    <n v="55"/>
  </r>
  <r>
    <x v="5"/>
    <m/>
    <m/>
    <m/>
    <m/>
    <s v="5530-000"/>
    <s v="Travel - Foreign"/>
    <m/>
    <s v=" "/>
    <s v="Wells Fargo Bank Visa"/>
    <n v="2015"/>
    <n v="8"/>
    <s v="T15-0188"/>
    <s v="CHUFFARD 08/15"/>
    <n v="1385.7"/>
  </r>
  <r>
    <x v="5"/>
    <m/>
    <m/>
    <m/>
    <m/>
    <s v="5530-000"/>
    <s v="Travel - Foreign"/>
    <m/>
    <s v=" "/>
    <s v="Wells Fargo Bank Visa"/>
    <n v="2015"/>
    <n v="7"/>
    <s v="T15-0230"/>
    <s v="KDUNLOP 07/15"/>
    <n v="1722.9"/>
  </r>
  <r>
    <x v="7"/>
    <s v="901113.00 - Pelagic-Benthic Coupling"/>
    <s v="Huffard, Christine L"/>
    <n v="15003670"/>
    <m/>
    <s v="5380-000"/>
    <s v="Supplies - Science Lab"/>
    <m/>
    <s v=" "/>
    <s v="Wells Fargo Bank Visa"/>
    <s v="2015"/>
    <n v="5"/>
    <s v="Use Tax Accrual"/>
    <s v="CHUFFARD 05/15"/>
    <n v="2.0099999999999998"/>
  </r>
  <r>
    <x v="7"/>
    <s v="901113.00 - Pelagic-Benthic Coupling"/>
    <s v="Huffard, Christine L"/>
    <n v="15001944"/>
    <m/>
    <s v="5380-000"/>
    <s v="Supplies - Science Lab"/>
    <m/>
    <s v=" "/>
    <s v="Wells Fargo Bank Visa"/>
    <s v="2015"/>
    <n v="3"/>
    <s v="Use Tax Accrual"/>
    <s v="CHUFFARD 03/15"/>
    <n v="3.23"/>
  </r>
  <r>
    <x v="7"/>
    <s v="901113.00 - Pelagic-Benthic Coupling"/>
    <s v="Huffard, Christine L"/>
    <n v="15004313"/>
    <m/>
    <s v="5380-000"/>
    <s v="Supplies - Science Lab"/>
    <m/>
    <s v=" "/>
    <s v="Wells Fargo Bank Visa"/>
    <s v="2015"/>
    <n v="6"/>
    <s v="STAPLESQUILLSOLUTION"/>
    <s v="CHUFFARD 06/15"/>
    <n v="5.14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7.09"/>
  </r>
  <r>
    <x v="7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7.43"/>
  </r>
  <r>
    <x v="7"/>
    <s v="901113.00 - Pelagic-Benthic Coupling"/>
    <s v="Huffard, Christine L"/>
    <n v="15004313"/>
    <m/>
    <s v="5360-000"/>
    <s v="Supplies - General"/>
    <m/>
    <s v=" "/>
    <s v="Wells Fargo Bank Visa"/>
    <s v="2015"/>
    <n v="6"/>
    <s v="Use Tax Accrual"/>
    <s v="CHUFFARD 06/15"/>
    <n v="9.7100000000000009"/>
  </r>
  <r>
    <x v="7"/>
    <s v="901113.00 - Pelagic-Benthic Coupling"/>
    <s v="Huffard, Christine L"/>
    <n v="15002651"/>
    <m/>
    <s v="5360-000"/>
    <s v="Supplies - General"/>
    <m/>
    <s v=" "/>
    <s v="Wells Fargo Bank Visa"/>
    <s v="2015"/>
    <n v="4"/>
    <s v="Use Tax Accrual"/>
    <s v="CHUFFARD 04/15"/>
    <n v="10.1"/>
  </r>
  <r>
    <x v="7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EE"/>
    <s v="FEJO 05/15"/>
    <n v="10.63"/>
  </r>
  <r>
    <x v="7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OIL-"/>
    <s v="FEJO 04/15"/>
    <n v="11.78"/>
  </r>
  <r>
    <x v="7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14.12"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Use Tax Accrual"/>
    <s v="13386"/>
    <n v="14.53"/>
  </r>
  <r>
    <x v="7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HIGH"/>
    <s v="FEJO 01/15B"/>
    <n v="14.79"/>
  </r>
  <r>
    <x v="7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ULTR"/>
    <s v="FEJO 01/15B"/>
    <n v="14.93"/>
  </r>
  <r>
    <x v="7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AI"/>
    <s v="FEJO 05/15"/>
    <n v="17.5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19.05"/>
  </r>
  <r>
    <x v="7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OIL-"/>
    <s v="FEJO 06/15"/>
    <n v="20.16"/>
  </r>
  <r>
    <x v="7"/>
    <s v="901113.00 - Pelagic-Benthic Coupling"/>
    <s v="Huffard, Christine L"/>
    <n v="15003670"/>
    <m/>
    <s v="5380-000"/>
    <s v="Supplies - Science Lab"/>
    <m/>
    <s v=" "/>
    <s v="Wells Fargo Bank Visa"/>
    <s v="2015"/>
    <n v="5"/>
    <s v="PILOTSHQLLC"/>
    <s v="CHUFFARD 05/15"/>
    <n v="26.36"/>
  </r>
  <r>
    <x v="7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VINY"/>
    <s v="FEJO 04/15"/>
    <n v="27.65"/>
  </r>
  <r>
    <x v="7"/>
    <s v="901113.00 - Pelagic-Benthic Coupling"/>
    <s v="Huffard, Christine L"/>
    <n v="15004289"/>
    <m/>
    <s v="5360-000"/>
    <s v="Supplies - General"/>
    <m/>
    <s v=" "/>
    <s v="Wells Fargo Bank Visa"/>
    <s v="2015"/>
    <n v="6"/>
    <s v="IN*GRAVELLESBOATYARD"/>
    <s v="FEJO 06/15"/>
    <n v="34.39"/>
  </r>
  <r>
    <x v="7"/>
    <s v="901113.00 - Pelagic-Benthic Coupling"/>
    <s v="Huffard, Christine L"/>
    <n v="15004261"/>
    <m/>
    <s v="5360-000"/>
    <s v="Supplies - General"/>
    <m/>
    <s v=" "/>
    <s v="Wells Fargo Bank Visa"/>
    <s v="2015"/>
    <n v="6"/>
    <s v="MCMASTER-CARR | COVE"/>
    <s v="ALANA 06/15"/>
    <n v="42.24"/>
  </r>
  <r>
    <x v="7"/>
    <s v="901113.00 - Pelagic-Benthic Coupling"/>
    <s v="Huffard, Christine L"/>
    <n v="15004313"/>
    <m/>
    <s v="5360-000"/>
    <s v="Supplies - General"/>
    <m/>
    <s v=" "/>
    <s v="Wells Fargo Bank Visa"/>
    <s v="2015"/>
    <n v="6"/>
    <s v="STAPLESQUILLSOLUTION"/>
    <s v="CHUFFARD 06/15"/>
    <n v="53.77"/>
  </r>
  <r>
    <x v="7"/>
    <s v="901113.00 - Pelagic-Benthic Coupling"/>
    <s v="Huffard, Christine L"/>
    <n v="15004313"/>
    <m/>
    <s v="5320-000"/>
    <s v="Supplies - Eng. Lab"/>
    <m/>
    <s v=" "/>
    <s v="Wells Fargo Bank Visa"/>
    <s v="2015"/>
    <n v="6"/>
    <s v="Use Tax Accrual"/>
    <s v="CHUFFARD 06/15"/>
    <n v="55.47"/>
  </r>
  <r>
    <x v="7"/>
    <s v="901113.00 - Pelagic-Benthic Coupling"/>
    <s v="Huffard, Christine L"/>
    <n v="15003615"/>
    <m/>
    <s v="5360-000"/>
    <s v="Supplies - General"/>
    <m/>
    <s v=" "/>
    <s v="Wells Fargo Bank Visa"/>
    <s v="2015"/>
    <n v="5"/>
    <s v="MCMASTER-CARR | MULT"/>
    <s v="ALANA 05/15"/>
    <n v="60.4"/>
  </r>
  <r>
    <x v="7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dummy plug"/>
    <s v="15-522"/>
    <n v="69.959999999999994"/>
  </r>
  <r>
    <x v="7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GALV"/>
    <s v="FEJO 06/15"/>
    <n v="71.89"/>
  </r>
  <r>
    <x v="7"/>
    <s v="901113.00 - Pelagic-Benthic Coupling"/>
    <s v="Huffard, Christine L"/>
    <n v="15002651"/>
    <m/>
    <s v="5380-000"/>
    <s v="Supplies - Science Lab"/>
    <m/>
    <s v=" "/>
    <s v="Wells Fargo Bank Visa"/>
    <s v="2015"/>
    <n v="4"/>
    <s v="AMAZON*MKTPLCEEU-UK"/>
    <s v="CHUFFARD 04/15"/>
    <n v="97.5"/>
  </r>
  <r>
    <x v="7"/>
    <s v="901113.00 - Pelagic-Benthic Coupling"/>
    <s v="Huffard, Christine L"/>
    <n v="15004313"/>
    <m/>
    <s v="5360-000"/>
    <s v="Supplies - General"/>
    <m/>
    <s v=" "/>
    <s v="Wells Fargo Bank Visa"/>
    <s v="2015"/>
    <n v="6"/>
    <s v="MCMASTER-CARR | CABL"/>
    <s v="CHUFFARD 06/15"/>
    <n v="124.63"/>
  </r>
  <r>
    <x v="7"/>
    <s v="901113.00 - Pelagic-Benthic Coupling"/>
    <s v="Huffard, Christine L"/>
    <n v="15003404"/>
    <m/>
    <s v="5360-000"/>
    <s v="Supplies - General"/>
    <m/>
    <s v=" "/>
    <s v="Huffard, Christine"/>
    <s v="2015"/>
    <n v="5"/>
    <s v="Glass microbeads for Smith Lab"/>
    <s v="HUFFARD 05/2015"/>
    <n v="126.41"/>
  </r>
  <r>
    <x v="7"/>
    <s v="901113.00 - Pelagic-Benthic Coupling"/>
    <s v="Huffard, Christine L"/>
    <n v="15002651"/>
    <m/>
    <s v="5360-000"/>
    <s v="Supplies - General"/>
    <m/>
    <s v=" "/>
    <s v="Wells Fargo Bank Visa"/>
    <s v="2015"/>
    <n v="4"/>
    <s v="NPC*NEWPIGCORP"/>
    <s v="CHUFFARD 04/15"/>
    <n v="132.5"/>
  </r>
  <r>
    <x v="7"/>
    <s v="901113.00 - Pelagic-Benthic Coupling"/>
    <s v="Huffard, Christine L"/>
    <n v="15004199"/>
    <m/>
    <s v="5380-000"/>
    <s v="Supplies - Science Lab"/>
    <m/>
    <s v=" "/>
    <s v="Praxair "/>
    <s v="2015"/>
    <n v="6"/>
    <s v="Nitrogen gas for Ken Smith Lab"/>
    <s v="52928653"/>
    <n v="153.79"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Spares: 500ml sample bottles"/>
    <s v="13386"/>
    <n v="193.75"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MCMASTER-CARR | TRAN"/>
    <s v="CHUFFARD 02/15"/>
    <n v="196.09"/>
  </r>
  <r>
    <x v="7"/>
    <s v="901113.00 - Pelagic-Benthic Coupling"/>
    <s v="Huffard, Christine L"/>
    <n v="15003670"/>
    <m/>
    <s v="5360-000"/>
    <s v="Supplies - General"/>
    <m/>
    <s v=" "/>
    <s v="Wells Fargo Bank Visa"/>
    <s v="2015"/>
    <n v="5"/>
    <s v="MCMASTER-CARR | DISP"/>
    <s v="CHUFFARD 05/15"/>
    <n v="198.67"/>
  </r>
  <r>
    <x v="7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dummy connector for bulkhead r"/>
    <s v="037668"/>
    <n v="310.41000000000003"/>
  </r>
  <r>
    <x v="8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Use Tax Accrual"/>
    <s v="599327"/>
    <n v="0.68"/>
  </r>
  <r>
    <x v="8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Freight"/>
    <s v="599327"/>
    <n v="9"/>
  </r>
  <r>
    <x v="8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Battery Pack, alkaline, 10.5V,"/>
    <s v="599327"/>
    <n v="279.83"/>
  </r>
  <r>
    <x v="9"/>
    <s v="901113.00 - Pelagic-Benthic Coupling"/>
    <s v="Huffard, Christine L"/>
    <n v="15002651"/>
    <m/>
    <s v="5380-000"/>
    <s v="Supplies - Science Lab"/>
    <m/>
    <s v=" "/>
    <s v="Wells Fargo Bank Visa"/>
    <s v="2015"/>
    <n v="4"/>
    <s v="B&amp;HPHOTO,800-606-696"/>
    <s v="CHUFFARD 04/15"/>
    <n v="185.2"/>
  </r>
  <r>
    <x v="9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MHT00007971 |"/>
    <s v="CHUFFARD 02/15"/>
    <n v="216.48"/>
  </r>
  <r>
    <x v="9"/>
    <s v="901113.00 - Pelagic-Benthic Coupling"/>
    <s v="Huffard, Christine L"/>
    <n v="15002651"/>
    <m/>
    <s v="5360-000"/>
    <s v="Supplies - General"/>
    <m/>
    <s v=" "/>
    <s v="Wells Fargo Bank Visa"/>
    <s v="2015"/>
    <n v="4"/>
    <s v="B&amp;HPHOTO,800-606-696"/>
    <s v="CHUFFARD 04/15"/>
    <n v="231.98"/>
  </r>
  <r>
    <x v="9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&amp;HPHOTO,800-606-696"/>
    <s v="CHUFFARD 02/15"/>
    <n v="254.05"/>
  </r>
  <r>
    <x v="10"/>
    <s v="901113.00 - Pelagic-Benthic Coupling"/>
    <s v="Huffard, Christine L"/>
    <n v="15001796"/>
    <m/>
    <s v="5500-000"/>
    <s v="Travel - Domestic"/>
    <m/>
    <s v=" "/>
    <s v="Huffard, Christine"/>
    <s v="2015"/>
    <n v="3"/>
    <s v="T15-0138 reimbursement"/>
    <s v="T15-0138 10303"/>
    <n v="82.23"/>
  </r>
  <r>
    <x v="10"/>
    <s v="901113.00 - Pelagic-Benthic Coupling"/>
    <s v="Huffard, Christine L"/>
    <n v="15003211"/>
    <m/>
    <s v="5500-000"/>
    <s v="Travel - Domestic"/>
    <m/>
    <s v=" "/>
    <s v="Huffard, Christine"/>
    <s v="2015"/>
    <n v="5"/>
    <s v="T15-0240 reimbursement"/>
    <s v="T15-0240 10417"/>
    <n v="82.23"/>
  </r>
  <r>
    <x v="10"/>
    <s v="901113.00 - Pelagic-Benthic Coupling"/>
    <s v="Huffard, Christine L"/>
    <n v="15002222"/>
    <m/>
    <s v="5130-000"/>
    <s v="OS - General"/>
    <m/>
    <s v="PO-1510249"/>
    <s v="Light Waves Imaging"/>
    <s v="2015"/>
    <n v="4"/>
    <s v="10000 scans and archiving- Jan"/>
    <s v="42240B"/>
    <n v="1351.11"/>
  </r>
  <r>
    <x v="10"/>
    <s v="901113.00 - Pelagic-Benthic Coupling"/>
    <s v="Huffard, Christine L"/>
    <n v="15002220"/>
    <m/>
    <s v="5130-000"/>
    <s v="OS - General"/>
    <m/>
    <s v="PO-1510249"/>
    <s v="Light Waves Imaging"/>
    <s v="2015"/>
    <n v="4"/>
    <s v="10000 scans and archiving- Jan"/>
    <s v="42076B"/>
    <n v="1800.96"/>
  </r>
  <r>
    <x v="10"/>
    <s v="901113.00 - Pelagic-Benthic Coupling"/>
    <s v="Huffard, Christine L"/>
    <n v="15002221"/>
    <m/>
    <s v="5130-000"/>
    <s v="OS - General"/>
    <m/>
    <s v="PO-1510567"/>
    <s v="Light Waves Imaging"/>
    <s v="2015"/>
    <n v="4"/>
    <s v="Scanning of Station M archives"/>
    <s v="42240A"/>
    <n v="4543.5600000000004"/>
  </r>
  <r>
    <x v="10"/>
    <s v="901113.00 - Pelagic-Benthic Coupling"/>
    <s v="Huffard, Christine L"/>
    <n v="15004549"/>
    <m/>
    <s v="5130-000"/>
    <s v="OS - General"/>
    <m/>
    <s v="PO-1510929"/>
    <s v="Light Waves Imaging"/>
    <s v="2015"/>
    <n v="7"/>
    <s v="Scanning of Station M archives"/>
    <s v="43743"/>
    <n v="9940.98"/>
  </r>
  <r>
    <x v="10"/>
    <m/>
    <m/>
    <m/>
    <m/>
    <s v="5130-000"/>
    <s v="OS - General"/>
    <m/>
    <s v="PO-1510249"/>
    <s v="Light Waves Imaging"/>
    <n v="2015"/>
    <n v="4"/>
    <s v="10000 scans and archiving- Jan"/>
    <s v="42240B"/>
    <n v="1351.11"/>
  </r>
  <r>
    <x v="11"/>
    <s v="Purchase Order Commitments"/>
    <m/>
    <m/>
    <m/>
    <s v="5130-000"/>
    <s v="OS - General"/>
    <m/>
    <n v="1510249"/>
    <s v="Light Waves Imaging"/>
    <n v="2015"/>
    <m/>
    <m/>
    <m/>
    <n v="1412.93"/>
  </r>
  <r>
    <x v="12"/>
    <s v="Purchase Order Commitments"/>
    <m/>
    <m/>
    <m/>
    <s v="5130-000"/>
    <s v="OS - General"/>
    <m/>
    <n v="1510929"/>
    <s v="Light Waves Imaging"/>
    <n v="2015"/>
    <m/>
    <m/>
    <m/>
    <n v="12913.02"/>
  </r>
  <r>
    <x v="13"/>
    <s v="901113.00 - Pelagic-Benthic Coupling"/>
    <s v="Huffard, Christine L"/>
    <n v="15001944"/>
    <m/>
    <s v="5380-000"/>
    <s v="Supplies - Science Lab"/>
    <m/>
    <s v=" "/>
    <s v="Wells Fargo Bank Visa"/>
    <s v="2015"/>
    <n v="3"/>
    <s v="PRAGMATICPROGRAMMERS"/>
    <s v="CHUFFARD 03/15"/>
    <n v="43.13"/>
  </r>
  <r>
    <x v="1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COM7076680022"/>
    <s v="CHUFFARD 02/15"/>
    <n v="52.66"/>
  </r>
  <r>
    <x v="1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AMAZONMKTPLACEPMTS |"/>
    <s v="CHUFFARD 02/15"/>
    <n v="94.5"/>
  </r>
  <r>
    <x v="13"/>
    <m/>
    <m/>
    <m/>
    <m/>
    <s v="5360-000"/>
    <s v="Supplies - General"/>
    <m/>
    <s v=" "/>
    <s v="Wells Fargo Bank Visa"/>
    <n v="2015"/>
    <n v="7"/>
    <s v="Use Tax Accrual"/>
    <s v="CHUFFARD 07/15"/>
    <n v="2.23"/>
  </r>
  <r>
    <x v="13"/>
    <m/>
    <m/>
    <m/>
    <m/>
    <s v="5380-000"/>
    <s v="Supplies - Science Lab"/>
    <m/>
    <s v="PO-1511143"/>
    <s v="Fisher Scientific"/>
    <n v="2015"/>
    <n v="9"/>
    <s v="Freight"/>
    <n v="8390541"/>
    <n v="3.75"/>
  </r>
  <r>
    <x v="13"/>
    <m/>
    <m/>
    <m/>
    <m/>
    <s v="5380-000"/>
    <s v="Supplies - Science Lab"/>
    <m/>
    <s v="PO-1511173"/>
    <s v="Fisher Scientific"/>
    <n v="2015"/>
    <n v="9"/>
    <s v="Freight"/>
    <n v="8526781"/>
    <n v="3.75"/>
  </r>
  <r>
    <x v="13"/>
    <m/>
    <m/>
    <m/>
    <m/>
    <s v="5360-000"/>
    <s v="Supplies - General"/>
    <m/>
    <s v=" "/>
    <s v="Wells Fargo Bank Visa"/>
    <n v="2015"/>
    <n v="4"/>
    <s v="Use Tax Accrual"/>
    <s v="CHUFFARD 04/15"/>
    <n v="10.1"/>
  </r>
  <r>
    <x v="13"/>
    <m/>
    <m/>
    <m/>
    <m/>
    <s v="5360-000"/>
    <s v="Supplies - General"/>
    <m/>
    <s v=" "/>
    <s v="Wells Fargo Bank Visa"/>
    <n v="2015"/>
    <n v="8"/>
    <s v="IN*GRAVELLESBOATYARD"/>
    <s v="FEJO 08/15"/>
    <n v="10.75"/>
  </r>
  <r>
    <x v="13"/>
    <m/>
    <m/>
    <m/>
    <m/>
    <s v="5380-000"/>
    <s v="Supplies - Science Lab"/>
    <m/>
    <s v="PO-1511143"/>
    <s v="Fisher Scientific"/>
    <n v="2015"/>
    <n v="9"/>
    <s v="hazmat fee"/>
    <n v="8390541"/>
    <n v="24.49"/>
  </r>
  <r>
    <x v="13"/>
    <m/>
    <m/>
    <m/>
    <m/>
    <s v="5360-000"/>
    <s v="Supplies - General"/>
    <m/>
    <s v=" "/>
    <s v="Wells Fargo Bank Visa"/>
    <n v="2015"/>
    <n v="7"/>
    <s v="BLAINSFARM&amp;FLEETE-CO"/>
    <s v="CHUFFARD 07/15"/>
    <n v="29.28"/>
  </r>
  <r>
    <x v="13"/>
    <m/>
    <m/>
    <m/>
    <m/>
    <s v="5390-000"/>
    <s v="Supplies - Tools"/>
    <m/>
    <s v=" "/>
    <s v="Wells Fargo Bank Visa"/>
    <n v="2015"/>
    <n v="8"/>
    <s v="THEHOMEDEPOT#1069 |"/>
    <s v="FEJO 08/15"/>
    <n v="45.71"/>
  </r>
  <r>
    <x v="13"/>
    <m/>
    <m/>
    <m/>
    <m/>
    <s v="5380-000"/>
    <s v="Supplies - Science Lab"/>
    <m/>
    <s v="PO-1511143"/>
    <s v="Fisher Scientific"/>
    <n v="2015"/>
    <n v="9"/>
    <s v="PHOSPHORIC ACID, 10% V/V, 4 L"/>
    <n v="8390541"/>
    <n v="73.12"/>
  </r>
  <r>
    <x v="13"/>
    <m/>
    <m/>
    <m/>
    <m/>
    <s v="5380-000"/>
    <s v="Supplies - Science Lab"/>
    <m/>
    <s v="PO-1511173"/>
    <s v="Fisher Scientific"/>
    <n v="2015"/>
    <n v="9"/>
    <s v="TUBE CONIC 50ML W/RACK 500/CS"/>
    <n v="8526781"/>
    <n v="266.52"/>
  </r>
  <r>
    <x v="14"/>
    <s v="Purchase Order Commitments"/>
    <m/>
    <m/>
    <m/>
    <s v="5380-000"/>
    <s v="Supplies - Science Lab"/>
    <m/>
    <n v="1511143"/>
    <s v="Fisher Scientific"/>
    <n v="2015"/>
    <m/>
    <m/>
    <m/>
    <n v="119.10120000000001"/>
  </r>
  <r>
    <x v="14"/>
    <s v="Purchase Order Commitments"/>
    <m/>
    <m/>
    <m/>
    <s v="5380-000"/>
    <s v="Supplies - Science Lab"/>
    <m/>
    <n v="1511173"/>
    <s v="Fisher Scientific"/>
    <n v="2015"/>
    <m/>
    <m/>
    <m/>
    <n v="50.3003"/>
  </r>
  <r>
    <x v="14"/>
    <s v="Purchase Order Commitments"/>
    <m/>
    <m/>
    <m/>
    <s v="5380-000"/>
    <s v="Supplies - Science Lab"/>
    <m/>
    <n v="1511240"/>
    <s v="UIC, Inc."/>
    <n v="2015"/>
    <m/>
    <m/>
    <m/>
    <n v="688.52329999999995"/>
  </r>
  <r>
    <x v="15"/>
    <s v="901113.00 - Pelagic-Benthic Coupling"/>
    <s v="Huffard, Christine L"/>
    <n v="15001259"/>
    <m/>
    <s v="5360-000"/>
    <s v="Supplies - General"/>
    <m/>
    <s v=" "/>
    <s v="Wells Fargo Bank Visa"/>
    <s v="2015"/>
    <n v="2"/>
    <s v="MOUSERELECTRONICSDIS"/>
    <s v="MCGILL 02/15"/>
    <n v="24.24"/>
  </r>
  <r>
    <x v="15"/>
    <s v="901113.00 - Pelagic-Benthic Coupling"/>
    <s v="Huffard, Christine L"/>
    <n v="15002685"/>
    <m/>
    <s v="5360-000"/>
    <s v="Supplies - General"/>
    <m/>
    <s v=" "/>
    <s v="Wells Fargo Bank Visa"/>
    <s v="2015"/>
    <n v="4"/>
    <s v="MOUSERELECTRONICSDIS"/>
    <s v="MCGILL 04/15"/>
    <n v="42.07"/>
  </r>
  <r>
    <x v="15"/>
    <s v="901113.00 - Pelagic-Benthic Coupling"/>
    <s v="Huffard, Christine L"/>
    <n v="15003676"/>
    <m/>
    <s v="5360-000"/>
    <s v="Supplies - General"/>
    <m/>
    <s v=" "/>
    <s v="Wells Fargo Bank Visa"/>
    <s v="2015"/>
    <n v="5"/>
    <s v="MOUSERELECTRONICSDIS"/>
    <s v="JROSAL 05/15"/>
    <n v="48.63"/>
  </r>
  <r>
    <x v="15"/>
    <s v="901113.00 - Pelagic-Benthic Coupling"/>
    <s v="Huffard, Christine L"/>
    <n v="15000393"/>
    <m/>
    <s v="5300-000"/>
    <s v="Supplies - Cmptr/Hdwr"/>
    <m/>
    <s v=" "/>
    <s v="Wells Fargo Bank Visa"/>
    <s v="2015"/>
    <n v="1"/>
    <s v="MOUSERELECTRONICSDIS"/>
    <s v="HENTHORN 01/15B"/>
    <n v="222.94"/>
  </r>
  <r>
    <x v="1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9.44"/>
  </r>
  <r>
    <x v="1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10.11"/>
  </r>
  <r>
    <x v="1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17.079999999999998"/>
  </r>
  <r>
    <x v="1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48.75"/>
  </r>
  <r>
    <x v="1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55.5"/>
  </r>
  <r>
    <x v="1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277.93"/>
  </r>
  <r>
    <x v="16"/>
    <s v="901113.00 - Pelagic-Benthic Coupling"/>
    <s v="Huffard, Christine L"/>
    <n v="15001944"/>
    <m/>
    <s v="5360-000"/>
    <s v="Supplies - General"/>
    <m/>
    <s v=" "/>
    <s v="Wells Fargo Bank Visa"/>
    <s v="2015"/>
    <n v="3"/>
    <s v="WWW.ATBATT.COM"/>
    <s v="CHUFFARD 03/15"/>
    <n v="317.49"/>
  </r>
  <r>
    <x v="16"/>
    <s v="901113.00 - Pelagic-Benthic Coupling"/>
    <s v="Huffard, Christine L"/>
    <n v="15002408"/>
    <m/>
    <s v="5360-000"/>
    <s v="Supplies - General"/>
    <m/>
    <s v="PO-1510423"/>
    <s v="Teledyne Benthos"/>
    <s v="2015"/>
    <n v="4"/>
    <s v="ATM-887 Battery Replacement Ki"/>
    <s v="222227"/>
    <n v="349.38"/>
  </r>
  <r>
    <x v="16"/>
    <s v="901113.00 - Pelagic-Benthic Coupling"/>
    <s v="Huffard, Christine L"/>
    <n v="15002403"/>
    <m/>
    <s v="5130-000"/>
    <s v="OS - General"/>
    <m/>
    <s v="PO-1510387"/>
    <s v="Ocean Innovations"/>
    <s v="2015"/>
    <n v="4"/>
    <s v="WABO replacement battery pack"/>
    <s v="15-378"/>
    <n v="430"/>
  </r>
  <r>
    <x v="1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Camera tripod Main power batte"/>
    <s v="8000015209"/>
    <n v="650"/>
  </r>
  <r>
    <x v="1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SES main power"/>
    <s v="8000015210"/>
    <n v="740"/>
  </r>
  <r>
    <x v="1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Li Battery pack,"/>
    <s v="60034419"/>
    <n v="3645"/>
  </r>
  <r>
    <x v="17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Freight"/>
    <s v="037668"/>
    <n v="8.26"/>
  </r>
  <r>
    <x v="17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Freight"/>
    <s v="145570"/>
    <n v="8.8800000000000008"/>
  </r>
  <r>
    <x v="17"/>
    <s v="901113.00 - Pelagic-Benthic Coupling"/>
    <s v="Huffard, Christine L"/>
    <n v="15002524"/>
    <m/>
    <s v="5360-000"/>
    <s v="Supplies - General"/>
    <m/>
    <s v="PO-1510590"/>
    <s v="Teledyne Benthos"/>
    <s v="2015"/>
    <n v="4"/>
    <s v="Freight"/>
    <s v="222536"/>
    <n v="9.19"/>
  </r>
  <r>
    <x v="17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Freight"/>
    <s v="15-522"/>
    <n v="9.25"/>
  </r>
  <r>
    <x v="17"/>
    <s v="901113.00 - Pelagic-Benthic Coupling"/>
    <s v="Huffard, Christine L"/>
    <n v="15002178"/>
    <m/>
    <s v="5360-000"/>
    <s v="Supplies - General"/>
    <m/>
    <s v="PO-1510351"/>
    <s v="UltraVolt, Inc."/>
    <s v="2015"/>
    <n v="4"/>
    <s v="Freight"/>
    <s v="UVI17406"/>
    <n v="9.83"/>
  </r>
  <r>
    <x v="17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Freight"/>
    <s v="15-404"/>
    <n v="10.01"/>
  </r>
  <r>
    <x v="17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Freight"/>
    <s v="2666808"/>
    <n v="14"/>
  </r>
  <r>
    <x v="17"/>
    <s v="901113.00 - Pelagic-Benthic Coupling"/>
    <s v="Huffard, Christine L"/>
    <n v="15001654"/>
    <m/>
    <s v="5200-000"/>
    <s v="Postage/Shipping"/>
    <m/>
    <s v=" "/>
    <s v="Federal Express"/>
    <s v="2015"/>
    <n v="3"/>
    <s v="Import Charges"/>
    <s v="6-452-02136"/>
    <n v="14.98"/>
  </r>
  <r>
    <x v="17"/>
    <s v="901113.00 - Pelagic-Benthic Coupling"/>
    <s v="Huffard, Christine L"/>
    <n v="15002408"/>
    <m/>
    <s v="5360-000"/>
    <s v="Supplies - General"/>
    <m/>
    <s v="PO-1510423"/>
    <s v="Teledyne Benthos"/>
    <s v="2015"/>
    <n v="4"/>
    <s v="Freight"/>
    <s v="222227"/>
    <n v="17.350000000000001"/>
  </r>
  <r>
    <x v="17"/>
    <s v="901113.00 - Pelagic-Benthic Coupling"/>
    <s v="Huffard, Christine L"/>
    <n v="15002525"/>
    <m/>
    <s v="5360-000"/>
    <s v="Supplies - General"/>
    <m/>
    <s v="PO-1510631"/>
    <s v="Teledyne Benthos"/>
    <s v="2015"/>
    <n v="4"/>
    <s v="Freight"/>
    <s v="222572"/>
    <n v="25.34"/>
  </r>
  <r>
    <x v="1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Freight"/>
    <s v="13386"/>
    <n v="35"/>
  </r>
  <r>
    <x v="17"/>
    <s v="901113.00 - Pelagic-Benthic Coupling"/>
    <s v="Huffard, Christine L"/>
    <n v="15002262"/>
    <m/>
    <s v="5360-000"/>
    <s v="Supplies - General"/>
    <m/>
    <s v="PO-1510393"/>
    <s v="Teledyne Benthos"/>
    <s v="2015"/>
    <n v="4"/>
    <s v="Freight"/>
    <s v="222154"/>
    <n v="41.29"/>
  </r>
  <r>
    <x v="17"/>
    <s v="901113.00 - Pelagic-Benthic Coupling"/>
    <s v="Huffard, Christine L"/>
    <n v="15002403"/>
    <m/>
    <s v="5130-000"/>
    <s v="OS - General"/>
    <m/>
    <s v="PO-1510387"/>
    <s v="Ocean Innovations"/>
    <s v="2015"/>
    <n v="4"/>
    <s v="Freight"/>
    <s v="15-378"/>
    <n v="59.35"/>
  </r>
  <r>
    <x v="17"/>
    <s v="901113.00 - Pelagic-Benthic Coupling"/>
    <s v="Huffard, Christine L"/>
    <n v="15002726"/>
    <m/>
    <s v="5360-000"/>
    <s v="Supplies - General"/>
    <m/>
    <s v="PO-1510644"/>
    <s v="Circuits West"/>
    <s v="2015"/>
    <n v="5"/>
    <s v="Freight"/>
    <s v="61472"/>
    <n v="63.04"/>
  </r>
  <r>
    <x v="17"/>
    <s v="901113.00 - Pelagic-Benthic Coupling"/>
    <s v="Huffard, Christine L"/>
    <n v="15001726"/>
    <m/>
    <s v="5360-000"/>
    <s v="Supplies - General"/>
    <m/>
    <s v="PO-1510464"/>
    <s v="Circuits West"/>
    <s v="2015"/>
    <n v="3"/>
    <s v="Freight"/>
    <s v="61069"/>
    <n v="64.67"/>
  </r>
  <r>
    <x v="17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Freight"/>
    <s v="8000015210"/>
    <n v="125.8"/>
  </r>
  <r>
    <x v="17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Freight"/>
    <s v="8000015209"/>
    <n v="134.86000000000001"/>
  </r>
  <r>
    <x v="17"/>
    <m/>
    <m/>
    <m/>
    <m/>
    <s v="5200-000"/>
    <s v="Postage/Shipping"/>
    <m/>
    <s v=" "/>
    <s v="UPS Supply Chain Solution"/>
    <n v="2015"/>
    <n v="8"/>
    <s v="US Customs Duties and Brokerag"/>
    <n v="1050766045"/>
    <n v="12.44"/>
  </r>
  <r>
    <x v="17"/>
    <m/>
    <m/>
    <m/>
    <m/>
    <s v="5360-000"/>
    <s v="Supplies - General"/>
    <m/>
    <s v="PO-1511142"/>
    <s v="Teledyne Benthos"/>
    <n v="2015"/>
    <n v="9"/>
    <s v="Freight"/>
    <n v="224029"/>
    <n v="17.38"/>
  </r>
  <r>
    <x v="17"/>
    <m/>
    <m/>
    <m/>
    <m/>
    <s v="5320-000"/>
    <s v="Supplies - Eng. Lab"/>
    <m/>
    <s v="PO-1510999"/>
    <s v="Allied Vision Technologie"/>
    <n v="2015"/>
    <n v="8"/>
    <s v="Freight"/>
    <s v="400-CI07806"/>
    <n v="50"/>
  </r>
  <r>
    <x v="18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PROTOCOL 10% BUFF FORMLIN 1 GL"/>
    <s v="2666808"/>
    <n v="72.42"/>
  </r>
  <r>
    <x v="19"/>
    <s v="901113.00 - Pelagic-Benthic Coupling"/>
    <s v="Huffard, Christine L"/>
    <n v="15001202"/>
    <m/>
    <s v="5360-000"/>
    <s v="Supplies - General"/>
    <m/>
    <s v=" "/>
    <s v="Wells Fargo Bank Visa"/>
    <s v="2015"/>
    <n v="2"/>
    <s v="Use Tax Accrual"/>
    <s v="HOBSON 02/15"/>
    <n v="1.71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4.03"/>
  </r>
  <r>
    <x v="19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4.8099999999999996"/>
  </r>
  <r>
    <x v="19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4.8499999999999996"/>
  </r>
  <r>
    <x v="19"/>
    <s v="901113.00 - Pelagic-Benthic Coupling"/>
    <s v="Huffard, Christine L"/>
    <n v="15001167"/>
    <m/>
    <s v="5360-000"/>
    <s v="Supplies - General"/>
    <m/>
    <s v=" "/>
    <s v="Wells Fargo Bank Visa"/>
    <s v="2015"/>
    <n v="2"/>
    <s v="Use Tax Accrual"/>
    <s v="ALANA 02/15"/>
    <n v="5.54"/>
  </r>
  <r>
    <x v="19"/>
    <s v="901113.00 - Pelagic-Benthic Coupling"/>
    <s v="Huffard, Christine L"/>
    <n v="15002596"/>
    <m/>
    <s v="5360-000"/>
    <s v="Supplies - General"/>
    <m/>
    <s v=" "/>
    <s v="Wells Fargo Bank Visa"/>
    <s v="2015"/>
    <n v="4"/>
    <s v="Use Tax Accrual"/>
    <s v="ALANA 04/15"/>
    <n v="13.26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75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8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8.68"/>
  </r>
  <r>
    <x v="19"/>
    <s v="901113.00 - Pelagic-Benthic Coupling"/>
    <s v="Huffard, Christine L"/>
    <n v="15004261"/>
    <m/>
    <s v="5320-000"/>
    <s v="Supplies - Eng. Lab"/>
    <m/>
    <s v=" "/>
    <s v="Wells Fargo Bank Visa"/>
    <s v="2015"/>
    <n v="6"/>
    <s v="DKC*DIGIKEYCORP | VS"/>
    <s v="ALANA 06/15"/>
    <n v="19.440000000000001"/>
  </r>
  <r>
    <x v="19"/>
    <s v="901113.00 - Pelagic-Benthic Coupling"/>
    <s v="Huffard, Christine L"/>
    <n v="15001259"/>
    <m/>
    <s v="5360-000"/>
    <s v="Supplies - General"/>
    <m/>
    <s v=" "/>
    <s v="Wells Fargo Bank Visa"/>
    <s v="2015"/>
    <n v="2"/>
    <s v="Use Tax Accrual"/>
    <s v="MCGILL 02/15"/>
    <n v="22.5"/>
  </r>
  <r>
    <x v="19"/>
    <s v="901113.00 - Pelagic-Benthic Coupling"/>
    <s v="Huffard, Christine L"/>
    <n v="15001202"/>
    <m/>
    <s v="5360-000"/>
    <s v="Supplies - General"/>
    <m/>
    <s v=" "/>
    <s v="Wells Fargo Bank Visa"/>
    <s v="2015"/>
    <n v="2"/>
    <s v="MOCAPLLC"/>
    <s v="HOBSON 02/15"/>
    <n v="22.75"/>
  </r>
  <r>
    <x v="19"/>
    <s v="901113.00 - Pelagic-Benthic Coupling"/>
    <s v="Huffard, Christine L"/>
    <n v="15001924"/>
    <m/>
    <s v="5360-000"/>
    <s v="Supplies - General"/>
    <m/>
    <s v=" "/>
    <s v="Wells Fargo Bank Visa"/>
    <s v="2015"/>
    <n v="3"/>
    <s v="Use Tax Accrual"/>
    <s v="HOBSON 03/15"/>
    <n v="26.29"/>
  </r>
  <r>
    <x v="19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36.75"/>
  </r>
  <r>
    <x v="19"/>
    <s v="901113.00 - Pelagic-Benthic Coupling"/>
    <s v="Huffard, Christine L"/>
    <n v="15001917"/>
    <m/>
    <s v="5320-000"/>
    <s v="Supplies - Eng. Lab"/>
    <m/>
    <s v=" "/>
    <s v="Wells Fargo Bank Visa"/>
    <s v="2015"/>
    <n v="3"/>
    <s v="Use Tax Accrual"/>
    <s v="FEJO 03/15"/>
    <n v="43.4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ROANWELL&amp;PARAMOUNTCO"/>
    <s v="ALANA 03/15"/>
    <n v="53.75"/>
  </r>
  <r>
    <x v="19"/>
    <s v="901113.00 - Pelagic-Benthic Coupling"/>
    <s v="Huffard, Christine L"/>
    <n v="15002525"/>
    <m/>
    <s v="5360-000"/>
    <s v="Supplies - General"/>
    <m/>
    <s v="PO-1510631"/>
    <s v="Teledyne Benthos"/>
    <s v="2015"/>
    <n v="4"/>
    <s v="Glass Ball Delrin Seat Washers"/>
    <s v="222572"/>
    <n v="60.27"/>
  </r>
  <r>
    <x v="19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72.44"/>
  </r>
  <r>
    <x v="19"/>
    <s v="901113.00 - Pelagic-Benthic Coupling"/>
    <s v="Huffard, Christine L"/>
    <n v="15001924"/>
    <m/>
    <s v="5360-000"/>
    <s v="Supplies - General"/>
    <m/>
    <s v=" "/>
    <s v="Wells Fargo Bank Visa"/>
    <s v="2015"/>
    <n v="3"/>
    <s v="CPI*COLEPARMERINSTRU"/>
    <s v="HOBSON 03/15"/>
    <n v="73.849999999999994"/>
  </r>
  <r>
    <x v="19"/>
    <s v="901113.00 - Pelagic-Benthic Coupling"/>
    <s v="Huffard, Christine L"/>
    <n v="15001167"/>
    <m/>
    <s v="5360-000"/>
    <s v="Supplies - General"/>
    <m/>
    <s v=" "/>
    <s v="Wells Fargo Bank Visa"/>
    <s v="2015"/>
    <n v="2"/>
    <s v="B&amp;HPHOTO,800-606-696"/>
    <s v="ALANA 02/15"/>
    <n v="73.900000000000006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19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Brass Subconn Ocean Innovation"/>
    <s v="15-522"/>
    <n v="111.39"/>
  </r>
  <r>
    <x v="19"/>
    <s v="901113.00 - Pelagic-Benthic Coupling"/>
    <s v="Huffard, Christine L"/>
    <n v="15001949"/>
    <m/>
    <s v="5360-000"/>
    <s v="Supplies - General"/>
    <m/>
    <s v=" "/>
    <s v="Wells Fargo Bank Visa"/>
    <s v="2015"/>
    <n v="3"/>
    <s v="DKC*DIGIKEYCORP | 03"/>
    <s v="JROSAL 03/15"/>
    <n v="123.43"/>
  </r>
  <r>
    <x v="19"/>
    <s v="901113.00 - Pelagic-Benthic Coupling"/>
    <s v="Huffard, Christine L"/>
    <n v="15002596"/>
    <m/>
    <s v="5360-000"/>
    <s v="Supplies - General"/>
    <m/>
    <s v=" "/>
    <s v="Wells Fargo Bank Visa"/>
    <s v="2015"/>
    <n v="4"/>
    <s v="AMAZONMKTPLACEPMTS |"/>
    <s v="ALANA 04/15"/>
    <n v="173.9"/>
  </r>
  <r>
    <x v="19"/>
    <s v="901113.00 - Pelagic-Benthic Coupling"/>
    <s v="Huffard, Christine L"/>
    <n v="15004459"/>
    <m/>
    <s v="5380-000"/>
    <s v="Supplies - Science Lab"/>
    <m/>
    <s v="PO-1510826"/>
    <s v="Fisher Scientific"/>
    <s v="2015"/>
    <n v="7"/>
    <s v="POLYCAP 36 AS PF/.2 UM"/>
    <s v="4317481"/>
    <n v="196.87"/>
  </r>
  <r>
    <x v="19"/>
    <s v="901113.00 - Pelagic-Benthic Coupling"/>
    <s v="Huffard, Christine L"/>
    <n v="15002626"/>
    <m/>
    <s v="5360-000"/>
    <s v="Supplies - General"/>
    <m/>
    <s v=" "/>
    <s v="Wells Fargo Bank Visa"/>
    <s v="2015"/>
    <n v="4"/>
    <s v="TWMETALS"/>
    <s v="FEJO 04/15"/>
    <n v="198.16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10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PROMARKBRANDSPROMARK"/>
    <s v="ALANA 03/15"/>
    <n v="210.72"/>
  </r>
  <r>
    <x v="19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Controller Li Ba"/>
    <s v="60034419"/>
    <n v="224"/>
  </r>
  <r>
    <x v="19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49"/>
  </r>
  <r>
    <x v="19"/>
    <s v="901113.00 - Pelagic-Benthic Coupling"/>
    <s v="Huffard, Christine L"/>
    <n v="15001259"/>
    <m/>
    <s v="5360-000"/>
    <s v="Supplies - General"/>
    <m/>
    <s v=" "/>
    <s v="Wells Fargo Bank Visa"/>
    <s v="2015"/>
    <n v="2"/>
    <s v="SURPLUSSALES"/>
    <s v="MCGILL 02/15"/>
    <n v="300"/>
  </r>
  <r>
    <x v="19"/>
    <s v="901113.00 - Pelagic-Benthic Coupling"/>
    <s v="Huffard, Christine L"/>
    <n v="15001924"/>
    <m/>
    <s v="5360-000"/>
    <s v="Supplies - General"/>
    <m/>
    <s v=" "/>
    <s v="Wells Fargo Bank Visa"/>
    <s v="2015"/>
    <n v="3"/>
    <s v="TCSMICROPUMPS"/>
    <s v="HOBSON 03/15"/>
    <n v="350.5"/>
  </r>
  <r>
    <x v="19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Seacon MINK8CIPL, 8-pin cable "/>
    <s v="145570"/>
    <n v="426.84"/>
  </r>
  <r>
    <x v="19"/>
    <s v="901113.00 - Pelagic-Benthic Coupling"/>
    <s v="Huffard, Christine L"/>
    <n v="15001726"/>
    <m/>
    <s v="5360-000"/>
    <s v="Supplies - General"/>
    <m/>
    <s v="PO-1510464"/>
    <s v="Circuits West"/>
    <s v="2015"/>
    <n v="3"/>
    <s v="PCBF (Camera Tripod Cap Charge"/>
    <s v="61069"/>
    <n v="490"/>
  </r>
  <r>
    <x v="19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Subconn PU cable with 4TP CAT5"/>
    <s v="15-404"/>
    <n v="502.82"/>
  </r>
  <r>
    <x v="19"/>
    <s v="901113.00 - Pelagic-Benthic Coupling"/>
    <s v="Huffard, Christine L"/>
    <n v="15001917"/>
    <m/>
    <s v="5320-000"/>
    <s v="Supplies - Eng. Lab"/>
    <m/>
    <s v=" "/>
    <s v="Wells Fargo Bank Visa"/>
    <s v="2015"/>
    <n v="3"/>
    <s v="UNITEDTITANIUM,INC."/>
    <s v="FEJO 03/15"/>
    <n v="578.62"/>
  </r>
  <r>
    <x v="19"/>
    <s v="901113.00 - Pelagic-Benthic Coupling"/>
    <s v="Huffard, Christine L"/>
    <n v="15004261"/>
    <m/>
    <s v="5320-000"/>
    <s v="Supplies - Eng. Lab"/>
    <m/>
    <s v=" "/>
    <s v="Wells Fargo Bank Visa"/>
    <s v="2015"/>
    <n v="6"/>
    <s v="ALLMOTION"/>
    <s v="ALANA 06/15"/>
    <n v="708.75"/>
  </r>
  <r>
    <x v="19"/>
    <s v="901113.00 - Pelagic-Benthic Coupling"/>
    <s v="Huffard, Christine L"/>
    <n v="15004313"/>
    <m/>
    <s v="5320-000"/>
    <s v="Supplies - Eng. Lab"/>
    <m/>
    <s v=" "/>
    <s v="Wells Fargo Bank Visa"/>
    <s v="2015"/>
    <n v="6"/>
    <s v="SQ*EPOCEANOGRAPHI"/>
    <s v="CHUFFARD 06/15"/>
    <n v="727.5"/>
  </r>
  <r>
    <x v="19"/>
    <s v="901113.00 - Pelagic-Benthic Coupling"/>
    <s v="Huffard, Christine L"/>
    <n v="15002524"/>
    <m/>
    <s v="5360-000"/>
    <s v="Supplies - General"/>
    <m/>
    <s v="PO-1510590"/>
    <s v="Teledyne Benthos"/>
    <s v="2015"/>
    <n v="4"/>
    <s v="RETROFIT KIT, NEW BURNWIRE Kit"/>
    <s v="222536"/>
    <n v="914.81"/>
  </r>
  <r>
    <x v="19"/>
    <s v="901113.00 - Pelagic-Benthic Coupling"/>
    <s v="Huffard, Christine L"/>
    <n v="15003676"/>
    <m/>
    <s v="5360-000"/>
    <s v="Supplies - General"/>
    <m/>
    <s v=" "/>
    <s v="Wells Fargo Bank Visa"/>
    <s v="2015"/>
    <n v="5"/>
    <s v="DKC*DIGIKEYCORP"/>
    <s v="JROSAL 05/15"/>
    <n v="938.05"/>
  </r>
  <r>
    <x v="19"/>
    <s v="901113.00 - Pelagic-Benthic Coupling"/>
    <s v="Huffard, Christine L"/>
    <n v="15002726"/>
    <m/>
    <s v="5360-000"/>
    <s v="Supplies - General"/>
    <m/>
    <s v="PO-1510644"/>
    <s v="Circuits West"/>
    <s v="2015"/>
    <n v="5"/>
    <s v="Camera Tripod Controller (5-Da"/>
    <s v="61472"/>
    <n v="950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19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19"/>
    <m/>
    <m/>
    <m/>
    <m/>
    <s v="5360-000"/>
    <s v="Supplies - General"/>
    <m/>
    <s v=" "/>
    <s v="Wells Fargo Bank Visa"/>
    <n v="2015"/>
    <n v="8"/>
    <s v="SPARKFUNELECTRONICS"/>
    <s v="MCGILL 08/15"/>
    <n v="38.03"/>
  </r>
  <r>
    <x v="19"/>
    <m/>
    <m/>
    <m/>
    <m/>
    <s v="5380-000"/>
    <s v="Supplies - Science Lab"/>
    <m/>
    <s v=" "/>
    <s v="Wells Fargo Bank Visa"/>
    <n v="2015"/>
    <n v="8"/>
    <s v="TEDPELLAINC | PARTS"/>
    <s v="MCGILL 08/15"/>
    <n v="41.85"/>
  </r>
  <r>
    <x v="19"/>
    <m/>
    <m/>
    <m/>
    <m/>
    <s v="5320-000"/>
    <s v="Supplies - Eng. Lab"/>
    <m/>
    <s v="PO-1510999"/>
    <s v="Allied Vision Technologie"/>
    <n v="2015"/>
    <n v="8"/>
    <s v="Repair of Prosilica GC2450C, s"/>
    <s v="400-CI07806"/>
    <n v="259"/>
  </r>
  <r>
    <x v="20"/>
    <s v="Purchase Order Commitments"/>
    <m/>
    <m/>
    <m/>
    <s v="5130-000"/>
    <s v="OS - General"/>
    <m/>
    <n v="1511105"/>
    <s v="Prunella Machine"/>
    <n v="2015"/>
    <m/>
    <m/>
    <m/>
    <n v="479.96159999999998"/>
  </r>
  <r>
    <x v="21"/>
    <s v="901113.00 - Pelagic-Benthic Coupling"/>
    <s v="Huffard, Christine L"/>
    <m/>
    <s v="17"/>
    <s v="9730-000"/>
    <s v="Western Flyer Allocation"/>
    <m/>
    <m/>
    <s v=" "/>
    <s v="2015"/>
    <n v="6"/>
    <s v="June Ship Charges"/>
    <m/>
    <n v="252900"/>
  </r>
  <r>
    <x v="22"/>
    <s v="901113.00 - Pelagic-Benthic Coupling"/>
    <s v="Huffard, Christine L"/>
    <n v="15002110"/>
    <m/>
    <s v="5130-000"/>
    <s v="OS - General"/>
    <m/>
    <s v="PO-1510068"/>
    <s v="CLS America, Inc."/>
    <s v="2015"/>
    <n v="4"/>
    <s v="Argos monthly service data tra"/>
    <s v="CIN1503USA00451"/>
    <n v="12.4"/>
  </r>
  <r>
    <x v="22"/>
    <s v="901113.00 - Pelagic-Benthic Coupling"/>
    <s v="Huffard, Christine L"/>
    <n v="15001328"/>
    <m/>
    <s v="5130-000"/>
    <s v="OS - General"/>
    <m/>
    <s v="PO-1510068"/>
    <s v="CLS America, Inc."/>
    <s v="2015"/>
    <n v="3"/>
    <s v="Argos monthly service data tra"/>
    <s v="CIN1502USA00034"/>
    <n v="24.8"/>
  </r>
  <r>
    <x v="22"/>
    <s v="901113.00 - Pelagic-Benthic Coupling"/>
    <s v="Huffard, Christine L"/>
    <n v="15004541"/>
    <m/>
    <s v="5130-000"/>
    <s v="OS - General"/>
    <m/>
    <s v="PO-1510068"/>
    <s v="CLS America, Inc."/>
    <s v="2015"/>
    <n v="7"/>
    <s v="Argos monthly service data tra"/>
    <s v="CIN1506USA00582"/>
    <n v="24.8"/>
  </r>
  <r>
    <x v="22"/>
    <s v="901113.00 - Pelagic-Benthic Coupling"/>
    <s v="Huffard, Christine L"/>
    <n v="15001488"/>
    <m/>
    <s v="5130-000"/>
    <s v="OS - General"/>
    <m/>
    <s v="PO-1510057"/>
    <s v="Joubeh Technologies"/>
    <s v="2015"/>
    <n v="3"/>
    <s v="Iridium satellite services mon"/>
    <s v="0070061"/>
    <n v="36"/>
  </r>
  <r>
    <x v="22"/>
    <s v="901113.00 - Pelagic-Benthic Coupling"/>
    <s v="Huffard, Christine L"/>
    <n v="15002130"/>
    <m/>
    <s v="5130-000"/>
    <s v="OS - General"/>
    <m/>
    <s v="PO-1510057"/>
    <s v="Joubeh Technologies"/>
    <s v="2015"/>
    <n v="4"/>
    <s v="Iridium satellite services mon"/>
    <s v="0071471"/>
    <n v="36"/>
  </r>
  <r>
    <x v="22"/>
    <s v="901113.00 - Pelagic-Benthic Coupling"/>
    <s v="Huffard, Christine L"/>
    <n v="15002875"/>
    <m/>
    <s v="5130-000"/>
    <s v="OS - General"/>
    <m/>
    <s v="PO-1510057"/>
    <s v="Joubeh Technologies"/>
    <s v="2015"/>
    <n v="5"/>
    <s v="Iridium satellite services mon"/>
    <s v="0072822"/>
    <n v="36"/>
  </r>
  <r>
    <x v="22"/>
    <s v="901113.00 - Pelagic-Benthic Coupling"/>
    <s v="Huffard, Christine L"/>
    <n v="15004061"/>
    <m/>
    <s v="5130-000"/>
    <s v="OS - General"/>
    <m/>
    <s v="PO-1510057"/>
    <s v="Joubeh Technologies"/>
    <s v="2015"/>
    <n v="6"/>
    <s v="Iridium satellite services mon"/>
    <s v="74726"/>
    <n v="36"/>
  </r>
  <r>
    <x v="22"/>
    <s v="901113.00 - Pelagic-Benthic Coupling"/>
    <s v="Huffard, Christine L"/>
    <n v="15004739"/>
    <m/>
    <s v="5130-000"/>
    <s v="OS - General"/>
    <m/>
    <s v="PO-1510057"/>
    <s v="Joubeh Technologies"/>
    <s v="2015"/>
    <n v="7"/>
    <s v="Iridium satellite services mon"/>
    <s v="0077106"/>
    <n v="39.33"/>
  </r>
  <r>
    <x v="22"/>
    <s v="901113.00 - Pelagic-Benthic Coupling"/>
    <s v="Huffard, Christine L"/>
    <n v="15000640"/>
    <m/>
    <s v="5130-000"/>
    <s v="OS - General"/>
    <m/>
    <s v="PO-1510057"/>
    <s v="Joubeh Technologies"/>
    <s v="2015"/>
    <n v="2"/>
    <s v="Iridium satellite services mon"/>
    <s v="0068646"/>
    <n v="43.54"/>
  </r>
  <r>
    <x v="22"/>
    <m/>
    <m/>
    <m/>
    <m/>
    <s v="5130-000"/>
    <s v="OS - General"/>
    <m/>
    <s v="PO-1510068"/>
    <s v="CLS America, Inc."/>
    <n v="2015"/>
    <n v="7"/>
    <s v="Argos monthly service data tra"/>
    <s v="CIN1506USA00771"/>
    <n v="27.41"/>
  </r>
  <r>
    <x v="22"/>
    <m/>
    <m/>
    <m/>
    <m/>
    <s v="5130-000"/>
    <s v="OS - General"/>
    <m/>
    <s v="PO-1510057"/>
    <s v="Joubeh Technologies"/>
    <n v="2015"/>
    <n v="8"/>
    <s v="Iridium satellite services mon"/>
    <n v="79515"/>
    <n v="36"/>
  </r>
  <r>
    <x v="22"/>
    <m/>
    <m/>
    <m/>
    <m/>
    <s v="5130-000"/>
    <s v="OS - General"/>
    <m/>
    <s v="PO-1510057"/>
    <s v="Joubeh Technologies"/>
    <n v="2015"/>
    <n v="9"/>
    <s v="Iridium satellite services mon"/>
    <n v="81791"/>
    <n v="36"/>
  </r>
  <r>
    <x v="23"/>
    <s v="Purchase Order Commitments"/>
    <m/>
    <m/>
    <m/>
    <s v="5130-000"/>
    <s v="OS - General"/>
    <m/>
    <n v="1510057"/>
    <s v="Joubeh Technologies"/>
    <n v="2015"/>
    <m/>
    <m/>
    <m/>
    <n v="421.13"/>
  </r>
  <r>
    <x v="23"/>
    <s v="Purchase Order Commitments"/>
    <m/>
    <m/>
    <m/>
    <s v="5130-000"/>
    <s v="OS - General"/>
    <m/>
    <n v="1510068"/>
    <s v="CLS America, Inc."/>
    <n v="2015"/>
    <m/>
    <m/>
    <m/>
    <n v="185.79"/>
  </r>
  <r>
    <x v="24"/>
    <s v="901113.00 - Pelagic-Benthic Coupling"/>
    <s v="Huffard, Christine L"/>
    <n v="15003313"/>
    <m/>
    <s v="5360-000"/>
    <s v="Supplies - General"/>
    <m/>
    <s v=" "/>
    <s v="Voogd, Gregory"/>
    <s v="2015"/>
    <n v="5"/>
    <s v="Wood purchase"/>
    <s v="VOOGD 05/2015"/>
    <n v="107.51"/>
  </r>
  <r>
    <x v="25"/>
    <s v="901113.00 - Pelagic-Benthic Coupling"/>
    <s v="Huffard, Christine L"/>
    <m/>
    <s v="15"/>
    <s v="5360-000"/>
    <s v="Supplies - General"/>
    <m/>
    <m/>
    <s v=" "/>
    <s v="2015"/>
    <n v="1"/>
    <s v="AP Accrual  #1-4   15000020"/>
    <m/>
    <n v="-3342.4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53">
  <r>
    <x v="0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Use Tax Accrual"/>
    <s v="599327"/>
    <n v="0.68"/>
  </r>
  <r>
    <x v="1"/>
    <s v="901113.00 - Pelagic-Benthic Coupling"/>
    <s v="Huffard, Christine L"/>
    <n v="15001202"/>
    <m/>
    <s v="5360-000"/>
    <s v="Supplies - General"/>
    <m/>
    <s v=" "/>
    <s v="Wells Fargo Bank Visa"/>
    <s v="2015"/>
    <n v="2"/>
    <s v="Use Tax Accrual"/>
    <s v="HOBSON 02/15"/>
    <n v="1.71"/>
  </r>
  <r>
    <x v="2"/>
    <s v="901113.00 - Pelagic-Benthic Coupling"/>
    <s v="Huffard, Christine L"/>
    <n v="15003670"/>
    <m/>
    <s v="5380-000"/>
    <s v="Supplies - Science Lab"/>
    <m/>
    <s v=" "/>
    <s v="Wells Fargo Bank Visa"/>
    <s v="2015"/>
    <n v="5"/>
    <s v="Use Tax Accrual"/>
    <s v="CHUFFARD 05/15"/>
    <n v="2.0099999999999998"/>
  </r>
  <r>
    <x v="3"/>
    <m/>
    <m/>
    <m/>
    <m/>
    <s v="5360-000"/>
    <s v="Supplies - General"/>
    <m/>
    <s v=" "/>
    <s v="Wells Fargo Bank Visa"/>
    <n v="2015"/>
    <n v="7"/>
    <s v="Use Tax Accrual"/>
    <s v="CHUFFARD 07/15"/>
    <n v="2.23"/>
  </r>
  <r>
    <x v="2"/>
    <s v="901113.00 - Pelagic-Benthic Coupling"/>
    <s v="Huffard, Christine L"/>
    <n v="15001944"/>
    <m/>
    <s v="5380-000"/>
    <s v="Supplies - Science Lab"/>
    <m/>
    <s v=" "/>
    <s v="Wells Fargo Bank Visa"/>
    <s v="2015"/>
    <n v="3"/>
    <s v="Use Tax Accrual"/>
    <s v="CHUFFARD 03/15"/>
    <n v="3.23"/>
  </r>
  <r>
    <x v="2"/>
    <m/>
    <m/>
    <m/>
    <m/>
    <m/>
    <m/>
    <m/>
    <s v=" "/>
    <s v="Wells Fargo Bank Visa"/>
    <s v="2015"/>
    <n v="9"/>
    <s v="Use Tax Accrual"/>
    <s v="MCGILL 09/15"/>
    <n v="3.58"/>
  </r>
  <r>
    <x v="3"/>
    <m/>
    <m/>
    <m/>
    <m/>
    <s v="5380-000"/>
    <s v="Supplies - Science Lab"/>
    <m/>
    <s v="PO-1511143"/>
    <s v="Fisher Scientific"/>
    <n v="2015"/>
    <n v="9"/>
    <s v="Freight"/>
    <n v="8390541"/>
    <n v="3.75"/>
  </r>
  <r>
    <x v="3"/>
    <m/>
    <m/>
    <m/>
    <m/>
    <s v="5380-000"/>
    <s v="Supplies - Science Lab"/>
    <m/>
    <s v="PO-1511173"/>
    <s v="Fisher Scientific"/>
    <n v="2015"/>
    <n v="9"/>
    <s v="Freight"/>
    <n v="8526781"/>
    <n v="3.75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4.03"/>
  </r>
  <r>
    <x v="1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4.8099999999999996"/>
  </r>
  <r>
    <x v="1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4.8499999999999996"/>
  </r>
  <r>
    <x v="2"/>
    <s v="901113.00 - Pelagic-Benthic Coupling"/>
    <s v="Huffard, Christine L"/>
    <n v="15004313"/>
    <m/>
    <s v="5380-000"/>
    <s v="Supplies - Science Lab"/>
    <m/>
    <s v=" "/>
    <s v="Wells Fargo Bank Visa"/>
    <s v="2015"/>
    <n v="6"/>
    <s v="STAPLESQUILLSOLUTION"/>
    <s v="CHUFFARD 06/15"/>
    <n v="5.14"/>
  </r>
  <r>
    <x v="1"/>
    <s v="901113.00 - Pelagic-Benthic Coupling"/>
    <s v="Huffard, Christine L"/>
    <n v="15001167"/>
    <m/>
    <s v="5360-000"/>
    <s v="Supplies - General"/>
    <m/>
    <s v=" "/>
    <s v="Wells Fargo Bank Visa"/>
    <s v="2015"/>
    <n v="2"/>
    <s v="Use Tax Accrual"/>
    <s v="ALANA 02/15"/>
    <n v="5.54"/>
  </r>
  <r>
    <x v="4"/>
    <m/>
    <m/>
    <m/>
    <m/>
    <m/>
    <m/>
    <m/>
    <m/>
    <s v="Wells Fargo Bank Visa"/>
    <s v="2015"/>
    <n v="9"/>
    <s v="T15-0230"/>
    <s v="KDUNLOP 09/15"/>
    <n v="7"/>
  </r>
  <r>
    <x v="2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7.09"/>
  </r>
  <r>
    <x v="2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7.43"/>
  </r>
  <r>
    <x v="5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Freight"/>
    <s v="037668"/>
    <n v="8.26"/>
  </r>
  <r>
    <x v="5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Freight"/>
    <s v="145570"/>
    <n v="8.8800000000000008"/>
  </r>
  <r>
    <x v="4"/>
    <m/>
    <m/>
    <m/>
    <m/>
    <m/>
    <m/>
    <m/>
    <s v=" "/>
    <s v="Wells Fargo Bank Visa"/>
    <s v="2015"/>
    <n v="9"/>
    <s v="T15-0188"/>
    <s v="CHUFFARD 09/15"/>
    <n v="8.94"/>
  </r>
  <r>
    <x v="4"/>
    <m/>
    <m/>
    <m/>
    <m/>
    <m/>
    <m/>
    <m/>
    <s v=" "/>
    <s v="Wells Fargo Bank Visa"/>
    <s v="2015"/>
    <n v="9"/>
    <s v="T15-0188"/>
    <s v="CHUFFARD 09/15"/>
    <n v="8.99"/>
  </r>
  <r>
    <x v="5"/>
    <m/>
    <m/>
    <m/>
    <m/>
    <m/>
    <m/>
    <m/>
    <s v="PO-1510388"/>
    <s v="SonTek / YSI, Inc."/>
    <s v="2015"/>
    <n v="4"/>
    <s v="Freight"/>
    <s v="599327"/>
    <n v="9"/>
  </r>
  <r>
    <x v="0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Freight"/>
    <s v="599327"/>
    <n v="9"/>
  </r>
  <r>
    <x v="5"/>
    <m/>
    <m/>
    <m/>
    <m/>
    <m/>
    <m/>
    <m/>
    <s v="PO-1511351"/>
    <s v="Teledyne Benthos"/>
    <s v="2015"/>
    <n v="10"/>
    <s v="Freight"/>
    <s v="224404"/>
    <n v="9.09"/>
  </r>
  <r>
    <x v="5"/>
    <s v="901113.00 - Pelagic-Benthic Coupling"/>
    <s v="Huffard, Christine L"/>
    <n v="15002524"/>
    <m/>
    <s v="5360-000"/>
    <s v="Supplies - General"/>
    <m/>
    <s v="PO-1510590"/>
    <s v="Teledyne Benthos"/>
    <s v="2015"/>
    <n v="4"/>
    <s v="Freight"/>
    <s v="222536"/>
    <n v="9.19"/>
  </r>
  <r>
    <x v="4"/>
    <m/>
    <m/>
    <m/>
    <m/>
    <m/>
    <m/>
    <m/>
    <m/>
    <s v="Wells Fargo Bank Visa"/>
    <s v="2015"/>
    <n v="9"/>
    <s v="T15-0188"/>
    <s v="CHUFFARD 09/15"/>
    <n v="9.23"/>
  </r>
  <r>
    <x v="5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Freight"/>
    <s v="15-522"/>
    <n v="9.25"/>
  </r>
  <r>
    <x v="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9.44"/>
  </r>
  <r>
    <x v="7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Freight"/>
    <s v="00142009"/>
    <n v="9.68"/>
  </r>
  <r>
    <x v="2"/>
    <s v="901113.00 - Pelagic-Benthic Coupling"/>
    <s v="Huffard, Christine L"/>
    <n v="15004313"/>
    <m/>
    <s v="5360-000"/>
    <s v="Supplies - General"/>
    <m/>
    <s v=" "/>
    <s v="Wells Fargo Bank Visa"/>
    <s v="2015"/>
    <n v="6"/>
    <s v="Use Tax Accrual"/>
    <s v="CHUFFARD 06/15"/>
    <n v="9.7100000000000009"/>
  </r>
  <r>
    <x v="5"/>
    <s v="901113.00 - Pelagic-Benthic Coupling"/>
    <s v="Huffard, Christine L"/>
    <n v="15002178"/>
    <m/>
    <s v="5360-000"/>
    <s v="Supplies - General"/>
    <m/>
    <s v="PO-1510351"/>
    <s v="UltraVolt, Inc."/>
    <s v="2015"/>
    <n v="4"/>
    <s v="Freight"/>
    <s v="UVI17406"/>
    <n v="9.83"/>
  </r>
  <r>
    <x v="7"/>
    <s v="901113.00 - Pelagic-Benthic Coupling"/>
    <s v="Huffard, Christine L"/>
    <n v="15000097"/>
    <m/>
    <s v="5130-000"/>
    <s v="OS - General"/>
    <m/>
    <s v="PO-1411970"/>
    <s v="YSI, Inc."/>
    <s v="2015"/>
    <n v="1"/>
    <s v="Freight"/>
    <s v="588782"/>
    <n v="9.93"/>
  </r>
  <r>
    <x v="7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Freight"/>
    <s v="0169052"/>
    <n v="10"/>
  </r>
  <r>
    <x v="5"/>
    <m/>
    <m/>
    <m/>
    <m/>
    <m/>
    <m/>
    <m/>
    <s v="PO-1511265"/>
    <s v="Ocean Innovations"/>
    <s v="2015"/>
    <n v="9"/>
    <s v="Freight"/>
    <s v="15-1016"/>
    <n v="10"/>
  </r>
  <r>
    <x v="5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Freight"/>
    <s v="15-404"/>
    <n v="10.01"/>
  </r>
  <r>
    <x v="2"/>
    <s v="901113.00 - Pelagic-Benthic Coupling"/>
    <s v="Huffard, Christine L"/>
    <n v="15002651"/>
    <m/>
    <s v="5360-000"/>
    <s v="Supplies - General"/>
    <m/>
    <s v=" "/>
    <s v="Wells Fargo Bank Visa"/>
    <s v="2015"/>
    <n v="4"/>
    <s v="Use Tax Accrual"/>
    <s v="CHUFFARD 04/15"/>
    <n v="10.1"/>
  </r>
  <r>
    <x v="3"/>
    <m/>
    <m/>
    <m/>
    <m/>
    <s v="5360-000"/>
    <s v="Supplies - General"/>
    <m/>
    <s v=" "/>
    <s v="Wells Fargo Bank Visa"/>
    <n v="2015"/>
    <n v="4"/>
    <s v="Use Tax Accrual"/>
    <s v="CHUFFARD 04/15"/>
    <n v="10.1"/>
  </r>
  <r>
    <x v="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10.11"/>
  </r>
  <r>
    <x v="2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EE"/>
    <s v="FEJO 05/15"/>
    <n v="10.63"/>
  </r>
  <r>
    <x v="7"/>
    <s v="901113.00 - Pelagic-Benthic Coupling"/>
    <s v="Huffard, Christine L"/>
    <n v="15000094"/>
    <m/>
    <s v="5360-000"/>
    <s v="Supplies - General"/>
    <m/>
    <s v="PO-1412050"/>
    <s v="Teledyne Benthos"/>
    <s v="2015"/>
    <n v="1"/>
    <s v="Freight"/>
    <s v="221687"/>
    <n v="10.67"/>
  </r>
  <r>
    <x v="3"/>
    <m/>
    <m/>
    <m/>
    <m/>
    <s v="5360-000"/>
    <s v="Supplies - General"/>
    <m/>
    <s v=" "/>
    <s v="Wells Fargo Bank Visa"/>
    <n v="2015"/>
    <n v="8"/>
    <s v="IN*GRAVELLESBOATYARD"/>
    <s v="FEJO 08/15"/>
    <n v="10.75"/>
  </r>
  <r>
    <x v="2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OIL-"/>
    <s v="FEJO 04/15"/>
    <n v="11.78"/>
  </r>
  <r>
    <x v="8"/>
    <s v="901113.00 - Pelagic-Benthic Coupling"/>
    <s v="Huffard, Christine L"/>
    <n v="15002110"/>
    <m/>
    <s v="5130-000"/>
    <s v="OS - General"/>
    <m/>
    <s v="PO-1510068"/>
    <s v="CLS America, Inc."/>
    <s v="2015"/>
    <n v="4"/>
    <s v="Argos monthly service data tra"/>
    <s v="CIN1503USA00451"/>
    <n v="12.4"/>
  </r>
  <r>
    <x v="8"/>
    <m/>
    <m/>
    <m/>
    <m/>
    <m/>
    <m/>
    <m/>
    <s v="PO-1510068"/>
    <s v="CLS America, Inc."/>
    <s v="2015"/>
    <n v="9"/>
    <s v="Argos monthly service data tra"/>
    <s v="CIN1504USA00405"/>
    <n v="12.4"/>
  </r>
  <r>
    <x v="1"/>
    <m/>
    <m/>
    <m/>
    <m/>
    <m/>
    <m/>
    <m/>
    <s v=" "/>
    <s v="UPS Supply Chain Solution"/>
    <s v="2015"/>
    <n v="8"/>
    <s v="US Customs Duties and Brokerag"/>
    <s v="1050766045"/>
    <n v="12.44"/>
  </r>
  <r>
    <x v="5"/>
    <m/>
    <m/>
    <m/>
    <m/>
    <s v="5200-000"/>
    <s v="Postage/Shipping"/>
    <m/>
    <s v=" "/>
    <s v="UPS Supply Chain Solution"/>
    <n v="2015"/>
    <n v="8"/>
    <s v="US Customs Duties and Brokerag"/>
    <n v="1050766045"/>
    <n v="12.44"/>
  </r>
  <r>
    <x v="1"/>
    <s v="901113.00 - Pelagic-Benthic Coupling"/>
    <s v="Huffard, Christine L"/>
    <n v="15002596"/>
    <m/>
    <s v="5360-000"/>
    <s v="Supplies - General"/>
    <m/>
    <s v=" "/>
    <s v="Wells Fargo Bank Visa"/>
    <s v="2015"/>
    <n v="4"/>
    <s v="Use Tax Accrual"/>
    <s v="ALANA 04/15"/>
    <n v="13.26"/>
  </r>
  <r>
    <x v="5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Freight"/>
    <s v="2666808"/>
    <n v="14"/>
  </r>
  <r>
    <x v="5"/>
    <m/>
    <m/>
    <m/>
    <m/>
    <m/>
    <m/>
    <m/>
    <s v="PO-1511143"/>
    <s v="Fisher Scientific"/>
    <s v="2015"/>
    <n v="10"/>
    <s v="Freight"/>
    <s v="4269933"/>
    <n v="14"/>
  </r>
  <r>
    <x v="2"/>
    <s v="901113.00 - Pelagic-Benthic Coupling"/>
    <s v="Huffard, Christine L"/>
    <n v="15002651"/>
    <m/>
    <s v="5380-000"/>
    <s v="Supplies - Science Lab"/>
    <m/>
    <s v=" "/>
    <s v="Wells Fargo Bank Visa"/>
    <s v="2015"/>
    <n v="4"/>
    <s v="Use Tax Accrual"/>
    <s v="CHUFFARD 04/15"/>
    <n v="14.12"/>
  </r>
  <r>
    <x v="2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Use Tax Accrual"/>
    <s v="13386"/>
    <n v="14.53"/>
  </r>
  <r>
    <x v="2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HIGH"/>
    <s v="FEJO 01/15B"/>
    <n v="14.79"/>
  </r>
  <r>
    <x v="2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ULTR"/>
    <s v="FEJO 01/15B"/>
    <n v="14.93"/>
  </r>
  <r>
    <x v="5"/>
    <s v="901113.00 - Pelagic-Benthic Coupling"/>
    <s v="Huffard, Christine L"/>
    <n v="15001654"/>
    <m/>
    <s v="5200-000"/>
    <s v="Postage/Shipping"/>
    <m/>
    <s v=" "/>
    <s v="Federal Express"/>
    <s v="2015"/>
    <n v="3"/>
    <s v="Import Charges"/>
    <s v="6-452-02136"/>
    <n v="14.98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75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8"/>
  </r>
  <r>
    <x v="4"/>
    <m/>
    <m/>
    <m/>
    <m/>
    <s v="Travel - Foreign"/>
    <m/>
    <s v=" "/>
    <s v="Wells Fargo Bank Visa"/>
    <s v="2015"/>
    <n v="9"/>
    <s v="T15-0188"/>
    <s v="CHUFFARD 09/15"/>
    <m/>
    <n v="15.99"/>
  </r>
  <r>
    <x v="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17.079999999999998"/>
  </r>
  <r>
    <x v="5"/>
    <s v="901113.00 - Pelagic-Benthic Coupling"/>
    <s v="Huffard, Christine L"/>
    <n v="15002408"/>
    <m/>
    <s v="5360-000"/>
    <s v="Supplies - General"/>
    <m/>
    <s v="PO-1510423"/>
    <s v="Teledyne Benthos"/>
    <s v="2015"/>
    <n v="4"/>
    <s v="Freight"/>
    <s v="222227"/>
    <n v="17.350000000000001"/>
  </r>
  <r>
    <x v="5"/>
    <m/>
    <m/>
    <m/>
    <m/>
    <s v="5360-000"/>
    <s v="Supplies - General"/>
    <m/>
    <s v="PO-1511142"/>
    <s v="Teledyne Benthos"/>
    <n v="2015"/>
    <n v="9"/>
    <s v="Freight"/>
    <n v="224029"/>
    <n v="17.38"/>
  </r>
  <r>
    <x v="4"/>
    <m/>
    <m/>
    <m/>
    <m/>
    <s v="Travel - Foreign"/>
    <m/>
    <s v=" "/>
    <s v="Wells Fargo Bank Visa"/>
    <s v="2015"/>
    <n v="9"/>
    <s v="T15-0230"/>
    <s v="KDUNLOP 09/15"/>
    <m/>
    <n v="17.38"/>
  </r>
  <r>
    <x v="2"/>
    <s v="901113.00 - Pelagic-Benthic Coupling"/>
    <s v="Huffard, Christine L"/>
    <n v="15003643"/>
    <m/>
    <s v="5360-000"/>
    <s v="Supplies - General"/>
    <m/>
    <s v=" "/>
    <s v="Wells Fargo Bank Visa"/>
    <s v="2015"/>
    <n v="5"/>
    <s v="MCMASTER-CARR | STAI"/>
    <s v="FEJO 05/15"/>
    <n v="17.5"/>
  </r>
  <r>
    <x v="1"/>
    <m/>
    <m/>
    <m/>
    <m/>
    <m/>
    <s v="Supplies - General"/>
    <m/>
    <s v=" "/>
    <s v="Wells Fargo Bank Visa"/>
    <s v="2015"/>
    <n v="3"/>
    <s v="Use Tax Accrual"/>
    <s v="ALANA 03/15"/>
    <n v="18.600000000000001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8.68"/>
  </r>
  <r>
    <x v="2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19.05"/>
  </r>
  <r>
    <x v="1"/>
    <s v="901113.00 - Pelagic-Benthic Coupling"/>
    <s v="Huffard, Christine L"/>
    <n v="15004261"/>
    <m/>
    <s v="5320-000"/>
    <s v="Supplies - Eng. Lab"/>
    <m/>
    <s v=" "/>
    <s v="Wells Fargo Bank Visa"/>
    <s v="2015"/>
    <n v="6"/>
    <s v="DKC*DIGIKEYCORP | VS"/>
    <s v="ALANA 06/15"/>
    <n v="19.440000000000001"/>
  </r>
  <r>
    <x v="2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OIL-"/>
    <s v="FEJO 06/15"/>
    <n v="20.16"/>
  </r>
  <r>
    <x v="1"/>
    <s v="901113.00 - Pelagic-Benthic Coupling"/>
    <s v="Huffard, Christine L"/>
    <n v="15001259"/>
    <m/>
    <s v="5360-000"/>
    <s v="Supplies - General"/>
    <m/>
    <s v=" "/>
    <s v="Wells Fargo Bank Visa"/>
    <s v="2015"/>
    <n v="2"/>
    <s v="Use Tax Accrual"/>
    <s v="MCGILL 02/15"/>
    <n v="22.5"/>
  </r>
  <r>
    <x v="1"/>
    <s v="901113.00 - Pelagic-Benthic Coupling"/>
    <s v="Huffard, Christine L"/>
    <n v="15001202"/>
    <m/>
    <s v="5360-000"/>
    <s v="Supplies - General"/>
    <m/>
    <s v=" "/>
    <s v="Wells Fargo Bank Visa"/>
    <s v="2015"/>
    <n v="2"/>
    <s v="MOCAPLLC"/>
    <s v="HOBSON 02/15"/>
    <n v="22.75"/>
  </r>
  <r>
    <x v="1"/>
    <m/>
    <m/>
    <m/>
    <m/>
    <m/>
    <s v="Supplies - Cmptr/Hdwr"/>
    <m/>
    <s v=" "/>
    <s v="Wells Fargo Bank Visa"/>
    <s v="2015"/>
    <n v="9"/>
    <s v="Use Tax Accrual"/>
    <s v="HENTHORN 09/15"/>
    <n v="22.95"/>
  </r>
  <r>
    <x v="9"/>
    <s v="901113.00 - Pelagic-Benthic Coupling"/>
    <s v="Huffard, Christine L"/>
    <n v="15001259"/>
    <m/>
    <s v="5360-000"/>
    <s v="Supplies - General"/>
    <m/>
    <s v=" "/>
    <s v="Wells Fargo Bank Visa"/>
    <s v="2015"/>
    <n v="2"/>
    <s v="MOUSERELECTRONICSDIS"/>
    <s v="MCGILL 02/15"/>
    <n v="24.24"/>
  </r>
  <r>
    <x v="3"/>
    <m/>
    <m/>
    <m/>
    <m/>
    <s v="5380-000"/>
    <s v="Supplies - Science Lab"/>
    <m/>
    <s v="PO-1511143"/>
    <s v="Fisher Scientific"/>
    <n v="2015"/>
    <n v="9"/>
    <s v="hazmat fee"/>
    <n v="8390541"/>
    <n v="24.49"/>
  </r>
  <r>
    <x v="7"/>
    <s v="901113.00 - Pelagic-Benthic Coupling"/>
    <s v="Huffard, Christine L"/>
    <n v="15001727"/>
    <m/>
    <s v="5130-000"/>
    <s v="OS - General"/>
    <m/>
    <s v="PO-1410005"/>
    <s v="CLS America, Inc."/>
    <s v="2015"/>
    <n v="3"/>
    <s v="Argos monthly service data tra"/>
    <s v="CIN1408USA00313"/>
    <n v="24.8"/>
  </r>
  <r>
    <x v="8"/>
    <s v="901113.00 - Pelagic-Benthic Coupling"/>
    <s v="Huffard, Christine L"/>
    <n v="15001328"/>
    <m/>
    <s v="5130-000"/>
    <s v="OS - General"/>
    <m/>
    <s v="PO-1510068"/>
    <s v="CLS America, Inc."/>
    <s v="2015"/>
    <n v="3"/>
    <s v="Argos monthly service data tra"/>
    <s v="CIN1502USA00034"/>
    <n v="24.8"/>
  </r>
  <r>
    <x v="8"/>
    <s v="901113.00 - Pelagic-Benthic Coupling"/>
    <s v="Huffard, Christine L"/>
    <n v="15004541"/>
    <m/>
    <s v="5130-000"/>
    <s v="OS - General"/>
    <m/>
    <s v="PO-1510068"/>
    <s v="CLS America, Inc."/>
    <s v="2015"/>
    <n v="7"/>
    <s v="Argos monthly service data tra"/>
    <s v="CIN1506USA00582"/>
    <n v="24.8"/>
  </r>
  <r>
    <x v="8"/>
    <s v="901113.00 - Pelagic-Benthic Coupling"/>
    <s v="Huffard, Christine L"/>
    <n v="15004541"/>
    <m/>
    <s v="5130-000"/>
    <s v="OS - General"/>
    <m/>
    <s v="PO-1510068"/>
    <s v="CLS America, Inc."/>
    <s v="2015"/>
    <n v="9"/>
    <s v="Argos monthly service data tra"/>
    <s v="CIN1506USA00582"/>
    <n v="24.8"/>
  </r>
  <r>
    <x v="5"/>
    <s v="901113.00 - Pelagic-Benthic Coupling"/>
    <s v="Huffard, Christine L"/>
    <n v="15002525"/>
    <m/>
    <s v="5360-000"/>
    <s v="Supplies - General"/>
    <m/>
    <s v="PO-1510631"/>
    <s v="Teledyne Benthos"/>
    <s v="2015"/>
    <n v="4"/>
    <s v="Freight"/>
    <s v="222572"/>
    <n v="25.34"/>
  </r>
  <r>
    <x v="1"/>
    <s v="901113.00 - Pelagic-Benthic Coupling"/>
    <s v="Huffard, Christine L"/>
    <n v="15001924"/>
    <m/>
    <s v="5360-000"/>
    <s v="Supplies - General"/>
    <m/>
    <s v=" "/>
    <s v="Wells Fargo Bank Visa"/>
    <s v="2015"/>
    <n v="3"/>
    <s v="Use Tax Accrual"/>
    <s v="HOBSON 03/15"/>
    <n v="26.29"/>
  </r>
  <r>
    <x v="2"/>
    <s v="901113.00 - Pelagic-Benthic Coupling"/>
    <s v="Huffard, Christine L"/>
    <n v="15003670"/>
    <m/>
    <s v="5380-000"/>
    <s v="Supplies - Science Lab"/>
    <m/>
    <s v=" "/>
    <s v="Wells Fargo Bank Visa"/>
    <s v="2015"/>
    <n v="5"/>
    <s v="PILOTSHQLLC"/>
    <s v="CHUFFARD 05/15"/>
    <n v="26.36"/>
  </r>
  <r>
    <x v="8"/>
    <m/>
    <m/>
    <m/>
    <m/>
    <s v="5130-000"/>
    <s v="OS - General"/>
    <m/>
    <s v="PO-1510068"/>
    <s v="CLS America, Inc."/>
    <n v="2015"/>
    <n v="7"/>
    <s v="Argos monthly service data tra"/>
    <s v="CIN1506USA00771"/>
    <n v="27.41"/>
  </r>
  <r>
    <x v="2"/>
    <s v="901113.00 - Pelagic-Benthic Coupling"/>
    <s v="Huffard, Christine L"/>
    <n v="15002626"/>
    <m/>
    <s v="5360-000"/>
    <s v="Supplies - General"/>
    <m/>
    <s v=" "/>
    <s v="Wells Fargo Bank Visa"/>
    <s v="2015"/>
    <n v="4"/>
    <s v="MCMASTER-CARR | VINY"/>
    <s v="FEJO 04/15"/>
    <n v="27.65"/>
  </r>
  <r>
    <x v="3"/>
    <m/>
    <m/>
    <m/>
    <m/>
    <s v="5360-000"/>
    <s v="Supplies - General"/>
    <m/>
    <s v=" "/>
    <s v="Wells Fargo Bank Visa"/>
    <n v="2015"/>
    <n v="7"/>
    <s v="BLAINSFARM&amp;FLEETE-CO"/>
    <s v="CHUFFARD 07/15"/>
    <n v="29.28"/>
  </r>
  <r>
    <x v="5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Freight"/>
    <s v="20139 DEPOSIT"/>
    <n v="30.61"/>
  </r>
  <r>
    <x v="4"/>
    <m/>
    <m/>
    <m/>
    <m/>
    <m/>
    <m/>
    <m/>
    <m/>
    <s v="Huffard, Christine"/>
    <s v="2015"/>
    <n v="10"/>
    <s v="T15-0188 reimbursement"/>
    <s v="T15-0188 10662"/>
    <n v="33.619999999999997"/>
  </r>
  <r>
    <x v="2"/>
    <s v="901113.00 - Pelagic-Benthic Coupling"/>
    <s v="Huffard, Christine L"/>
    <n v="15004289"/>
    <m/>
    <s v="5360-000"/>
    <s v="Supplies - General"/>
    <m/>
    <s v=" "/>
    <s v="Wells Fargo Bank Visa"/>
    <s v="2015"/>
    <n v="6"/>
    <s v="IN*GRAVELLESBOATYARD"/>
    <s v="FEJO 06/15"/>
    <n v="34.39"/>
  </r>
  <r>
    <x v="5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Freight"/>
    <s v="13386"/>
    <n v="35"/>
  </r>
  <r>
    <x v="5"/>
    <m/>
    <m/>
    <m/>
    <m/>
    <m/>
    <m/>
    <m/>
    <s v="PO-1511251"/>
    <s v="Teledyne Benthos"/>
    <s v="2015"/>
    <n v="9"/>
    <s v="Freight"/>
    <s v="224160"/>
    <n v="35.74"/>
  </r>
  <r>
    <x v="8"/>
    <s v="901113.00 - Pelagic-Benthic Coupling"/>
    <s v="Huffard, Christine L"/>
    <n v="15001488"/>
    <m/>
    <s v="5130-000"/>
    <s v="OS - General"/>
    <m/>
    <s v="PO-1510057"/>
    <s v="Joubeh Technologies"/>
    <s v="2015"/>
    <n v="3"/>
    <s v="Iridium satellite services mon"/>
    <s v="0070061"/>
    <n v="36"/>
  </r>
  <r>
    <x v="8"/>
    <s v="901113.00 - Pelagic-Benthic Coupling"/>
    <s v="Huffard, Christine L"/>
    <n v="15002130"/>
    <m/>
    <s v="5130-000"/>
    <s v="OS - General"/>
    <m/>
    <s v="PO-1510057"/>
    <s v="Joubeh Technologies"/>
    <s v="2015"/>
    <n v="4"/>
    <s v="Iridium satellite services mon"/>
    <s v="0071471"/>
    <n v="36"/>
  </r>
  <r>
    <x v="8"/>
    <s v="901113.00 - Pelagic-Benthic Coupling"/>
    <s v="Huffard, Christine L"/>
    <n v="15002875"/>
    <m/>
    <s v="5130-000"/>
    <s v="OS - General"/>
    <m/>
    <s v="PO-1510057"/>
    <s v="Joubeh Technologies"/>
    <s v="2015"/>
    <n v="5"/>
    <s v="Iridium satellite services mon"/>
    <s v="0072822"/>
    <n v="36"/>
  </r>
  <r>
    <x v="8"/>
    <s v="901113.00 - Pelagic-Benthic Coupling"/>
    <s v="Huffard, Christine L"/>
    <n v="15004061"/>
    <m/>
    <s v="5130-000"/>
    <s v="OS - General"/>
    <m/>
    <s v="PO-1510057"/>
    <s v="Joubeh Technologies"/>
    <s v="2015"/>
    <n v="6"/>
    <s v="Iridium satellite services mon"/>
    <s v="74726"/>
    <n v="36"/>
  </r>
  <r>
    <x v="8"/>
    <m/>
    <m/>
    <m/>
    <m/>
    <s v="5130-000"/>
    <s v="OS - General"/>
    <m/>
    <s v="PO-1510057"/>
    <s v="Joubeh Technologies"/>
    <n v="2015"/>
    <n v="8"/>
    <s v="Iridium satellite services mon"/>
    <n v="79515"/>
    <n v="36"/>
  </r>
  <r>
    <x v="8"/>
    <m/>
    <m/>
    <m/>
    <m/>
    <s v="5130-000"/>
    <s v="OS - General"/>
    <m/>
    <s v="PO-1510057"/>
    <s v="Joubeh Technologies"/>
    <n v="2015"/>
    <n v="9"/>
    <s v="Iridium satellite services mon"/>
    <n v="81791"/>
    <n v="36"/>
  </r>
  <r>
    <x v="8"/>
    <m/>
    <m/>
    <m/>
    <m/>
    <s v="5130-000"/>
    <s v="OS - General"/>
    <m/>
    <s v="PO-1510057"/>
    <s v="Joubeh Technologies"/>
    <n v="2015"/>
    <n v="10"/>
    <s v="Iridium satellite services mon"/>
    <n v="81791"/>
    <n v="36"/>
  </r>
  <r>
    <x v="1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36.75"/>
  </r>
  <r>
    <x v="10"/>
    <s v="Crissy"/>
    <m/>
    <m/>
    <m/>
    <m/>
    <m/>
    <m/>
    <m/>
    <s v="Best Buy"/>
    <n v="2015"/>
    <m/>
    <m/>
    <m/>
    <n v="38"/>
  </r>
  <r>
    <x v="1"/>
    <m/>
    <m/>
    <m/>
    <m/>
    <s v="5360-000"/>
    <s v="Supplies - General"/>
    <m/>
    <s v=" "/>
    <s v="Wells Fargo Bank Visa"/>
    <n v="2015"/>
    <n v="8"/>
    <s v="SPARKFUNELECTRONICS"/>
    <s v="MCGILL 08/15"/>
    <n v="38.03"/>
  </r>
  <r>
    <x v="8"/>
    <s v="901113.00 - Pelagic-Benthic Coupling"/>
    <s v="Huffard, Christine L"/>
    <n v="15004739"/>
    <m/>
    <s v="5130-000"/>
    <s v="OS - General"/>
    <m/>
    <s v="PO-1510057"/>
    <s v="Joubeh Technologies"/>
    <s v="2015"/>
    <n v="7"/>
    <s v="Iridium satellite services mon"/>
    <s v="0077106"/>
    <n v="39.33"/>
  </r>
  <r>
    <x v="5"/>
    <s v="901113.00 - Pelagic-Benthic Coupling"/>
    <s v="Huffard, Christine L"/>
    <n v="15002262"/>
    <m/>
    <s v="5360-000"/>
    <s v="Supplies - General"/>
    <m/>
    <s v="PO-1510393"/>
    <s v="Teledyne Benthos"/>
    <s v="2015"/>
    <n v="4"/>
    <s v="Freight"/>
    <s v="222154"/>
    <n v="41.29"/>
  </r>
  <r>
    <x v="1"/>
    <m/>
    <m/>
    <m/>
    <m/>
    <s v="5380-000"/>
    <s v="Supplies - Science Lab"/>
    <m/>
    <s v=" "/>
    <s v="Wells Fargo Bank Visa"/>
    <n v="2015"/>
    <n v="8"/>
    <s v="TEDPELLAINC | PARTS"/>
    <s v="MCGILL 08/15"/>
    <n v="41.85"/>
  </r>
  <r>
    <x v="4"/>
    <m/>
    <m/>
    <m/>
    <m/>
    <m/>
    <m/>
    <m/>
    <m/>
    <s v="Wells Fargo Bank Visa"/>
    <s v="2015"/>
    <n v="9"/>
    <s v="T15-0230"/>
    <s v="KDUNLOP 09/15"/>
    <n v="41.94"/>
  </r>
  <r>
    <x v="9"/>
    <s v="901113.00 - Pelagic-Benthic Coupling"/>
    <s v="Huffard, Christine L"/>
    <n v="15002685"/>
    <m/>
    <s v="5360-000"/>
    <s v="Supplies - General"/>
    <m/>
    <s v=" "/>
    <s v="Wells Fargo Bank Visa"/>
    <s v="2015"/>
    <n v="4"/>
    <s v="MOUSERELECTRONICSDIS"/>
    <s v="MCGILL 04/15"/>
    <n v="42.07"/>
  </r>
  <r>
    <x v="2"/>
    <s v="901113.00 - Pelagic-Benthic Coupling"/>
    <s v="Huffard, Christine L"/>
    <n v="15004261"/>
    <m/>
    <s v="5360-000"/>
    <s v="Supplies - General"/>
    <m/>
    <s v=" "/>
    <s v="Wells Fargo Bank Visa"/>
    <s v="2015"/>
    <n v="6"/>
    <s v="MCMASTER-CARR | COVE"/>
    <s v="ALANA 06/15"/>
    <n v="42.24"/>
  </r>
  <r>
    <x v="4"/>
    <m/>
    <m/>
    <m/>
    <m/>
    <m/>
    <m/>
    <m/>
    <m/>
    <s v="Wells Fargo Bank Visa"/>
    <s v="2015"/>
    <n v="9"/>
    <s v="T15-0188"/>
    <s v="CHUFFARD 09/15"/>
    <n v="42.87"/>
  </r>
  <r>
    <x v="3"/>
    <s v="901113.00 - Pelagic-Benthic Coupling"/>
    <s v="Huffard, Christine L"/>
    <n v="15001944"/>
    <m/>
    <s v="5380-000"/>
    <s v="Supplies - Science Lab"/>
    <m/>
    <s v=" "/>
    <s v="Wells Fargo Bank Visa"/>
    <s v="2015"/>
    <n v="3"/>
    <s v="PRAGMATICPROGRAMMERS"/>
    <s v="CHUFFARD 03/15"/>
    <n v="43.13"/>
  </r>
  <r>
    <x v="1"/>
    <s v="901113.00 - Pelagic-Benthic Coupling"/>
    <s v="Huffard, Christine L"/>
    <n v="15001917"/>
    <m/>
    <s v="5320-000"/>
    <s v="Supplies - Eng. Lab"/>
    <m/>
    <s v=" "/>
    <s v="Wells Fargo Bank Visa"/>
    <s v="2015"/>
    <n v="3"/>
    <s v="Use Tax Accrual"/>
    <s v="FEJO 03/15"/>
    <n v="43.4"/>
  </r>
  <r>
    <x v="8"/>
    <s v="901113.00 - Pelagic-Benthic Coupling"/>
    <s v="Huffard, Christine L"/>
    <n v="15000640"/>
    <m/>
    <s v="5130-000"/>
    <s v="OS - General"/>
    <m/>
    <s v="PO-1510057"/>
    <s v="Joubeh Technologies"/>
    <s v="2015"/>
    <n v="2"/>
    <s v="Iridium satellite services mon"/>
    <s v="0068646"/>
    <n v="43.54"/>
  </r>
  <r>
    <x v="3"/>
    <m/>
    <m/>
    <m/>
    <m/>
    <s v="5390-000"/>
    <s v="Supplies - Tools"/>
    <m/>
    <s v=" "/>
    <s v="Wells Fargo Bank Visa"/>
    <n v="2015"/>
    <n v="8"/>
    <s v="THEHOMEDEPOT#1069 |"/>
    <s v="FEJO 08/15"/>
    <n v="45.71"/>
  </r>
  <r>
    <x v="1"/>
    <m/>
    <m/>
    <m/>
    <m/>
    <m/>
    <m/>
    <m/>
    <s v=" "/>
    <s v="Wells Fargo Bank Visa"/>
    <s v="2015"/>
    <n v="9"/>
    <s v="ADAFRUITINDUSTRIES"/>
    <s v="MCGILL 09/15"/>
    <n v="46.91"/>
  </r>
  <r>
    <x v="3"/>
    <m/>
    <m/>
    <m/>
    <m/>
    <m/>
    <m/>
    <m/>
    <s v="PO-1511143"/>
    <s v="Fisher Scientific"/>
    <s v="2015"/>
    <n v="10"/>
    <s v="POT HYDROX SOL 45% CERT 500ML"/>
    <s v="4269933"/>
    <n v="47.84"/>
  </r>
  <r>
    <x v="9"/>
    <s v="901113.00 - Pelagic-Benthic Coupling"/>
    <s v="Huffard, Christine L"/>
    <n v="15003676"/>
    <m/>
    <s v="5360-000"/>
    <s v="Supplies - General"/>
    <m/>
    <s v=" "/>
    <s v="Wells Fargo Bank Visa"/>
    <s v="2015"/>
    <n v="5"/>
    <s v="MOUSERELECTRONICSDIS"/>
    <s v="JROSAL 05/15"/>
    <n v="48.63"/>
  </r>
  <r>
    <x v="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48.75"/>
  </r>
  <r>
    <x v="5"/>
    <m/>
    <m/>
    <m/>
    <m/>
    <m/>
    <m/>
    <m/>
    <s v="PO-1511298"/>
    <s v="Ocean Innovations"/>
    <s v="2015"/>
    <n v="10"/>
    <s v="Freight"/>
    <s v="15-1109"/>
    <n v="49.88"/>
  </r>
  <r>
    <x v="5"/>
    <m/>
    <m/>
    <m/>
    <m/>
    <s v="5320-000"/>
    <s v="Supplies - Eng. Lab"/>
    <m/>
    <s v="PO-1510999"/>
    <s v="Allied Vision Technologie"/>
    <n v="2015"/>
    <n v="8"/>
    <s v="Freight"/>
    <s v="400-CI07806"/>
    <n v="50"/>
  </r>
  <r>
    <x v="10"/>
    <s v="Purchase Order Commitments"/>
    <m/>
    <m/>
    <m/>
    <s v="5380-000"/>
    <s v="Supplies - Science Lab"/>
    <m/>
    <n v="1511173"/>
    <s v="Fisher Scientific"/>
    <n v="2015"/>
    <m/>
    <m/>
    <m/>
    <n v="50.3003"/>
  </r>
  <r>
    <x v="7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1.24"/>
  </r>
  <r>
    <x v="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COM7076680022"/>
    <s v="CHUFFARD 02/15"/>
    <n v="52.66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ROANWELL&amp;PARAMOUNTCO"/>
    <s v="ALANA 03/15"/>
    <n v="53.75"/>
  </r>
  <r>
    <x v="2"/>
    <s v="901113.00 - Pelagic-Benthic Coupling"/>
    <s v="Huffard, Christine L"/>
    <n v="15004313"/>
    <m/>
    <s v="5360-000"/>
    <s v="Supplies - General"/>
    <m/>
    <s v=" "/>
    <s v="Wells Fargo Bank Visa"/>
    <s v="2015"/>
    <n v="6"/>
    <s v="STAPLESQUILLSOLUTION"/>
    <s v="CHUFFARD 06/15"/>
    <n v="53.77"/>
  </r>
  <r>
    <x v="4"/>
    <m/>
    <m/>
    <m/>
    <m/>
    <m/>
    <m/>
    <m/>
    <m/>
    <s v="Wells Fargo Bank Visa"/>
    <s v="2015"/>
    <n v="9"/>
    <s v="T15-0188"/>
    <s v="CHUFFARD 09/15"/>
    <n v="53.95"/>
  </r>
  <r>
    <x v="4"/>
    <m/>
    <m/>
    <m/>
    <m/>
    <s v="5530-000"/>
    <s v="Travel - Foreign"/>
    <m/>
    <s v=" "/>
    <s v="Wells Fargo Bank Visa"/>
    <n v="2015"/>
    <n v="8"/>
    <s v="T15-0230"/>
    <s v="KDUNLOP 08/15"/>
    <n v="55"/>
  </r>
  <r>
    <x v="4"/>
    <m/>
    <m/>
    <m/>
    <m/>
    <s v="5530-000"/>
    <s v="Travel - Foreign"/>
    <m/>
    <s v=" "/>
    <s v="Wells Fargo Bank Visa"/>
    <n v="2015"/>
    <n v="8"/>
    <s v="T15-0230"/>
    <s v="KDUNLOP 08/15"/>
    <n v="55"/>
  </r>
  <r>
    <x v="2"/>
    <s v="901113.00 - Pelagic-Benthic Coupling"/>
    <s v="Huffard, Christine L"/>
    <n v="15004313"/>
    <m/>
    <s v="5320-000"/>
    <s v="Supplies - Eng. Lab"/>
    <m/>
    <s v=" "/>
    <s v="Wells Fargo Bank Visa"/>
    <s v="2015"/>
    <n v="6"/>
    <s v="Use Tax Accrual"/>
    <s v="CHUFFARD 06/15"/>
    <n v="55.47"/>
  </r>
  <r>
    <x v="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55.5"/>
  </r>
  <r>
    <x v="5"/>
    <s v="901113.00 - Pelagic-Benthic Coupling"/>
    <s v="Huffard, Christine L"/>
    <n v="15002403"/>
    <m/>
    <s v="5130-000"/>
    <s v="OS - General"/>
    <m/>
    <s v="PO-1510387"/>
    <s v="Ocean Innovations"/>
    <s v="2015"/>
    <n v="4"/>
    <s v="Freight"/>
    <s v="15-378"/>
    <n v="59.35"/>
  </r>
  <r>
    <x v="1"/>
    <s v="901113.00 - Pelagic-Benthic Coupling"/>
    <s v="Huffard, Christine L"/>
    <n v="15002525"/>
    <m/>
    <s v="5360-000"/>
    <s v="Supplies - General"/>
    <m/>
    <s v="PO-1510631"/>
    <s v="Teledyne Benthos"/>
    <s v="2015"/>
    <n v="4"/>
    <s v="Glass Ball Delrin Seat Washers"/>
    <s v="222572"/>
    <n v="60.27"/>
  </r>
  <r>
    <x v="2"/>
    <s v="901113.00 - Pelagic-Benthic Coupling"/>
    <s v="Huffard, Christine L"/>
    <n v="15003615"/>
    <m/>
    <s v="5360-000"/>
    <s v="Supplies - General"/>
    <m/>
    <s v=" "/>
    <s v="Wells Fargo Bank Visa"/>
    <s v="2015"/>
    <n v="5"/>
    <s v="MCMASTER-CARR | MULT"/>
    <s v="ALANA 05/15"/>
    <n v="60.4"/>
  </r>
  <r>
    <x v="5"/>
    <s v="901113.00 - Pelagic-Benthic Coupling"/>
    <s v="Huffard, Christine L"/>
    <n v="15002726"/>
    <m/>
    <s v="5360-000"/>
    <s v="Supplies - General"/>
    <m/>
    <s v="PO-1510644"/>
    <s v="Circuits West"/>
    <s v="2015"/>
    <n v="5"/>
    <s v="Freight"/>
    <s v="61472"/>
    <n v="63.04"/>
  </r>
  <r>
    <x v="5"/>
    <s v="901113.00 - Pelagic-Benthic Coupling"/>
    <s v="Huffard, Christine L"/>
    <n v="15001726"/>
    <m/>
    <s v="5360-000"/>
    <s v="Supplies - General"/>
    <m/>
    <s v="PO-1510464"/>
    <s v="Circuits West"/>
    <s v="2015"/>
    <n v="3"/>
    <s v="Freight"/>
    <s v="61069"/>
    <n v="64.67"/>
  </r>
  <r>
    <x v="11"/>
    <s v="Rich"/>
    <m/>
    <m/>
    <m/>
    <m/>
    <m/>
    <m/>
    <m/>
    <s v="Amazon"/>
    <n v="2015"/>
    <m/>
    <m/>
    <m/>
    <n v="65"/>
  </r>
  <r>
    <x v="2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dummy plug"/>
    <s v="15-522"/>
    <n v="69.959999999999994"/>
  </r>
  <r>
    <x v="2"/>
    <s v="901113.00 - Pelagic-Benthic Coupling"/>
    <s v="Huffard, Christine L"/>
    <n v="15004289"/>
    <m/>
    <s v="5360-000"/>
    <s v="Supplies - General"/>
    <m/>
    <s v=" "/>
    <s v="Wells Fargo Bank Visa"/>
    <s v="2015"/>
    <n v="6"/>
    <s v="MCMASTER-CARR | GALV"/>
    <s v="FEJO 06/15"/>
    <n v="71.89"/>
  </r>
  <r>
    <x v="12"/>
    <s v="901113.00 - Pelagic-Benthic Coupling"/>
    <s v="Huffard, Christine L"/>
    <n v="15002080"/>
    <m/>
    <s v="5380-000"/>
    <s v="Supplies - Science Lab"/>
    <m/>
    <s v="PO-1510400"/>
    <s v="Fisher Scientific"/>
    <s v="2015"/>
    <n v="4"/>
    <s v="PROTOCOL 10% BUFF FORMLIN 1 GL"/>
    <s v="2666808"/>
    <n v="72.42"/>
  </r>
  <r>
    <x v="1"/>
    <s v="901113.00 - Pelagic-Benthic Coupling"/>
    <s v="Huffard, Christine L"/>
    <n v="15002726"/>
    <m/>
    <s v="5360-000"/>
    <s v="Supplies - General"/>
    <m/>
    <s v="PO-1510644"/>
    <s v="Circuits West"/>
    <s v="2015"/>
    <n v="5"/>
    <s v="Use Tax Accrual"/>
    <s v="61472"/>
    <n v="72.44"/>
  </r>
  <r>
    <x v="3"/>
    <m/>
    <m/>
    <m/>
    <m/>
    <s v="5380-000"/>
    <s v="Supplies - Science Lab"/>
    <m/>
    <s v="PO-1511143"/>
    <s v="Fisher Scientific"/>
    <n v="2015"/>
    <n v="9"/>
    <s v="PHOSPHORIC ACID, 10% V/V, 4 L"/>
    <n v="8390541"/>
    <n v="73.12"/>
  </r>
  <r>
    <x v="5"/>
    <m/>
    <m/>
    <m/>
    <m/>
    <m/>
    <m/>
    <m/>
    <s v="PO-1511131"/>
    <s v="Ocean Innovations"/>
    <s v="2015"/>
    <n v="9"/>
    <s v="Freight"/>
    <s v="15-984"/>
    <n v="73.760000000000005"/>
  </r>
  <r>
    <x v="1"/>
    <s v="901113.00 - Pelagic-Benthic Coupling"/>
    <s v="Huffard, Christine L"/>
    <n v="15001924"/>
    <m/>
    <s v="5360-000"/>
    <s v="Supplies - General"/>
    <m/>
    <s v=" "/>
    <s v="Wells Fargo Bank Visa"/>
    <s v="2015"/>
    <n v="3"/>
    <s v="CPI*COLEPARMERINSTRU"/>
    <s v="HOBSON 03/15"/>
    <n v="73.849999999999994"/>
  </r>
  <r>
    <x v="1"/>
    <s v="901113.00 - Pelagic-Benthic Coupling"/>
    <s v="Huffard, Christine L"/>
    <n v="15001167"/>
    <m/>
    <s v="5360-000"/>
    <s v="Supplies - General"/>
    <m/>
    <s v=" "/>
    <s v="Wells Fargo Bank Visa"/>
    <s v="2015"/>
    <n v="2"/>
    <s v="B&amp;HPHOTO,800-606-696"/>
    <s v="ALANA 02/15"/>
    <n v="73.900000000000006"/>
  </r>
  <r>
    <x v="1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1"/>
    <s v="901113.00 - Pelagic-Benthic Coupling"/>
    <s v="Huffard, Christine L"/>
    <n v="15002178"/>
    <m/>
    <s v="5360-000"/>
    <s v="Supplies - General"/>
    <m/>
    <s v="PO-1510351"/>
    <s v="UltraVolt, Inc."/>
    <s v="2015"/>
    <n v="4"/>
    <s v="Use Tax Accrual"/>
    <s v="UVI17406"/>
    <n v="73.95"/>
  </r>
  <r>
    <x v="13"/>
    <s v="901113.00 - Pelagic-Benthic Coupling"/>
    <s v="Huffard, Christine L"/>
    <n v="15002651"/>
    <m/>
    <s v="5360-000"/>
    <s v="Supplies - General"/>
    <m/>
    <s v=" "/>
    <s v="Wells Fargo Bank Visa"/>
    <s v="2015"/>
    <n v="4"/>
    <s v="TNRBATTERIES"/>
    <s v="CHUFFARD 04/15"/>
    <n v="78.78"/>
  </r>
  <r>
    <x v="14"/>
    <s v="901113.00 - Pelagic-Benthic Coupling"/>
    <s v="Huffard, Christine L"/>
    <n v="15001796"/>
    <m/>
    <s v="5500-000"/>
    <s v="Travel - Domestic"/>
    <m/>
    <s v=" "/>
    <s v="Huffard, Christine"/>
    <s v="2015"/>
    <n v="3"/>
    <s v="T15-0138 reimbursement"/>
    <s v="T15-0138 10303"/>
    <n v="82.23"/>
  </r>
  <r>
    <x v="14"/>
    <s v="901113.00 - Pelagic-Benthic Coupling"/>
    <s v="Huffard, Christine L"/>
    <n v="15003211"/>
    <m/>
    <s v="5500-000"/>
    <s v="Travel - Domestic"/>
    <m/>
    <s v=" "/>
    <s v="Huffard, Christine"/>
    <s v="2015"/>
    <n v="5"/>
    <s v="T15-0240 reimbursement"/>
    <s v="T15-0240 10417"/>
    <n v="82.23"/>
  </r>
  <r>
    <x v="2"/>
    <m/>
    <m/>
    <m/>
    <m/>
    <m/>
    <m/>
    <m/>
    <m/>
    <s v="Scientific Platers, Inc."/>
    <s v="2015"/>
    <n v="10"/>
    <s v="11 Pcs. Electro Polish"/>
    <s v="CR-6560"/>
    <n v="85"/>
  </r>
  <r>
    <x v="15"/>
    <s v="Crissy"/>
    <m/>
    <m/>
    <m/>
    <m/>
    <m/>
    <m/>
    <m/>
    <s v="Home depot"/>
    <n v="2015"/>
    <m/>
    <m/>
    <m/>
    <n v="90"/>
  </r>
  <r>
    <x v="4"/>
    <m/>
    <m/>
    <m/>
    <m/>
    <s v="5530-000"/>
    <s v="Travel - Foreign"/>
    <m/>
    <s v=" "/>
    <s v="Wells Fargo Bank Visa"/>
    <n v="2015"/>
    <n v="7"/>
    <s v="T15-0230"/>
    <s v="KDUNLOP 07/15"/>
    <n v="90.31"/>
  </r>
  <r>
    <x v="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AMAZONMKTPLACEPMTS |"/>
    <s v="CHUFFARD 02/15"/>
    <n v="94.5"/>
  </r>
  <r>
    <x v="2"/>
    <s v="901113.00 - Pelagic-Benthic Coupling"/>
    <s v="Huffard, Christine L"/>
    <n v="15002651"/>
    <m/>
    <s v="5380-000"/>
    <s v="Supplies - Science Lab"/>
    <m/>
    <s v=" "/>
    <s v="Wells Fargo Bank Visa"/>
    <s v="2015"/>
    <n v="4"/>
    <s v="AMAZON*MKTPLCEEU-UK"/>
    <s v="CHUFFARD 04/15"/>
    <n v="97.5"/>
  </r>
  <r>
    <x v="4"/>
    <m/>
    <m/>
    <m/>
    <m/>
    <m/>
    <m/>
    <m/>
    <m/>
    <s v="Dunlop, Katherine"/>
    <s v="2015"/>
    <n v="10"/>
    <s v="T15-0230 reimbursement"/>
    <s v="T15-0230 10592"/>
    <n v="103.99"/>
  </r>
  <r>
    <x v="16"/>
    <s v="Rich"/>
    <m/>
    <m/>
    <m/>
    <m/>
    <m/>
    <m/>
    <m/>
    <s v="MINIINTHEBO"/>
    <n v="2015"/>
    <m/>
    <m/>
    <m/>
    <n v="100"/>
  </r>
  <r>
    <x v="17"/>
    <s v="901113.00 - Pelagic-Benthic Coupling"/>
    <s v="Huffard, Christine L"/>
    <n v="15003313"/>
    <m/>
    <s v="5360-000"/>
    <s v="Supplies - General"/>
    <m/>
    <s v=" "/>
    <s v="Voogd, Gregory"/>
    <s v="2015"/>
    <n v="5"/>
    <s v="Wood purchase"/>
    <s v="VOOGD 05/2015"/>
    <n v="107.51"/>
  </r>
  <r>
    <x v="1"/>
    <s v="901113.00 - Pelagic-Benthic Coupling"/>
    <s v="Huffard, Christine L"/>
    <n v="15003198"/>
    <m/>
    <s v="5360-000"/>
    <s v="Supplies - General"/>
    <m/>
    <s v="PO-1510711"/>
    <s v="Ocean Innovations"/>
    <s v="2015"/>
    <n v="5"/>
    <s v="Brass Subconn Ocean Innovation"/>
    <s v="15-522"/>
    <n v="111.39"/>
  </r>
  <r>
    <x v="1"/>
    <m/>
    <m/>
    <m/>
    <m/>
    <m/>
    <m/>
    <m/>
    <s v="PO-1511351"/>
    <s v="Teledyne Benthos"/>
    <s v="2015"/>
    <n v="10"/>
    <s v="Tip, Lever, Burn wire"/>
    <s v="224404"/>
    <n v="113.01"/>
  </r>
  <r>
    <x v="1"/>
    <s v="901113.00 - Pelagic-Benthic Coupling"/>
    <s v="Huffard, Christine L"/>
    <n v="15001949"/>
    <m/>
    <s v="5360-000"/>
    <s v="Supplies - General"/>
    <m/>
    <s v=" "/>
    <s v="Wells Fargo Bank Visa"/>
    <s v="2015"/>
    <n v="3"/>
    <s v="DKC*DIGIKEYCORP | 03"/>
    <s v="JROSAL 03/15"/>
    <n v="123.43"/>
  </r>
  <r>
    <x v="2"/>
    <s v="901113.00 - Pelagic-Benthic Coupling"/>
    <s v="Huffard, Christine L"/>
    <n v="15004313"/>
    <m/>
    <s v="5360-000"/>
    <s v="Supplies - General"/>
    <m/>
    <s v=" "/>
    <s v="Wells Fargo Bank Visa"/>
    <s v="2015"/>
    <n v="6"/>
    <s v="MCMASTER-CARR | CABL"/>
    <s v="CHUFFARD 06/15"/>
    <n v="124.63"/>
  </r>
  <r>
    <x v="5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Freight"/>
    <s v="8000015210"/>
    <n v="125.8"/>
  </r>
  <r>
    <x v="2"/>
    <s v="901113.00 - Pelagic-Benthic Coupling"/>
    <s v="Huffard, Christine L"/>
    <n v="15003404"/>
    <m/>
    <s v="5360-000"/>
    <s v="Supplies - General"/>
    <m/>
    <s v=" "/>
    <s v="Huffard, Christine"/>
    <s v="2015"/>
    <n v="5"/>
    <s v="Glass microbeads for Smith Lab"/>
    <s v="HUFFARD 05/2015"/>
    <n v="126.41"/>
  </r>
  <r>
    <x v="13"/>
    <s v="901113.00 - Pelagic-Benthic Coupling"/>
    <s v="Huffard, Christine L"/>
    <n v="15004313"/>
    <m/>
    <s v="5360-000"/>
    <s v="Supplies - General"/>
    <m/>
    <s v=" "/>
    <s v="Wells Fargo Bank Visa"/>
    <s v="2015"/>
    <n v="6"/>
    <s v="B&amp;HPHOTO,800-606-696"/>
    <s v="CHUFFARD 06/15"/>
    <n v="127.3"/>
  </r>
  <r>
    <x v="2"/>
    <s v="901113.00 - Pelagic-Benthic Coupling"/>
    <s v="Huffard, Christine L"/>
    <n v="15002651"/>
    <m/>
    <s v="5360-000"/>
    <s v="Supplies - General"/>
    <m/>
    <s v=" "/>
    <s v="Wells Fargo Bank Visa"/>
    <s v="2015"/>
    <n v="4"/>
    <s v="NPC*NEWPIGCORP"/>
    <s v="CHUFFARD 04/15"/>
    <n v="132.5"/>
  </r>
  <r>
    <x v="5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Freight"/>
    <s v="8000015209"/>
    <n v="134.86000000000001"/>
  </r>
  <r>
    <x v="16"/>
    <s v="Rich"/>
    <m/>
    <m/>
    <m/>
    <m/>
    <m/>
    <m/>
    <m/>
    <s v="DRACALTECH"/>
    <n v="2015"/>
    <m/>
    <m/>
    <m/>
    <n v="153"/>
  </r>
  <r>
    <x v="2"/>
    <s v="901113.00 - Pelagic-Benthic Coupling"/>
    <s v="Huffard, Christine L"/>
    <n v="15004199"/>
    <m/>
    <s v="5380-000"/>
    <s v="Supplies - Science Lab"/>
    <m/>
    <s v=" "/>
    <s v="Praxair "/>
    <s v="2015"/>
    <n v="6"/>
    <s v="Nitrogen gas for Ken Smith Lab"/>
    <s v="52928653"/>
    <n v="153.79"/>
  </r>
  <r>
    <x v="1"/>
    <s v="901113.00 - Pelagic-Benthic Coupling"/>
    <s v="Huffard, Christine L"/>
    <n v="15002596"/>
    <m/>
    <s v="5360-000"/>
    <s v="Supplies - General"/>
    <m/>
    <s v=" "/>
    <s v="Wells Fargo Bank Visa"/>
    <s v="2015"/>
    <n v="4"/>
    <s v="AMAZONMKTPLACEPMTS |"/>
    <s v="ALANA 04/15"/>
    <n v="173.9"/>
  </r>
  <r>
    <x v="18"/>
    <s v="901113.00 - Pelagic-Benthic Coupling"/>
    <s v="Huffard, Christine L"/>
    <n v="15002651"/>
    <m/>
    <s v="5380-000"/>
    <s v="Supplies - Science Lab"/>
    <m/>
    <s v=" "/>
    <s v="Wells Fargo Bank Visa"/>
    <s v="2015"/>
    <n v="4"/>
    <s v="B&amp;HPHOTO,800-606-696"/>
    <s v="CHUFFARD 04/15"/>
    <n v="185.2"/>
  </r>
  <r>
    <x v="2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Spares: 500ml sample bottles"/>
    <s v="13386"/>
    <n v="193.75"/>
  </r>
  <r>
    <x v="2"/>
    <s v="901113.00 - Pelagic-Benthic Coupling"/>
    <s v="Huffard, Christine L"/>
    <n v="15001222"/>
    <m/>
    <s v="5380-000"/>
    <s v="Supplies - Science Lab"/>
    <m/>
    <s v=" "/>
    <s v="Wells Fargo Bank Visa"/>
    <s v="2015"/>
    <n v="2"/>
    <s v="MCMASTER-CARR | TRAN"/>
    <s v="CHUFFARD 02/15"/>
    <n v="196.09"/>
  </r>
  <r>
    <x v="1"/>
    <s v="901113.00 - Pelagic-Benthic Coupling"/>
    <s v="Huffard, Christine L"/>
    <n v="15004459"/>
    <m/>
    <s v="5380-000"/>
    <s v="Supplies - Science Lab"/>
    <m/>
    <s v="PO-1510826"/>
    <s v="Fisher Scientific"/>
    <s v="2015"/>
    <n v="7"/>
    <s v="POLYCAP 36 AS PF/.2 UM"/>
    <s v="4317481"/>
    <n v="196.87"/>
  </r>
  <r>
    <x v="11"/>
    <s v="Crissy"/>
    <m/>
    <m/>
    <m/>
    <m/>
    <m/>
    <m/>
    <m/>
    <s v="B&amp;H"/>
    <n v="2015"/>
    <m/>
    <m/>
    <m/>
    <n v="198"/>
  </r>
  <r>
    <x v="1"/>
    <s v="901113.00 - Pelagic-Benthic Coupling"/>
    <s v="Huffard, Christine L"/>
    <n v="15002626"/>
    <m/>
    <s v="5360-000"/>
    <s v="Supplies - General"/>
    <m/>
    <s v=" "/>
    <s v="Wells Fargo Bank Visa"/>
    <s v="2015"/>
    <n v="4"/>
    <s v="TWMETALS"/>
    <s v="FEJO 04/15"/>
    <n v="198.16"/>
  </r>
  <r>
    <x v="2"/>
    <s v="901113.00 - Pelagic-Benthic Coupling"/>
    <s v="Huffard, Christine L"/>
    <n v="15003670"/>
    <m/>
    <s v="5360-000"/>
    <s v="Supplies - General"/>
    <m/>
    <s v=" "/>
    <s v="Wells Fargo Bank Visa"/>
    <s v="2015"/>
    <n v="5"/>
    <s v="MCMASTER-CARR | DISP"/>
    <s v="CHUFFARD 05/15"/>
    <n v="198.67"/>
  </r>
  <r>
    <x v="1"/>
    <m/>
    <m/>
    <m/>
    <m/>
    <m/>
    <m/>
    <m/>
    <s v="PO-1511298"/>
    <s v="Ocean Innovations"/>
    <s v="2015"/>
    <n v="10"/>
    <s v="Subconn LPIL5F to IL5M w/DLSAM"/>
    <s v="15-1109"/>
    <n v="201.26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10"/>
  </r>
  <r>
    <x v="5"/>
    <m/>
    <m/>
    <m/>
    <m/>
    <m/>
    <m/>
    <m/>
    <s v="PO-1510996"/>
    <s v="Electrochem Industries"/>
    <s v="2015"/>
    <n v="10"/>
    <s v="Freight"/>
    <s v="60035481"/>
    <n v="210.57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PROMARKBRANDSPROMARK"/>
    <s v="ALANA 03/15"/>
    <n v="210.72"/>
  </r>
  <r>
    <x v="13"/>
    <m/>
    <m/>
    <m/>
    <m/>
    <m/>
    <m/>
    <m/>
    <s v="PO-1511131"/>
    <s v="Ocean Innovations"/>
    <s v="2015"/>
    <n v="9"/>
    <s v="WABO replacement battery pack"/>
    <s v="15-984"/>
    <n v="215.25"/>
  </r>
  <r>
    <x v="18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MHT00007971 |"/>
    <s v="CHUFFARD 02/15"/>
    <n v="216.48"/>
  </r>
  <r>
    <x v="9"/>
    <s v="901113.00 - Pelagic-Benthic Coupling"/>
    <s v="Huffard, Christine L"/>
    <n v="15000393"/>
    <m/>
    <s v="5300-000"/>
    <s v="Supplies - Cmptr/Hdwr"/>
    <m/>
    <s v=" "/>
    <s v="Wells Fargo Bank Visa"/>
    <s v="2015"/>
    <n v="1"/>
    <s v="MOUSERELECTRONICSDIS"/>
    <s v="HENTHORN 01/15B"/>
    <n v="222.94"/>
  </r>
  <r>
    <x v="1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Controller Li Ba"/>
    <s v="60034419"/>
    <n v="224"/>
  </r>
  <r>
    <x v="18"/>
    <s v="901113.00 - Pelagic-Benthic Coupling"/>
    <s v="Huffard, Christine L"/>
    <n v="15002651"/>
    <m/>
    <s v="5360-000"/>
    <s v="Supplies - General"/>
    <m/>
    <s v=" "/>
    <s v="Wells Fargo Bank Visa"/>
    <s v="2015"/>
    <n v="4"/>
    <s v="B&amp;HPHOTO,800-606-696"/>
    <s v="CHUFFARD 04/15"/>
    <n v="231.98"/>
  </r>
  <r>
    <x v="1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49"/>
  </r>
  <r>
    <x v="18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&amp;HPHOTO,800-606-696"/>
    <s v="CHUFFARD 02/15"/>
    <n v="254.05"/>
  </r>
  <r>
    <x v="1"/>
    <m/>
    <m/>
    <m/>
    <m/>
    <s v="5320-000"/>
    <s v="Supplies - Eng. Lab"/>
    <m/>
    <s v="PO-1510999"/>
    <s v="Allied Vision Technologie"/>
    <n v="2015"/>
    <n v="8"/>
    <s v="Repair of Prosilica GC2450C, s"/>
    <s v="400-CI07806"/>
    <n v="259"/>
  </r>
  <r>
    <x v="19"/>
    <m/>
    <m/>
    <m/>
    <m/>
    <m/>
    <m/>
    <m/>
    <s v="PO-1510068"/>
    <s v="CLS America, Inc."/>
    <s v="2015"/>
    <n v="10"/>
    <s v="Argos monthly service data tra"/>
    <s v="CIN1509USA00660"/>
    <n v="260.37"/>
  </r>
  <r>
    <x v="20"/>
    <s v="Purchase Order Commitments"/>
    <m/>
    <m/>
    <m/>
    <s v="5130-000"/>
    <s v="OS - General"/>
    <m/>
    <n v="1511131"/>
    <s v="Ocean Innovations"/>
    <n v="2015"/>
    <m/>
    <m/>
    <m/>
    <n v="265"/>
  </r>
  <r>
    <x v="3"/>
    <m/>
    <m/>
    <m/>
    <m/>
    <s v="5380-000"/>
    <s v="Supplies - Science Lab"/>
    <m/>
    <s v="PO-1511173"/>
    <s v="Fisher Scientific"/>
    <n v="2015"/>
    <n v="9"/>
    <s v="TUBE CONIC 50ML W/RACK 500/CS"/>
    <n v="8526781"/>
    <n v="266.52"/>
  </r>
  <r>
    <x v="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Use Tax Accrual"/>
    <s v="60034419"/>
    <n v="277.93"/>
  </r>
  <r>
    <x v="0"/>
    <s v="901113.00 - Pelagic-Benthic Coupling"/>
    <s v="Huffard, Christine L"/>
    <n v="15002172"/>
    <m/>
    <s v="5360-000"/>
    <s v="Supplies - General"/>
    <m/>
    <s v="PO-1510388"/>
    <s v="SonTek / YSI, Inc."/>
    <s v="2015"/>
    <n v="4"/>
    <s v="Battery Pack, alkaline, 10.5V,"/>
    <s v="599327"/>
    <n v="279.83"/>
  </r>
  <r>
    <x v="19"/>
    <s v="Purchase Order Commitments"/>
    <m/>
    <m/>
    <m/>
    <s v="5130-000"/>
    <s v="OS - General"/>
    <m/>
    <n v="1510068"/>
    <s v="CLS America, Inc."/>
    <n v="2015"/>
    <m/>
    <m/>
    <m/>
    <n v="294"/>
  </r>
  <r>
    <x v="1"/>
    <s v="901113.00 - Pelagic-Benthic Coupling"/>
    <s v="Huffard, Christine L"/>
    <n v="15001259"/>
    <m/>
    <s v="5360-000"/>
    <s v="Supplies - General"/>
    <m/>
    <s v=" "/>
    <s v="Wells Fargo Bank Visa"/>
    <s v="2015"/>
    <n v="2"/>
    <s v="SURPLUSSALES"/>
    <s v="MCGILL 02/15"/>
    <n v="300"/>
  </r>
  <r>
    <x v="7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 CIR, 80-2-445/E, Insert"/>
    <s v="00142009"/>
    <n v="301.01"/>
  </r>
  <r>
    <x v="2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dummy connector for bulkhead r"/>
    <s v="037668"/>
    <n v="310.41000000000003"/>
  </r>
  <r>
    <x v="6"/>
    <s v="901113.00 - Pelagic-Benthic Coupling"/>
    <s v="Huffard, Christine L"/>
    <n v="15001944"/>
    <m/>
    <s v="5360-000"/>
    <s v="Supplies - General"/>
    <m/>
    <s v=" "/>
    <s v="Wells Fargo Bank Visa"/>
    <s v="2015"/>
    <n v="3"/>
    <s v="WWW.ATBATT.COM"/>
    <s v="CHUFFARD 03/15"/>
    <n v="317.49"/>
  </r>
  <r>
    <x v="4"/>
    <m/>
    <m/>
    <m/>
    <m/>
    <s v="5530-000"/>
    <s v="Travel - Foreign"/>
    <m/>
    <s v=" "/>
    <s v="Wells Fargo Bank Visa"/>
    <n v="2015"/>
    <n v="7"/>
    <s v="T15-0230"/>
    <s v="KDUNLOP 07/15"/>
    <n v="322.25"/>
  </r>
  <r>
    <x v="6"/>
    <s v="901113.00 - Pelagic-Benthic Coupling"/>
    <s v="Huffard, Christine L"/>
    <n v="15002408"/>
    <m/>
    <s v="5360-000"/>
    <s v="Supplies - General"/>
    <m/>
    <s v="PO-1510423"/>
    <s v="Teledyne Benthos"/>
    <s v="2015"/>
    <n v="4"/>
    <s v="ATM-887 Battery Replacement Ki"/>
    <s v="222227"/>
    <n v="349.38"/>
  </r>
  <r>
    <x v="1"/>
    <s v="901113.00 - Pelagic-Benthic Coupling"/>
    <s v="Huffard, Christine L"/>
    <n v="15001924"/>
    <m/>
    <s v="5360-000"/>
    <s v="Supplies - General"/>
    <m/>
    <s v=" "/>
    <s v="Wells Fargo Bank Visa"/>
    <s v="2015"/>
    <n v="3"/>
    <s v="TCSMICROPUMPS"/>
    <s v="HOBSON 03/15"/>
    <n v="350.5"/>
  </r>
  <r>
    <x v="19"/>
    <s v="Purchase Order Commitments"/>
    <m/>
    <m/>
    <m/>
    <s v="5130-000"/>
    <s v="OS - General"/>
    <m/>
    <n v="1510057"/>
    <s v="Joubeh Technologies"/>
    <n v="2015"/>
    <m/>
    <m/>
    <m/>
    <n v="385"/>
  </r>
  <r>
    <x v="4"/>
    <m/>
    <m/>
    <m/>
    <m/>
    <s v="5530-000"/>
    <s v="Travel - Foreign"/>
    <m/>
    <s v=" "/>
    <s v="Wells Fargo Bank Visa"/>
    <n v="2015"/>
    <n v="7"/>
    <s v="T15-0174"/>
    <s v="SVONTHUN 07/15"/>
    <n v="413"/>
  </r>
  <r>
    <x v="1"/>
    <s v="901113.00 - Pelagic-Benthic Coupling"/>
    <s v="Huffard, Christine L"/>
    <n v="15003782"/>
    <m/>
    <s v="5320-000"/>
    <s v="Supplies - Eng. Lab"/>
    <m/>
    <s v="PO-1510719"/>
    <s v="Brantner &amp; Assoc., Inc."/>
    <s v="2015"/>
    <n v="6"/>
    <s v="Seacon MINK8CIPL, 8-pin cable "/>
    <s v="145570"/>
    <n v="426.84"/>
  </r>
  <r>
    <x v="6"/>
    <s v="901113.00 - Pelagic-Benthic Coupling"/>
    <s v="Huffard, Christine L"/>
    <n v="15002403"/>
    <m/>
    <s v="5130-000"/>
    <s v="OS - General"/>
    <m/>
    <s v="PO-1510387"/>
    <s v="Ocean Innovations"/>
    <s v="2015"/>
    <n v="4"/>
    <s v="WABO replacement battery pack"/>
    <s v="15-378"/>
    <n v="430"/>
  </r>
  <r>
    <x v="1"/>
    <m/>
    <m/>
    <m/>
    <m/>
    <m/>
    <m/>
    <m/>
    <s v="PO-1511105"/>
    <s v="Prunella Machine"/>
    <s v="2015"/>
    <n v="9"/>
    <s v="SMALL LEVERS"/>
    <m/>
    <n v="464.94"/>
  </r>
  <r>
    <x v="10"/>
    <s v="Purchase Order Commitments"/>
    <m/>
    <m/>
    <m/>
    <s v="5380-000"/>
    <s v="Supplies - Science Lab"/>
    <m/>
    <n v="1511385"/>
    <s v="Fisher Scientific"/>
    <n v="2015"/>
    <m/>
    <m/>
    <m/>
    <n v="449"/>
  </r>
  <r>
    <x v="21"/>
    <s v="901113.00 - Pelagic-Benthic Coupling"/>
    <s v="Huffard, Christine L"/>
    <n v="15002651"/>
    <m/>
    <s v="5030-000"/>
    <s v="Conference Fees/Registrat"/>
    <m/>
    <s v=" "/>
    <s v="Wells Fargo Bank Visa"/>
    <s v="2015"/>
    <n v="4"/>
    <s v="T15-0188"/>
    <s v="CHUFFARD 04/15"/>
    <n v="469.75"/>
  </r>
  <r>
    <x v="1"/>
    <s v="901113.00 - Pelagic-Benthic Coupling"/>
    <s v="Huffard, Christine L"/>
    <n v="15001726"/>
    <m/>
    <s v="5360-000"/>
    <s v="Supplies - General"/>
    <m/>
    <s v="PO-1510464"/>
    <s v="Circuits West"/>
    <s v="2015"/>
    <n v="3"/>
    <s v="PCBF (Camera Tripod Cap Charge"/>
    <s v="61069"/>
    <n v="490"/>
  </r>
  <r>
    <x v="7"/>
    <s v="901113.00 - Pelagic-Benthic Coupling"/>
    <s v="Huffard, Christine L"/>
    <n v="15001819"/>
    <m/>
    <s v="5130-000"/>
    <s v="OS - General"/>
    <m/>
    <s v="PO-1412002"/>
    <s v="UC Santa Barbara"/>
    <s v="2015"/>
    <n v="3"/>
    <s v="CHN Elemental Analysis- Non UC"/>
    <s v="AL1312"/>
    <n v="495.36"/>
  </r>
  <r>
    <x v="1"/>
    <s v="901113.00 - Pelagic-Benthic Coupling"/>
    <s v="Huffard, Christine L"/>
    <n v="15002300"/>
    <m/>
    <s v="5320-000"/>
    <s v="Supplies - Eng. Lab"/>
    <m/>
    <s v="PO-1510538"/>
    <s v="Ocean Innovations"/>
    <s v="2015"/>
    <n v="4"/>
    <s v="Subconn PU cable with 4TP CAT5"/>
    <s v="15-404"/>
    <n v="502.82"/>
  </r>
  <r>
    <x v="7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Use Tax Accrual"/>
    <s v="60034417"/>
    <n v="555.86"/>
  </r>
  <r>
    <x v="21"/>
    <s v="901113.00 - Pelagic-Benthic Coupling"/>
    <s v="Huffard, Christine L"/>
    <n v="15003627"/>
    <m/>
    <s v="5030-000"/>
    <s v="Conference Fees/Registrat"/>
    <m/>
    <s v=" "/>
    <s v="Wells Fargo Bank Visa"/>
    <s v="2015"/>
    <n v="5"/>
    <s v="T15-0230"/>
    <s v="KDUNLOP 05/15"/>
    <n v="564.4"/>
  </r>
  <r>
    <x v="1"/>
    <s v="901113.00 - Pelagic-Benthic Coupling"/>
    <s v="Huffard, Christine L"/>
    <n v="15001917"/>
    <m/>
    <s v="5320-000"/>
    <s v="Supplies - Eng. Lab"/>
    <m/>
    <s v=" "/>
    <s v="Wells Fargo Bank Visa"/>
    <s v="2015"/>
    <n v="3"/>
    <s v="UNITEDTITANIUM,INC."/>
    <s v="FEJO 03/15"/>
    <n v="578.62"/>
  </r>
  <r>
    <x v="10"/>
    <s v="Purchase Order Commitments"/>
    <m/>
    <m/>
    <m/>
    <s v="5380-000"/>
    <s v="Supplies - Science Lab"/>
    <m/>
    <n v="1511240"/>
    <s v="UIC, Inc."/>
    <n v="2015"/>
    <m/>
    <m/>
    <m/>
    <n v="645"/>
  </r>
  <r>
    <x v="6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Camera tripod Main power batte"/>
    <s v="8000015209"/>
    <n v="650"/>
  </r>
  <r>
    <x v="7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Controller Li Ba"/>
    <s v="60034417"/>
    <n v="672"/>
  </r>
  <r>
    <x v="2"/>
    <m/>
    <m/>
    <m/>
    <m/>
    <m/>
    <m/>
    <m/>
    <s v="PO-1511251"/>
    <s v="Teledyne Benthos"/>
    <s v="2015"/>
    <n v="9"/>
    <s v="865-A/SR-100 Bar Anode Kit Inc"/>
    <m/>
    <n v="678.04"/>
  </r>
  <r>
    <x v="13"/>
    <m/>
    <m/>
    <m/>
    <m/>
    <s v="5360-000"/>
    <s v="Supplies - General"/>
    <m/>
    <s v="PO-1511142"/>
    <s v="Teledyne Benthos"/>
    <n v="2015"/>
    <n v="9"/>
    <s v="ATM-887 Battery Replacement Ki"/>
    <n v="224029"/>
    <n v="699.56"/>
  </r>
  <r>
    <x v="1"/>
    <s v="901113.00 - Pelagic-Benthic Coupling"/>
    <s v="Huffard, Christine L"/>
    <n v="15004261"/>
    <m/>
    <s v="5320-000"/>
    <s v="Supplies - Eng. Lab"/>
    <m/>
    <s v=" "/>
    <s v="Wells Fargo Bank Visa"/>
    <s v="2015"/>
    <n v="6"/>
    <s v="ALLMOTION"/>
    <s v="ALANA 06/15"/>
    <n v="708.75"/>
  </r>
  <r>
    <x v="1"/>
    <s v="901113.00 - Pelagic-Benthic Coupling"/>
    <s v="Huffard, Christine L"/>
    <n v="15004313"/>
    <m/>
    <s v="5320-000"/>
    <s v="Supplies - Eng. Lab"/>
    <m/>
    <s v=" "/>
    <s v="Wells Fargo Bank Visa"/>
    <s v="2015"/>
    <n v="6"/>
    <s v="SQ*EPOCEANOGRAPHI"/>
    <s v="CHUFFARD 06/15"/>
    <n v="727.5"/>
  </r>
  <r>
    <x v="6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SES main power"/>
    <s v="8000015210"/>
    <n v="740"/>
  </r>
  <r>
    <x v="7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Use Tax Accrual"/>
    <s v="60034373"/>
    <n v="905.39"/>
  </r>
  <r>
    <x v="1"/>
    <s v="901113.00 - Pelagic-Benthic Coupling"/>
    <s v="Huffard, Christine L"/>
    <n v="15002524"/>
    <m/>
    <s v="5360-000"/>
    <s v="Supplies - General"/>
    <m/>
    <s v="PO-1510590"/>
    <s v="Teledyne Benthos"/>
    <s v="2015"/>
    <n v="4"/>
    <s v="RETROFIT KIT, NEW BURNWIRE Kit"/>
    <s v="222536"/>
    <n v="914.81"/>
  </r>
  <r>
    <x v="1"/>
    <s v="901113.00 - Pelagic-Benthic Coupling"/>
    <s v="Huffard, Christine L"/>
    <n v="15003676"/>
    <m/>
    <s v="5360-000"/>
    <s v="Supplies - General"/>
    <m/>
    <s v=" "/>
    <s v="Wells Fargo Bank Visa"/>
    <s v="2015"/>
    <n v="5"/>
    <s v="DKC*DIGIKEYCORP"/>
    <s v="JROSAL 05/15"/>
    <n v="938.05"/>
  </r>
  <r>
    <x v="1"/>
    <s v="901113.00 - Pelagic-Benthic Coupling"/>
    <s v="Huffard, Christine L"/>
    <n v="15002726"/>
    <m/>
    <s v="5360-000"/>
    <s v="Supplies - General"/>
    <m/>
    <s v="PO-1510644"/>
    <s v="Circuits West"/>
    <s v="2015"/>
    <n v="5"/>
    <s v="Camera Tripod Controller (5-Da"/>
    <s v="61472"/>
    <n v="950"/>
  </r>
  <r>
    <x v="1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1"/>
    <s v="901113.00 - Pelagic-Benthic Coupling"/>
    <s v="Huffard, Christine L"/>
    <n v="15002178"/>
    <m/>
    <s v="5360-000"/>
    <s v="Supplies - General"/>
    <m/>
    <s v="PO-1510351"/>
    <s v="UltraVolt, Inc."/>
    <s v="2015"/>
    <n v="4"/>
    <s v="Ultravolt C-series High-voltag"/>
    <s v="UVI17406"/>
    <n v="986"/>
  </r>
  <r>
    <x v="22"/>
    <s v="901113.00 - Pelagic-Benthic Coupling"/>
    <s v="Huffard, Christine L"/>
    <n v="15002262"/>
    <m/>
    <s v="5360-000"/>
    <s v="Supplies - General"/>
    <m/>
    <s v="PO-1510393"/>
    <s v="Teledyne Benthos"/>
    <s v="2015"/>
    <n v="4"/>
    <s v="865-SB-13 - Acoustic Release S"/>
    <s v="222154"/>
    <n v="1075"/>
  </r>
  <r>
    <x v="7"/>
    <s v="901113.00 - Pelagic-Benthic Coupling"/>
    <s v="Huffard, Christine L"/>
    <n v="15002219"/>
    <m/>
    <s v="5130-000"/>
    <s v="OS - General"/>
    <m/>
    <s v="PO-1411920"/>
    <s v="Light Waves Imaging"/>
    <s v="2015"/>
    <n v="4"/>
    <s v="10000 scans and archiving"/>
    <s v="42076A"/>
    <n v="1209.18"/>
  </r>
  <r>
    <x v="7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CCPL TI, 80-3-234-1/B,SHE"/>
    <s v="00142009"/>
    <n v="1223.49"/>
  </r>
  <r>
    <x v="7"/>
    <m/>
    <m/>
    <m/>
    <m/>
    <m/>
    <m/>
    <m/>
    <s v="PO-1412005"/>
    <s v="Brantner &amp; Assoc., Inc."/>
    <s v="2015"/>
    <n v="9"/>
    <s v="MINK CCPL TI, 80-3-234-1/B,SHE"/>
    <m/>
    <n v="1224.9100000000001"/>
  </r>
  <r>
    <x v="14"/>
    <s v="901113.00 - Pelagic-Benthic Coupling"/>
    <s v="Huffard, Christine L"/>
    <n v="15002222"/>
    <m/>
    <s v="5130-000"/>
    <s v="OS - General"/>
    <m/>
    <s v="PO-1510249"/>
    <s v="Light Waves Imaging"/>
    <s v="2015"/>
    <n v="4"/>
    <s v="10000 scans and archiving- Jan"/>
    <s v="42240B"/>
    <n v="1351.11"/>
  </r>
  <r>
    <x v="14"/>
    <m/>
    <m/>
    <m/>
    <m/>
    <s v="5130-000"/>
    <s v="OS - General"/>
    <m/>
    <s v="PO-1510249"/>
    <s v="Light Waves Imaging"/>
    <n v="2015"/>
    <n v="4"/>
    <s v="10000 scans and archiving- Jan"/>
    <s v="42240B"/>
    <n v="1351.11"/>
  </r>
  <r>
    <x v="4"/>
    <m/>
    <m/>
    <m/>
    <m/>
    <s v="5530-000"/>
    <s v="Travel - Foreign"/>
    <m/>
    <s v=" "/>
    <s v="Wells Fargo Bank Visa"/>
    <n v="2015"/>
    <n v="8"/>
    <s v="T15-0188"/>
    <s v="CHUFFARD 08/15"/>
    <n v="1385.7"/>
  </r>
  <r>
    <x v="23"/>
    <s v="Purchase Order Commitments"/>
    <m/>
    <m/>
    <m/>
    <s v="5130-000"/>
    <s v="OS - General"/>
    <m/>
    <n v="1510249"/>
    <s v="Light Waves Imaging"/>
    <n v="2015"/>
    <m/>
    <m/>
    <m/>
    <n v="1412.93"/>
  </r>
  <r>
    <x v="7"/>
    <s v="901113.00 - Pelagic-Benthic Coupling"/>
    <s v="Huffard, Christine L"/>
    <n v="15000097"/>
    <m/>
    <s v="5130-000"/>
    <s v="OS - General"/>
    <m/>
    <s v="PO-1411970"/>
    <s v="YSI, Inc."/>
    <s v="2015"/>
    <n v="1"/>
    <s v="repair and calibration of opto"/>
    <s v="588782"/>
    <n v="1443.46"/>
  </r>
  <r>
    <x v="7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 TI, 80-3-218-1/A,SHEL"/>
    <s v="00142009"/>
    <n v="1480.28"/>
  </r>
  <r>
    <x v="7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L TI, 80-3-241-1/A,SHE"/>
    <s v="00142009"/>
    <n v="1492.38"/>
  </r>
  <r>
    <x v="4"/>
    <m/>
    <m/>
    <m/>
    <m/>
    <s v="5530-000"/>
    <s v="Travel - Foreign"/>
    <m/>
    <s v=" "/>
    <s v="Wells Fargo Bank Visa"/>
    <n v="2015"/>
    <n v="7"/>
    <s v="T15-0230"/>
    <s v="KDUNLOP 07/15"/>
    <n v="1722.9"/>
  </r>
  <r>
    <x v="7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12 FCRL TI, MINM12FCRL TIT"/>
    <s v="00142009"/>
    <n v="1767.03"/>
  </r>
  <r>
    <x v="14"/>
    <s v="901113.00 - Pelagic-Benthic Coupling"/>
    <s v="Huffard, Christine L"/>
    <n v="15002220"/>
    <m/>
    <s v="5130-000"/>
    <s v="OS - General"/>
    <m/>
    <s v="PO-1510249"/>
    <s v="Light Waves Imaging"/>
    <s v="2015"/>
    <n v="4"/>
    <s v="10000 scans and archiving- Jan"/>
    <s v="42076B"/>
    <n v="1800.96"/>
  </r>
  <r>
    <x v="7"/>
    <s v="901113.00 - Pelagic-Benthic Coupling"/>
    <s v="Huffard, Christine L"/>
    <n v="15000094"/>
    <m/>
    <s v="5360-000"/>
    <s v="Supplies - General"/>
    <m/>
    <s v="PO-1412050"/>
    <s v="Teledyne Benthos"/>
    <s v="2015"/>
    <n v="1"/>
    <s v="RETROFIT KIT, NEW BURNWIRE Kit"/>
    <s v="221687"/>
    <n v="1827.5"/>
  </r>
  <r>
    <x v="24"/>
    <s v="Purchase Order Commitments"/>
    <m/>
    <m/>
    <m/>
    <m/>
    <m/>
    <m/>
    <n v="1511386"/>
    <s v="UCSB"/>
    <n v="2015"/>
    <m/>
    <m/>
    <m/>
    <n v="2021"/>
  </r>
  <r>
    <x v="7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CCP TI, 26#20CCP Titaniu"/>
    <s v="00142009"/>
    <n v="2109.7399999999998"/>
  </r>
  <r>
    <x v="7"/>
    <s v="901113.00 - Pelagic-Benthic Coupling"/>
    <s v="Huffard, Christine L"/>
    <n v="15001330"/>
    <m/>
    <s v="5360-000"/>
    <s v="Supplies - General"/>
    <m/>
    <s v="PO-1411948"/>
    <s v="Elkhorn Composite Service"/>
    <s v="2015"/>
    <n v="3"/>
    <s v="funnels"/>
    <s v="541089"/>
    <n v="2115.75"/>
  </r>
  <r>
    <x v="7"/>
    <s v="901113.00 - Pelagic-Benthic Coupling"/>
    <s v="Huffard, Christine L"/>
    <n v="15001047"/>
    <m/>
    <s v="5130-000"/>
    <s v="OS - General"/>
    <m/>
    <s v="PO-1411769"/>
    <s v="UC Santa Barbara"/>
    <s v="2015"/>
    <n v="2"/>
    <s v="CHN Elemental Analysis- Non UC"/>
    <s v="AL1300"/>
    <n v="2146.56"/>
  </r>
  <r>
    <x v="1"/>
    <m/>
    <m/>
    <m/>
    <m/>
    <m/>
    <m/>
    <m/>
    <s v="PO-1511265"/>
    <s v="Ocean Innovations"/>
    <s v="2015"/>
    <n v="9"/>
    <s v="Xenon Flasher, Remote Head, 73"/>
    <m/>
    <n v="3024.26"/>
  </r>
  <r>
    <x v="7"/>
    <s v="901113.00 - Pelagic-Benthic Coupling"/>
    <s v="Huffard, Christine L"/>
    <n v="15001286"/>
    <m/>
    <s v="5130-000"/>
    <s v="OS - General"/>
    <m/>
    <s v="PO-1411920"/>
    <s v="Light Waves Imaging"/>
    <s v="2015"/>
    <n v="2"/>
    <s v="10000 scans and archiving"/>
    <s v="40972"/>
    <n v="3305.43"/>
  </r>
  <r>
    <x v="7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Canon EOS 5D Mark III Body"/>
    <s v="0169052"/>
    <n v="3332.45"/>
  </r>
  <r>
    <x v="6"/>
    <s v="901113.00 - Pelagic-Benthic Coupling"/>
    <s v="Huffard, Christine L"/>
    <n v="15002730"/>
    <m/>
    <s v="5360-000"/>
    <s v="Supplies - General"/>
    <m/>
    <s v="PO-1510221"/>
    <s v="Electrochem Industries"/>
    <s v="2015"/>
    <n v="5"/>
    <s v="Camera Tripod Li Battery pack,"/>
    <s v="60034419"/>
    <n v="3645"/>
  </r>
  <r>
    <x v="14"/>
    <s v="901113.00 - Pelagic-Benthic Coupling"/>
    <s v="Huffard, Christine L"/>
    <n v="15002221"/>
    <m/>
    <s v="5130-000"/>
    <s v="OS - General"/>
    <m/>
    <s v="PO-1510567"/>
    <s v="Light Waves Imaging"/>
    <s v="2015"/>
    <n v="4"/>
    <s v="Scanning of Station M archives"/>
    <s v="42240A"/>
    <n v="4543.5600000000004"/>
  </r>
  <r>
    <x v="7"/>
    <s v="901113.00 - Pelagic-Benthic Coupling"/>
    <s v="Huffard, Christine L"/>
    <n v="15002729"/>
    <m/>
    <s v="5360-000"/>
    <s v="Supplies - General"/>
    <m/>
    <s v="PO-1411961"/>
    <s v="Electrochem Industries"/>
    <s v="2015"/>
    <n v="5"/>
    <s v="Camera Tripod Li Battery pack,"/>
    <s v="60034417"/>
    <n v="7290"/>
  </r>
  <r>
    <x v="14"/>
    <s v="901113.00 - Pelagic-Benthic Coupling"/>
    <s v="Huffard, Christine L"/>
    <n v="15004549"/>
    <m/>
    <s v="5130-000"/>
    <s v="OS - General"/>
    <m/>
    <s v="PO-1510929"/>
    <s v="Light Waves Imaging"/>
    <s v="2015"/>
    <n v="7"/>
    <s v="Scanning of Station M archives"/>
    <s v="43743"/>
    <n v="9940.98"/>
  </r>
  <r>
    <x v="7"/>
    <s v="901113.00 - Pelagic-Benthic Coupling"/>
    <s v="Huffard, Christine L"/>
    <n v="15002479"/>
    <m/>
    <s v="5360-000"/>
    <s v="Supplies - General"/>
    <m/>
    <s v="PO-1411961"/>
    <s v="Electrochem Industries"/>
    <s v="2015"/>
    <n v="4"/>
    <s v="Rover Li Battery Pack, 7S4P, C"/>
    <s v="60034373"/>
    <n v="11874"/>
  </r>
  <r>
    <x v="25"/>
    <s v="Purchase Order Commitments"/>
    <m/>
    <m/>
    <m/>
    <s v="5130-000"/>
    <s v="OS - General"/>
    <m/>
    <n v="1510929"/>
    <s v="Light Waves Imaging"/>
    <n v="2015"/>
    <m/>
    <m/>
    <m/>
    <n v="12913.02"/>
  </r>
  <r>
    <x v="26"/>
    <s v="901113.11 - Camera Tripod Light Upgrd"/>
    <s v="Huffard, Christine L"/>
    <n v="15002246"/>
    <m/>
    <s v="1500-568"/>
    <s v="Ocean Deployed Equip Addt"/>
    <m/>
    <s v="PO-1510568"/>
    <s v="Cathx Corporation"/>
    <s v="2015"/>
    <n v="4"/>
    <s v="LED Ballast Light, up to 70000"/>
    <s v="20139 DEPOSIT"/>
    <n v="20000"/>
  </r>
  <r>
    <x v="6"/>
    <s v="Purchase Order Commitments"/>
    <m/>
    <m/>
    <m/>
    <s v="5360-000"/>
    <s v="Supplies - General"/>
    <m/>
    <n v="1510996"/>
    <s v="Electrochem Industries"/>
    <n v="2015"/>
    <n v="10"/>
    <s v="Li Battery Pack, 4S7P, CSC DD,"/>
    <m/>
    <n v="19790"/>
  </r>
  <r>
    <x v="27"/>
    <s v="901113.00 - Pelagic-Benthic Coupling"/>
    <s v="Huffard, Christine L"/>
    <m/>
    <s v="17"/>
    <s v="9730-000"/>
    <s v="Western Flyer Allocation"/>
    <m/>
    <m/>
    <s v=" "/>
    <s v="2015"/>
    <n v="6"/>
    <s v="June Ship Charges"/>
    <m/>
    <n v="252900"/>
  </r>
  <r>
    <x v="6"/>
    <s v="Purchase Order Commitments"/>
    <m/>
    <m/>
    <m/>
    <s v="5360-000"/>
    <s v="Supplies - General"/>
    <m/>
    <s v="PO-1510996"/>
    <s v="Electrochem Industries"/>
    <s v="2015"/>
    <n v="10"/>
    <s v="Use Tax Accrual"/>
    <m/>
    <n v="1508.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2" cacheId="2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57:B85" firstHeaderRow="2" firstDataRow="2" firstDataCol="1"/>
  <pivotFields count="15">
    <pivotField axis="axisRow" compact="0" outline="0" showAll="0">
      <items count="31">
        <item x="0"/>
        <item x="1"/>
        <item x="2"/>
        <item x="3"/>
        <item x="4"/>
        <item m="1" x="27"/>
        <item m="1" x="26"/>
        <item m="1" x="28"/>
        <item m="1" x="29"/>
        <item x="6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27">
    <i>
      <x/>
    </i>
    <i>
      <x v="1"/>
    </i>
    <i>
      <x v="2"/>
    </i>
    <i>
      <x v="3"/>
    </i>
    <i>
      <x v="4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Items count="1">
    <i/>
  </colItems>
  <dataFields count="1">
    <dataField name="Sum of Amount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2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B26" firstHeaderRow="2" firstDataRow="2" firstDataCol="1"/>
  <pivotFields count="15">
    <pivotField axis="axisRow" compact="0" outline="0" showAll="0">
      <items count="22">
        <item x="11"/>
        <item x="4"/>
        <item x="14"/>
        <item x="16"/>
        <item x="19"/>
        <item x="20"/>
        <item x="8"/>
        <item x="1"/>
        <item x="3"/>
        <item x="7"/>
        <item x="2"/>
        <item x="6"/>
        <item x="10"/>
        <item x="5"/>
        <item x="15"/>
        <item x="0"/>
        <item x="18"/>
        <item x="12"/>
        <item x="9"/>
        <item x="17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dataFields count="1">
    <dataField name="Sum of Amount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2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O2:P32" firstHeaderRow="2" firstDataRow="2" firstDataCol="1"/>
  <pivotFields count="15">
    <pivotField axis="axisRow" compact="0" outline="0" showAll="0">
      <items count="29">
        <item x="7"/>
        <item x="13"/>
        <item x="20"/>
        <item x="22"/>
        <item x="26"/>
        <item x="24"/>
        <item x="21"/>
        <item x="4"/>
        <item x="2"/>
        <item x="15"/>
        <item x="0"/>
        <item x="18"/>
        <item x="11"/>
        <item x="14"/>
        <item x="23"/>
        <item x="25"/>
        <item x="3"/>
        <item x="10"/>
        <item x="9"/>
        <item x="6"/>
        <item x="5"/>
        <item x="12"/>
        <item x="1"/>
        <item x="16"/>
        <item x="27"/>
        <item x="8"/>
        <item x="19"/>
        <item x="17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Items count="1">
    <i/>
  </colItems>
  <dataFields count="1">
    <dataField name="Sum of Amount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9"/>
  <sheetViews>
    <sheetView tabSelected="1" topLeftCell="A79" workbookViewId="0">
      <selection activeCell="I96" sqref="I96"/>
    </sheetView>
  </sheetViews>
  <sheetFormatPr defaultRowHeight="12.75" x14ac:dyDescent="0.2"/>
  <cols>
    <col min="1" max="1" width="77.42578125" bestFit="1" customWidth="1"/>
    <col min="2" max="2" width="13.7109375" bestFit="1" customWidth="1"/>
    <col min="3" max="3" width="16" bestFit="1" customWidth="1"/>
    <col min="4" max="4" width="11.140625" bestFit="1" customWidth="1"/>
    <col min="6" max="6" width="31.140625" customWidth="1"/>
    <col min="7" max="7" width="21.7109375" customWidth="1"/>
  </cols>
  <sheetData>
    <row r="3" spans="1:7" x14ac:dyDescent="0.2">
      <c r="A3" s="3" t="s">
        <v>307</v>
      </c>
      <c r="F3" t="s">
        <v>266</v>
      </c>
      <c r="G3" t="s">
        <v>267</v>
      </c>
    </row>
    <row r="4" spans="1:7" x14ac:dyDescent="0.2">
      <c r="A4" s="3" t="s">
        <v>297</v>
      </c>
      <c r="B4" t="s">
        <v>308</v>
      </c>
      <c r="F4" t="s">
        <v>268</v>
      </c>
      <c r="G4" t="s">
        <v>269</v>
      </c>
    </row>
    <row r="5" spans="1:7" x14ac:dyDescent="0.2">
      <c r="A5" t="s">
        <v>301</v>
      </c>
      <c r="B5" s="4">
        <v>45663.189999999995</v>
      </c>
      <c r="F5" t="s">
        <v>270</v>
      </c>
      <c r="G5" t="s">
        <v>271</v>
      </c>
    </row>
    <row r="6" spans="1:7" x14ac:dyDescent="0.2">
      <c r="A6" t="s">
        <v>272</v>
      </c>
      <c r="B6" s="4">
        <v>206.07999999999998</v>
      </c>
      <c r="F6" t="s">
        <v>266</v>
      </c>
      <c r="G6" t="s">
        <v>272</v>
      </c>
    </row>
    <row r="7" spans="1:7" x14ac:dyDescent="0.2">
      <c r="A7" t="s">
        <v>279</v>
      </c>
      <c r="B7" s="4">
        <v>1075</v>
      </c>
      <c r="F7" t="s">
        <v>273</v>
      </c>
      <c r="G7" t="s">
        <v>274</v>
      </c>
    </row>
    <row r="8" spans="1:7" x14ac:dyDescent="0.2">
      <c r="A8" t="s">
        <v>293</v>
      </c>
      <c r="B8" s="4">
        <v>20030.61</v>
      </c>
      <c r="F8" t="s">
        <v>275</v>
      </c>
      <c r="G8" t="s">
        <v>276</v>
      </c>
    </row>
    <row r="9" spans="1:7" x14ac:dyDescent="0.2">
      <c r="A9" t="s">
        <v>305</v>
      </c>
      <c r="B9" s="4">
        <v>15057</v>
      </c>
      <c r="F9" t="s">
        <v>270</v>
      </c>
      <c r="G9" t="s">
        <v>277</v>
      </c>
    </row>
    <row r="10" spans="1:7" x14ac:dyDescent="0.2">
      <c r="A10" t="s">
        <v>304</v>
      </c>
      <c r="B10" s="4">
        <v>5303</v>
      </c>
      <c r="F10" t="s">
        <v>266</v>
      </c>
      <c r="G10" t="s">
        <v>278</v>
      </c>
    </row>
    <row r="11" spans="1:7" x14ac:dyDescent="0.2">
      <c r="A11" t="s">
        <v>287</v>
      </c>
      <c r="B11" s="4">
        <v>1034.1500000000001</v>
      </c>
      <c r="F11" t="s">
        <v>266</v>
      </c>
      <c r="G11" t="s">
        <v>279</v>
      </c>
    </row>
    <row r="12" spans="1:7" x14ac:dyDescent="0.2">
      <c r="A12" t="s">
        <v>278</v>
      </c>
      <c r="B12" s="4">
        <v>2158.08</v>
      </c>
      <c r="F12" t="s">
        <v>280</v>
      </c>
      <c r="G12" t="s">
        <v>281</v>
      </c>
    </row>
    <row r="13" spans="1:7" x14ac:dyDescent="0.2">
      <c r="A13" t="s">
        <v>277</v>
      </c>
      <c r="B13" s="4">
        <v>887.71</v>
      </c>
      <c r="F13" t="s">
        <v>273</v>
      </c>
      <c r="G13" t="s">
        <v>282</v>
      </c>
    </row>
    <row r="14" spans="1:7" x14ac:dyDescent="0.2">
      <c r="A14" t="s">
        <v>285</v>
      </c>
      <c r="B14" s="4">
        <v>17801.07</v>
      </c>
      <c r="F14" t="s">
        <v>283</v>
      </c>
      <c r="G14" t="s">
        <v>284</v>
      </c>
    </row>
    <row r="15" spans="1:7" x14ac:dyDescent="0.2">
      <c r="A15" t="s">
        <v>282</v>
      </c>
      <c r="B15" s="4">
        <v>190.29</v>
      </c>
      <c r="F15" t="s">
        <v>283</v>
      </c>
      <c r="G15" t="s">
        <v>285</v>
      </c>
    </row>
    <row r="16" spans="1:7" x14ac:dyDescent="0.2">
      <c r="A16" t="s">
        <v>271</v>
      </c>
      <c r="B16" s="4">
        <v>337.88</v>
      </c>
      <c r="F16" t="s">
        <v>286</v>
      </c>
      <c r="G16" t="s">
        <v>287</v>
      </c>
    </row>
    <row r="17" spans="1:7" x14ac:dyDescent="0.2">
      <c r="A17" t="s">
        <v>294</v>
      </c>
      <c r="B17" s="4">
        <v>6550.6799999999994</v>
      </c>
      <c r="F17" t="s">
        <v>288</v>
      </c>
      <c r="G17" t="s">
        <v>289</v>
      </c>
    </row>
    <row r="18" spans="1:7" x14ac:dyDescent="0.2">
      <c r="A18" t="s">
        <v>74</v>
      </c>
      <c r="B18" s="4">
        <v>651.1</v>
      </c>
      <c r="F18" t="s">
        <v>288</v>
      </c>
      <c r="G18" t="s">
        <v>290</v>
      </c>
    </row>
    <row r="19" spans="1:7" x14ac:dyDescent="0.2">
      <c r="A19" t="s">
        <v>274</v>
      </c>
      <c r="B19" s="4">
        <v>72.42</v>
      </c>
      <c r="F19" t="s">
        <v>288</v>
      </c>
      <c r="G19" t="s">
        <v>291</v>
      </c>
    </row>
    <row r="20" spans="1:7" x14ac:dyDescent="0.2">
      <c r="A20" t="s">
        <v>295</v>
      </c>
      <c r="B20" s="4">
        <v>11295.029999999999</v>
      </c>
      <c r="F20" t="s">
        <v>292</v>
      </c>
      <c r="G20" t="s">
        <v>293</v>
      </c>
    </row>
    <row r="21" spans="1:7" x14ac:dyDescent="0.2">
      <c r="A21" t="s">
        <v>302</v>
      </c>
      <c r="B21" s="4">
        <v>252900</v>
      </c>
      <c r="F21" t="s">
        <v>266</v>
      </c>
      <c r="G21" t="s">
        <v>294</v>
      </c>
    </row>
    <row r="22" spans="1:7" x14ac:dyDescent="0.2">
      <c r="A22" t="s">
        <v>298</v>
      </c>
      <c r="B22" s="4">
        <v>288.87</v>
      </c>
      <c r="F22" t="s">
        <v>275</v>
      </c>
      <c r="G22" t="s">
        <v>295</v>
      </c>
    </row>
    <row r="23" spans="1:7" x14ac:dyDescent="0.2">
      <c r="A23" t="s">
        <v>269</v>
      </c>
      <c r="B23" s="4">
        <v>107.51</v>
      </c>
      <c r="F23" t="s">
        <v>74</v>
      </c>
      <c r="G23" t="s">
        <v>74</v>
      </c>
    </row>
    <row r="24" spans="1:7" x14ac:dyDescent="0.2">
      <c r="A24" t="s">
        <v>303</v>
      </c>
      <c r="B24" s="4">
        <v>-3342.45</v>
      </c>
    </row>
    <row r="25" spans="1:7" x14ac:dyDescent="0.2">
      <c r="A25" t="s">
        <v>267</v>
      </c>
      <c r="B25" s="4">
        <v>289.51</v>
      </c>
    </row>
    <row r="26" spans="1:7" x14ac:dyDescent="0.2">
      <c r="A26" t="s">
        <v>306</v>
      </c>
      <c r="B26" s="4">
        <v>378556.73000000004</v>
      </c>
    </row>
    <row r="28" spans="1:7" x14ac:dyDescent="0.2">
      <c r="A28" t="s">
        <v>297</v>
      </c>
      <c r="B28" t="s">
        <v>308</v>
      </c>
      <c r="C28" t="s">
        <v>309</v>
      </c>
      <c r="D28" t="s">
        <v>310</v>
      </c>
    </row>
    <row r="29" spans="1:7" x14ac:dyDescent="0.2">
      <c r="A29" t="s">
        <v>301</v>
      </c>
      <c r="B29">
        <v>45663.189999999995</v>
      </c>
    </row>
    <row r="30" spans="1:7" x14ac:dyDescent="0.2">
      <c r="A30" t="s">
        <v>272</v>
      </c>
      <c r="B30">
        <v>206.07999999999998</v>
      </c>
      <c r="C30">
        <v>700</v>
      </c>
      <c r="D30" s="5">
        <f t="shared" ref="D30:D50" si="0">C30-B30</f>
        <v>493.92</v>
      </c>
    </row>
    <row r="31" spans="1:7" x14ac:dyDescent="0.2">
      <c r="A31" t="s">
        <v>279</v>
      </c>
      <c r="B31">
        <v>1075</v>
      </c>
      <c r="C31">
        <v>2400</v>
      </c>
      <c r="D31" s="6">
        <f t="shared" si="0"/>
        <v>1325</v>
      </c>
    </row>
    <row r="32" spans="1:7" x14ac:dyDescent="0.2">
      <c r="A32" t="s">
        <v>305</v>
      </c>
      <c r="B32">
        <v>15057</v>
      </c>
      <c r="D32" s="5"/>
    </row>
    <row r="33" spans="1:4" x14ac:dyDescent="0.2">
      <c r="A33" t="s">
        <v>304</v>
      </c>
      <c r="B33">
        <v>5303</v>
      </c>
      <c r="C33">
        <f>3720+1036+1260</f>
        <v>6016</v>
      </c>
      <c r="D33" s="6">
        <f t="shared" si="0"/>
        <v>713</v>
      </c>
    </row>
    <row r="34" spans="1:4" x14ac:dyDescent="0.2">
      <c r="A34" t="s">
        <v>287</v>
      </c>
      <c r="B34">
        <v>1034.1500000000001</v>
      </c>
      <c r="C34">
        <v>1274</v>
      </c>
      <c r="D34" s="6">
        <f t="shared" si="0"/>
        <v>239.84999999999991</v>
      </c>
    </row>
    <row r="35" spans="1:4" x14ac:dyDescent="0.2">
      <c r="A35" t="s">
        <v>278</v>
      </c>
      <c r="B35" s="4">
        <v>2158.08</v>
      </c>
      <c r="C35">
        <v>3000</v>
      </c>
      <c r="D35" s="5">
        <f t="shared" si="0"/>
        <v>841.92000000000007</v>
      </c>
    </row>
    <row r="36" spans="1:4" x14ac:dyDescent="0.2">
      <c r="A36" t="s">
        <v>277</v>
      </c>
      <c r="B36">
        <v>887.71</v>
      </c>
      <c r="C36">
        <v>1500</v>
      </c>
      <c r="D36" s="5">
        <f t="shared" si="0"/>
        <v>612.29</v>
      </c>
    </row>
    <row r="37" spans="1:4" x14ac:dyDescent="0.2">
      <c r="A37" t="s">
        <v>285</v>
      </c>
      <c r="B37">
        <f>17801.07+B32</f>
        <v>32858.07</v>
      </c>
      <c r="C37">
        <v>45000</v>
      </c>
      <c r="D37" s="5">
        <f t="shared" si="0"/>
        <v>12141.93</v>
      </c>
    </row>
    <row r="38" spans="1:4" x14ac:dyDescent="0.2">
      <c r="A38" t="s">
        <v>282</v>
      </c>
      <c r="B38">
        <v>190.29</v>
      </c>
      <c r="C38">
        <v>4500</v>
      </c>
      <c r="D38" s="6">
        <f t="shared" si="0"/>
        <v>4309.71</v>
      </c>
    </row>
    <row r="39" spans="1:4" x14ac:dyDescent="0.2">
      <c r="A39" t="s">
        <v>271</v>
      </c>
      <c r="B39">
        <v>337.88</v>
      </c>
      <c r="C39">
        <v>500</v>
      </c>
      <c r="D39" s="6">
        <f t="shared" si="0"/>
        <v>162.12</v>
      </c>
    </row>
    <row r="40" spans="1:4" x14ac:dyDescent="0.2">
      <c r="A40" t="s">
        <v>294</v>
      </c>
      <c r="B40">
        <v>6550.6799999999994</v>
      </c>
      <c r="C40">
        <v>18450</v>
      </c>
      <c r="D40" s="8">
        <f t="shared" si="0"/>
        <v>11899.32</v>
      </c>
    </row>
    <row r="41" spans="1:4" x14ac:dyDescent="0.2">
      <c r="A41" t="s">
        <v>74</v>
      </c>
      <c r="B41">
        <v>651.1</v>
      </c>
      <c r="C41">
        <v>2000</v>
      </c>
      <c r="D41" s="6">
        <f t="shared" si="0"/>
        <v>1348.9</v>
      </c>
    </row>
    <row r="42" spans="1:4" x14ac:dyDescent="0.2">
      <c r="A42" t="s">
        <v>274</v>
      </c>
      <c r="B42">
        <v>72.42</v>
      </c>
      <c r="C42">
        <v>750</v>
      </c>
      <c r="D42" s="6">
        <f t="shared" si="0"/>
        <v>677.58</v>
      </c>
    </row>
    <row r="43" spans="1:4" x14ac:dyDescent="0.2">
      <c r="A43" t="s">
        <v>295</v>
      </c>
      <c r="B43" s="4">
        <v>11295.029999999999</v>
      </c>
      <c r="C43">
        <v>10000</v>
      </c>
      <c r="D43" s="7">
        <f t="shared" si="0"/>
        <v>-1295.0299999999988</v>
      </c>
    </row>
    <row r="44" spans="1:4" x14ac:dyDescent="0.2">
      <c r="D44" s="5"/>
    </row>
    <row r="45" spans="1:4" x14ac:dyDescent="0.2">
      <c r="A45" t="s">
        <v>298</v>
      </c>
      <c r="B45">
        <v>288.87</v>
      </c>
      <c r="C45">
        <v>4000</v>
      </c>
      <c r="D45" s="6">
        <f t="shared" si="0"/>
        <v>3711.13</v>
      </c>
    </row>
    <row r="46" spans="1:4" x14ac:dyDescent="0.2">
      <c r="A46" t="s">
        <v>269</v>
      </c>
      <c r="B46">
        <v>107.51</v>
      </c>
      <c r="C46">
        <v>500</v>
      </c>
      <c r="D46" s="6">
        <f t="shared" si="0"/>
        <v>392.49</v>
      </c>
    </row>
    <row r="47" spans="1:4" x14ac:dyDescent="0.2">
      <c r="A47" t="s">
        <v>311</v>
      </c>
      <c r="B47">
        <v>-3342.45</v>
      </c>
      <c r="D47" s="5"/>
    </row>
    <row r="48" spans="1:4" x14ac:dyDescent="0.2">
      <c r="A48" t="s">
        <v>267</v>
      </c>
      <c r="B48">
        <v>289.51</v>
      </c>
      <c r="C48">
        <v>300</v>
      </c>
      <c r="D48" s="6">
        <f t="shared" si="0"/>
        <v>10.490000000000009</v>
      </c>
    </row>
    <row r="49" spans="1:5" x14ac:dyDescent="0.2">
      <c r="A49" t="s">
        <v>276</v>
      </c>
      <c r="C49">
        <v>2000</v>
      </c>
      <c r="D49" s="6">
        <f t="shared" si="0"/>
        <v>2000</v>
      </c>
    </row>
    <row r="50" spans="1:5" x14ac:dyDescent="0.2">
      <c r="A50" t="s">
        <v>284</v>
      </c>
      <c r="B50">
        <f>20*21*2*5</f>
        <v>4200</v>
      </c>
      <c r="C50">
        <v>3400</v>
      </c>
      <c r="D50" s="7">
        <f t="shared" si="0"/>
        <v>-800</v>
      </c>
    </row>
    <row r="52" spans="1:5" x14ac:dyDescent="0.2">
      <c r="A52" t="s">
        <v>312</v>
      </c>
      <c r="B52">
        <f>SUM(B30:B50)</f>
        <v>79219.929999999993</v>
      </c>
      <c r="C52">
        <f>SUM(C30:C50)</f>
        <v>106290</v>
      </c>
      <c r="D52">
        <f>SUM(D30:D50)</f>
        <v>38784.619999999995</v>
      </c>
    </row>
    <row r="56" spans="1:5" x14ac:dyDescent="0.2">
      <c r="A56" s="7" t="s">
        <v>384</v>
      </c>
    </row>
    <row r="57" spans="1:5" x14ac:dyDescent="0.2">
      <c r="A57" s="3" t="s">
        <v>307</v>
      </c>
    </row>
    <row r="58" spans="1:5" x14ac:dyDescent="0.2">
      <c r="A58" s="3" t="s">
        <v>297</v>
      </c>
      <c r="B58" t="s">
        <v>308</v>
      </c>
    </row>
    <row r="59" spans="1:5" x14ac:dyDescent="0.2">
      <c r="A59" t="s">
        <v>301</v>
      </c>
      <c r="B59" s="4">
        <v>45663.19</v>
      </c>
    </row>
    <row r="60" spans="1:5" x14ac:dyDescent="0.2">
      <c r="A60" t="s">
        <v>272</v>
      </c>
      <c r="B60" s="4">
        <v>905.63999999999987</v>
      </c>
      <c r="C60">
        <v>905.63999999999987</v>
      </c>
      <c r="D60">
        <v>700</v>
      </c>
      <c r="E60" s="7">
        <f>D60-C60-C61</f>
        <v>-22093.314999999999</v>
      </c>
    </row>
    <row r="61" spans="1:5" x14ac:dyDescent="0.2">
      <c r="A61" t="s">
        <v>381</v>
      </c>
      <c r="B61" s="4">
        <v>21887.674999999999</v>
      </c>
      <c r="C61">
        <v>21887.674999999999</v>
      </c>
      <c r="E61" s="7"/>
    </row>
    <row r="62" spans="1:5" x14ac:dyDescent="0.2">
      <c r="A62" t="s">
        <v>279</v>
      </c>
      <c r="B62" s="4">
        <v>1075</v>
      </c>
      <c r="C62">
        <v>1075</v>
      </c>
      <c r="D62">
        <v>2400</v>
      </c>
      <c r="E62" s="6">
        <f t="shared" ref="E62:E86" si="1">D62-C62</f>
        <v>1325</v>
      </c>
    </row>
    <row r="63" spans="1:5" x14ac:dyDescent="0.2">
      <c r="A63" t="s">
        <v>293</v>
      </c>
      <c r="B63" s="4">
        <v>20030.61</v>
      </c>
      <c r="C63">
        <v>20030.61</v>
      </c>
      <c r="E63" s="7"/>
    </row>
    <row r="64" spans="1:5" x14ac:dyDescent="0.2">
      <c r="A64" t="s">
        <v>287</v>
      </c>
      <c r="B64" s="4">
        <v>1034.1500000000001</v>
      </c>
      <c r="C64">
        <v>1034.1500000000001</v>
      </c>
      <c r="D64">
        <v>1274</v>
      </c>
      <c r="E64" s="6">
        <f t="shared" si="1"/>
        <v>239.84999999999991</v>
      </c>
    </row>
    <row r="65" spans="1:8" x14ac:dyDescent="0.2">
      <c r="A65" t="s">
        <v>289</v>
      </c>
      <c r="B65" s="4">
        <v>3989.1600000000003</v>
      </c>
      <c r="C65">
        <v>3989.1600000000003</v>
      </c>
      <c r="D65">
        <f>3720+1036+1260</f>
        <v>6016</v>
      </c>
      <c r="E65" s="59">
        <f t="shared" si="1"/>
        <v>2026.8399999999997</v>
      </c>
    </row>
    <row r="66" spans="1:8" x14ac:dyDescent="0.2">
      <c r="A66" t="s">
        <v>278</v>
      </c>
      <c r="B66" s="4">
        <v>2158.08</v>
      </c>
      <c r="C66">
        <v>2158.08</v>
      </c>
      <c r="D66">
        <v>3000</v>
      </c>
      <c r="E66" s="59">
        <f t="shared" si="1"/>
        <v>841.92000000000007</v>
      </c>
      <c r="H66" s="4"/>
    </row>
    <row r="67" spans="1:8" x14ac:dyDescent="0.2">
      <c r="A67" t="s">
        <v>267</v>
      </c>
      <c r="B67" s="4">
        <v>289.51</v>
      </c>
      <c r="C67">
        <v>289.51</v>
      </c>
      <c r="D67">
        <v>300</v>
      </c>
      <c r="E67" s="59">
        <f t="shared" si="1"/>
        <v>10.490000000000009</v>
      </c>
    </row>
    <row r="68" spans="1:8" x14ac:dyDescent="0.2">
      <c r="A68" t="s">
        <v>277</v>
      </c>
      <c r="B68" s="4">
        <v>887.71</v>
      </c>
      <c r="C68">
        <v>887.71</v>
      </c>
      <c r="D68">
        <v>1500</v>
      </c>
      <c r="E68" s="59">
        <f t="shared" si="1"/>
        <v>612.29</v>
      </c>
    </row>
    <row r="69" spans="1:8" x14ac:dyDescent="0.2">
      <c r="A69" t="s">
        <v>285</v>
      </c>
      <c r="B69" s="4">
        <v>19152.18</v>
      </c>
      <c r="C69">
        <v>19152.18</v>
      </c>
      <c r="D69">
        <v>45000</v>
      </c>
      <c r="E69" s="60">
        <f>D69-C69-C70-C71</f>
        <v>11521.869999999999</v>
      </c>
    </row>
    <row r="70" spans="1:8" x14ac:dyDescent="0.2">
      <c r="A70" t="s">
        <v>378</v>
      </c>
      <c r="B70" s="4">
        <v>1412.93</v>
      </c>
      <c r="C70">
        <v>1412.93</v>
      </c>
      <c r="E70" s="7"/>
    </row>
    <row r="71" spans="1:8" x14ac:dyDescent="0.2">
      <c r="A71" t="s">
        <v>379</v>
      </c>
      <c r="B71" s="4">
        <v>12913.02</v>
      </c>
      <c r="C71">
        <v>12913.02</v>
      </c>
      <c r="E71" s="7"/>
    </row>
    <row r="72" spans="1:8" x14ac:dyDescent="0.2">
      <c r="A72" t="s">
        <v>282</v>
      </c>
      <c r="B72" s="4">
        <v>659.99</v>
      </c>
      <c r="C72">
        <v>659.99</v>
      </c>
      <c r="D72">
        <v>4500</v>
      </c>
      <c r="E72" s="6">
        <f>D72-C72-C73</f>
        <v>2982.0852000000004</v>
      </c>
    </row>
    <row r="73" spans="1:8" x14ac:dyDescent="0.2">
      <c r="A73" t="s">
        <v>383</v>
      </c>
      <c r="B73" s="4">
        <v>857.9248</v>
      </c>
      <c r="C73">
        <v>857.9248</v>
      </c>
      <c r="E73" s="7"/>
    </row>
    <row r="74" spans="1:8" x14ac:dyDescent="0.2">
      <c r="A74" t="s">
        <v>271</v>
      </c>
      <c r="B74" s="4">
        <v>337.88</v>
      </c>
      <c r="C74">
        <v>337.88</v>
      </c>
      <c r="D74">
        <v>500</v>
      </c>
      <c r="E74" s="6">
        <f t="shared" si="1"/>
        <v>162.12</v>
      </c>
      <c r="H74" s="4"/>
    </row>
    <row r="75" spans="1:8" x14ac:dyDescent="0.2">
      <c r="A75" t="s">
        <v>294</v>
      </c>
      <c r="B75" s="4">
        <v>6550.68</v>
      </c>
      <c r="C75">
        <v>6550.68</v>
      </c>
      <c r="D75">
        <v>18450</v>
      </c>
      <c r="E75" s="6">
        <f t="shared" si="1"/>
        <v>11899.32</v>
      </c>
    </row>
    <row r="76" spans="1:8" x14ac:dyDescent="0.2">
      <c r="A76" t="s">
        <v>74</v>
      </c>
      <c r="B76" s="4">
        <v>730.92000000000007</v>
      </c>
      <c r="C76">
        <v>730.92000000000007</v>
      </c>
      <c r="D76">
        <v>2000</v>
      </c>
      <c r="E76" s="59">
        <f t="shared" si="1"/>
        <v>1269.08</v>
      </c>
    </row>
    <row r="77" spans="1:8" x14ac:dyDescent="0.2">
      <c r="A77" t="s">
        <v>274</v>
      </c>
      <c r="B77" s="4">
        <v>72.42</v>
      </c>
      <c r="C77">
        <v>72.42</v>
      </c>
      <c r="D77">
        <v>750</v>
      </c>
      <c r="E77" s="6">
        <f t="shared" si="1"/>
        <v>677.58</v>
      </c>
    </row>
    <row r="78" spans="1:8" x14ac:dyDescent="0.2">
      <c r="A78" t="s">
        <v>295</v>
      </c>
      <c r="B78" s="4">
        <v>11633.91</v>
      </c>
      <c r="C78">
        <v>11633.91</v>
      </c>
      <c r="D78">
        <v>10000</v>
      </c>
      <c r="E78" s="7">
        <f>D78-C78-C79+D79</f>
        <v>-113.87159999999994</v>
      </c>
    </row>
    <row r="79" spans="1:8" x14ac:dyDescent="0.2">
      <c r="A79" t="s">
        <v>382</v>
      </c>
      <c r="B79" s="4">
        <v>479.96159999999998</v>
      </c>
      <c r="C79">
        <v>479.96159999999998</v>
      </c>
      <c r="D79">
        <v>2000</v>
      </c>
      <c r="E79" s="59"/>
    </row>
    <row r="80" spans="1:8" x14ac:dyDescent="0.2">
      <c r="A80" t="s">
        <v>302</v>
      </c>
      <c r="B80" s="4">
        <v>252900</v>
      </c>
      <c r="C80">
        <v>252900</v>
      </c>
      <c r="E80" s="7"/>
    </row>
    <row r="81" spans="1:10" x14ac:dyDescent="0.2">
      <c r="A81" t="s">
        <v>298</v>
      </c>
      <c r="B81" s="4">
        <v>388.28000000000003</v>
      </c>
      <c r="C81">
        <v>388.28000000000003</v>
      </c>
      <c r="D81">
        <v>4000</v>
      </c>
      <c r="E81" s="6">
        <f>D81-C81-C82</f>
        <v>3004.7999999999997</v>
      </c>
    </row>
    <row r="82" spans="1:10" x14ac:dyDescent="0.2">
      <c r="A82" t="s">
        <v>380</v>
      </c>
      <c r="B82" s="4">
        <v>606.91999999999996</v>
      </c>
      <c r="C82">
        <v>606.91999999999996</v>
      </c>
      <c r="E82" s="7"/>
    </row>
    <row r="83" spans="1:10" x14ac:dyDescent="0.2">
      <c r="A83" t="s">
        <v>269</v>
      </c>
      <c r="B83" s="4">
        <v>107.51</v>
      </c>
      <c r="C83">
        <v>107.51</v>
      </c>
      <c r="D83">
        <v>500</v>
      </c>
      <c r="E83" s="6">
        <f t="shared" si="1"/>
        <v>392.49</v>
      </c>
    </row>
    <row r="84" spans="1:10" x14ac:dyDescent="0.2">
      <c r="A84" t="s">
        <v>303</v>
      </c>
      <c r="B84" s="4">
        <v>-3342.45</v>
      </c>
      <c r="C84">
        <v>-3342.45</v>
      </c>
      <c r="E84" s="59"/>
    </row>
    <row r="85" spans="1:10" x14ac:dyDescent="0.2">
      <c r="A85" t="s">
        <v>306</v>
      </c>
      <c r="B85" s="4">
        <v>403382.8014</v>
      </c>
      <c r="C85">
        <v>403382.8014</v>
      </c>
      <c r="E85" s="7"/>
    </row>
    <row r="86" spans="1:10" x14ac:dyDescent="0.2">
      <c r="A86" t="s">
        <v>284</v>
      </c>
      <c r="B86" s="4">
        <v>4200</v>
      </c>
      <c r="C86">
        <v>4200</v>
      </c>
      <c r="D86">
        <v>3400</v>
      </c>
      <c r="E86" s="7">
        <f t="shared" si="1"/>
        <v>-800</v>
      </c>
    </row>
    <row r="87" spans="1:10" ht="19.5" x14ac:dyDescent="0.25">
      <c r="F87" s="61"/>
    </row>
    <row r="88" spans="1:10" x14ac:dyDescent="0.2">
      <c r="A88" s="107" t="s">
        <v>451</v>
      </c>
    </row>
    <row r="89" spans="1:10" x14ac:dyDescent="0.2">
      <c r="A89" t="s">
        <v>297</v>
      </c>
      <c r="B89" t="s">
        <v>453</v>
      </c>
      <c r="C89" t="s">
        <v>452</v>
      </c>
      <c r="D89" t="s">
        <v>454</v>
      </c>
      <c r="I89" s="137" t="s">
        <v>512</v>
      </c>
    </row>
    <row r="90" spans="1:10" ht="13.5" thickBot="1" x14ac:dyDescent="0.25">
      <c r="A90" t="s">
        <v>301</v>
      </c>
      <c r="B90">
        <v>46888.100000000006</v>
      </c>
      <c r="I90" s="139" t="s">
        <v>514</v>
      </c>
      <c r="J90" s="139">
        <v>9222.35</v>
      </c>
    </row>
    <row r="91" spans="1:10" ht="13.5" thickBot="1" x14ac:dyDescent="0.25">
      <c r="A91" t="s">
        <v>272</v>
      </c>
      <c r="B91">
        <v>1120.8899999999999</v>
      </c>
      <c r="C91">
        <v>700</v>
      </c>
      <c r="D91" s="112">
        <f>C91-(B91+B92)</f>
        <v>-685.88999999999987</v>
      </c>
      <c r="F91" t="s">
        <v>457</v>
      </c>
      <c r="G91">
        <f>11000-G92-G93-G94-G95-G96-G97-G98-G99-G100-G101-G102</f>
        <v>5950</v>
      </c>
      <c r="I91" s="138" t="s">
        <v>513</v>
      </c>
      <c r="J91" s="138">
        <f>J90-SUM(J93:J109)</f>
        <v>4102.3500000000004</v>
      </c>
    </row>
    <row r="92" spans="1:10" x14ac:dyDescent="0.2">
      <c r="A92" t="s">
        <v>381</v>
      </c>
      <c r="B92">
        <v>265</v>
      </c>
      <c r="F92" s="118" t="s">
        <v>455</v>
      </c>
      <c r="G92" s="111">
        <v>2700</v>
      </c>
      <c r="I92" t="s">
        <v>517</v>
      </c>
    </row>
    <row r="93" spans="1:10" x14ac:dyDescent="0.2">
      <c r="A93" t="s">
        <v>279</v>
      </c>
      <c r="B93">
        <v>1075</v>
      </c>
      <c r="C93">
        <v>2400</v>
      </c>
      <c r="D93" s="109">
        <f>C93-B93</f>
        <v>1325</v>
      </c>
      <c r="F93" s="113" t="s">
        <v>456</v>
      </c>
      <c r="G93" s="117">
        <v>2000</v>
      </c>
      <c r="I93" t="s">
        <v>455</v>
      </c>
      <c r="J93">
        <v>800</v>
      </c>
    </row>
    <row r="94" spans="1:10" x14ac:dyDescent="0.2">
      <c r="A94" t="s">
        <v>293</v>
      </c>
      <c r="B94">
        <f>30824+12289</f>
        <v>43113</v>
      </c>
      <c r="C94">
        <v>40000</v>
      </c>
      <c r="D94" s="103">
        <f>C94-B94</f>
        <v>-3113</v>
      </c>
      <c r="F94" s="113" t="s">
        <v>458</v>
      </c>
      <c r="G94" s="117">
        <v>350</v>
      </c>
      <c r="I94" t="s">
        <v>515</v>
      </c>
      <c r="J94">
        <v>350</v>
      </c>
    </row>
    <row r="95" spans="1:10" x14ac:dyDescent="0.2">
      <c r="A95" t="s">
        <v>385</v>
      </c>
      <c r="B95">
        <v>2021</v>
      </c>
      <c r="C95">
        <v>3400</v>
      </c>
      <c r="D95" s="104">
        <f t="shared" ref="D95:D97" si="2">C95-B95</f>
        <v>1379</v>
      </c>
      <c r="F95" s="113"/>
      <c r="G95" s="117"/>
      <c r="I95" t="s">
        <v>516</v>
      </c>
      <c r="J95">
        <v>90</v>
      </c>
    </row>
    <row r="96" spans="1:10" x14ac:dyDescent="0.2">
      <c r="A96" t="s">
        <v>287</v>
      </c>
      <c r="B96">
        <v>1034.1500000000001</v>
      </c>
      <c r="C96">
        <v>1274</v>
      </c>
      <c r="D96" s="73">
        <f t="shared" si="2"/>
        <v>239.84999999999991</v>
      </c>
      <c r="F96" s="113"/>
      <c r="G96" s="117"/>
      <c r="I96" t="s">
        <v>518</v>
      </c>
      <c r="J96">
        <v>3880</v>
      </c>
    </row>
    <row r="97" spans="1:7" ht="13.5" thickBot="1" x14ac:dyDescent="0.25">
      <c r="A97" t="s">
        <v>289</v>
      </c>
      <c r="B97">
        <v>4388.0599999999995</v>
      </c>
      <c r="C97">
        <v>6016</v>
      </c>
      <c r="D97" s="73">
        <f t="shared" si="2"/>
        <v>1627.9400000000005</v>
      </c>
      <c r="F97" s="113"/>
      <c r="G97" s="117"/>
    </row>
    <row r="98" spans="1:7" ht="13.5" thickBot="1" x14ac:dyDescent="0.25">
      <c r="A98" t="s">
        <v>278</v>
      </c>
      <c r="B98">
        <v>2924.7</v>
      </c>
      <c r="C98">
        <v>3000</v>
      </c>
      <c r="D98" s="112">
        <f>C98-(B98+B99)</f>
        <v>-14.699999999999818</v>
      </c>
      <c r="F98" s="113"/>
      <c r="G98" s="117"/>
    </row>
    <row r="99" spans="1:7" x14ac:dyDescent="0.2">
      <c r="A99" t="s">
        <v>395</v>
      </c>
      <c r="B99">
        <v>90</v>
      </c>
      <c r="F99" s="113"/>
      <c r="G99" s="117"/>
    </row>
    <row r="100" spans="1:7" x14ac:dyDescent="0.2">
      <c r="A100" t="s">
        <v>267</v>
      </c>
      <c r="B100">
        <v>289.51</v>
      </c>
      <c r="C100">
        <v>300</v>
      </c>
      <c r="D100" s="73">
        <f t="shared" ref="D100" si="3">C100-B100</f>
        <v>10.490000000000009</v>
      </c>
      <c r="F100" s="113"/>
      <c r="G100" s="117"/>
    </row>
    <row r="101" spans="1:7" x14ac:dyDescent="0.2">
      <c r="A101" t="s">
        <v>277</v>
      </c>
      <c r="B101">
        <v>887.71</v>
      </c>
      <c r="C101">
        <v>1500</v>
      </c>
      <c r="D101">
        <f>C101-(B101+B102)</f>
        <v>349.28999999999996</v>
      </c>
      <c r="F101" s="113"/>
      <c r="G101" s="117"/>
    </row>
    <row r="102" spans="1:7" ht="13.5" thickBot="1" x14ac:dyDescent="0.25">
      <c r="A102" t="s">
        <v>387</v>
      </c>
      <c r="B102">
        <v>263</v>
      </c>
      <c r="F102" s="110"/>
      <c r="G102" s="106"/>
    </row>
    <row r="103" spans="1:7" x14ac:dyDescent="0.2">
      <c r="A103" t="s">
        <v>285</v>
      </c>
      <c r="B103">
        <v>19152.18</v>
      </c>
      <c r="C103">
        <v>45000</v>
      </c>
      <c r="D103">
        <f>C103-(B103+B104+B105)</f>
        <v>11521.869999999995</v>
      </c>
    </row>
    <row r="104" spans="1:7" x14ac:dyDescent="0.2">
      <c r="A104" t="s">
        <v>378</v>
      </c>
      <c r="B104">
        <v>1412.93</v>
      </c>
    </row>
    <row r="105" spans="1:7" x14ac:dyDescent="0.2">
      <c r="A105" t="s">
        <v>379</v>
      </c>
      <c r="B105">
        <v>12913.02</v>
      </c>
    </row>
    <row r="106" spans="1:7" x14ac:dyDescent="0.2">
      <c r="A106" t="s">
        <v>282</v>
      </c>
      <c r="B106">
        <v>707.82999999999993</v>
      </c>
      <c r="C106">
        <v>4500</v>
      </c>
      <c r="D106" s="43">
        <f>C106-(B106+B107)</f>
        <v>2609.8697000000002</v>
      </c>
    </row>
    <row r="107" spans="1:7" x14ac:dyDescent="0.2">
      <c r="A107" t="s">
        <v>383</v>
      </c>
      <c r="B107">
        <v>1182.3002999999999</v>
      </c>
    </row>
    <row r="108" spans="1:7" x14ac:dyDescent="0.2">
      <c r="A108" t="s">
        <v>271</v>
      </c>
      <c r="B108">
        <v>337.88</v>
      </c>
      <c r="C108">
        <v>500</v>
      </c>
      <c r="D108" s="73">
        <f t="shared" ref="D108:D111" si="4">C108-B108</f>
        <v>162.12</v>
      </c>
    </row>
    <row r="109" spans="1:7" x14ac:dyDescent="0.2">
      <c r="A109" t="s">
        <v>294</v>
      </c>
      <c r="B109">
        <v>27849.670000000002</v>
      </c>
      <c r="C109">
        <v>18450</v>
      </c>
      <c r="D109" s="103">
        <f t="shared" si="4"/>
        <v>-9399.6700000000019</v>
      </c>
    </row>
    <row r="110" spans="1:7" x14ac:dyDescent="0.2">
      <c r="A110" t="s">
        <v>74</v>
      </c>
      <c r="B110">
        <v>1173.57</v>
      </c>
      <c r="C110">
        <v>2000</v>
      </c>
      <c r="D110" s="101">
        <f t="shared" si="4"/>
        <v>826.43000000000006</v>
      </c>
    </row>
    <row r="111" spans="1:7" x14ac:dyDescent="0.2">
      <c r="A111" t="s">
        <v>274</v>
      </c>
      <c r="B111">
        <v>72.42</v>
      </c>
      <c r="C111">
        <v>750</v>
      </c>
      <c r="D111" s="101">
        <f t="shared" si="4"/>
        <v>677.58</v>
      </c>
    </row>
    <row r="112" spans="1:7" x14ac:dyDescent="0.2">
      <c r="A112" t="s">
        <v>295</v>
      </c>
      <c r="B112">
        <v>15538.279999999999</v>
      </c>
      <c r="C112">
        <v>10000</v>
      </c>
      <c r="D112" s="103">
        <f>C112-(B112+B113)</f>
        <v>-5791.2799999999988</v>
      </c>
    </row>
    <row r="113" spans="1:4" x14ac:dyDescent="0.2">
      <c r="A113" t="s">
        <v>382</v>
      </c>
      <c r="B113">
        <v>253</v>
      </c>
    </row>
    <row r="114" spans="1:4" x14ac:dyDescent="0.2">
      <c r="A114" t="s">
        <v>298</v>
      </c>
      <c r="B114">
        <v>461.48</v>
      </c>
      <c r="C114">
        <v>4000</v>
      </c>
      <c r="D114" s="73">
        <f>C114-(B114+B115)</f>
        <v>2599.15</v>
      </c>
    </row>
    <row r="115" spans="1:4" x14ac:dyDescent="0.2">
      <c r="A115" t="s">
        <v>380</v>
      </c>
      <c r="B115">
        <v>939.37</v>
      </c>
    </row>
    <row r="116" spans="1:4" x14ac:dyDescent="0.2">
      <c r="A116" t="s">
        <v>269</v>
      </c>
      <c r="B116">
        <v>107.51</v>
      </c>
      <c r="C116">
        <v>500</v>
      </c>
      <c r="D116" s="73">
        <f t="shared" ref="D116" si="5">C116-B116</f>
        <v>392.49</v>
      </c>
    </row>
    <row r="117" spans="1:4" x14ac:dyDescent="0.2">
      <c r="C117">
        <v>2000</v>
      </c>
      <c r="D117">
        <f>C117</f>
        <v>2000</v>
      </c>
    </row>
    <row r="119" spans="1:4" x14ac:dyDescent="0.2">
      <c r="B119">
        <f>SUM(B91:B116)</f>
        <v>139573.46030000001</v>
      </c>
      <c r="D119">
        <f>SUM(D91:D117)</f>
        <v>6716.5396999999975</v>
      </c>
    </row>
  </sheetData>
  <sortState ref="F91:G115">
    <sortCondition ref="F91"/>
  </sortState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0"/>
  <sheetViews>
    <sheetView topLeftCell="C1" zoomScale="115" zoomScaleNormal="115" workbookViewId="0">
      <pane xSplit="1" ySplit="1" topLeftCell="Q2" activePane="bottomRight" state="frozen"/>
      <selection activeCell="C1" sqref="C1"/>
      <selection pane="topRight" activeCell="D1" sqref="D1"/>
      <selection pane="bottomLeft" activeCell="C2" sqref="C2"/>
      <selection pane="bottomRight" activeCell="X518" sqref="X518"/>
    </sheetView>
  </sheetViews>
  <sheetFormatPr defaultRowHeight="12.75" x14ac:dyDescent="0.2"/>
  <cols>
    <col min="3" max="3" width="56.85546875" customWidth="1"/>
    <col min="4" max="12" width="10" customWidth="1"/>
    <col min="13" max="13" width="9.140625" style="59"/>
    <col min="14" max="14" width="5.140625" customWidth="1"/>
    <col min="16" max="16" width="9.140625" customWidth="1"/>
    <col min="19" max="19" width="15.28515625" customWidth="1"/>
    <col min="20" max="20" width="12.5703125" bestFit="1" customWidth="1"/>
    <col min="26" max="26" width="9.140625" customWidth="1"/>
  </cols>
  <sheetData>
    <row r="1" spans="1:32" x14ac:dyDescent="0.2">
      <c r="A1" t="s">
        <v>296</v>
      </c>
      <c r="C1" t="s">
        <v>297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s="59" t="s">
        <v>9</v>
      </c>
      <c r="N1" t="s">
        <v>10</v>
      </c>
      <c r="O1" t="s">
        <v>11</v>
      </c>
      <c r="P1" t="s">
        <v>12</v>
      </c>
      <c r="Q1" t="s">
        <v>13</v>
      </c>
      <c r="R1" t="s">
        <v>264</v>
      </c>
      <c r="S1" t="s">
        <v>510</v>
      </c>
    </row>
    <row r="2" spans="1:32" ht="15" x14ac:dyDescent="0.25">
      <c r="C2" t="s">
        <v>267</v>
      </c>
      <c r="D2" t="s">
        <v>14</v>
      </c>
      <c r="E2" t="s">
        <v>15</v>
      </c>
      <c r="F2" s="121">
        <v>15002172</v>
      </c>
      <c r="H2" t="s">
        <v>99</v>
      </c>
      <c r="I2" t="s">
        <v>100</v>
      </c>
      <c r="K2" t="s">
        <v>183</v>
      </c>
      <c r="L2" t="s">
        <v>184</v>
      </c>
      <c r="M2" s="134">
        <v>2015</v>
      </c>
      <c r="N2" s="1">
        <v>4</v>
      </c>
      <c r="O2" t="s">
        <v>86</v>
      </c>
      <c r="P2" t="s">
        <v>185</v>
      </c>
      <c r="Q2" s="2">
        <v>0.68</v>
      </c>
      <c r="S2" s="124" t="s">
        <v>0</v>
      </c>
      <c r="T2" s="124" t="s">
        <v>1</v>
      </c>
      <c r="U2" s="124" t="s">
        <v>2</v>
      </c>
      <c r="V2" s="124" t="s">
        <v>3</v>
      </c>
      <c r="W2" s="124" t="s">
        <v>4</v>
      </c>
      <c r="X2" s="124" t="s">
        <v>5</v>
      </c>
      <c r="Y2" s="124" t="s">
        <v>6</v>
      </c>
      <c r="Z2" s="124" t="s">
        <v>7</v>
      </c>
      <c r="AA2" s="124" t="s">
        <v>8</v>
      </c>
      <c r="AB2" s="124" t="s">
        <v>9</v>
      </c>
      <c r="AC2" s="124" t="s">
        <v>10</v>
      </c>
      <c r="AD2" s="124" t="s">
        <v>11</v>
      </c>
      <c r="AE2" s="124" t="s">
        <v>12</v>
      </c>
      <c r="AF2" s="124" t="s">
        <v>13</v>
      </c>
    </row>
    <row r="3" spans="1:32" ht="15" x14ac:dyDescent="0.25">
      <c r="C3" t="s">
        <v>295</v>
      </c>
      <c r="D3" t="s">
        <v>14</v>
      </c>
      <c r="E3" t="s">
        <v>15</v>
      </c>
      <c r="F3" s="1">
        <v>15001202</v>
      </c>
      <c r="H3" t="s">
        <v>99</v>
      </c>
      <c r="I3" t="s">
        <v>100</v>
      </c>
      <c r="K3" t="s">
        <v>18</v>
      </c>
      <c r="L3" t="s">
        <v>19</v>
      </c>
      <c r="M3" s="134">
        <v>2015</v>
      </c>
      <c r="N3" s="1">
        <v>2</v>
      </c>
      <c r="O3" t="s">
        <v>86</v>
      </c>
      <c r="P3" t="s">
        <v>106</v>
      </c>
      <c r="Q3" s="122">
        <v>1.71</v>
      </c>
      <c r="S3" s="124" t="s">
        <v>14</v>
      </c>
      <c r="T3" s="124" t="s">
        <v>15</v>
      </c>
      <c r="U3" s="125">
        <v>15007109</v>
      </c>
      <c r="V3" s="124"/>
      <c r="W3" s="124" t="s">
        <v>459</v>
      </c>
      <c r="X3" s="124" t="s">
        <v>460</v>
      </c>
      <c r="Y3" s="124"/>
      <c r="Z3" s="124" t="s">
        <v>18</v>
      </c>
      <c r="AA3" s="124" t="s">
        <v>19</v>
      </c>
      <c r="AB3" s="124" t="s">
        <v>20</v>
      </c>
      <c r="AC3" s="125">
        <v>10</v>
      </c>
      <c r="AD3" s="124" t="s">
        <v>461</v>
      </c>
      <c r="AE3" s="124" t="s">
        <v>462</v>
      </c>
      <c r="AF3" s="126">
        <v>149</v>
      </c>
    </row>
    <row r="4" spans="1:32" ht="15" x14ac:dyDescent="0.25">
      <c r="C4" t="s">
        <v>278</v>
      </c>
      <c r="D4" t="s">
        <v>14</v>
      </c>
      <c r="E4" t="s">
        <v>15</v>
      </c>
      <c r="F4" s="1">
        <v>15003670</v>
      </c>
      <c r="H4" t="s">
        <v>217</v>
      </c>
      <c r="I4" t="s">
        <v>218</v>
      </c>
      <c r="K4" t="s">
        <v>18</v>
      </c>
      <c r="L4" t="s">
        <v>19</v>
      </c>
      <c r="M4" s="134">
        <v>2015</v>
      </c>
      <c r="N4" s="1">
        <v>5</v>
      </c>
      <c r="O4" t="s">
        <v>86</v>
      </c>
      <c r="P4" t="s">
        <v>137</v>
      </c>
      <c r="Q4" s="2">
        <v>2.0099999999999998</v>
      </c>
      <c r="S4" s="124" t="s">
        <v>14</v>
      </c>
      <c r="T4" s="124" t="s">
        <v>15</v>
      </c>
      <c r="U4" s="125">
        <v>15002651</v>
      </c>
      <c r="V4" s="124"/>
      <c r="W4" s="124" t="s">
        <v>16</v>
      </c>
      <c r="X4" s="124" t="s">
        <v>17</v>
      </c>
      <c r="Y4" s="124"/>
      <c r="Z4" s="124" t="s">
        <v>18</v>
      </c>
      <c r="AA4" s="124" t="s">
        <v>19</v>
      </c>
      <c r="AB4" s="124" t="s">
        <v>20</v>
      </c>
      <c r="AC4" s="125">
        <v>4</v>
      </c>
      <c r="AD4" s="124" t="s">
        <v>21</v>
      </c>
      <c r="AE4" s="124" t="s">
        <v>22</v>
      </c>
      <c r="AF4" s="126">
        <v>469.75</v>
      </c>
    </row>
    <row r="5" spans="1:32" ht="15" x14ac:dyDescent="0.25">
      <c r="C5" t="s">
        <v>282</v>
      </c>
      <c r="F5" s="120"/>
      <c r="H5" s="66" t="s">
        <v>99</v>
      </c>
      <c r="I5" s="66" t="s">
        <v>100</v>
      </c>
      <c r="K5" s="66" t="s">
        <v>18</v>
      </c>
      <c r="L5" s="66" t="s">
        <v>19</v>
      </c>
      <c r="M5" s="134">
        <v>2015</v>
      </c>
      <c r="N5" s="66">
        <v>7</v>
      </c>
      <c r="O5" s="66" t="s">
        <v>86</v>
      </c>
      <c r="P5" s="66" t="s">
        <v>344</v>
      </c>
      <c r="Q5" s="66">
        <v>2.23</v>
      </c>
      <c r="S5" s="124" t="s">
        <v>14</v>
      </c>
      <c r="T5" s="124" t="s">
        <v>15</v>
      </c>
      <c r="U5" s="125">
        <v>15003627</v>
      </c>
      <c r="V5" s="124"/>
      <c r="W5" s="124" t="s">
        <v>16</v>
      </c>
      <c r="X5" s="124" t="s">
        <v>17</v>
      </c>
      <c r="Y5" s="124"/>
      <c r="Z5" s="124" t="s">
        <v>18</v>
      </c>
      <c r="AA5" s="124" t="s">
        <v>19</v>
      </c>
      <c r="AB5" s="124" t="s">
        <v>20</v>
      </c>
      <c r="AC5" s="125">
        <v>5</v>
      </c>
      <c r="AD5" s="124" t="s">
        <v>23</v>
      </c>
      <c r="AE5" s="124" t="s">
        <v>24</v>
      </c>
      <c r="AF5" s="126">
        <v>564.4</v>
      </c>
    </row>
    <row r="6" spans="1:32" ht="15" x14ac:dyDescent="0.25">
      <c r="C6" t="s">
        <v>278</v>
      </c>
      <c r="D6" t="s">
        <v>14</v>
      </c>
      <c r="E6" t="s">
        <v>15</v>
      </c>
      <c r="F6" s="1">
        <v>15001944</v>
      </c>
      <c r="H6" t="s">
        <v>217</v>
      </c>
      <c r="I6" t="s">
        <v>218</v>
      </c>
      <c r="K6" t="s">
        <v>18</v>
      </c>
      <c r="L6" t="s">
        <v>19</v>
      </c>
      <c r="M6" s="134">
        <v>2015</v>
      </c>
      <c r="N6" s="1">
        <v>3</v>
      </c>
      <c r="O6" t="s">
        <v>86</v>
      </c>
      <c r="P6" t="s">
        <v>119</v>
      </c>
      <c r="Q6" s="122">
        <v>3.23</v>
      </c>
      <c r="S6" s="124" t="s">
        <v>14</v>
      </c>
      <c r="T6" s="124" t="s">
        <v>15</v>
      </c>
      <c r="U6" s="125">
        <v>15007761</v>
      </c>
      <c r="V6" s="124"/>
      <c r="W6" s="124" t="s">
        <v>463</v>
      </c>
      <c r="X6" s="124" t="s">
        <v>464</v>
      </c>
      <c r="Y6" s="124"/>
      <c r="Z6" s="124" t="s">
        <v>18</v>
      </c>
      <c r="AA6" s="124" t="s">
        <v>19</v>
      </c>
      <c r="AB6" s="124" t="s">
        <v>20</v>
      </c>
      <c r="AC6" s="125">
        <v>11</v>
      </c>
      <c r="AD6" s="124" t="s">
        <v>465</v>
      </c>
      <c r="AE6" s="124" t="s">
        <v>466</v>
      </c>
      <c r="AF6" s="126">
        <v>110</v>
      </c>
    </row>
    <row r="7" spans="1:32" ht="15" x14ac:dyDescent="0.25">
      <c r="C7" t="s">
        <v>278</v>
      </c>
      <c r="F7" s="1"/>
      <c r="K7" s="119" t="s">
        <v>18</v>
      </c>
      <c r="L7" s="119" t="s">
        <v>19</v>
      </c>
      <c r="M7" s="134">
        <v>2015</v>
      </c>
      <c r="N7" s="119">
        <v>9</v>
      </c>
      <c r="O7" s="119" t="s">
        <v>86</v>
      </c>
      <c r="P7" s="119" t="s">
        <v>421</v>
      </c>
      <c r="Q7" s="105">
        <v>3.58</v>
      </c>
      <c r="S7" s="124" t="s">
        <v>14</v>
      </c>
      <c r="T7" s="124" t="s">
        <v>15</v>
      </c>
      <c r="U7" s="125">
        <v>15001727</v>
      </c>
      <c r="V7" s="124"/>
      <c r="W7" s="124" t="s">
        <v>25</v>
      </c>
      <c r="X7" s="124" t="s">
        <v>26</v>
      </c>
      <c r="Y7" s="124"/>
      <c r="Z7" s="124" t="s">
        <v>27</v>
      </c>
      <c r="AA7" s="124" t="s">
        <v>28</v>
      </c>
      <c r="AB7" s="124" t="s">
        <v>20</v>
      </c>
      <c r="AC7" s="125">
        <v>3</v>
      </c>
      <c r="AD7" s="124" t="s">
        <v>29</v>
      </c>
      <c r="AE7" s="124" t="s">
        <v>30</v>
      </c>
      <c r="AF7" s="126">
        <v>24.8</v>
      </c>
    </row>
    <row r="8" spans="1:32" ht="15" x14ac:dyDescent="0.25">
      <c r="C8" t="s">
        <v>282</v>
      </c>
      <c r="F8" s="120"/>
      <c r="H8" s="66" t="s">
        <v>217</v>
      </c>
      <c r="I8" s="66" t="s">
        <v>218</v>
      </c>
      <c r="K8" s="66" t="s">
        <v>352</v>
      </c>
      <c r="L8" s="66" t="s">
        <v>234</v>
      </c>
      <c r="M8" s="134">
        <v>2015</v>
      </c>
      <c r="N8" s="66">
        <v>9</v>
      </c>
      <c r="O8" s="66" t="s">
        <v>44</v>
      </c>
      <c r="P8" s="66">
        <v>8390541</v>
      </c>
      <c r="Q8" s="66">
        <v>3.75</v>
      </c>
      <c r="S8" s="124" t="s">
        <v>14</v>
      </c>
      <c r="T8" s="124" t="s">
        <v>15</v>
      </c>
      <c r="U8" s="125">
        <v>15001047</v>
      </c>
      <c r="V8" s="124"/>
      <c r="W8" s="124" t="s">
        <v>25</v>
      </c>
      <c r="X8" s="124" t="s">
        <v>26</v>
      </c>
      <c r="Y8" s="124"/>
      <c r="Z8" s="124" t="s">
        <v>31</v>
      </c>
      <c r="AA8" s="124" t="s">
        <v>32</v>
      </c>
      <c r="AB8" s="124" t="s">
        <v>20</v>
      </c>
      <c r="AC8" s="125">
        <v>2</v>
      </c>
      <c r="AD8" s="124" t="s">
        <v>33</v>
      </c>
      <c r="AE8" s="124" t="s">
        <v>34</v>
      </c>
      <c r="AF8" s="126">
        <v>2146.56</v>
      </c>
    </row>
    <row r="9" spans="1:32" ht="15" x14ac:dyDescent="0.25">
      <c r="C9" t="s">
        <v>282</v>
      </c>
      <c r="F9" s="120"/>
      <c r="H9" s="66" t="s">
        <v>217</v>
      </c>
      <c r="I9" s="66" t="s">
        <v>218</v>
      </c>
      <c r="K9" s="66" t="s">
        <v>355</v>
      </c>
      <c r="L9" s="66" t="s">
        <v>234</v>
      </c>
      <c r="M9" s="134">
        <v>2015</v>
      </c>
      <c r="N9" s="66">
        <v>9</v>
      </c>
      <c r="O9" s="66" t="s">
        <v>44</v>
      </c>
      <c r="P9" s="66">
        <v>8526781</v>
      </c>
      <c r="Q9" s="123">
        <v>3.75</v>
      </c>
      <c r="S9" s="124" t="s">
        <v>14</v>
      </c>
      <c r="T9" s="124" t="s">
        <v>15</v>
      </c>
      <c r="U9" s="125">
        <v>15001286</v>
      </c>
      <c r="V9" s="124"/>
      <c r="W9" s="124" t="s">
        <v>25</v>
      </c>
      <c r="X9" s="124" t="s">
        <v>26</v>
      </c>
      <c r="Y9" s="124"/>
      <c r="Z9" s="124" t="s">
        <v>35</v>
      </c>
      <c r="AA9" s="124" t="s">
        <v>36</v>
      </c>
      <c r="AB9" s="124" t="s">
        <v>20</v>
      </c>
      <c r="AC9" s="125">
        <v>2</v>
      </c>
      <c r="AD9" s="124" t="s">
        <v>37</v>
      </c>
      <c r="AE9" s="124" t="s">
        <v>38</v>
      </c>
      <c r="AF9" s="126">
        <v>3305.43</v>
      </c>
    </row>
    <row r="10" spans="1:32" ht="15" x14ac:dyDescent="0.25">
      <c r="C10" t="s">
        <v>295</v>
      </c>
      <c r="D10" t="s">
        <v>14</v>
      </c>
      <c r="E10" t="s">
        <v>15</v>
      </c>
      <c r="F10" s="1">
        <v>15001890</v>
      </c>
      <c r="H10" t="s">
        <v>99</v>
      </c>
      <c r="I10" t="s">
        <v>100</v>
      </c>
      <c r="K10" t="s">
        <v>18</v>
      </c>
      <c r="L10" t="s">
        <v>19</v>
      </c>
      <c r="M10" s="134">
        <v>2015</v>
      </c>
      <c r="N10" s="1">
        <v>3</v>
      </c>
      <c r="O10" t="s">
        <v>86</v>
      </c>
      <c r="P10" t="s">
        <v>110</v>
      </c>
      <c r="Q10" s="2">
        <v>4.03</v>
      </c>
      <c r="S10" s="124" t="s">
        <v>14</v>
      </c>
      <c r="T10" s="124" t="s">
        <v>15</v>
      </c>
      <c r="U10" s="125">
        <v>15002219</v>
      </c>
      <c r="V10" s="124"/>
      <c r="W10" s="124" t="s">
        <v>25</v>
      </c>
      <c r="X10" s="124" t="s">
        <v>26</v>
      </c>
      <c r="Y10" s="124"/>
      <c r="Z10" s="124" t="s">
        <v>35</v>
      </c>
      <c r="AA10" s="124" t="s">
        <v>36</v>
      </c>
      <c r="AB10" s="124" t="s">
        <v>20</v>
      </c>
      <c r="AC10" s="125">
        <v>4</v>
      </c>
      <c r="AD10" s="124" t="s">
        <v>37</v>
      </c>
      <c r="AE10" s="124" t="s">
        <v>39</v>
      </c>
      <c r="AF10" s="126">
        <v>1209.18</v>
      </c>
    </row>
    <row r="11" spans="1:32" ht="15" x14ac:dyDescent="0.25">
      <c r="C11" t="s">
        <v>295</v>
      </c>
      <c r="D11" t="s">
        <v>14</v>
      </c>
      <c r="E11" t="s">
        <v>15</v>
      </c>
      <c r="F11" s="121">
        <v>15002726</v>
      </c>
      <c r="H11" s="120" t="s">
        <v>99</v>
      </c>
      <c r="I11" s="120" t="s">
        <v>100</v>
      </c>
      <c r="K11" s="120" t="s">
        <v>209</v>
      </c>
      <c r="L11" s="120" t="s">
        <v>201</v>
      </c>
      <c r="M11" s="134">
        <v>2015</v>
      </c>
      <c r="N11" s="121">
        <v>5</v>
      </c>
      <c r="O11" s="120" t="s">
        <v>86</v>
      </c>
      <c r="P11" s="120" t="s">
        <v>210</v>
      </c>
      <c r="Q11" s="2">
        <v>4.8099999999999996</v>
      </c>
      <c r="S11" s="124" t="s">
        <v>14</v>
      </c>
      <c r="T11" s="124" t="s">
        <v>15</v>
      </c>
      <c r="U11" s="125">
        <v>15000097</v>
      </c>
      <c r="V11" s="124"/>
      <c r="W11" s="124" t="s">
        <v>25</v>
      </c>
      <c r="X11" s="124" t="s">
        <v>26</v>
      </c>
      <c r="Y11" s="124"/>
      <c r="Z11" s="124" t="s">
        <v>40</v>
      </c>
      <c r="AA11" s="124" t="s">
        <v>41</v>
      </c>
      <c r="AB11" s="124" t="s">
        <v>20</v>
      </c>
      <c r="AC11" s="125">
        <v>1</v>
      </c>
      <c r="AD11" s="124" t="s">
        <v>42</v>
      </c>
      <c r="AE11" s="124" t="s">
        <v>43</v>
      </c>
      <c r="AF11" s="126">
        <v>1443.46</v>
      </c>
    </row>
    <row r="12" spans="1:32" ht="15" x14ac:dyDescent="0.25">
      <c r="C12" t="s">
        <v>295</v>
      </c>
      <c r="D12" t="s">
        <v>14</v>
      </c>
      <c r="E12" t="s">
        <v>15</v>
      </c>
      <c r="F12" s="1">
        <v>15001726</v>
      </c>
      <c r="H12" t="s">
        <v>99</v>
      </c>
      <c r="I12" t="s">
        <v>100</v>
      </c>
      <c r="K12" t="s">
        <v>200</v>
      </c>
      <c r="L12" t="s">
        <v>201</v>
      </c>
      <c r="M12" s="134">
        <v>2015</v>
      </c>
      <c r="N12" s="1">
        <v>3</v>
      </c>
      <c r="O12" t="s">
        <v>86</v>
      </c>
      <c r="P12" t="s">
        <v>202</v>
      </c>
      <c r="Q12" s="2">
        <v>4.8499999999999996</v>
      </c>
      <c r="S12" s="124" t="s">
        <v>14</v>
      </c>
      <c r="T12" s="124" t="s">
        <v>15</v>
      </c>
      <c r="U12" s="125">
        <v>15000097</v>
      </c>
      <c r="V12" s="124"/>
      <c r="W12" s="124" t="s">
        <v>25</v>
      </c>
      <c r="X12" s="124" t="s">
        <v>26</v>
      </c>
      <c r="Y12" s="124"/>
      <c r="Z12" s="124" t="s">
        <v>40</v>
      </c>
      <c r="AA12" s="124" t="s">
        <v>41</v>
      </c>
      <c r="AB12" s="124" t="s">
        <v>20</v>
      </c>
      <c r="AC12" s="125">
        <v>1</v>
      </c>
      <c r="AD12" s="124" t="s">
        <v>44</v>
      </c>
      <c r="AE12" s="124" t="s">
        <v>43</v>
      </c>
      <c r="AF12" s="126">
        <v>9.93</v>
      </c>
    </row>
    <row r="13" spans="1:32" ht="15" x14ac:dyDescent="0.25">
      <c r="C13" t="s">
        <v>278</v>
      </c>
      <c r="D13" t="s">
        <v>14</v>
      </c>
      <c r="E13" t="s">
        <v>15</v>
      </c>
      <c r="F13" s="1">
        <v>15004313</v>
      </c>
      <c r="H13" t="s">
        <v>217</v>
      </c>
      <c r="I13" t="s">
        <v>218</v>
      </c>
      <c r="K13" t="s">
        <v>18</v>
      </c>
      <c r="L13" t="s">
        <v>19</v>
      </c>
      <c r="M13" s="134">
        <v>2015</v>
      </c>
      <c r="N13" s="1">
        <v>6</v>
      </c>
      <c r="O13" t="s">
        <v>149</v>
      </c>
      <c r="P13" t="s">
        <v>91</v>
      </c>
      <c r="Q13" s="2">
        <v>5.14</v>
      </c>
      <c r="S13" s="124" t="s">
        <v>14</v>
      </c>
      <c r="T13" s="124" t="s">
        <v>15</v>
      </c>
      <c r="U13" s="125">
        <v>15001819</v>
      </c>
      <c r="V13" s="124"/>
      <c r="W13" s="124" t="s">
        <v>25</v>
      </c>
      <c r="X13" s="124" t="s">
        <v>26</v>
      </c>
      <c r="Y13" s="124"/>
      <c r="Z13" s="124" t="s">
        <v>45</v>
      </c>
      <c r="AA13" s="124" t="s">
        <v>32</v>
      </c>
      <c r="AB13" s="124" t="s">
        <v>20</v>
      </c>
      <c r="AC13" s="125">
        <v>3</v>
      </c>
      <c r="AD13" s="124" t="s">
        <v>33</v>
      </c>
      <c r="AE13" s="124" t="s">
        <v>46</v>
      </c>
      <c r="AF13" s="126">
        <v>495.36</v>
      </c>
    </row>
    <row r="14" spans="1:32" ht="15" x14ac:dyDescent="0.25">
      <c r="C14" t="s">
        <v>295</v>
      </c>
      <c r="D14" t="s">
        <v>14</v>
      </c>
      <c r="E14" t="s">
        <v>15</v>
      </c>
      <c r="F14" s="1">
        <v>15001167</v>
      </c>
      <c r="H14" t="s">
        <v>99</v>
      </c>
      <c r="I14" t="s">
        <v>100</v>
      </c>
      <c r="K14" t="s">
        <v>18</v>
      </c>
      <c r="L14" t="s">
        <v>19</v>
      </c>
      <c r="M14" s="134">
        <v>2015</v>
      </c>
      <c r="N14" s="1">
        <v>2</v>
      </c>
      <c r="O14" t="s">
        <v>86</v>
      </c>
      <c r="P14" t="s">
        <v>107</v>
      </c>
      <c r="Q14" s="2">
        <v>5.54</v>
      </c>
      <c r="S14" s="124" t="s">
        <v>14</v>
      </c>
      <c r="T14" s="124" t="s">
        <v>15</v>
      </c>
      <c r="U14" s="125">
        <v>15000640</v>
      </c>
      <c r="V14" s="124"/>
      <c r="W14" s="124" t="s">
        <v>25</v>
      </c>
      <c r="X14" s="124" t="s">
        <v>26</v>
      </c>
      <c r="Y14" s="124"/>
      <c r="Z14" s="124" t="s">
        <v>47</v>
      </c>
      <c r="AA14" s="124" t="s">
        <v>48</v>
      </c>
      <c r="AB14" s="124" t="s">
        <v>20</v>
      </c>
      <c r="AC14" s="125">
        <v>2</v>
      </c>
      <c r="AD14" s="124" t="s">
        <v>49</v>
      </c>
      <c r="AE14" s="124" t="s">
        <v>50</v>
      </c>
      <c r="AF14" s="126">
        <v>43.54</v>
      </c>
    </row>
    <row r="15" spans="1:32" ht="15" x14ac:dyDescent="0.25">
      <c r="C15" t="s">
        <v>289</v>
      </c>
      <c r="F15" s="1"/>
      <c r="L15" s="119" t="s">
        <v>19</v>
      </c>
      <c r="M15" s="134">
        <v>2015</v>
      </c>
      <c r="N15" s="119">
        <v>9</v>
      </c>
      <c r="O15" s="119" t="s">
        <v>23</v>
      </c>
      <c r="P15" s="119" t="s">
        <v>440</v>
      </c>
      <c r="Q15" s="105">
        <v>7</v>
      </c>
      <c r="S15" s="124" t="s">
        <v>14</v>
      </c>
      <c r="T15" s="124" t="s">
        <v>15</v>
      </c>
      <c r="U15" s="125">
        <v>15001488</v>
      </c>
      <c r="V15" s="124"/>
      <c r="W15" s="124" t="s">
        <v>25</v>
      </c>
      <c r="X15" s="124" t="s">
        <v>26</v>
      </c>
      <c r="Y15" s="124"/>
      <c r="Z15" s="124" t="s">
        <v>47</v>
      </c>
      <c r="AA15" s="124" t="s">
        <v>48</v>
      </c>
      <c r="AB15" s="124" t="s">
        <v>20</v>
      </c>
      <c r="AC15" s="125">
        <v>3</v>
      </c>
      <c r="AD15" s="124" t="s">
        <v>49</v>
      </c>
      <c r="AE15" s="124" t="s">
        <v>51</v>
      </c>
      <c r="AF15" s="126">
        <v>36</v>
      </c>
    </row>
    <row r="16" spans="1:32" ht="15" x14ac:dyDescent="0.25">
      <c r="C16" t="s">
        <v>278</v>
      </c>
      <c r="D16" t="s">
        <v>14</v>
      </c>
      <c r="E16" t="s">
        <v>15</v>
      </c>
      <c r="F16" s="1">
        <v>15001222</v>
      </c>
      <c r="H16" t="s">
        <v>217</v>
      </c>
      <c r="I16" t="s">
        <v>218</v>
      </c>
      <c r="K16" t="s">
        <v>18</v>
      </c>
      <c r="L16" t="s">
        <v>19</v>
      </c>
      <c r="M16" s="134">
        <v>2015</v>
      </c>
      <c r="N16" s="1">
        <v>2</v>
      </c>
      <c r="O16" t="s">
        <v>86</v>
      </c>
      <c r="P16" t="s">
        <v>219</v>
      </c>
      <c r="Q16" s="2">
        <v>7.09</v>
      </c>
      <c r="S16" s="124" t="s">
        <v>14</v>
      </c>
      <c r="T16" s="124" t="s">
        <v>15</v>
      </c>
      <c r="U16" s="125">
        <v>15002130</v>
      </c>
      <c r="V16" s="124"/>
      <c r="W16" s="124" t="s">
        <v>25</v>
      </c>
      <c r="X16" s="124" t="s">
        <v>26</v>
      </c>
      <c r="Y16" s="124"/>
      <c r="Z16" s="124" t="s">
        <v>47</v>
      </c>
      <c r="AA16" s="124" t="s">
        <v>48</v>
      </c>
      <c r="AB16" s="124" t="s">
        <v>20</v>
      </c>
      <c r="AC16" s="125">
        <v>4</v>
      </c>
      <c r="AD16" s="124" t="s">
        <v>49</v>
      </c>
      <c r="AE16" s="124" t="s">
        <v>52</v>
      </c>
      <c r="AF16" s="126">
        <v>36</v>
      </c>
    </row>
    <row r="17" spans="1:32" ht="15" x14ac:dyDescent="0.25">
      <c r="C17" t="s">
        <v>278</v>
      </c>
      <c r="D17" t="s">
        <v>14</v>
      </c>
      <c r="E17" t="s">
        <v>15</v>
      </c>
      <c r="F17" s="1">
        <v>15002651</v>
      </c>
      <c r="H17" t="s">
        <v>217</v>
      </c>
      <c r="I17" t="s">
        <v>218</v>
      </c>
      <c r="K17" s="120" t="s">
        <v>18</v>
      </c>
      <c r="L17" s="120" t="s">
        <v>19</v>
      </c>
      <c r="M17" s="134">
        <v>2015</v>
      </c>
      <c r="N17" s="121">
        <v>4</v>
      </c>
      <c r="O17" s="120" t="s">
        <v>86</v>
      </c>
      <c r="P17" s="120" t="s">
        <v>22</v>
      </c>
      <c r="Q17" s="2">
        <v>7.43</v>
      </c>
      <c r="S17" s="124" t="s">
        <v>14</v>
      </c>
      <c r="T17" s="124" t="s">
        <v>15</v>
      </c>
      <c r="U17" s="125">
        <v>15002875</v>
      </c>
      <c r="V17" s="124"/>
      <c r="W17" s="124" t="s">
        <v>25</v>
      </c>
      <c r="X17" s="124" t="s">
        <v>26</v>
      </c>
      <c r="Y17" s="124"/>
      <c r="Z17" s="124" t="s">
        <v>47</v>
      </c>
      <c r="AA17" s="124" t="s">
        <v>48</v>
      </c>
      <c r="AB17" s="124" t="s">
        <v>20</v>
      </c>
      <c r="AC17" s="125">
        <v>5</v>
      </c>
      <c r="AD17" s="124" t="s">
        <v>49</v>
      </c>
      <c r="AE17" s="124" t="s">
        <v>53</v>
      </c>
      <c r="AF17" s="126">
        <v>36</v>
      </c>
    </row>
    <row r="18" spans="1:32" ht="15" x14ac:dyDescent="0.25">
      <c r="C18" t="s">
        <v>74</v>
      </c>
      <c r="D18" t="s">
        <v>14</v>
      </c>
      <c r="E18" t="s">
        <v>15</v>
      </c>
      <c r="F18" s="1">
        <v>15001505</v>
      </c>
      <c r="H18" t="s">
        <v>217</v>
      </c>
      <c r="I18" t="s">
        <v>218</v>
      </c>
      <c r="K18" t="s">
        <v>237</v>
      </c>
      <c r="L18" t="s">
        <v>238</v>
      </c>
      <c r="M18" s="134">
        <v>2015</v>
      </c>
      <c r="N18" s="1">
        <v>3</v>
      </c>
      <c r="O18" t="s">
        <v>44</v>
      </c>
      <c r="P18" t="s">
        <v>240</v>
      </c>
      <c r="Q18" s="2">
        <v>8.26</v>
      </c>
      <c r="S18" s="124" t="s">
        <v>14</v>
      </c>
      <c r="T18" s="124" t="s">
        <v>15</v>
      </c>
      <c r="U18" s="125">
        <v>15004061</v>
      </c>
      <c r="V18" s="124"/>
      <c r="W18" s="124" t="s">
        <v>25</v>
      </c>
      <c r="X18" s="124" t="s">
        <v>26</v>
      </c>
      <c r="Y18" s="124"/>
      <c r="Z18" s="124" t="s">
        <v>47</v>
      </c>
      <c r="AA18" s="124" t="s">
        <v>48</v>
      </c>
      <c r="AB18" s="124" t="s">
        <v>20</v>
      </c>
      <c r="AC18" s="125">
        <v>6</v>
      </c>
      <c r="AD18" s="124" t="s">
        <v>49</v>
      </c>
      <c r="AE18" s="124" t="s">
        <v>54</v>
      </c>
      <c r="AF18" s="126">
        <v>36</v>
      </c>
    </row>
    <row r="19" spans="1:32" ht="15" x14ac:dyDescent="0.25">
      <c r="C19" t="s">
        <v>74</v>
      </c>
      <c r="D19" t="s">
        <v>14</v>
      </c>
      <c r="E19" t="s">
        <v>15</v>
      </c>
      <c r="F19" s="121">
        <v>15003782</v>
      </c>
      <c r="H19" s="120" t="s">
        <v>82</v>
      </c>
      <c r="I19" s="120" t="s">
        <v>83</v>
      </c>
      <c r="K19" s="120" t="s">
        <v>95</v>
      </c>
      <c r="L19" s="120" t="s">
        <v>96</v>
      </c>
      <c r="M19" s="134">
        <v>2015</v>
      </c>
      <c r="N19" s="121">
        <v>6</v>
      </c>
      <c r="O19" s="120" t="s">
        <v>44</v>
      </c>
      <c r="P19" s="120" t="s">
        <v>98</v>
      </c>
      <c r="Q19" s="122">
        <v>8.8800000000000008</v>
      </c>
      <c r="R19" t="s">
        <v>254</v>
      </c>
      <c r="S19" s="124" t="s">
        <v>14</v>
      </c>
      <c r="T19" s="124" t="s">
        <v>15</v>
      </c>
      <c r="U19" s="125">
        <v>15004739</v>
      </c>
      <c r="V19" s="124"/>
      <c r="W19" s="124" t="s">
        <v>25</v>
      </c>
      <c r="X19" s="124" t="s">
        <v>26</v>
      </c>
      <c r="Y19" s="124"/>
      <c r="Z19" s="124" t="s">
        <v>47</v>
      </c>
      <c r="AA19" s="124" t="s">
        <v>48</v>
      </c>
      <c r="AB19" s="124" t="s">
        <v>20</v>
      </c>
      <c r="AC19" s="125">
        <v>7</v>
      </c>
      <c r="AD19" s="124" t="s">
        <v>49</v>
      </c>
      <c r="AE19" s="124" t="s">
        <v>55</v>
      </c>
      <c r="AF19" s="126">
        <v>39.33</v>
      </c>
    </row>
    <row r="20" spans="1:32" ht="15" x14ac:dyDescent="0.25">
      <c r="C20" t="s">
        <v>289</v>
      </c>
      <c r="F20" s="121"/>
      <c r="H20" s="120"/>
      <c r="I20" s="120"/>
      <c r="K20" s="119" t="s">
        <v>18</v>
      </c>
      <c r="L20" s="119" t="s">
        <v>19</v>
      </c>
      <c r="M20" s="134">
        <v>2015</v>
      </c>
      <c r="N20" s="119">
        <v>9</v>
      </c>
      <c r="O20" s="119" t="s">
        <v>21</v>
      </c>
      <c r="P20" s="119" t="s">
        <v>441</v>
      </c>
      <c r="Q20" s="105">
        <v>8.94</v>
      </c>
      <c r="S20" s="124" t="s">
        <v>14</v>
      </c>
      <c r="T20" s="124" t="s">
        <v>15</v>
      </c>
      <c r="U20" s="125">
        <v>15005323</v>
      </c>
      <c r="V20" s="124"/>
      <c r="W20" s="124" t="s">
        <v>25</v>
      </c>
      <c r="X20" s="124" t="s">
        <v>26</v>
      </c>
      <c r="Y20" s="124"/>
      <c r="Z20" s="124" t="s">
        <v>47</v>
      </c>
      <c r="AA20" s="124" t="s">
        <v>48</v>
      </c>
      <c r="AB20" s="124" t="s">
        <v>20</v>
      </c>
      <c r="AC20" s="125">
        <v>8</v>
      </c>
      <c r="AD20" s="124" t="s">
        <v>49</v>
      </c>
      <c r="AE20" s="124" t="s">
        <v>398</v>
      </c>
      <c r="AF20" s="126">
        <v>36</v>
      </c>
    </row>
    <row r="21" spans="1:32" ht="15" x14ac:dyDescent="0.25">
      <c r="C21" t="s">
        <v>289</v>
      </c>
      <c r="F21" s="1"/>
      <c r="K21" s="119" t="s">
        <v>18</v>
      </c>
      <c r="L21" s="119" t="s">
        <v>19</v>
      </c>
      <c r="M21" s="134">
        <v>2015</v>
      </c>
      <c r="N21" s="119">
        <v>9</v>
      </c>
      <c r="O21" s="119" t="s">
        <v>21</v>
      </c>
      <c r="P21" s="119" t="s">
        <v>441</v>
      </c>
      <c r="Q21" s="105">
        <v>8.99</v>
      </c>
      <c r="S21" s="124" t="s">
        <v>14</v>
      </c>
      <c r="T21" s="124" t="s">
        <v>15</v>
      </c>
      <c r="U21" s="125">
        <v>15005867</v>
      </c>
      <c r="V21" s="124"/>
      <c r="W21" s="124" t="s">
        <v>25</v>
      </c>
      <c r="X21" s="124" t="s">
        <v>26</v>
      </c>
      <c r="Y21" s="124"/>
      <c r="Z21" s="124" t="s">
        <v>47</v>
      </c>
      <c r="AA21" s="124" t="s">
        <v>48</v>
      </c>
      <c r="AB21" s="124" t="s">
        <v>20</v>
      </c>
      <c r="AC21" s="125">
        <v>9</v>
      </c>
      <c r="AD21" s="124" t="s">
        <v>49</v>
      </c>
      <c r="AE21" s="124" t="s">
        <v>399</v>
      </c>
      <c r="AF21" s="126">
        <v>36</v>
      </c>
    </row>
    <row r="22" spans="1:32" ht="15" x14ac:dyDescent="0.25">
      <c r="C22" t="s">
        <v>74</v>
      </c>
      <c r="F22" s="1"/>
      <c r="K22" s="119" t="s">
        <v>183</v>
      </c>
      <c r="L22" s="119" t="s">
        <v>184</v>
      </c>
      <c r="M22" s="134">
        <v>2015</v>
      </c>
      <c r="N22" s="119">
        <v>4</v>
      </c>
      <c r="O22" s="119" t="s">
        <v>44</v>
      </c>
      <c r="P22" s="119" t="s">
        <v>185</v>
      </c>
      <c r="Q22" s="105">
        <v>9</v>
      </c>
      <c r="S22" s="124" t="s">
        <v>14</v>
      </c>
      <c r="T22" s="124" t="s">
        <v>15</v>
      </c>
      <c r="U22" s="125">
        <v>15006663</v>
      </c>
      <c r="V22" s="124"/>
      <c r="W22" s="124" t="s">
        <v>25</v>
      </c>
      <c r="X22" s="124" t="s">
        <v>26</v>
      </c>
      <c r="Y22" s="124"/>
      <c r="Z22" s="124" t="s">
        <v>47</v>
      </c>
      <c r="AA22" s="124" t="s">
        <v>48</v>
      </c>
      <c r="AB22" s="124" t="s">
        <v>20</v>
      </c>
      <c r="AC22" s="125">
        <v>10</v>
      </c>
      <c r="AD22" s="124" t="s">
        <v>49</v>
      </c>
      <c r="AE22" s="124" t="s">
        <v>400</v>
      </c>
      <c r="AF22" s="126">
        <v>36</v>
      </c>
    </row>
    <row r="23" spans="1:32" ht="15" x14ac:dyDescent="0.25">
      <c r="C23" t="s">
        <v>267</v>
      </c>
      <c r="D23" t="s">
        <v>14</v>
      </c>
      <c r="E23" t="s">
        <v>15</v>
      </c>
      <c r="F23" s="1">
        <v>15002172</v>
      </c>
      <c r="H23" t="s">
        <v>99</v>
      </c>
      <c r="I23" t="s">
        <v>100</v>
      </c>
      <c r="K23" t="s">
        <v>183</v>
      </c>
      <c r="L23" t="s">
        <v>184</v>
      </c>
      <c r="M23" s="134">
        <v>2015</v>
      </c>
      <c r="N23" s="1">
        <v>4</v>
      </c>
      <c r="O23" t="s">
        <v>44</v>
      </c>
      <c r="P23" t="s">
        <v>185</v>
      </c>
      <c r="Q23" s="2">
        <v>9</v>
      </c>
      <c r="S23" s="124" t="s">
        <v>14</v>
      </c>
      <c r="T23" s="124" t="s">
        <v>15</v>
      </c>
      <c r="U23" s="125">
        <v>15007315</v>
      </c>
      <c r="V23" s="124"/>
      <c r="W23" s="124" t="s">
        <v>25</v>
      </c>
      <c r="X23" s="124" t="s">
        <v>26</v>
      </c>
      <c r="Y23" s="124"/>
      <c r="Z23" s="124" t="s">
        <v>47</v>
      </c>
      <c r="AA23" s="124" t="s">
        <v>48</v>
      </c>
      <c r="AB23" s="124" t="s">
        <v>20</v>
      </c>
      <c r="AC23" s="125">
        <v>11</v>
      </c>
      <c r="AD23" s="124" t="s">
        <v>49</v>
      </c>
      <c r="AE23" s="124" t="s">
        <v>467</v>
      </c>
      <c r="AF23" s="126">
        <v>49.73</v>
      </c>
    </row>
    <row r="24" spans="1:32" ht="15" x14ac:dyDescent="0.25">
      <c r="C24" t="s">
        <v>74</v>
      </c>
      <c r="F24" s="1"/>
      <c r="K24" s="119" t="s">
        <v>433</v>
      </c>
      <c r="L24" s="119" t="s">
        <v>174</v>
      </c>
      <c r="M24" s="134">
        <v>2015</v>
      </c>
      <c r="N24" s="119">
        <v>10</v>
      </c>
      <c r="O24" s="119" t="s">
        <v>44</v>
      </c>
      <c r="P24" s="119" t="s">
        <v>435</v>
      </c>
      <c r="Q24" s="105">
        <v>9.09</v>
      </c>
      <c r="S24" s="124" t="s">
        <v>14</v>
      </c>
      <c r="T24" s="124" t="s">
        <v>15</v>
      </c>
      <c r="U24" s="125">
        <v>15001328</v>
      </c>
      <c r="V24" s="124"/>
      <c r="W24" s="124" t="s">
        <v>25</v>
      </c>
      <c r="X24" s="124" t="s">
        <v>26</v>
      </c>
      <c r="Y24" s="124"/>
      <c r="Z24" s="124" t="s">
        <v>56</v>
      </c>
      <c r="AA24" s="124" t="s">
        <v>28</v>
      </c>
      <c r="AB24" s="124" t="s">
        <v>20</v>
      </c>
      <c r="AC24" s="125">
        <v>3</v>
      </c>
      <c r="AD24" s="124" t="s">
        <v>29</v>
      </c>
      <c r="AE24" s="124" t="s">
        <v>57</v>
      </c>
      <c r="AF24" s="126">
        <v>24.8</v>
      </c>
    </row>
    <row r="25" spans="1:32" ht="15" x14ac:dyDescent="0.25">
      <c r="C25" t="s">
        <v>74</v>
      </c>
      <c r="D25" t="s">
        <v>14</v>
      </c>
      <c r="E25" t="s">
        <v>15</v>
      </c>
      <c r="F25" s="1">
        <v>15002524</v>
      </c>
      <c r="H25" t="s">
        <v>99</v>
      </c>
      <c r="I25" t="s">
        <v>100</v>
      </c>
      <c r="K25" t="s">
        <v>204</v>
      </c>
      <c r="L25" t="s">
        <v>174</v>
      </c>
      <c r="M25" s="134">
        <v>2015</v>
      </c>
      <c r="N25" s="1">
        <v>4</v>
      </c>
      <c r="O25" t="s">
        <v>44</v>
      </c>
      <c r="P25" t="s">
        <v>205</v>
      </c>
      <c r="Q25" s="2">
        <v>9.19</v>
      </c>
      <c r="S25" s="124" t="s">
        <v>14</v>
      </c>
      <c r="T25" s="124" t="s">
        <v>15</v>
      </c>
      <c r="U25" s="125">
        <v>15002110</v>
      </c>
      <c r="V25" s="124"/>
      <c r="W25" s="124" t="s">
        <v>25</v>
      </c>
      <c r="X25" s="124" t="s">
        <v>26</v>
      </c>
      <c r="Y25" s="124"/>
      <c r="Z25" s="124" t="s">
        <v>56</v>
      </c>
      <c r="AA25" s="124" t="s">
        <v>28</v>
      </c>
      <c r="AB25" s="124" t="s">
        <v>20</v>
      </c>
      <c r="AC25" s="125">
        <v>4</v>
      </c>
      <c r="AD25" s="124" t="s">
        <v>29</v>
      </c>
      <c r="AE25" s="124" t="s">
        <v>58</v>
      </c>
      <c r="AF25" s="126">
        <v>12.4</v>
      </c>
    </row>
    <row r="26" spans="1:32" ht="15" x14ac:dyDescent="0.25">
      <c r="C26" t="s">
        <v>289</v>
      </c>
      <c r="F26" s="1"/>
      <c r="L26" s="119" t="s">
        <v>19</v>
      </c>
      <c r="M26" s="134">
        <v>2015</v>
      </c>
      <c r="N26" s="119">
        <v>9</v>
      </c>
      <c r="O26" s="119" t="s">
        <v>21</v>
      </c>
      <c r="P26" s="119" t="s">
        <v>441</v>
      </c>
      <c r="Q26" s="105">
        <v>9.23</v>
      </c>
      <c r="S26" s="124" t="s">
        <v>14</v>
      </c>
      <c r="T26" s="124" t="s">
        <v>15</v>
      </c>
      <c r="U26" s="125">
        <v>15004541</v>
      </c>
      <c r="V26" s="124"/>
      <c r="W26" s="124" t="s">
        <v>25</v>
      </c>
      <c r="X26" s="124" t="s">
        <v>26</v>
      </c>
      <c r="Y26" s="124"/>
      <c r="Z26" s="124" t="s">
        <v>56</v>
      </c>
      <c r="AA26" s="124" t="s">
        <v>28</v>
      </c>
      <c r="AB26" s="124" t="s">
        <v>20</v>
      </c>
      <c r="AC26" s="125">
        <v>7</v>
      </c>
      <c r="AD26" s="124" t="s">
        <v>29</v>
      </c>
      <c r="AE26" s="124" t="s">
        <v>59</v>
      </c>
      <c r="AF26" s="126">
        <v>24.8</v>
      </c>
    </row>
    <row r="27" spans="1:32" ht="15" x14ac:dyDescent="0.25">
      <c r="C27" t="s">
        <v>74</v>
      </c>
      <c r="D27" t="s">
        <v>14</v>
      </c>
      <c r="E27" t="s">
        <v>15</v>
      </c>
      <c r="F27" s="1">
        <v>15003198</v>
      </c>
      <c r="H27" t="s">
        <v>99</v>
      </c>
      <c r="I27" t="s">
        <v>100</v>
      </c>
      <c r="K27" t="s">
        <v>212</v>
      </c>
      <c r="L27" t="s">
        <v>65</v>
      </c>
      <c r="M27" s="134">
        <v>2015</v>
      </c>
      <c r="N27" s="1">
        <v>5</v>
      </c>
      <c r="O27" t="s">
        <v>44</v>
      </c>
      <c r="P27" t="s">
        <v>214</v>
      </c>
      <c r="Q27" s="2">
        <v>9.25</v>
      </c>
      <c r="S27" s="124" t="s">
        <v>14</v>
      </c>
      <c r="T27" s="124" t="s">
        <v>15</v>
      </c>
      <c r="U27" s="125">
        <v>15004780</v>
      </c>
      <c r="V27" s="124"/>
      <c r="W27" s="124" t="s">
        <v>25</v>
      </c>
      <c r="X27" s="124" t="s">
        <v>26</v>
      </c>
      <c r="Y27" s="124"/>
      <c r="Z27" s="124" t="s">
        <v>56</v>
      </c>
      <c r="AA27" s="124" t="s">
        <v>28</v>
      </c>
      <c r="AB27" s="124" t="s">
        <v>20</v>
      </c>
      <c r="AC27" s="125">
        <v>7</v>
      </c>
      <c r="AD27" s="124" t="s">
        <v>29</v>
      </c>
      <c r="AE27" s="124" t="s">
        <v>336</v>
      </c>
      <c r="AF27" s="126">
        <v>27.41</v>
      </c>
    </row>
    <row r="28" spans="1:32" ht="15" x14ac:dyDescent="0.25">
      <c r="A28" t="s">
        <v>267</v>
      </c>
      <c r="C28" t="s">
        <v>294</v>
      </c>
      <c r="D28" t="s">
        <v>14</v>
      </c>
      <c r="E28" t="s">
        <v>15</v>
      </c>
      <c r="F28" s="1">
        <v>15001694</v>
      </c>
      <c r="H28" t="s">
        <v>99</v>
      </c>
      <c r="I28" t="s">
        <v>100</v>
      </c>
      <c r="K28" t="s">
        <v>194</v>
      </c>
      <c r="L28" t="s">
        <v>191</v>
      </c>
      <c r="M28" s="134">
        <v>2015</v>
      </c>
      <c r="N28" s="1">
        <v>3</v>
      </c>
      <c r="O28" t="s">
        <v>86</v>
      </c>
      <c r="P28" t="s">
        <v>195</v>
      </c>
      <c r="Q28" s="2">
        <v>9.44</v>
      </c>
      <c r="S28" s="124" t="s">
        <v>14</v>
      </c>
      <c r="T28" s="124" t="s">
        <v>15</v>
      </c>
      <c r="U28" s="125">
        <v>15005857</v>
      </c>
      <c r="V28" s="124"/>
      <c r="W28" s="124" t="s">
        <v>25</v>
      </c>
      <c r="X28" s="124" t="s">
        <v>26</v>
      </c>
      <c r="Y28" s="124"/>
      <c r="Z28" s="124" t="s">
        <v>56</v>
      </c>
      <c r="AA28" s="124" t="s">
        <v>28</v>
      </c>
      <c r="AB28" s="124" t="s">
        <v>20</v>
      </c>
      <c r="AC28" s="125">
        <v>9</v>
      </c>
      <c r="AD28" s="124" t="s">
        <v>29</v>
      </c>
      <c r="AE28" s="124" t="s">
        <v>337</v>
      </c>
      <c r="AF28" s="126">
        <v>24.8</v>
      </c>
    </row>
    <row r="29" spans="1:32" ht="15" x14ac:dyDescent="0.25">
      <c r="C29" t="s">
        <v>301</v>
      </c>
      <c r="D29" t="s">
        <v>14</v>
      </c>
      <c r="E29" t="s">
        <v>15</v>
      </c>
      <c r="F29" s="1">
        <v>15000263</v>
      </c>
      <c r="H29" t="s">
        <v>99</v>
      </c>
      <c r="I29" t="s">
        <v>100</v>
      </c>
      <c r="K29" t="s">
        <v>165</v>
      </c>
      <c r="L29" t="s">
        <v>96</v>
      </c>
      <c r="M29" s="134">
        <v>2015</v>
      </c>
      <c r="N29" s="1">
        <v>1</v>
      </c>
      <c r="O29" t="s">
        <v>44</v>
      </c>
      <c r="P29" t="s">
        <v>167</v>
      </c>
      <c r="Q29" s="2">
        <v>9.68</v>
      </c>
      <c r="S29" s="124" t="s">
        <v>14</v>
      </c>
      <c r="T29" s="124" t="s">
        <v>15</v>
      </c>
      <c r="U29" s="125">
        <v>15006210</v>
      </c>
      <c r="V29" s="124"/>
      <c r="W29" s="124" t="s">
        <v>25</v>
      </c>
      <c r="X29" s="124" t="s">
        <v>26</v>
      </c>
      <c r="Y29" s="124"/>
      <c r="Z29" s="124" t="s">
        <v>56</v>
      </c>
      <c r="AA29" s="124" t="s">
        <v>28</v>
      </c>
      <c r="AB29" s="124" t="s">
        <v>20</v>
      </c>
      <c r="AC29" s="125">
        <v>9</v>
      </c>
      <c r="AD29" s="124" t="s">
        <v>29</v>
      </c>
      <c r="AE29" s="124" t="s">
        <v>401</v>
      </c>
      <c r="AF29" s="126">
        <v>12.4</v>
      </c>
    </row>
    <row r="30" spans="1:32" ht="15" x14ac:dyDescent="0.25">
      <c r="C30" t="s">
        <v>278</v>
      </c>
      <c r="D30" t="s">
        <v>14</v>
      </c>
      <c r="E30" t="s">
        <v>15</v>
      </c>
      <c r="F30" s="1">
        <v>15004313</v>
      </c>
      <c r="H30" t="s">
        <v>99</v>
      </c>
      <c r="I30" t="s">
        <v>100</v>
      </c>
      <c r="K30" t="s">
        <v>18</v>
      </c>
      <c r="L30" t="s">
        <v>19</v>
      </c>
      <c r="M30" s="134">
        <v>2015</v>
      </c>
      <c r="N30" s="1">
        <v>6</v>
      </c>
      <c r="O30" t="s">
        <v>86</v>
      </c>
      <c r="P30" t="s">
        <v>91</v>
      </c>
      <c r="Q30" s="2">
        <v>9.7100000000000009</v>
      </c>
      <c r="S30" s="124" t="s">
        <v>14</v>
      </c>
      <c r="T30" s="124" t="s">
        <v>15</v>
      </c>
      <c r="U30" s="125">
        <v>15006651</v>
      </c>
      <c r="V30" s="124"/>
      <c r="W30" s="124" t="s">
        <v>25</v>
      </c>
      <c r="X30" s="124" t="s">
        <v>26</v>
      </c>
      <c r="Y30" s="124"/>
      <c r="Z30" s="124" t="s">
        <v>56</v>
      </c>
      <c r="AA30" s="124" t="s">
        <v>28</v>
      </c>
      <c r="AB30" s="124" t="s">
        <v>20</v>
      </c>
      <c r="AC30" s="125">
        <v>10</v>
      </c>
      <c r="AD30" s="124" t="s">
        <v>29</v>
      </c>
      <c r="AE30" s="124" t="s">
        <v>402</v>
      </c>
      <c r="AF30" s="126">
        <v>260.37</v>
      </c>
    </row>
    <row r="31" spans="1:32" ht="15" x14ac:dyDescent="0.25">
      <c r="A31" t="s">
        <v>269</v>
      </c>
      <c r="C31" t="s">
        <v>74</v>
      </c>
      <c r="D31" t="s">
        <v>14</v>
      </c>
      <c r="E31" t="s">
        <v>15</v>
      </c>
      <c r="F31" s="1">
        <v>15002178</v>
      </c>
      <c r="H31" t="s">
        <v>99</v>
      </c>
      <c r="I31" t="s">
        <v>100</v>
      </c>
      <c r="K31" t="s">
        <v>179</v>
      </c>
      <c r="L31" t="s">
        <v>180</v>
      </c>
      <c r="M31" s="134">
        <v>2015</v>
      </c>
      <c r="N31" s="1">
        <v>4</v>
      </c>
      <c r="O31" t="s">
        <v>44</v>
      </c>
      <c r="P31" t="s">
        <v>181</v>
      </c>
      <c r="Q31" s="2">
        <v>9.83</v>
      </c>
      <c r="R31" t="s">
        <v>299</v>
      </c>
      <c r="S31" s="124" t="s">
        <v>14</v>
      </c>
      <c r="T31" s="124" t="s">
        <v>15</v>
      </c>
      <c r="U31" s="125">
        <v>15006699</v>
      </c>
      <c r="V31" s="124"/>
      <c r="W31" s="124" t="s">
        <v>25</v>
      </c>
      <c r="X31" s="124" t="s">
        <v>26</v>
      </c>
      <c r="Y31" s="124"/>
      <c r="Z31" s="124" t="s">
        <v>56</v>
      </c>
      <c r="AA31" s="124" t="s">
        <v>28</v>
      </c>
      <c r="AB31" s="124" t="s">
        <v>20</v>
      </c>
      <c r="AC31" s="125">
        <v>10</v>
      </c>
      <c r="AD31" s="124" t="s">
        <v>29</v>
      </c>
      <c r="AE31" s="124" t="s">
        <v>403</v>
      </c>
      <c r="AF31" s="126">
        <v>18.600000000000001</v>
      </c>
    </row>
    <row r="32" spans="1:32" ht="15" x14ac:dyDescent="0.25">
      <c r="A32" t="s">
        <v>271</v>
      </c>
      <c r="C32" t="s">
        <v>301</v>
      </c>
      <c r="D32" t="s">
        <v>14</v>
      </c>
      <c r="E32" t="s">
        <v>15</v>
      </c>
      <c r="F32" s="1">
        <v>15000097</v>
      </c>
      <c r="H32" t="s">
        <v>25</v>
      </c>
      <c r="I32" t="s">
        <v>26</v>
      </c>
      <c r="K32" t="s">
        <v>40</v>
      </c>
      <c r="L32" t="s">
        <v>41</v>
      </c>
      <c r="M32" s="134">
        <v>2015</v>
      </c>
      <c r="N32" s="1">
        <v>1</v>
      </c>
      <c r="O32" t="s">
        <v>44</v>
      </c>
      <c r="P32" t="s">
        <v>43</v>
      </c>
      <c r="Q32" s="2">
        <v>9.93</v>
      </c>
      <c r="S32" s="124" t="s">
        <v>14</v>
      </c>
      <c r="T32" s="124" t="s">
        <v>15</v>
      </c>
      <c r="U32" s="125">
        <v>15007255</v>
      </c>
      <c r="V32" s="124"/>
      <c r="W32" s="124" t="s">
        <v>25</v>
      </c>
      <c r="X32" s="124" t="s">
        <v>26</v>
      </c>
      <c r="Y32" s="124"/>
      <c r="Z32" s="124" t="s">
        <v>56</v>
      </c>
      <c r="AA32" s="124" t="s">
        <v>28</v>
      </c>
      <c r="AB32" s="124" t="s">
        <v>20</v>
      </c>
      <c r="AC32" s="125">
        <v>11</v>
      </c>
      <c r="AD32" s="124" t="s">
        <v>29</v>
      </c>
      <c r="AE32" s="124" t="s">
        <v>468</v>
      </c>
      <c r="AF32" s="126">
        <v>115.3</v>
      </c>
    </row>
    <row r="33" spans="1:32" ht="15" x14ac:dyDescent="0.25">
      <c r="C33" t="s">
        <v>301</v>
      </c>
      <c r="D33" t="s">
        <v>14</v>
      </c>
      <c r="E33" t="s">
        <v>15</v>
      </c>
      <c r="F33" s="1">
        <v>15000020</v>
      </c>
      <c r="H33" t="s">
        <v>99</v>
      </c>
      <c r="I33" t="s">
        <v>100</v>
      </c>
      <c r="K33" t="s">
        <v>161</v>
      </c>
      <c r="L33" t="s">
        <v>162</v>
      </c>
      <c r="M33" s="134">
        <v>2015</v>
      </c>
      <c r="N33" s="1">
        <v>1</v>
      </c>
      <c r="O33" t="s">
        <v>44</v>
      </c>
      <c r="P33" t="s">
        <v>164</v>
      </c>
      <c r="Q33" s="2">
        <v>10</v>
      </c>
      <c r="S33" s="124" t="s">
        <v>14</v>
      </c>
      <c r="T33" s="124" t="s">
        <v>15</v>
      </c>
      <c r="U33" s="125">
        <v>15007406</v>
      </c>
      <c r="V33" s="124"/>
      <c r="W33" s="124" t="s">
        <v>25</v>
      </c>
      <c r="X33" s="124" t="s">
        <v>26</v>
      </c>
      <c r="Y33" s="124"/>
      <c r="Z33" s="124" t="s">
        <v>56</v>
      </c>
      <c r="AA33" s="124" t="s">
        <v>28</v>
      </c>
      <c r="AB33" s="124" t="s">
        <v>20</v>
      </c>
      <c r="AC33" s="125">
        <v>11</v>
      </c>
      <c r="AD33" s="124" t="s">
        <v>29</v>
      </c>
      <c r="AE33" s="124" t="s">
        <v>469</v>
      </c>
      <c r="AF33" s="126">
        <v>16.2</v>
      </c>
    </row>
    <row r="34" spans="1:32" ht="15" x14ac:dyDescent="0.25">
      <c r="C34" t="s">
        <v>74</v>
      </c>
      <c r="F34" s="1"/>
      <c r="K34" s="119" t="s">
        <v>414</v>
      </c>
      <c r="L34" s="116" t="s">
        <v>65</v>
      </c>
      <c r="M34" s="134">
        <v>2015</v>
      </c>
      <c r="N34" s="116">
        <v>9</v>
      </c>
      <c r="O34" s="116" t="s">
        <v>44</v>
      </c>
      <c r="P34" s="116" t="s">
        <v>416</v>
      </c>
      <c r="Q34" s="105">
        <v>10</v>
      </c>
      <c r="S34" s="124" t="s">
        <v>14</v>
      </c>
      <c r="T34" s="124" t="s">
        <v>15</v>
      </c>
      <c r="U34" s="125">
        <v>15002220</v>
      </c>
      <c r="V34" s="124"/>
      <c r="W34" s="124" t="s">
        <v>25</v>
      </c>
      <c r="X34" s="124" t="s">
        <v>26</v>
      </c>
      <c r="Y34" s="124"/>
      <c r="Z34" s="124" t="s">
        <v>60</v>
      </c>
      <c r="AA34" s="124" t="s">
        <v>36</v>
      </c>
      <c r="AB34" s="124" t="s">
        <v>20</v>
      </c>
      <c r="AC34" s="125">
        <v>4</v>
      </c>
      <c r="AD34" s="124" t="s">
        <v>61</v>
      </c>
      <c r="AE34" s="124" t="s">
        <v>62</v>
      </c>
      <c r="AF34" s="126">
        <v>1800.96</v>
      </c>
    </row>
    <row r="35" spans="1:32" ht="15" x14ac:dyDescent="0.25">
      <c r="C35" t="s">
        <v>74</v>
      </c>
      <c r="D35" t="s">
        <v>14</v>
      </c>
      <c r="E35" t="s">
        <v>15</v>
      </c>
      <c r="F35" s="1">
        <v>15002300</v>
      </c>
      <c r="H35" t="s">
        <v>82</v>
      </c>
      <c r="I35" t="s">
        <v>83</v>
      </c>
      <c r="K35" t="s">
        <v>92</v>
      </c>
      <c r="L35" t="s">
        <v>65</v>
      </c>
      <c r="M35" s="134">
        <v>2015</v>
      </c>
      <c r="N35" s="1">
        <v>4</v>
      </c>
      <c r="O35" t="s">
        <v>44</v>
      </c>
      <c r="P35" t="s">
        <v>94</v>
      </c>
      <c r="Q35" s="2">
        <v>10.01</v>
      </c>
      <c r="S35" s="124" t="s">
        <v>14</v>
      </c>
      <c r="T35" s="124" t="s">
        <v>15</v>
      </c>
      <c r="U35" s="125">
        <v>15002222</v>
      </c>
      <c r="V35" s="124"/>
      <c r="W35" s="124" t="s">
        <v>25</v>
      </c>
      <c r="X35" s="124" t="s">
        <v>26</v>
      </c>
      <c r="Y35" s="124"/>
      <c r="Z35" s="124" t="s">
        <v>60</v>
      </c>
      <c r="AA35" s="124" t="s">
        <v>36</v>
      </c>
      <c r="AB35" s="124" t="s">
        <v>20</v>
      </c>
      <c r="AC35" s="125">
        <v>4</v>
      </c>
      <c r="AD35" s="124" t="s">
        <v>61</v>
      </c>
      <c r="AE35" s="124" t="s">
        <v>63</v>
      </c>
      <c r="AF35" s="126">
        <v>1351.11</v>
      </c>
    </row>
    <row r="36" spans="1:32" ht="15" x14ac:dyDescent="0.25">
      <c r="C36" t="s">
        <v>278</v>
      </c>
      <c r="D36" t="s">
        <v>14</v>
      </c>
      <c r="E36" t="s">
        <v>15</v>
      </c>
      <c r="F36" s="1">
        <v>15002651</v>
      </c>
      <c r="H36" t="s">
        <v>99</v>
      </c>
      <c r="I36" t="s">
        <v>100</v>
      </c>
      <c r="K36" t="s">
        <v>18</v>
      </c>
      <c r="L36" t="s">
        <v>19</v>
      </c>
      <c r="M36" s="134">
        <v>2015</v>
      </c>
      <c r="N36" s="1">
        <v>4</v>
      </c>
      <c r="O36" t="s">
        <v>86</v>
      </c>
      <c r="P36" t="s">
        <v>22</v>
      </c>
      <c r="Q36" s="2">
        <v>10.1</v>
      </c>
      <c r="S36" s="124" t="s">
        <v>14</v>
      </c>
      <c r="T36" s="124" t="s">
        <v>15</v>
      </c>
      <c r="U36" s="125">
        <v>15002403</v>
      </c>
      <c r="V36" s="124"/>
      <c r="W36" s="124" t="s">
        <v>25</v>
      </c>
      <c r="X36" s="124" t="s">
        <v>26</v>
      </c>
      <c r="Y36" s="124"/>
      <c r="Z36" s="124" t="s">
        <v>64</v>
      </c>
      <c r="AA36" s="124" t="s">
        <v>65</v>
      </c>
      <c r="AB36" s="124" t="s">
        <v>20</v>
      </c>
      <c r="AC36" s="125">
        <v>4</v>
      </c>
      <c r="AD36" s="124" t="s">
        <v>66</v>
      </c>
      <c r="AE36" s="124" t="s">
        <v>67</v>
      </c>
      <c r="AF36" s="126">
        <v>430</v>
      </c>
    </row>
    <row r="37" spans="1:32" ht="15" x14ac:dyDescent="0.25">
      <c r="C37" t="s">
        <v>282</v>
      </c>
      <c r="F37" s="120"/>
      <c r="H37" s="66" t="s">
        <v>99</v>
      </c>
      <c r="I37" s="66" t="s">
        <v>100</v>
      </c>
      <c r="K37" s="66" t="s">
        <v>18</v>
      </c>
      <c r="L37" s="66" t="s">
        <v>19</v>
      </c>
      <c r="M37" s="134">
        <v>2015</v>
      </c>
      <c r="N37" s="66">
        <v>4</v>
      </c>
      <c r="O37" s="66" t="s">
        <v>86</v>
      </c>
      <c r="P37" s="66" t="s">
        <v>22</v>
      </c>
      <c r="Q37" s="66">
        <v>10.1</v>
      </c>
      <c r="S37" s="124" t="s">
        <v>14</v>
      </c>
      <c r="T37" s="124" t="s">
        <v>15</v>
      </c>
      <c r="U37" s="125">
        <v>15002403</v>
      </c>
      <c r="V37" s="124"/>
      <c r="W37" s="124" t="s">
        <v>25</v>
      </c>
      <c r="X37" s="124" t="s">
        <v>26</v>
      </c>
      <c r="Y37" s="124"/>
      <c r="Z37" s="124" t="s">
        <v>64</v>
      </c>
      <c r="AA37" s="124" t="s">
        <v>65</v>
      </c>
      <c r="AB37" s="124" t="s">
        <v>20</v>
      </c>
      <c r="AC37" s="125">
        <v>4</v>
      </c>
      <c r="AD37" s="124" t="s">
        <v>44</v>
      </c>
      <c r="AE37" s="124" t="s">
        <v>67</v>
      </c>
      <c r="AF37" s="126">
        <v>59.35</v>
      </c>
    </row>
    <row r="38" spans="1:32" ht="15" x14ac:dyDescent="0.25">
      <c r="A38" t="s">
        <v>272</v>
      </c>
      <c r="C38" t="s">
        <v>294</v>
      </c>
      <c r="D38" t="s">
        <v>14</v>
      </c>
      <c r="E38" t="s">
        <v>15</v>
      </c>
      <c r="F38" s="1">
        <v>15001693</v>
      </c>
      <c r="H38" t="s">
        <v>99</v>
      </c>
      <c r="I38" t="s">
        <v>100</v>
      </c>
      <c r="K38" t="s">
        <v>190</v>
      </c>
      <c r="L38" t="s">
        <v>191</v>
      </c>
      <c r="M38" s="134">
        <v>2015</v>
      </c>
      <c r="N38" s="1">
        <v>3</v>
      </c>
      <c r="O38" t="s">
        <v>86</v>
      </c>
      <c r="P38" t="s">
        <v>192</v>
      </c>
      <c r="Q38" s="2">
        <v>10.11</v>
      </c>
      <c r="S38" s="124" t="s">
        <v>14</v>
      </c>
      <c r="T38" s="124" t="s">
        <v>15</v>
      </c>
      <c r="U38" s="125">
        <v>15002221</v>
      </c>
      <c r="V38" s="124"/>
      <c r="W38" s="124" t="s">
        <v>25</v>
      </c>
      <c r="X38" s="124" t="s">
        <v>26</v>
      </c>
      <c r="Y38" s="124"/>
      <c r="Z38" s="124" t="s">
        <v>68</v>
      </c>
      <c r="AA38" s="124" t="s">
        <v>36</v>
      </c>
      <c r="AB38" s="124" t="s">
        <v>20</v>
      </c>
      <c r="AC38" s="125">
        <v>4</v>
      </c>
      <c r="AD38" s="124" t="s">
        <v>69</v>
      </c>
      <c r="AE38" s="124" t="s">
        <v>70</v>
      </c>
      <c r="AF38" s="126">
        <v>4543.5600000000004</v>
      </c>
    </row>
    <row r="39" spans="1:32" ht="15" x14ac:dyDescent="0.25">
      <c r="C39" t="s">
        <v>278</v>
      </c>
      <c r="D39" t="s">
        <v>14</v>
      </c>
      <c r="E39" t="s">
        <v>15</v>
      </c>
      <c r="F39" s="1">
        <v>15003643</v>
      </c>
      <c r="H39" t="s">
        <v>99</v>
      </c>
      <c r="I39" t="s">
        <v>100</v>
      </c>
      <c r="K39" t="s">
        <v>18</v>
      </c>
      <c r="L39" t="s">
        <v>19</v>
      </c>
      <c r="M39" s="134">
        <v>2015</v>
      </c>
      <c r="N39" s="1">
        <v>5</v>
      </c>
      <c r="O39" t="s">
        <v>133</v>
      </c>
      <c r="P39" t="s">
        <v>134</v>
      </c>
      <c r="Q39" s="2">
        <v>10.63</v>
      </c>
      <c r="R39" t="s">
        <v>300</v>
      </c>
      <c r="S39" s="124" t="s">
        <v>14</v>
      </c>
      <c r="T39" s="124" t="s">
        <v>15</v>
      </c>
      <c r="U39" s="125">
        <v>15004549</v>
      </c>
      <c r="V39" s="124"/>
      <c r="W39" s="124" t="s">
        <v>25</v>
      </c>
      <c r="X39" s="124" t="s">
        <v>26</v>
      </c>
      <c r="Y39" s="124"/>
      <c r="Z39" s="124" t="s">
        <v>71</v>
      </c>
      <c r="AA39" s="124" t="s">
        <v>36</v>
      </c>
      <c r="AB39" s="124" t="s">
        <v>20</v>
      </c>
      <c r="AC39" s="125">
        <v>7</v>
      </c>
      <c r="AD39" s="124" t="s">
        <v>69</v>
      </c>
      <c r="AE39" s="124" t="s">
        <v>72</v>
      </c>
      <c r="AF39" s="126">
        <v>9940.98</v>
      </c>
    </row>
    <row r="40" spans="1:32" ht="15" x14ac:dyDescent="0.25">
      <c r="C40" t="s">
        <v>301</v>
      </c>
      <c r="D40" t="s">
        <v>14</v>
      </c>
      <c r="E40" t="s">
        <v>15</v>
      </c>
      <c r="F40" s="1">
        <v>15000094</v>
      </c>
      <c r="H40" t="s">
        <v>99</v>
      </c>
      <c r="I40" t="s">
        <v>100</v>
      </c>
      <c r="K40" t="s">
        <v>173</v>
      </c>
      <c r="L40" t="s">
        <v>174</v>
      </c>
      <c r="M40" s="134">
        <v>2015</v>
      </c>
      <c r="N40" s="1">
        <v>1</v>
      </c>
      <c r="O40" t="s">
        <v>44</v>
      </c>
      <c r="P40" t="s">
        <v>176</v>
      </c>
      <c r="Q40" s="122">
        <v>10.67</v>
      </c>
      <c r="S40" s="124" t="s">
        <v>14</v>
      </c>
      <c r="T40" s="124" t="s">
        <v>15</v>
      </c>
      <c r="U40" s="125">
        <v>15007201</v>
      </c>
      <c r="V40" s="124"/>
      <c r="W40" s="124" t="s">
        <v>25</v>
      </c>
      <c r="X40" s="124" t="s">
        <v>26</v>
      </c>
      <c r="Y40" s="124"/>
      <c r="Z40" s="124" t="s">
        <v>71</v>
      </c>
      <c r="AA40" s="124" t="s">
        <v>36</v>
      </c>
      <c r="AB40" s="124" t="s">
        <v>20</v>
      </c>
      <c r="AC40" s="125">
        <v>11</v>
      </c>
      <c r="AD40" s="124" t="s">
        <v>69</v>
      </c>
      <c r="AE40" s="124" t="s">
        <v>470</v>
      </c>
      <c r="AF40" s="126">
        <v>7429.38</v>
      </c>
    </row>
    <row r="41" spans="1:32" ht="15" x14ac:dyDescent="0.25">
      <c r="C41" t="s">
        <v>282</v>
      </c>
      <c r="F41" s="120"/>
      <c r="H41" s="66" t="s">
        <v>99</v>
      </c>
      <c r="I41" s="66" t="s">
        <v>100</v>
      </c>
      <c r="K41" s="66" t="s">
        <v>18</v>
      </c>
      <c r="L41" s="66" t="s">
        <v>19</v>
      </c>
      <c r="M41" s="134">
        <v>2015</v>
      </c>
      <c r="N41" s="66">
        <v>8</v>
      </c>
      <c r="O41" s="66" t="s">
        <v>148</v>
      </c>
      <c r="P41" s="66" t="s">
        <v>348</v>
      </c>
      <c r="Q41" s="66">
        <v>10.75</v>
      </c>
      <c r="S41" s="124" t="s">
        <v>14</v>
      </c>
      <c r="T41" s="124" t="s">
        <v>15</v>
      </c>
      <c r="U41" s="125">
        <v>15005980</v>
      </c>
      <c r="V41" s="124"/>
      <c r="W41" s="124" t="s">
        <v>25</v>
      </c>
      <c r="X41" s="124" t="s">
        <v>26</v>
      </c>
      <c r="Y41" s="124"/>
      <c r="Z41" s="124" t="s">
        <v>404</v>
      </c>
      <c r="AA41" s="124" t="s">
        <v>375</v>
      </c>
      <c r="AB41" s="124" t="s">
        <v>20</v>
      </c>
      <c r="AC41" s="125">
        <v>9</v>
      </c>
      <c r="AD41" s="124" t="s">
        <v>405</v>
      </c>
      <c r="AE41" s="124" t="s">
        <v>406</v>
      </c>
      <c r="AF41" s="126">
        <v>464.94</v>
      </c>
    </row>
    <row r="42" spans="1:32" ht="15" x14ac:dyDescent="0.25">
      <c r="C42" t="s">
        <v>278</v>
      </c>
      <c r="D42" t="s">
        <v>14</v>
      </c>
      <c r="E42" t="s">
        <v>15</v>
      </c>
      <c r="F42" s="1">
        <v>15002626</v>
      </c>
      <c r="H42" t="s">
        <v>99</v>
      </c>
      <c r="I42" t="s">
        <v>100</v>
      </c>
      <c r="K42" t="s">
        <v>18</v>
      </c>
      <c r="L42" t="s">
        <v>19</v>
      </c>
      <c r="M42" s="134">
        <v>2015</v>
      </c>
      <c r="N42" s="1">
        <v>4</v>
      </c>
      <c r="O42" t="s">
        <v>122</v>
      </c>
      <c r="P42" t="s">
        <v>121</v>
      </c>
      <c r="Q42" s="2">
        <v>11.78</v>
      </c>
      <c r="R42" s="67"/>
      <c r="S42" s="124" t="s">
        <v>14</v>
      </c>
      <c r="T42" s="124" t="s">
        <v>15</v>
      </c>
      <c r="U42" s="125">
        <v>15005973</v>
      </c>
      <c r="V42" s="124"/>
      <c r="W42" s="124" t="s">
        <v>25</v>
      </c>
      <c r="X42" s="124" t="s">
        <v>26</v>
      </c>
      <c r="Y42" s="124"/>
      <c r="Z42" s="124" t="s">
        <v>407</v>
      </c>
      <c r="AA42" s="124" t="s">
        <v>65</v>
      </c>
      <c r="AB42" s="124" t="s">
        <v>20</v>
      </c>
      <c r="AC42" s="125">
        <v>9</v>
      </c>
      <c r="AD42" s="124" t="s">
        <v>66</v>
      </c>
      <c r="AE42" s="124" t="s">
        <v>408</v>
      </c>
      <c r="AF42" s="126">
        <v>215.25</v>
      </c>
    </row>
    <row r="43" spans="1:32" ht="15" x14ac:dyDescent="0.25">
      <c r="C43" t="s">
        <v>298</v>
      </c>
      <c r="D43" t="s">
        <v>14</v>
      </c>
      <c r="E43" t="s">
        <v>15</v>
      </c>
      <c r="F43" s="1">
        <v>15002110</v>
      </c>
      <c r="H43" t="s">
        <v>25</v>
      </c>
      <c r="I43" t="s">
        <v>26</v>
      </c>
      <c r="K43" t="s">
        <v>56</v>
      </c>
      <c r="L43" t="s">
        <v>28</v>
      </c>
      <c r="M43" s="134">
        <v>2015</v>
      </c>
      <c r="N43" s="1">
        <v>4</v>
      </c>
      <c r="O43" t="s">
        <v>29</v>
      </c>
      <c r="P43" t="s">
        <v>58</v>
      </c>
      <c r="Q43" s="122">
        <v>12.4</v>
      </c>
      <c r="S43" s="124" t="s">
        <v>14</v>
      </c>
      <c r="T43" s="124" t="s">
        <v>15</v>
      </c>
      <c r="U43" s="125">
        <v>15005973</v>
      </c>
      <c r="V43" s="124"/>
      <c r="W43" s="124" t="s">
        <v>25</v>
      </c>
      <c r="X43" s="124" t="s">
        <v>26</v>
      </c>
      <c r="Y43" s="124"/>
      <c r="Z43" s="124" t="s">
        <v>407</v>
      </c>
      <c r="AA43" s="124" t="s">
        <v>65</v>
      </c>
      <c r="AB43" s="124" t="s">
        <v>20</v>
      </c>
      <c r="AC43" s="125">
        <v>9</v>
      </c>
      <c r="AD43" s="124" t="s">
        <v>44</v>
      </c>
      <c r="AE43" s="124" t="s">
        <v>408</v>
      </c>
      <c r="AF43" s="126">
        <v>73.760000000000005</v>
      </c>
    </row>
    <row r="44" spans="1:32" ht="15" x14ac:dyDescent="0.25">
      <c r="C44" t="s">
        <v>298</v>
      </c>
      <c r="F44" s="1"/>
      <c r="K44" s="119" t="s">
        <v>56</v>
      </c>
      <c r="L44" s="119" t="s">
        <v>28</v>
      </c>
      <c r="M44" s="134">
        <v>2015</v>
      </c>
      <c r="N44" s="119">
        <v>9</v>
      </c>
      <c r="O44" s="119" t="s">
        <v>29</v>
      </c>
      <c r="P44" s="119" t="s">
        <v>401</v>
      </c>
      <c r="Q44" s="105">
        <v>12.4</v>
      </c>
      <c r="S44" s="124" t="s">
        <v>14</v>
      </c>
      <c r="T44" s="124" t="s">
        <v>15</v>
      </c>
      <c r="U44" s="125">
        <v>15001654</v>
      </c>
      <c r="V44" s="124"/>
      <c r="W44" s="124" t="s">
        <v>73</v>
      </c>
      <c r="X44" s="124" t="s">
        <v>74</v>
      </c>
      <c r="Y44" s="124"/>
      <c r="Z44" s="124" t="s">
        <v>18</v>
      </c>
      <c r="AA44" s="124" t="s">
        <v>75</v>
      </c>
      <c r="AB44" s="124" t="s">
        <v>20</v>
      </c>
      <c r="AC44" s="125">
        <v>3</v>
      </c>
      <c r="AD44" s="124" t="s">
        <v>76</v>
      </c>
      <c r="AE44" s="124" t="s">
        <v>77</v>
      </c>
      <c r="AF44" s="126">
        <v>14.98</v>
      </c>
    </row>
    <row r="45" spans="1:32" ht="15" x14ac:dyDescent="0.25">
      <c r="C45" t="s">
        <v>295</v>
      </c>
      <c r="F45" s="1"/>
      <c r="K45" s="119" t="s">
        <v>18</v>
      </c>
      <c r="L45" s="119" t="s">
        <v>338</v>
      </c>
      <c r="M45" s="134">
        <v>2015</v>
      </c>
      <c r="N45" s="119">
        <v>8</v>
      </c>
      <c r="O45" s="119" t="s">
        <v>339</v>
      </c>
      <c r="P45" s="119" t="s">
        <v>409</v>
      </c>
      <c r="Q45" s="105">
        <v>12.44</v>
      </c>
      <c r="S45" s="124" t="s">
        <v>14</v>
      </c>
      <c r="T45" s="124" t="s">
        <v>15</v>
      </c>
      <c r="U45" s="125">
        <v>15005457</v>
      </c>
      <c r="V45" s="124"/>
      <c r="W45" s="124" t="s">
        <v>73</v>
      </c>
      <c r="X45" s="124" t="s">
        <v>74</v>
      </c>
      <c r="Y45" s="124"/>
      <c r="Z45" s="124" t="s">
        <v>18</v>
      </c>
      <c r="AA45" s="124" t="s">
        <v>338</v>
      </c>
      <c r="AB45" s="124" t="s">
        <v>20</v>
      </c>
      <c r="AC45" s="125">
        <v>8</v>
      </c>
      <c r="AD45" s="124" t="s">
        <v>339</v>
      </c>
      <c r="AE45" s="124" t="s">
        <v>409</v>
      </c>
      <c r="AF45" s="126">
        <v>12.44</v>
      </c>
    </row>
    <row r="46" spans="1:32" ht="15" x14ac:dyDescent="0.25">
      <c r="C46" t="s">
        <v>74</v>
      </c>
      <c r="F46" s="120"/>
      <c r="H46" s="66" t="s">
        <v>73</v>
      </c>
      <c r="I46" s="66" t="s">
        <v>74</v>
      </c>
      <c r="K46" s="66" t="s">
        <v>18</v>
      </c>
      <c r="L46" s="66" t="s">
        <v>338</v>
      </c>
      <c r="M46" s="134">
        <v>2015</v>
      </c>
      <c r="N46" s="66">
        <v>8</v>
      </c>
      <c r="O46" s="66" t="s">
        <v>339</v>
      </c>
      <c r="P46" s="66">
        <v>1050766045</v>
      </c>
      <c r="Q46" s="66">
        <v>12.44</v>
      </c>
      <c r="S46" s="124" t="s">
        <v>14</v>
      </c>
      <c r="T46" s="124" t="s">
        <v>15</v>
      </c>
      <c r="U46" s="125">
        <v>15000393</v>
      </c>
      <c r="V46" s="124"/>
      <c r="W46" s="124" t="s">
        <v>78</v>
      </c>
      <c r="X46" s="124" t="s">
        <v>79</v>
      </c>
      <c r="Y46" s="124"/>
      <c r="Z46" s="124" t="s">
        <v>18</v>
      </c>
      <c r="AA46" s="124" t="s">
        <v>19</v>
      </c>
      <c r="AB46" s="124" t="s">
        <v>20</v>
      </c>
      <c r="AC46" s="125">
        <v>1</v>
      </c>
      <c r="AD46" s="124" t="s">
        <v>80</v>
      </c>
      <c r="AE46" s="124" t="s">
        <v>81</v>
      </c>
      <c r="AF46" s="126">
        <v>222.94</v>
      </c>
    </row>
    <row r="47" spans="1:32" ht="15" x14ac:dyDescent="0.25">
      <c r="C47" t="s">
        <v>295</v>
      </c>
      <c r="D47" t="s">
        <v>14</v>
      </c>
      <c r="E47" t="s">
        <v>15</v>
      </c>
      <c r="F47" s="1">
        <v>15002596</v>
      </c>
      <c r="H47" t="s">
        <v>99</v>
      </c>
      <c r="I47" t="s">
        <v>100</v>
      </c>
      <c r="K47" t="s">
        <v>18</v>
      </c>
      <c r="L47" t="s">
        <v>19</v>
      </c>
      <c r="M47" s="134">
        <v>2015</v>
      </c>
      <c r="N47" s="1">
        <v>4</v>
      </c>
      <c r="O47" t="s">
        <v>86</v>
      </c>
      <c r="P47" t="s">
        <v>124</v>
      </c>
      <c r="Q47" s="2">
        <v>13.26</v>
      </c>
      <c r="S47" s="124" t="s">
        <v>14</v>
      </c>
      <c r="T47" s="124" t="s">
        <v>15</v>
      </c>
      <c r="U47" s="125">
        <v>15006382</v>
      </c>
      <c r="V47" s="124"/>
      <c r="W47" s="124" t="s">
        <v>78</v>
      </c>
      <c r="X47" s="124" t="s">
        <v>79</v>
      </c>
      <c r="Y47" s="124"/>
      <c r="Z47" s="124" t="s">
        <v>18</v>
      </c>
      <c r="AA47" s="124" t="s">
        <v>19</v>
      </c>
      <c r="AB47" s="124" t="s">
        <v>20</v>
      </c>
      <c r="AC47" s="125">
        <v>9</v>
      </c>
      <c r="AD47" s="124" t="s">
        <v>410</v>
      </c>
      <c r="AE47" s="124" t="s">
        <v>411</v>
      </c>
      <c r="AF47" s="126">
        <v>301</v>
      </c>
    </row>
    <row r="48" spans="1:32" ht="15" x14ac:dyDescent="0.25">
      <c r="C48" t="s">
        <v>74</v>
      </c>
      <c r="D48" t="s">
        <v>14</v>
      </c>
      <c r="E48" t="s">
        <v>15</v>
      </c>
      <c r="F48" s="1">
        <v>15002080</v>
      </c>
      <c r="H48" t="s">
        <v>217</v>
      </c>
      <c r="I48" t="s">
        <v>218</v>
      </c>
      <c r="K48" s="120" t="s">
        <v>233</v>
      </c>
      <c r="L48" s="120" t="s">
        <v>234</v>
      </c>
      <c r="M48" s="134">
        <v>2015</v>
      </c>
      <c r="N48" s="121">
        <v>4</v>
      </c>
      <c r="O48" s="120" t="s">
        <v>44</v>
      </c>
      <c r="P48" s="120" t="s">
        <v>236</v>
      </c>
      <c r="Q48" s="122">
        <v>14</v>
      </c>
      <c r="S48" s="124" t="s">
        <v>14</v>
      </c>
      <c r="T48" s="124" t="s">
        <v>15</v>
      </c>
      <c r="U48" s="125">
        <v>15006382</v>
      </c>
      <c r="V48" s="124"/>
      <c r="W48" s="124" t="s">
        <v>78</v>
      </c>
      <c r="X48" s="124" t="s">
        <v>79</v>
      </c>
      <c r="Y48" s="124"/>
      <c r="Z48" s="124" t="s">
        <v>18</v>
      </c>
      <c r="AA48" s="124" t="s">
        <v>19</v>
      </c>
      <c r="AB48" s="124" t="s">
        <v>20</v>
      </c>
      <c r="AC48" s="125">
        <v>9</v>
      </c>
      <c r="AD48" s="124" t="s">
        <v>86</v>
      </c>
      <c r="AE48" s="124" t="s">
        <v>411</v>
      </c>
      <c r="AF48" s="126">
        <v>22.95</v>
      </c>
    </row>
    <row r="49" spans="1:32" ht="15" x14ac:dyDescent="0.25">
      <c r="C49" t="s">
        <v>74</v>
      </c>
      <c r="F49" s="1"/>
      <c r="K49" s="119" t="s">
        <v>352</v>
      </c>
      <c r="L49" s="119" t="s">
        <v>234</v>
      </c>
      <c r="M49" s="134">
        <v>2015</v>
      </c>
      <c r="N49" s="119">
        <v>10</v>
      </c>
      <c r="O49" s="119" t="s">
        <v>44</v>
      </c>
      <c r="P49" s="119" t="s">
        <v>438</v>
      </c>
      <c r="Q49" s="105">
        <v>14</v>
      </c>
      <c r="S49" s="124" t="s">
        <v>14</v>
      </c>
      <c r="T49" s="124" t="s">
        <v>15</v>
      </c>
      <c r="U49" s="125">
        <v>15007158</v>
      </c>
      <c r="V49" s="124"/>
      <c r="W49" s="124" t="s">
        <v>78</v>
      </c>
      <c r="X49" s="124" t="s">
        <v>79</v>
      </c>
      <c r="Y49" s="124"/>
      <c r="Z49" s="124" t="s">
        <v>18</v>
      </c>
      <c r="AA49" s="124" t="s">
        <v>19</v>
      </c>
      <c r="AB49" s="124" t="s">
        <v>20</v>
      </c>
      <c r="AC49" s="125">
        <v>10</v>
      </c>
      <c r="AD49" s="124" t="s">
        <v>471</v>
      </c>
      <c r="AE49" s="124" t="s">
        <v>472</v>
      </c>
      <c r="AF49" s="126">
        <v>99.97</v>
      </c>
    </row>
    <row r="50" spans="1:32" ht="15" x14ac:dyDescent="0.25">
      <c r="C50" t="s">
        <v>278</v>
      </c>
      <c r="D50" t="s">
        <v>14</v>
      </c>
      <c r="E50" t="s">
        <v>15</v>
      </c>
      <c r="F50" s="1">
        <v>15002651</v>
      </c>
      <c r="H50" t="s">
        <v>217</v>
      </c>
      <c r="I50" t="s">
        <v>218</v>
      </c>
      <c r="K50" s="120" t="s">
        <v>18</v>
      </c>
      <c r="L50" s="120" t="s">
        <v>19</v>
      </c>
      <c r="M50" s="134">
        <v>2015</v>
      </c>
      <c r="N50" s="121">
        <v>4</v>
      </c>
      <c r="O50" s="120" t="s">
        <v>86</v>
      </c>
      <c r="P50" s="120" t="s">
        <v>22</v>
      </c>
      <c r="Q50" s="2">
        <v>14.12</v>
      </c>
      <c r="S50" s="124" t="s">
        <v>14</v>
      </c>
      <c r="T50" s="124" t="s">
        <v>15</v>
      </c>
      <c r="U50" s="125">
        <v>15007158</v>
      </c>
      <c r="V50" s="124"/>
      <c r="W50" s="124" t="s">
        <v>78</v>
      </c>
      <c r="X50" s="124" t="s">
        <v>79</v>
      </c>
      <c r="Y50" s="124"/>
      <c r="Z50" s="124" t="s">
        <v>18</v>
      </c>
      <c r="AA50" s="124" t="s">
        <v>19</v>
      </c>
      <c r="AB50" s="124" t="s">
        <v>20</v>
      </c>
      <c r="AC50" s="125">
        <v>10</v>
      </c>
      <c r="AD50" s="124" t="s">
        <v>473</v>
      </c>
      <c r="AE50" s="124" t="s">
        <v>472</v>
      </c>
      <c r="AF50" s="126">
        <v>64.56</v>
      </c>
    </row>
    <row r="51" spans="1:32" ht="15" x14ac:dyDescent="0.25">
      <c r="C51" t="s">
        <v>278</v>
      </c>
      <c r="D51" t="s">
        <v>14</v>
      </c>
      <c r="E51" t="s">
        <v>15</v>
      </c>
      <c r="F51" s="1">
        <v>15001018</v>
      </c>
      <c r="H51" t="s">
        <v>217</v>
      </c>
      <c r="I51" t="s">
        <v>218</v>
      </c>
      <c r="K51" t="s">
        <v>229</v>
      </c>
      <c r="L51" t="s">
        <v>230</v>
      </c>
      <c r="M51" s="134">
        <v>2015</v>
      </c>
      <c r="N51" s="1">
        <v>2</v>
      </c>
      <c r="O51" t="s">
        <v>86</v>
      </c>
      <c r="P51" t="s">
        <v>232</v>
      </c>
      <c r="Q51" s="122">
        <v>14.53</v>
      </c>
      <c r="S51" s="124" t="s">
        <v>14</v>
      </c>
      <c r="T51" s="124" t="s">
        <v>15</v>
      </c>
      <c r="U51" s="125">
        <v>15007158</v>
      </c>
      <c r="V51" s="124"/>
      <c r="W51" s="124" t="s">
        <v>78</v>
      </c>
      <c r="X51" s="124" t="s">
        <v>79</v>
      </c>
      <c r="Y51" s="124"/>
      <c r="Z51" s="124" t="s">
        <v>18</v>
      </c>
      <c r="AA51" s="124" t="s">
        <v>19</v>
      </c>
      <c r="AB51" s="124" t="s">
        <v>20</v>
      </c>
      <c r="AC51" s="125">
        <v>10</v>
      </c>
      <c r="AD51" s="124" t="s">
        <v>474</v>
      </c>
      <c r="AE51" s="124" t="s">
        <v>472</v>
      </c>
      <c r="AF51" s="126">
        <v>153.41</v>
      </c>
    </row>
    <row r="52" spans="1:32" ht="15" x14ac:dyDescent="0.25">
      <c r="C52" t="s">
        <v>278</v>
      </c>
      <c r="D52" t="s">
        <v>14</v>
      </c>
      <c r="E52" t="s">
        <v>15</v>
      </c>
      <c r="F52" s="1">
        <v>15000347</v>
      </c>
      <c r="H52" t="s">
        <v>99</v>
      </c>
      <c r="I52" t="s">
        <v>100</v>
      </c>
      <c r="K52" t="s">
        <v>18</v>
      </c>
      <c r="L52" t="s">
        <v>19</v>
      </c>
      <c r="M52" s="134">
        <v>2015</v>
      </c>
      <c r="N52" s="1">
        <v>1</v>
      </c>
      <c r="O52" t="s">
        <v>101</v>
      </c>
      <c r="P52" t="s">
        <v>102</v>
      </c>
      <c r="Q52" s="2">
        <v>14.79</v>
      </c>
      <c r="S52" s="124" t="s">
        <v>14</v>
      </c>
      <c r="T52" s="124" t="s">
        <v>15</v>
      </c>
      <c r="U52" s="125">
        <v>15001917</v>
      </c>
      <c r="V52" s="124"/>
      <c r="W52" s="124" t="s">
        <v>82</v>
      </c>
      <c r="X52" s="124" t="s">
        <v>83</v>
      </c>
      <c r="Y52" s="124"/>
      <c r="Z52" s="124" t="s">
        <v>18</v>
      </c>
      <c r="AA52" s="124" t="s">
        <v>19</v>
      </c>
      <c r="AB52" s="124" t="s">
        <v>20</v>
      </c>
      <c r="AC52" s="125">
        <v>3</v>
      </c>
      <c r="AD52" s="124" t="s">
        <v>84</v>
      </c>
      <c r="AE52" s="124" t="s">
        <v>85</v>
      </c>
      <c r="AF52" s="126">
        <v>578.62</v>
      </c>
    </row>
    <row r="53" spans="1:32" ht="15" x14ac:dyDescent="0.25">
      <c r="C53" t="s">
        <v>278</v>
      </c>
      <c r="D53" t="s">
        <v>14</v>
      </c>
      <c r="E53" t="s">
        <v>15</v>
      </c>
      <c r="F53" s="1">
        <v>15000347</v>
      </c>
      <c r="H53" t="s">
        <v>99</v>
      </c>
      <c r="I53" t="s">
        <v>100</v>
      </c>
      <c r="K53" t="s">
        <v>18</v>
      </c>
      <c r="L53" t="s">
        <v>19</v>
      </c>
      <c r="M53" s="134">
        <v>2015</v>
      </c>
      <c r="N53" s="1">
        <v>1</v>
      </c>
      <c r="O53" t="s">
        <v>103</v>
      </c>
      <c r="P53" t="s">
        <v>102</v>
      </c>
      <c r="Q53" s="2">
        <v>14.93</v>
      </c>
      <c r="S53" s="124" t="s">
        <v>14</v>
      </c>
      <c r="T53" s="124" t="s">
        <v>15</v>
      </c>
      <c r="U53" s="125">
        <v>15001917</v>
      </c>
      <c r="V53" s="124"/>
      <c r="W53" s="124" t="s">
        <v>82</v>
      </c>
      <c r="X53" s="124" t="s">
        <v>83</v>
      </c>
      <c r="Y53" s="124"/>
      <c r="Z53" s="124" t="s">
        <v>18</v>
      </c>
      <c r="AA53" s="124" t="s">
        <v>19</v>
      </c>
      <c r="AB53" s="124" t="s">
        <v>20</v>
      </c>
      <c r="AC53" s="125">
        <v>3</v>
      </c>
      <c r="AD53" s="124" t="s">
        <v>86</v>
      </c>
      <c r="AE53" s="124" t="s">
        <v>85</v>
      </c>
      <c r="AF53" s="126">
        <v>43.4</v>
      </c>
    </row>
    <row r="54" spans="1:32" ht="15" x14ac:dyDescent="0.25">
      <c r="C54" t="s">
        <v>74</v>
      </c>
      <c r="D54" t="s">
        <v>14</v>
      </c>
      <c r="E54" t="s">
        <v>15</v>
      </c>
      <c r="F54" s="1">
        <v>15001654</v>
      </c>
      <c r="H54" t="s">
        <v>73</v>
      </c>
      <c r="I54" t="s">
        <v>74</v>
      </c>
      <c r="K54" s="120" t="s">
        <v>18</v>
      </c>
      <c r="L54" s="120" t="s">
        <v>75</v>
      </c>
      <c r="M54" s="134">
        <v>2015</v>
      </c>
      <c r="N54" s="121">
        <v>3</v>
      </c>
      <c r="O54" s="120" t="s">
        <v>76</v>
      </c>
      <c r="P54" s="120" t="s">
        <v>77</v>
      </c>
      <c r="Q54" s="2">
        <v>14.98</v>
      </c>
      <c r="S54" s="124" t="s">
        <v>14</v>
      </c>
      <c r="T54" s="124" t="s">
        <v>15</v>
      </c>
      <c r="U54" s="125">
        <v>15004261</v>
      </c>
      <c r="V54" s="124"/>
      <c r="W54" s="124" t="s">
        <v>82</v>
      </c>
      <c r="X54" s="124" t="s">
        <v>83</v>
      </c>
      <c r="Y54" s="124"/>
      <c r="Z54" s="124" t="s">
        <v>18</v>
      </c>
      <c r="AA54" s="124" t="s">
        <v>19</v>
      </c>
      <c r="AB54" s="124" t="s">
        <v>20</v>
      </c>
      <c r="AC54" s="125">
        <v>6</v>
      </c>
      <c r="AD54" s="124" t="s">
        <v>87</v>
      </c>
      <c r="AE54" s="124" t="s">
        <v>88</v>
      </c>
      <c r="AF54" s="126">
        <v>708.75</v>
      </c>
    </row>
    <row r="55" spans="1:32" ht="15" x14ac:dyDescent="0.25">
      <c r="C55" t="s">
        <v>295</v>
      </c>
      <c r="D55" t="s">
        <v>14</v>
      </c>
      <c r="E55" t="s">
        <v>15</v>
      </c>
      <c r="F55" s="1">
        <v>15001890</v>
      </c>
      <c r="H55" t="s">
        <v>99</v>
      </c>
      <c r="I55" t="s">
        <v>100</v>
      </c>
      <c r="K55" t="s">
        <v>18</v>
      </c>
      <c r="L55" t="s">
        <v>19</v>
      </c>
      <c r="M55" s="134">
        <v>2015</v>
      </c>
      <c r="N55" s="1">
        <v>3</v>
      </c>
      <c r="O55" t="s">
        <v>86</v>
      </c>
      <c r="P55" t="s">
        <v>110</v>
      </c>
      <c r="Q55" s="2">
        <v>15.75</v>
      </c>
      <c r="S55" s="124" t="s">
        <v>14</v>
      </c>
      <c r="T55" s="124" t="s">
        <v>15</v>
      </c>
      <c r="U55" s="125">
        <v>15004261</v>
      </c>
      <c r="V55" s="124"/>
      <c r="W55" s="124" t="s">
        <v>82</v>
      </c>
      <c r="X55" s="124" t="s">
        <v>83</v>
      </c>
      <c r="Y55" s="124"/>
      <c r="Z55" s="124" t="s">
        <v>18</v>
      </c>
      <c r="AA55" s="124" t="s">
        <v>19</v>
      </c>
      <c r="AB55" s="124" t="s">
        <v>20</v>
      </c>
      <c r="AC55" s="125">
        <v>6</v>
      </c>
      <c r="AD55" s="124" t="s">
        <v>89</v>
      </c>
      <c r="AE55" s="124" t="s">
        <v>88</v>
      </c>
      <c r="AF55" s="126">
        <v>19.440000000000001</v>
      </c>
    </row>
    <row r="56" spans="1:32" ht="15" x14ac:dyDescent="0.25">
      <c r="C56" t="s">
        <v>295</v>
      </c>
      <c r="D56" t="s">
        <v>14</v>
      </c>
      <c r="E56" t="s">
        <v>15</v>
      </c>
      <c r="F56" s="1">
        <v>15001890</v>
      </c>
      <c r="H56" t="s">
        <v>99</v>
      </c>
      <c r="I56" t="s">
        <v>100</v>
      </c>
      <c r="K56" t="s">
        <v>18</v>
      </c>
      <c r="L56" t="s">
        <v>19</v>
      </c>
      <c r="M56" s="134">
        <v>2015</v>
      </c>
      <c r="N56" s="1">
        <v>3</v>
      </c>
      <c r="O56" t="s">
        <v>86</v>
      </c>
      <c r="P56" t="s">
        <v>110</v>
      </c>
      <c r="Q56" s="2">
        <v>15.8</v>
      </c>
      <c r="S56" s="124" t="s">
        <v>14</v>
      </c>
      <c r="T56" s="124" t="s">
        <v>15</v>
      </c>
      <c r="U56" s="125">
        <v>15004313</v>
      </c>
      <c r="V56" s="124"/>
      <c r="W56" s="124" t="s">
        <v>82</v>
      </c>
      <c r="X56" s="124" t="s">
        <v>83</v>
      </c>
      <c r="Y56" s="124"/>
      <c r="Z56" s="124" t="s">
        <v>18</v>
      </c>
      <c r="AA56" s="124" t="s">
        <v>19</v>
      </c>
      <c r="AB56" s="124" t="s">
        <v>20</v>
      </c>
      <c r="AC56" s="125">
        <v>6</v>
      </c>
      <c r="AD56" s="124" t="s">
        <v>90</v>
      </c>
      <c r="AE56" s="124" t="s">
        <v>91</v>
      </c>
      <c r="AF56" s="126">
        <v>727.5</v>
      </c>
    </row>
    <row r="57" spans="1:32" ht="15" x14ac:dyDescent="0.25">
      <c r="C57" t="s">
        <v>289</v>
      </c>
      <c r="F57" s="1"/>
      <c r="H57" s="119" t="s">
        <v>361</v>
      </c>
      <c r="I57" s="115"/>
      <c r="J57" s="119" t="s">
        <v>18</v>
      </c>
      <c r="K57" s="119" t="s">
        <v>19</v>
      </c>
      <c r="L57" s="119" t="s">
        <v>20</v>
      </c>
      <c r="M57" s="134">
        <v>2015</v>
      </c>
      <c r="N57" s="119" t="s">
        <v>21</v>
      </c>
      <c r="O57" s="119" t="s">
        <v>441</v>
      </c>
      <c r="Q57" s="105">
        <v>15.99</v>
      </c>
      <c r="S57" s="124" t="s">
        <v>14</v>
      </c>
      <c r="T57" s="124" t="s">
        <v>15</v>
      </c>
      <c r="U57" s="125">
        <v>15004313</v>
      </c>
      <c r="V57" s="124"/>
      <c r="W57" s="124" t="s">
        <v>82</v>
      </c>
      <c r="X57" s="124" t="s">
        <v>83</v>
      </c>
      <c r="Y57" s="124"/>
      <c r="Z57" s="124" t="s">
        <v>18</v>
      </c>
      <c r="AA57" s="124" t="s">
        <v>19</v>
      </c>
      <c r="AB57" s="124" t="s">
        <v>20</v>
      </c>
      <c r="AC57" s="125">
        <v>6</v>
      </c>
      <c r="AD57" s="124" t="s">
        <v>86</v>
      </c>
      <c r="AE57" s="124" t="s">
        <v>91</v>
      </c>
      <c r="AF57" s="126">
        <v>55.47</v>
      </c>
    </row>
    <row r="58" spans="1:32" ht="15" x14ac:dyDescent="0.25">
      <c r="C58" t="s">
        <v>294</v>
      </c>
      <c r="D58" t="s">
        <v>14</v>
      </c>
      <c r="E58" t="s">
        <v>15</v>
      </c>
      <c r="F58" s="1">
        <v>15002730</v>
      </c>
      <c r="H58" t="s">
        <v>99</v>
      </c>
      <c r="I58" t="s">
        <v>100</v>
      </c>
      <c r="K58" t="s">
        <v>177</v>
      </c>
      <c r="L58" s="120" t="s">
        <v>155</v>
      </c>
      <c r="M58" s="134">
        <v>2015</v>
      </c>
      <c r="N58" s="121">
        <v>5</v>
      </c>
      <c r="O58" s="120" t="s">
        <v>86</v>
      </c>
      <c r="P58" s="120" t="s">
        <v>178</v>
      </c>
      <c r="Q58" s="2">
        <v>17.079999999999998</v>
      </c>
      <c r="S58" s="124" t="s">
        <v>14</v>
      </c>
      <c r="T58" s="124" t="s">
        <v>15</v>
      </c>
      <c r="U58" s="125">
        <v>15007810</v>
      </c>
      <c r="V58" s="124"/>
      <c r="W58" s="124" t="s">
        <v>82</v>
      </c>
      <c r="X58" s="124" t="s">
        <v>83</v>
      </c>
      <c r="Y58" s="124"/>
      <c r="Z58" s="124" t="s">
        <v>18</v>
      </c>
      <c r="AA58" s="124" t="s">
        <v>19</v>
      </c>
      <c r="AB58" s="124" t="s">
        <v>20</v>
      </c>
      <c r="AC58" s="125">
        <v>11</v>
      </c>
      <c r="AD58" s="124" t="s">
        <v>475</v>
      </c>
      <c r="AE58" s="124" t="s">
        <v>476</v>
      </c>
      <c r="AF58" s="126">
        <v>768.69</v>
      </c>
    </row>
    <row r="59" spans="1:32" ht="15" x14ac:dyDescent="0.25">
      <c r="C59" t="s">
        <v>74</v>
      </c>
      <c r="D59" t="s">
        <v>14</v>
      </c>
      <c r="E59" t="s">
        <v>15</v>
      </c>
      <c r="F59" s="1">
        <v>15002408</v>
      </c>
      <c r="H59" t="s">
        <v>99</v>
      </c>
      <c r="I59" t="s">
        <v>100</v>
      </c>
      <c r="K59" t="s">
        <v>197</v>
      </c>
      <c r="L59" t="s">
        <v>174</v>
      </c>
      <c r="M59" s="134">
        <v>2015</v>
      </c>
      <c r="N59" s="1">
        <v>4</v>
      </c>
      <c r="O59" t="s">
        <v>44</v>
      </c>
      <c r="P59" t="s">
        <v>199</v>
      </c>
      <c r="Q59" s="2">
        <v>17.350000000000001</v>
      </c>
      <c r="S59" s="124" t="s">
        <v>14</v>
      </c>
      <c r="T59" s="124" t="s">
        <v>15</v>
      </c>
      <c r="U59" s="125">
        <v>15002300</v>
      </c>
      <c r="V59" s="124"/>
      <c r="W59" s="124" t="s">
        <v>82</v>
      </c>
      <c r="X59" s="124" t="s">
        <v>83</v>
      </c>
      <c r="Y59" s="124"/>
      <c r="Z59" s="124" t="s">
        <v>92</v>
      </c>
      <c r="AA59" s="124" t="s">
        <v>65</v>
      </c>
      <c r="AB59" s="124" t="s">
        <v>20</v>
      </c>
      <c r="AC59" s="125">
        <v>4</v>
      </c>
      <c r="AD59" s="124" t="s">
        <v>93</v>
      </c>
      <c r="AE59" s="124" t="s">
        <v>94</v>
      </c>
      <c r="AF59" s="126">
        <v>502.82</v>
      </c>
    </row>
    <row r="60" spans="1:32" ht="15" x14ac:dyDescent="0.25">
      <c r="C60" t="s">
        <v>74</v>
      </c>
      <c r="F60" s="120"/>
      <c r="H60" s="66" t="s">
        <v>99</v>
      </c>
      <c r="I60" s="66" t="s">
        <v>100</v>
      </c>
      <c r="K60" s="66" t="s">
        <v>350</v>
      </c>
      <c r="L60" s="66" t="s">
        <v>174</v>
      </c>
      <c r="M60" s="134">
        <v>2015</v>
      </c>
      <c r="N60" s="66">
        <v>9</v>
      </c>
      <c r="O60" s="66" t="s">
        <v>44</v>
      </c>
      <c r="P60" s="66">
        <v>224029</v>
      </c>
      <c r="Q60" s="66">
        <v>17.38</v>
      </c>
      <c r="S60" s="124" t="s">
        <v>14</v>
      </c>
      <c r="T60" s="124" t="s">
        <v>15</v>
      </c>
      <c r="U60" s="125">
        <v>15002300</v>
      </c>
      <c r="V60" s="124"/>
      <c r="W60" s="124" t="s">
        <v>82</v>
      </c>
      <c r="X60" s="124" t="s">
        <v>83</v>
      </c>
      <c r="Y60" s="124"/>
      <c r="Z60" s="124" t="s">
        <v>92</v>
      </c>
      <c r="AA60" s="124" t="s">
        <v>65</v>
      </c>
      <c r="AB60" s="124" t="s">
        <v>20</v>
      </c>
      <c r="AC60" s="125">
        <v>4</v>
      </c>
      <c r="AD60" s="124" t="s">
        <v>44</v>
      </c>
      <c r="AE60" s="124" t="s">
        <v>94</v>
      </c>
      <c r="AF60" s="126">
        <v>10.01</v>
      </c>
    </row>
    <row r="61" spans="1:32" ht="15" x14ac:dyDescent="0.25">
      <c r="C61" t="s">
        <v>289</v>
      </c>
      <c r="F61" s="120"/>
      <c r="H61" s="119" t="s">
        <v>361</v>
      </c>
      <c r="I61" s="115"/>
      <c r="J61" s="119" t="s">
        <v>18</v>
      </c>
      <c r="K61" s="119" t="s">
        <v>19</v>
      </c>
      <c r="L61" s="119" t="s">
        <v>20</v>
      </c>
      <c r="M61" s="134">
        <v>2015</v>
      </c>
      <c r="N61" s="119" t="s">
        <v>23</v>
      </c>
      <c r="O61" s="119" t="s">
        <v>440</v>
      </c>
      <c r="P61" s="66"/>
      <c r="Q61" s="105">
        <v>17.38</v>
      </c>
      <c r="S61" s="124" t="s">
        <v>14</v>
      </c>
      <c r="T61" s="124" t="s">
        <v>15</v>
      </c>
      <c r="U61" s="125">
        <v>15003782</v>
      </c>
      <c r="V61" s="124"/>
      <c r="W61" s="124" t="s">
        <v>82</v>
      </c>
      <c r="X61" s="124" t="s">
        <v>83</v>
      </c>
      <c r="Y61" s="124"/>
      <c r="Z61" s="124" t="s">
        <v>95</v>
      </c>
      <c r="AA61" s="124" t="s">
        <v>96</v>
      </c>
      <c r="AB61" s="124" t="s">
        <v>20</v>
      </c>
      <c r="AC61" s="125">
        <v>6</v>
      </c>
      <c r="AD61" s="124" t="s">
        <v>97</v>
      </c>
      <c r="AE61" s="124" t="s">
        <v>98</v>
      </c>
      <c r="AF61" s="126">
        <v>426.84</v>
      </c>
    </row>
    <row r="62" spans="1:32" ht="15" x14ac:dyDescent="0.25">
      <c r="C62" t="s">
        <v>278</v>
      </c>
      <c r="D62" t="s">
        <v>14</v>
      </c>
      <c r="E62" t="s">
        <v>15</v>
      </c>
      <c r="F62" s="1">
        <v>15003643</v>
      </c>
      <c r="H62" t="s">
        <v>99</v>
      </c>
      <c r="I62" t="s">
        <v>100</v>
      </c>
      <c r="K62" t="s">
        <v>18</v>
      </c>
      <c r="L62" t="s">
        <v>19</v>
      </c>
      <c r="M62" s="134">
        <v>2015</v>
      </c>
      <c r="N62" s="1">
        <v>5</v>
      </c>
      <c r="O62" t="s">
        <v>135</v>
      </c>
      <c r="P62" t="s">
        <v>134</v>
      </c>
      <c r="Q62" s="2">
        <v>17.5</v>
      </c>
      <c r="S62" s="124" t="s">
        <v>14</v>
      </c>
      <c r="T62" s="124" t="s">
        <v>15</v>
      </c>
      <c r="U62" s="125">
        <v>15003782</v>
      </c>
      <c r="V62" s="124"/>
      <c r="W62" s="124" t="s">
        <v>82</v>
      </c>
      <c r="X62" s="124" t="s">
        <v>83</v>
      </c>
      <c r="Y62" s="124"/>
      <c r="Z62" s="124" t="s">
        <v>95</v>
      </c>
      <c r="AA62" s="124" t="s">
        <v>96</v>
      </c>
      <c r="AB62" s="124" t="s">
        <v>20</v>
      </c>
      <c r="AC62" s="125">
        <v>6</v>
      </c>
      <c r="AD62" s="124" t="s">
        <v>44</v>
      </c>
      <c r="AE62" s="124" t="s">
        <v>98</v>
      </c>
      <c r="AF62" s="126">
        <v>8.8800000000000008</v>
      </c>
    </row>
    <row r="63" spans="1:32" ht="15" x14ac:dyDescent="0.25">
      <c r="C63" t="s">
        <v>295</v>
      </c>
      <c r="F63" s="1"/>
      <c r="I63" s="119" t="s">
        <v>100</v>
      </c>
      <c r="J63" s="115"/>
      <c r="K63" s="119" t="s">
        <v>18</v>
      </c>
      <c r="L63" s="119" t="s">
        <v>19</v>
      </c>
      <c r="M63" s="134">
        <v>2015</v>
      </c>
      <c r="N63" s="119">
        <v>3</v>
      </c>
      <c r="O63" s="119" t="s">
        <v>86</v>
      </c>
      <c r="P63" s="119" t="s">
        <v>110</v>
      </c>
      <c r="Q63" s="105">
        <v>18.600000000000001</v>
      </c>
      <c r="S63" s="124" t="s">
        <v>14</v>
      </c>
      <c r="T63" s="124" t="s">
        <v>15</v>
      </c>
      <c r="U63" s="125">
        <v>15005521</v>
      </c>
      <c r="V63" s="124"/>
      <c r="W63" s="124" t="s">
        <v>82</v>
      </c>
      <c r="X63" s="124" t="s">
        <v>83</v>
      </c>
      <c r="Y63" s="124"/>
      <c r="Z63" s="124" t="s">
        <v>340</v>
      </c>
      <c r="AA63" s="124" t="s">
        <v>341</v>
      </c>
      <c r="AB63" s="124" t="s">
        <v>20</v>
      </c>
      <c r="AC63" s="125">
        <v>8</v>
      </c>
      <c r="AD63" s="124" t="s">
        <v>342</v>
      </c>
      <c r="AE63" s="124" t="s">
        <v>343</v>
      </c>
      <c r="AF63" s="126">
        <v>259</v>
      </c>
    </row>
    <row r="64" spans="1:32" ht="15" x14ac:dyDescent="0.25">
      <c r="A64" t="s">
        <v>274</v>
      </c>
      <c r="C64" t="s">
        <v>295</v>
      </c>
      <c r="D64" t="s">
        <v>14</v>
      </c>
      <c r="E64" t="s">
        <v>15</v>
      </c>
      <c r="F64" s="1">
        <v>15001890</v>
      </c>
      <c r="H64" t="s">
        <v>99</v>
      </c>
      <c r="I64" t="s">
        <v>100</v>
      </c>
      <c r="K64" t="s">
        <v>18</v>
      </c>
      <c r="L64" t="s">
        <v>19</v>
      </c>
      <c r="M64" s="134">
        <v>2015</v>
      </c>
      <c r="N64" s="1">
        <v>3</v>
      </c>
      <c r="O64" t="s">
        <v>86</v>
      </c>
      <c r="P64" t="s">
        <v>110</v>
      </c>
      <c r="Q64" s="2">
        <v>18.68</v>
      </c>
      <c r="S64" s="124" t="s">
        <v>14</v>
      </c>
      <c r="T64" s="124" t="s">
        <v>15</v>
      </c>
      <c r="U64" s="125">
        <v>15005521</v>
      </c>
      <c r="V64" s="124"/>
      <c r="W64" s="124" t="s">
        <v>82</v>
      </c>
      <c r="X64" s="124" t="s">
        <v>83</v>
      </c>
      <c r="Y64" s="124"/>
      <c r="Z64" s="124" t="s">
        <v>340</v>
      </c>
      <c r="AA64" s="124" t="s">
        <v>341</v>
      </c>
      <c r="AB64" s="124" t="s">
        <v>20</v>
      </c>
      <c r="AC64" s="125">
        <v>8</v>
      </c>
      <c r="AD64" s="124" t="s">
        <v>44</v>
      </c>
      <c r="AE64" s="124" t="s">
        <v>343</v>
      </c>
      <c r="AF64" s="126">
        <v>50</v>
      </c>
    </row>
    <row r="65" spans="3:32" ht="15" x14ac:dyDescent="0.25">
      <c r="C65" t="s">
        <v>278</v>
      </c>
      <c r="D65" t="s">
        <v>14</v>
      </c>
      <c r="E65" t="s">
        <v>15</v>
      </c>
      <c r="F65" s="1">
        <v>15001222</v>
      </c>
      <c r="H65" t="s">
        <v>217</v>
      </c>
      <c r="I65" t="s">
        <v>218</v>
      </c>
      <c r="K65" t="s">
        <v>18</v>
      </c>
      <c r="L65" t="s">
        <v>19</v>
      </c>
      <c r="M65" s="134">
        <v>2015</v>
      </c>
      <c r="N65" s="1">
        <v>2</v>
      </c>
      <c r="O65" t="s">
        <v>86</v>
      </c>
      <c r="P65" t="s">
        <v>219</v>
      </c>
      <c r="Q65" s="2">
        <v>19.05</v>
      </c>
      <c r="S65" s="124" t="s">
        <v>14</v>
      </c>
      <c r="T65" s="124" t="s">
        <v>15</v>
      </c>
      <c r="U65" s="125">
        <v>15006843</v>
      </c>
      <c r="V65" s="124"/>
      <c r="W65" s="124" t="s">
        <v>82</v>
      </c>
      <c r="X65" s="124" t="s">
        <v>83</v>
      </c>
      <c r="Y65" s="124"/>
      <c r="Z65" s="124" t="s">
        <v>477</v>
      </c>
      <c r="AA65" s="124" t="s">
        <v>65</v>
      </c>
      <c r="AB65" s="124" t="s">
        <v>20</v>
      </c>
      <c r="AC65" s="125">
        <v>10</v>
      </c>
      <c r="AD65" s="124" t="s">
        <v>478</v>
      </c>
      <c r="AE65" s="124" t="s">
        <v>479</v>
      </c>
      <c r="AF65" s="126">
        <v>72.75</v>
      </c>
    </row>
    <row r="66" spans="3:32" ht="15" x14ac:dyDescent="0.25">
      <c r="C66" t="s">
        <v>295</v>
      </c>
      <c r="D66" t="s">
        <v>14</v>
      </c>
      <c r="E66" t="s">
        <v>15</v>
      </c>
      <c r="F66" s="1">
        <v>15004261</v>
      </c>
      <c r="H66" t="s">
        <v>82</v>
      </c>
      <c r="I66" t="s">
        <v>83</v>
      </c>
      <c r="K66" t="s">
        <v>18</v>
      </c>
      <c r="L66" t="s">
        <v>19</v>
      </c>
      <c r="M66" s="134">
        <v>2015</v>
      </c>
      <c r="N66" s="1">
        <v>6</v>
      </c>
      <c r="O66" t="s">
        <v>89</v>
      </c>
      <c r="P66" t="s">
        <v>88</v>
      </c>
      <c r="Q66" s="2">
        <v>19.440000000000001</v>
      </c>
      <c r="S66" s="124" t="s">
        <v>14</v>
      </c>
      <c r="T66" s="124" t="s">
        <v>15</v>
      </c>
      <c r="U66" s="125">
        <v>15006843</v>
      </c>
      <c r="V66" s="124"/>
      <c r="W66" s="124" t="s">
        <v>82</v>
      </c>
      <c r="X66" s="124" t="s">
        <v>83</v>
      </c>
      <c r="Y66" s="124"/>
      <c r="Z66" s="124" t="s">
        <v>477</v>
      </c>
      <c r="AA66" s="124" t="s">
        <v>65</v>
      </c>
      <c r="AB66" s="124" t="s">
        <v>20</v>
      </c>
      <c r="AC66" s="125">
        <v>10</v>
      </c>
      <c r="AD66" s="124" t="s">
        <v>44</v>
      </c>
      <c r="AE66" s="124" t="s">
        <v>479</v>
      </c>
      <c r="AF66" s="126">
        <v>7.7</v>
      </c>
    </row>
    <row r="67" spans="3:32" ht="15" x14ac:dyDescent="0.25">
      <c r="C67" t="s">
        <v>278</v>
      </c>
      <c r="D67" t="s">
        <v>14</v>
      </c>
      <c r="E67" t="s">
        <v>15</v>
      </c>
      <c r="F67" s="1">
        <v>15004289</v>
      </c>
      <c r="H67" t="s">
        <v>99</v>
      </c>
      <c r="I67" t="s">
        <v>100</v>
      </c>
      <c r="K67" t="s">
        <v>18</v>
      </c>
      <c r="L67" t="s">
        <v>19</v>
      </c>
      <c r="M67" s="134">
        <v>2015</v>
      </c>
      <c r="N67" s="1">
        <v>6</v>
      </c>
      <c r="O67" t="s">
        <v>122</v>
      </c>
      <c r="P67" t="s">
        <v>147</v>
      </c>
      <c r="Q67" s="122">
        <v>20.16</v>
      </c>
      <c r="S67" s="124" t="s">
        <v>14</v>
      </c>
      <c r="T67" s="124" t="s">
        <v>15</v>
      </c>
      <c r="U67" s="125">
        <v>15006097</v>
      </c>
      <c r="V67" s="124"/>
      <c r="W67" s="124" t="s">
        <v>412</v>
      </c>
      <c r="X67" s="124" t="s">
        <v>413</v>
      </c>
      <c r="Y67" s="124"/>
      <c r="Z67" s="124" t="s">
        <v>414</v>
      </c>
      <c r="AA67" s="124" t="s">
        <v>65</v>
      </c>
      <c r="AB67" s="124" t="s">
        <v>20</v>
      </c>
      <c r="AC67" s="125">
        <v>9</v>
      </c>
      <c r="AD67" s="124" t="s">
        <v>415</v>
      </c>
      <c r="AE67" s="124" t="s">
        <v>416</v>
      </c>
      <c r="AF67" s="126">
        <v>3024.26</v>
      </c>
    </row>
    <row r="68" spans="3:32" ht="15" x14ac:dyDescent="0.25">
      <c r="C68" t="s">
        <v>295</v>
      </c>
      <c r="D68" t="s">
        <v>14</v>
      </c>
      <c r="E68" t="s">
        <v>15</v>
      </c>
      <c r="F68" s="1">
        <v>15001259</v>
      </c>
      <c r="H68" t="s">
        <v>99</v>
      </c>
      <c r="I68" t="s">
        <v>100</v>
      </c>
      <c r="K68" t="s">
        <v>18</v>
      </c>
      <c r="L68" t="s">
        <v>19</v>
      </c>
      <c r="M68" s="134">
        <v>2015</v>
      </c>
      <c r="N68" s="1">
        <v>2</v>
      </c>
      <c r="O68" t="s">
        <v>86</v>
      </c>
      <c r="P68" t="s">
        <v>105</v>
      </c>
      <c r="Q68" s="2">
        <v>22.5</v>
      </c>
      <c r="S68" s="124" t="s">
        <v>14</v>
      </c>
      <c r="T68" s="124" t="s">
        <v>15</v>
      </c>
      <c r="U68" s="125">
        <v>15006097</v>
      </c>
      <c r="V68" s="124"/>
      <c r="W68" s="124" t="s">
        <v>412</v>
      </c>
      <c r="X68" s="124" t="s">
        <v>413</v>
      </c>
      <c r="Y68" s="124"/>
      <c r="Z68" s="124" t="s">
        <v>414</v>
      </c>
      <c r="AA68" s="124" t="s">
        <v>65</v>
      </c>
      <c r="AB68" s="124" t="s">
        <v>20</v>
      </c>
      <c r="AC68" s="125">
        <v>9</v>
      </c>
      <c r="AD68" s="124" t="s">
        <v>44</v>
      </c>
      <c r="AE68" s="124" t="s">
        <v>416</v>
      </c>
      <c r="AF68" s="126">
        <v>10</v>
      </c>
    </row>
    <row r="69" spans="3:32" ht="15" x14ac:dyDescent="0.25">
      <c r="C69" t="s">
        <v>295</v>
      </c>
      <c r="D69" t="s">
        <v>14</v>
      </c>
      <c r="E69" t="s">
        <v>15</v>
      </c>
      <c r="F69" s="1">
        <v>15001202</v>
      </c>
      <c r="H69" t="s">
        <v>99</v>
      </c>
      <c r="I69" t="s">
        <v>100</v>
      </c>
      <c r="K69" t="s">
        <v>18</v>
      </c>
      <c r="L69" t="s">
        <v>19</v>
      </c>
      <c r="M69" s="134">
        <v>2015</v>
      </c>
      <c r="N69" s="1">
        <v>2</v>
      </c>
      <c r="O69" t="s">
        <v>108</v>
      </c>
      <c r="P69" t="s">
        <v>106</v>
      </c>
      <c r="Q69" s="2">
        <v>22.75</v>
      </c>
      <c r="R69" s="67"/>
      <c r="S69" s="124" t="s">
        <v>14</v>
      </c>
      <c r="T69" s="124" t="s">
        <v>15</v>
      </c>
      <c r="U69" s="125">
        <v>15006686</v>
      </c>
      <c r="V69" s="124"/>
      <c r="W69" s="124" t="s">
        <v>412</v>
      </c>
      <c r="X69" s="124" t="s">
        <v>413</v>
      </c>
      <c r="Y69" s="124"/>
      <c r="Z69" s="124" t="s">
        <v>417</v>
      </c>
      <c r="AA69" s="124" t="s">
        <v>65</v>
      </c>
      <c r="AB69" s="124" t="s">
        <v>20</v>
      </c>
      <c r="AC69" s="125">
        <v>10</v>
      </c>
      <c r="AD69" s="124" t="s">
        <v>418</v>
      </c>
      <c r="AE69" s="124" t="s">
        <v>419</v>
      </c>
      <c r="AF69" s="126">
        <v>201.26</v>
      </c>
    </row>
    <row r="70" spans="3:32" ht="15" x14ac:dyDescent="0.25">
      <c r="C70" t="s">
        <v>295</v>
      </c>
      <c r="F70" s="1"/>
      <c r="I70" s="119" t="s">
        <v>79</v>
      </c>
      <c r="J70" s="115"/>
      <c r="K70" s="119" t="s">
        <v>18</v>
      </c>
      <c r="L70" s="119" t="s">
        <v>19</v>
      </c>
      <c r="M70" s="134">
        <v>2015</v>
      </c>
      <c r="N70" s="119">
        <v>9</v>
      </c>
      <c r="O70" s="119" t="s">
        <v>86</v>
      </c>
      <c r="P70" s="119" t="s">
        <v>411</v>
      </c>
      <c r="Q70" s="105">
        <v>22.95</v>
      </c>
      <c r="R70" s="67"/>
      <c r="S70" s="124" t="s">
        <v>14</v>
      </c>
      <c r="T70" s="124" t="s">
        <v>15</v>
      </c>
      <c r="U70" s="125">
        <v>15006686</v>
      </c>
      <c r="V70" s="124"/>
      <c r="W70" s="124" t="s">
        <v>412</v>
      </c>
      <c r="X70" s="124" t="s">
        <v>413</v>
      </c>
      <c r="Y70" s="124"/>
      <c r="Z70" s="124" t="s">
        <v>417</v>
      </c>
      <c r="AA70" s="124" t="s">
        <v>65</v>
      </c>
      <c r="AB70" s="124" t="s">
        <v>20</v>
      </c>
      <c r="AC70" s="125">
        <v>10</v>
      </c>
      <c r="AD70" s="124" t="s">
        <v>44</v>
      </c>
      <c r="AE70" s="124" t="s">
        <v>419</v>
      </c>
      <c r="AF70" s="126">
        <v>49.88</v>
      </c>
    </row>
    <row r="71" spans="3:32" ht="15" x14ac:dyDescent="0.25">
      <c r="C71" t="s">
        <v>271</v>
      </c>
      <c r="D71" t="s">
        <v>14</v>
      </c>
      <c r="E71" t="s">
        <v>15</v>
      </c>
      <c r="F71" s="1">
        <v>15001259</v>
      </c>
      <c r="H71" t="s">
        <v>99</v>
      </c>
      <c r="I71" t="s">
        <v>100</v>
      </c>
      <c r="K71" t="s">
        <v>18</v>
      </c>
      <c r="L71" t="s">
        <v>19</v>
      </c>
      <c r="M71" s="134">
        <v>2015</v>
      </c>
      <c r="N71" s="1">
        <v>2</v>
      </c>
      <c r="O71" t="s">
        <v>80</v>
      </c>
      <c r="P71" t="s">
        <v>105</v>
      </c>
      <c r="Q71" s="2">
        <v>24.24</v>
      </c>
      <c r="R71" s="67"/>
      <c r="S71" s="124" t="s">
        <v>14</v>
      </c>
      <c r="T71" s="124" t="s">
        <v>15</v>
      </c>
      <c r="U71" s="125">
        <v>15000347</v>
      </c>
      <c r="V71" s="124"/>
      <c r="W71" s="124" t="s">
        <v>99</v>
      </c>
      <c r="X71" s="124" t="s">
        <v>100</v>
      </c>
      <c r="Y71" s="124"/>
      <c r="Z71" s="124" t="s">
        <v>18</v>
      </c>
      <c r="AA71" s="124" t="s">
        <v>19</v>
      </c>
      <c r="AB71" s="124" t="s">
        <v>20</v>
      </c>
      <c r="AC71" s="125">
        <v>1</v>
      </c>
      <c r="AD71" s="124" t="s">
        <v>101</v>
      </c>
      <c r="AE71" s="124" t="s">
        <v>102</v>
      </c>
      <c r="AF71" s="126">
        <v>14.79</v>
      </c>
    </row>
    <row r="72" spans="3:32" ht="15" x14ac:dyDescent="0.25">
      <c r="C72" t="s">
        <v>282</v>
      </c>
      <c r="F72" s="120"/>
      <c r="H72" s="66" t="s">
        <v>217</v>
      </c>
      <c r="I72" s="66" t="s">
        <v>218</v>
      </c>
      <c r="K72" s="66" t="s">
        <v>352</v>
      </c>
      <c r="L72" s="66" t="s">
        <v>234</v>
      </c>
      <c r="M72" s="134">
        <v>2015</v>
      </c>
      <c r="N72" s="66">
        <v>9</v>
      </c>
      <c r="O72" s="66" t="s">
        <v>354</v>
      </c>
      <c r="P72" s="66">
        <v>8390541</v>
      </c>
      <c r="Q72" s="66">
        <v>24.49</v>
      </c>
      <c r="S72" s="124" t="s">
        <v>14</v>
      </c>
      <c r="T72" s="124" t="s">
        <v>15</v>
      </c>
      <c r="U72" s="125">
        <v>15000347</v>
      </c>
      <c r="V72" s="124"/>
      <c r="W72" s="124" t="s">
        <v>99</v>
      </c>
      <c r="X72" s="124" t="s">
        <v>100</v>
      </c>
      <c r="Y72" s="124"/>
      <c r="Z72" s="124" t="s">
        <v>18</v>
      </c>
      <c r="AA72" s="124" t="s">
        <v>19</v>
      </c>
      <c r="AB72" s="124" t="s">
        <v>20</v>
      </c>
      <c r="AC72" s="125">
        <v>1</v>
      </c>
      <c r="AD72" s="124" t="s">
        <v>103</v>
      </c>
      <c r="AE72" s="124" t="s">
        <v>102</v>
      </c>
      <c r="AF72" s="126">
        <v>14.93</v>
      </c>
    </row>
    <row r="73" spans="3:32" ht="15" x14ac:dyDescent="0.25">
      <c r="C73" t="s">
        <v>301</v>
      </c>
      <c r="D73" t="s">
        <v>14</v>
      </c>
      <c r="E73" t="s">
        <v>15</v>
      </c>
      <c r="F73" s="1">
        <v>15001727</v>
      </c>
      <c r="H73" t="s">
        <v>25</v>
      </c>
      <c r="I73" t="s">
        <v>26</v>
      </c>
      <c r="K73" t="s">
        <v>27</v>
      </c>
      <c r="L73" t="s">
        <v>28</v>
      </c>
      <c r="M73" s="134">
        <v>2015</v>
      </c>
      <c r="N73" s="1">
        <v>3</v>
      </c>
      <c r="O73" t="s">
        <v>29</v>
      </c>
      <c r="P73" t="s">
        <v>30</v>
      </c>
      <c r="Q73" s="2">
        <v>24.8</v>
      </c>
      <c r="S73" s="124" t="s">
        <v>14</v>
      </c>
      <c r="T73" s="124" t="s">
        <v>15</v>
      </c>
      <c r="U73" s="125">
        <v>15001259</v>
      </c>
      <c r="V73" s="124"/>
      <c r="W73" s="124" t="s">
        <v>99</v>
      </c>
      <c r="X73" s="124" t="s">
        <v>100</v>
      </c>
      <c r="Y73" s="124"/>
      <c r="Z73" s="124" t="s">
        <v>18</v>
      </c>
      <c r="AA73" s="124" t="s">
        <v>19</v>
      </c>
      <c r="AB73" s="124" t="s">
        <v>20</v>
      </c>
      <c r="AC73" s="125">
        <v>2</v>
      </c>
      <c r="AD73" s="124" t="s">
        <v>104</v>
      </c>
      <c r="AE73" s="124" t="s">
        <v>105</v>
      </c>
      <c r="AF73" s="126">
        <v>300</v>
      </c>
    </row>
    <row r="74" spans="3:32" ht="15" x14ac:dyDescent="0.25">
      <c r="C74" t="s">
        <v>298</v>
      </c>
      <c r="D74" t="s">
        <v>14</v>
      </c>
      <c r="E74" t="s">
        <v>15</v>
      </c>
      <c r="F74" s="1">
        <v>15001328</v>
      </c>
      <c r="H74" t="s">
        <v>25</v>
      </c>
      <c r="I74" t="s">
        <v>26</v>
      </c>
      <c r="K74" s="120" t="s">
        <v>56</v>
      </c>
      <c r="L74" s="120" t="s">
        <v>28</v>
      </c>
      <c r="M74" s="134">
        <v>2015</v>
      </c>
      <c r="N74" s="121">
        <v>3</v>
      </c>
      <c r="O74" s="120" t="s">
        <v>29</v>
      </c>
      <c r="P74" s="120" t="s">
        <v>57</v>
      </c>
      <c r="Q74" s="2">
        <v>24.8</v>
      </c>
      <c r="S74" s="124" t="s">
        <v>14</v>
      </c>
      <c r="T74" s="124" t="s">
        <v>15</v>
      </c>
      <c r="U74" s="125">
        <v>15001259</v>
      </c>
      <c r="V74" s="124"/>
      <c r="W74" s="124" t="s">
        <v>99</v>
      </c>
      <c r="X74" s="124" t="s">
        <v>100</v>
      </c>
      <c r="Y74" s="124"/>
      <c r="Z74" s="124" t="s">
        <v>18</v>
      </c>
      <c r="AA74" s="124" t="s">
        <v>19</v>
      </c>
      <c r="AB74" s="124" t="s">
        <v>20</v>
      </c>
      <c r="AC74" s="125">
        <v>2</v>
      </c>
      <c r="AD74" s="124" t="s">
        <v>80</v>
      </c>
      <c r="AE74" s="124" t="s">
        <v>105</v>
      </c>
      <c r="AF74" s="126">
        <v>24.24</v>
      </c>
    </row>
    <row r="75" spans="3:32" ht="15" x14ac:dyDescent="0.25">
      <c r="C75" t="s">
        <v>298</v>
      </c>
      <c r="D75" t="s">
        <v>14</v>
      </c>
      <c r="E75" t="s">
        <v>15</v>
      </c>
      <c r="F75" s="1">
        <v>15004541</v>
      </c>
      <c r="H75" t="s">
        <v>25</v>
      </c>
      <c r="I75" t="s">
        <v>26</v>
      </c>
      <c r="K75" t="s">
        <v>56</v>
      </c>
      <c r="L75" t="s">
        <v>28</v>
      </c>
      <c r="M75" s="134">
        <v>2015</v>
      </c>
      <c r="N75" s="1">
        <v>7</v>
      </c>
      <c r="O75" t="s">
        <v>29</v>
      </c>
      <c r="P75" t="s">
        <v>59</v>
      </c>
      <c r="Q75" s="2">
        <v>24.8</v>
      </c>
      <c r="S75" s="124" t="s">
        <v>14</v>
      </c>
      <c r="T75" s="124" t="s">
        <v>15</v>
      </c>
      <c r="U75" s="125">
        <v>15001202</v>
      </c>
      <c r="V75" s="124"/>
      <c r="W75" s="124" t="s">
        <v>99</v>
      </c>
      <c r="X75" s="124" t="s">
        <v>100</v>
      </c>
      <c r="Y75" s="124"/>
      <c r="Z75" s="124" t="s">
        <v>18</v>
      </c>
      <c r="AA75" s="124" t="s">
        <v>19</v>
      </c>
      <c r="AB75" s="124" t="s">
        <v>20</v>
      </c>
      <c r="AC75" s="125">
        <v>2</v>
      </c>
      <c r="AD75" s="124" t="s">
        <v>86</v>
      </c>
      <c r="AE75" s="124" t="s">
        <v>106</v>
      </c>
      <c r="AF75" s="126">
        <v>1.71</v>
      </c>
    </row>
    <row r="76" spans="3:32" ht="15" x14ac:dyDescent="0.25">
      <c r="C76" t="s">
        <v>298</v>
      </c>
      <c r="D76" t="s">
        <v>14</v>
      </c>
      <c r="E76" t="s">
        <v>15</v>
      </c>
      <c r="F76" s="1">
        <v>15004541</v>
      </c>
      <c r="H76" t="s">
        <v>25</v>
      </c>
      <c r="I76" t="s">
        <v>26</v>
      </c>
      <c r="K76" t="s">
        <v>56</v>
      </c>
      <c r="L76" t="s">
        <v>28</v>
      </c>
      <c r="M76" s="134">
        <v>2015</v>
      </c>
      <c r="N76" s="1">
        <v>9</v>
      </c>
      <c r="O76" t="s">
        <v>29</v>
      </c>
      <c r="P76" t="s">
        <v>59</v>
      </c>
      <c r="Q76" s="2">
        <v>24.8</v>
      </c>
      <c r="S76" s="124" t="s">
        <v>14</v>
      </c>
      <c r="T76" s="124" t="s">
        <v>15</v>
      </c>
      <c r="U76" s="125">
        <v>15001167</v>
      </c>
      <c r="V76" s="124"/>
      <c r="W76" s="124" t="s">
        <v>99</v>
      </c>
      <c r="X76" s="124" t="s">
        <v>100</v>
      </c>
      <c r="Y76" s="124"/>
      <c r="Z76" s="124" t="s">
        <v>18</v>
      </c>
      <c r="AA76" s="124" t="s">
        <v>19</v>
      </c>
      <c r="AB76" s="124" t="s">
        <v>20</v>
      </c>
      <c r="AC76" s="125">
        <v>2</v>
      </c>
      <c r="AD76" s="124" t="s">
        <v>86</v>
      </c>
      <c r="AE76" s="124" t="s">
        <v>107</v>
      </c>
      <c r="AF76" s="126">
        <v>5.54</v>
      </c>
    </row>
    <row r="77" spans="3:32" ht="15" x14ac:dyDescent="0.25">
      <c r="C77" t="s">
        <v>74</v>
      </c>
      <c r="D77" t="s">
        <v>14</v>
      </c>
      <c r="E77" t="s">
        <v>15</v>
      </c>
      <c r="F77" s="1">
        <v>15002525</v>
      </c>
      <c r="H77" t="s">
        <v>99</v>
      </c>
      <c r="I77" t="s">
        <v>100</v>
      </c>
      <c r="K77" t="s">
        <v>206</v>
      </c>
      <c r="L77" t="s">
        <v>174</v>
      </c>
      <c r="M77" s="134">
        <v>2015</v>
      </c>
      <c r="N77" s="1">
        <v>4</v>
      </c>
      <c r="O77" t="s">
        <v>44</v>
      </c>
      <c r="P77" t="s">
        <v>208</v>
      </c>
      <c r="Q77" s="2">
        <v>25.34</v>
      </c>
      <c r="S77" s="124" t="s">
        <v>14</v>
      </c>
      <c r="T77" s="124" t="s">
        <v>15</v>
      </c>
      <c r="U77" s="125">
        <v>15001259</v>
      </c>
      <c r="V77" s="124"/>
      <c r="W77" s="124" t="s">
        <v>99</v>
      </c>
      <c r="X77" s="124" t="s">
        <v>100</v>
      </c>
      <c r="Y77" s="124"/>
      <c r="Z77" s="124" t="s">
        <v>18</v>
      </c>
      <c r="AA77" s="124" t="s">
        <v>19</v>
      </c>
      <c r="AB77" s="124" t="s">
        <v>20</v>
      </c>
      <c r="AC77" s="125">
        <v>2</v>
      </c>
      <c r="AD77" s="124" t="s">
        <v>86</v>
      </c>
      <c r="AE77" s="124" t="s">
        <v>105</v>
      </c>
      <c r="AF77" s="126">
        <v>22.5</v>
      </c>
    </row>
    <row r="78" spans="3:32" ht="15" x14ac:dyDescent="0.25">
      <c r="C78" t="s">
        <v>295</v>
      </c>
      <c r="D78" t="s">
        <v>14</v>
      </c>
      <c r="E78" t="s">
        <v>15</v>
      </c>
      <c r="F78" s="1">
        <v>15001924</v>
      </c>
      <c r="H78" t="s">
        <v>99</v>
      </c>
      <c r="I78" t="s">
        <v>100</v>
      </c>
      <c r="K78" t="s">
        <v>18</v>
      </c>
      <c r="L78" t="s">
        <v>19</v>
      </c>
      <c r="M78" s="134">
        <v>2015</v>
      </c>
      <c r="N78" s="1">
        <v>3</v>
      </c>
      <c r="O78" t="s">
        <v>86</v>
      </c>
      <c r="P78" t="s">
        <v>111</v>
      </c>
      <c r="Q78" s="2">
        <v>26.29</v>
      </c>
      <c r="S78" s="124" t="s">
        <v>14</v>
      </c>
      <c r="T78" s="124" t="s">
        <v>15</v>
      </c>
      <c r="U78" s="125">
        <v>15001202</v>
      </c>
      <c r="V78" s="124"/>
      <c r="W78" s="124" t="s">
        <v>99</v>
      </c>
      <c r="X78" s="124" t="s">
        <v>100</v>
      </c>
      <c r="Y78" s="124"/>
      <c r="Z78" s="124" t="s">
        <v>18</v>
      </c>
      <c r="AA78" s="124" t="s">
        <v>19</v>
      </c>
      <c r="AB78" s="124" t="s">
        <v>20</v>
      </c>
      <c r="AC78" s="125">
        <v>2</v>
      </c>
      <c r="AD78" s="124" t="s">
        <v>108</v>
      </c>
      <c r="AE78" s="124" t="s">
        <v>106</v>
      </c>
      <c r="AF78" s="126">
        <v>22.75</v>
      </c>
    </row>
    <row r="79" spans="3:32" ht="15" x14ac:dyDescent="0.25">
      <c r="C79" t="s">
        <v>278</v>
      </c>
      <c r="D79" t="s">
        <v>14</v>
      </c>
      <c r="E79" t="s">
        <v>15</v>
      </c>
      <c r="F79" s="1">
        <v>15003670</v>
      </c>
      <c r="H79" t="s">
        <v>217</v>
      </c>
      <c r="I79" t="s">
        <v>218</v>
      </c>
      <c r="K79" t="s">
        <v>18</v>
      </c>
      <c r="L79" t="s">
        <v>19</v>
      </c>
      <c r="M79" s="134">
        <v>2015</v>
      </c>
      <c r="N79" s="1">
        <v>5</v>
      </c>
      <c r="O79" t="s">
        <v>225</v>
      </c>
      <c r="P79" t="s">
        <v>137</v>
      </c>
      <c r="Q79" s="2">
        <v>26.36</v>
      </c>
      <c r="S79" s="124" t="s">
        <v>14</v>
      </c>
      <c r="T79" s="124" t="s">
        <v>15</v>
      </c>
      <c r="U79" s="125">
        <v>15001167</v>
      </c>
      <c r="V79" s="124"/>
      <c r="W79" s="124" t="s">
        <v>99</v>
      </c>
      <c r="X79" s="124" t="s">
        <v>100</v>
      </c>
      <c r="Y79" s="124"/>
      <c r="Z79" s="124" t="s">
        <v>18</v>
      </c>
      <c r="AA79" s="124" t="s">
        <v>19</v>
      </c>
      <c r="AB79" s="124" t="s">
        <v>20</v>
      </c>
      <c r="AC79" s="125">
        <v>2</v>
      </c>
      <c r="AD79" s="124" t="s">
        <v>109</v>
      </c>
      <c r="AE79" s="124" t="s">
        <v>107</v>
      </c>
      <c r="AF79" s="126">
        <v>73.900000000000006</v>
      </c>
    </row>
    <row r="80" spans="3:32" ht="15" x14ac:dyDescent="0.25">
      <c r="C80" t="s">
        <v>298</v>
      </c>
      <c r="H80" s="66" t="s">
        <v>25</v>
      </c>
      <c r="I80" s="66" t="s">
        <v>26</v>
      </c>
      <c r="K80" s="66" t="s">
        <v>56</v>
      </c>
      <c r="L80" s="66" t="s">
        <v>28</v>
      </c>
      <c r="M80" s="134">
        <v>2015</v>
      </c>
      <c r="N80" s="66">
        <v>7</v>
      </c>
      <c r="O80" s="66" t="s">
        <v>29</v>
      </c>
      <c r="P80" s="66" t="s">
        <v>336</v>
      </c>
      <c r="Q80" s="66">
        <v>27.41</v>
      </c>
      <c r="S80" s="124" t="s">
        <v>14</v>
      </c>
      <c r="T80" s="124" t="s">
        <v>15</v>
      </c>
      <c r="U80" s="125">
        <v>15001890</v>
      </c>
      <c r="V80" s="124"/>
      <c r="W80" s="124" t="s">
        <v>99</v>
      </c>
      <c r="X80" s="124" t="s">
        <v>100</v>
      </c>
      <c r="Y80" s="124"/>
      <c r="Z80" s="124" t="s">
        <v>18</v>
      </c>
      <c r="AA80" s="124" t="s">
        <v>19</v>
      </c>
      <c r="AB80" s="124" t="s">
        <v>20</v>
      </c>
      <c r="AC80" s="125">
        <v>3</v>
      </c>
      <c r="AD80" s="124" t="s">
        <v>109</v>
      </c>
      <c r="AE80" s="124" t="s">
        <v>110</v>
      </c>
      <c r="AF80" s="126">
        <v>210</v>
      </c>
    </row>
    <row r="81" spans="3:32" ht="15" x14ac:dyDescent="0.25">
      <c r="C81" t="s">
        <v>278</v>
      </c>
      <c r="D81" t="s">
        <v>14</v>
      </c>
      <c r="E81" t="s">
        <v>15</v>
      </c>
      <c r="F81" s="1">
        <v>15002626</v>
      </c>
      <c r="H81" t="s">
        <v>99</v>
      </c>
      <c r="I81" t="s">
        <v>100</v>
      </c>
      <c r="K81" t="s">
        <v>18</v>
      </c>
      <c r="L81" t="s">
        <v>19</v>
      </c>
      <c r="M81" s="134">
        <v>2015</v>
      </c>
      <c r="N81" s="1">
        <v>4</v>
      </c>
      <c r="O81" t="s">
        <v>120</v>
      </c>
      <c r="P81" t="s">
        <v>121</v>
      </c>
      <c r="Q81" s="2">
        <v>27.65</v>
      </c>
      <c r="S81" s="124" t="s">
        <v>14</v>
      </c>
      <c r="T81" s="124" t="s">
        <v>15</v>
      </c>
      <c r="U81" s="125">
        <v>15001890</v>
      </c>
      <c r="V81" s="124"/>
      <c r="W81" s="124" t="s">
        <v>99</v>
      </c>
      <c r="X81" s="124" t="s">
        <v>100</v>
      </c>
      <c r="Y81" s="124"/>
      <c r="Z81" s="124" t="s">
        <v>18</v>
      </c>
      <c r="AA81" s="124" t="s">
        <v>19</v>
      </c>
      <c r="AB81" s="124" t="s">
        <v>20</v>
      </c>
      <c r="AC81" s="125">
        <v>3</v>
      </c>
      <c r="AD81" s="124" t="s">
        <v>86</v>
      </c>
      <c r="AE81" s="124" t="s">
        <v>110</v>
      </c>
      <c r="AF81" s="126">
        <v>18.68</v>
      </c>
    </row>
    <row r="82" spans="3:32" ht="15" x14ac:dyDescent="0.25">
      <c r="C82" t="s">
        <v>282</v>
      </c>
      <c r="F82" s="120"/>
      <c r="H82" s="66" t="s">
        <v>99</v>
      </c>
      <c r="I82" s="66" t="s">
        <v>100</v>
      </c>
      <c r="K82" s="66" t="s">
        <v>18</v>
      </c>
      <c r="L82" s="66" t="s">
        <v>19</v>
      </c>
      <c r="M82" s="134">
        <v>2015</v>
      </c>
      <c r="N82" s="66">
        <v>7</v>
      </c>
      <c r="O82" s="66" t="s">
        <v>345</v>
      </c>
      <c r="P82" s="66" t="s">
        <v>344</v>
      </c>
      <c r="Q82" s="66">
        <v>29.28</v>
      </c>
      <c r="R82" s="67"/>
      <c r="S82" s="124" t="s">
        <v>14</v>
      </c>
      <c r="T82" s="124" t="s">
        <v>15</v>
      </c>
      <c r="U82" s="125">
        <v>15001890</v>
      </c>
      <c r="V82" s="124"/>
      <c r="W82" s="124" t="s">
        <v>99</v>
      </c>
      <c r="X82" s="124" t="s">
        <v>100</v>
      </c>
      <c r="Y82" s="124"/>
      <c r="Z82" s="124" t="s">
        <v>18</v>
      </c>
      <c r="AA82" s="124" t="s">
        <v>19</v>
      </c>
      <c r="AB82" s="124" t="s">
        <v>20</v>
      </c>
      <c r="AC82" s="125">
        <v>3</v>
      </c>
      <c r="AD82" s="124" t="s">
        <v>86</v>
      </c>
      <c r="AE82" s="124" t="s">
        <v>110</v>
      </c>
      <c r="AF82" s="126">
        <v>15.75</v>
      </c>
    </row>
    <row r="83" spans="3:32" s="43" customFormat="1" ht="15" x14ac:dyDescent="0.25">
      <c r="C83" s="43" t="s">
        <v>74</v>
      </c>
      <c r="D83" s="43" t="s">
        <v>255</v>
      </c>
      <c r="E83" s="43" t="s">
        <v>15</v>
      </c>
      <c r="F83" s="74">
        <v>15002246</v>
      </c>
      <c r="H83" s="43" t="s">
        <v>256</v>
      </c>
      <c r="I83" s="43" t="s">
        <v>257</v>
      </c>
      <c r="K83" s="43" t="s">
        <v>258</v>
      </c>
      <c r="L83" s="43" t="s">
        <v>259</v>
      </c>
      <c r="M83" s="134">
        <v>2015</v>
      </c>
      <c r="N83" s="74">
        <v>4</v>
      </c>
      <c r="O83" s="43" t="s">
        <v>44</v>
      </c>
      <c r="P83" s="43" t="s">
        <v>261</v>
      </c>
      <c r="Q83" s="102">
        <v>30.61</v>
      </c>
      <c r="R83" s="71"/>
      <c r="S83" s="124" t="s">
        <v>14</v>
      </c>
      <c r="T83" s="124" t="s">
        <v>15</v>
      </c>
      <c r="U83" s="125">
        <v>15001924</v>
      </c>
      <c r="V83" s="124"/>
      <c r="W83" s="124" t="s">
        <v>99</v>
      </c>
      <c r="X83" s="124" t="s">
        <v>100</v>
      </c>
      <c r="Y83" s="124"/>
      <c r="Z83" s="124" t="s">
        <v>18</v>
      </c>
      <c r="AA83" s="124" t="s">
        <v>19</v>
      </c>
      <c r="AB83" s="124" t="s">
        <v>20</v>
      </c>
      <c r="AC83" s="125">
        <v>3</v>
      </c>
      <c r="AD83" s="124" t="s">
        <v>86</v>
      </c>
      <c r="AE83" s="124" t="s">
        <v>111</v>
      </c>
      <c r="AF83" s="126">
        <v>26.29</v>
      </c>
    </row>
    <row r="84" spans="3:32" ht="15" x14ac:dyDescent="0.25">
      <c r="C84" t="s">
        <v>289</v>
      </c>
      <c r="F84" s="1"/>
      <c r="L84" s="119" t="s">
        <v>141</v>
      </c>
      <c r="M84" s="134">
        <v>2015</v>
      </c>
      <c r="N84" s="119">
        <v>10</v>
      </c>
      <c r="O84" s="119" t="s">
        <v>445</v>
      </c>
      <c r="P84" s="119" t="s">
        <v>446</v>
      </c>
      <c r="Q84" s="105">
        <v>33.619999999999997</v>
      </c>
      <c r="R84" s="67"/>
      <c r="S84" s="124" t="s">
        <v>14</v>
      </c>
      <c r="T84" s="124" t="s">
        <v>15</v>
      </c>
      <c r="U84" s="125">
        <v>15001924</v>
      </c>
      <c r="V84" s="124"/>
      <c r="W84" s="124" t="s">
        <v>99</v>
      </c>
      <c r="X84" s="124" t="s">
        <v>100</v>
      </c>
      <c r="Y84" s="124"/>
      <c r="Z84" s="124" t="s">
        <v>18</v>
      </c>
      <c r="AA84" s="124" t="s">
        <v>19</v>
      </c>
      <c r="AB84" s="124" t="s">
        <v>20</v>
      </c>
      <c r="AC84" s="125">
        <v>3</v>
      </c>
      <c r="AD84" s="124" t="s">
        <v>112</v>
      </c>
      <c r="AE84" s="124" t="s">
        <v>111</v>
      </c>
      <c r="AF84" s="126">
        <v>73.849999999999994</v>
      </c>
    </row>
    <row r="85" spans="3:32" ht="15" x14ac:dyDescent="0.25">
      <c r="C85" t="s">
        <v>278</v>
      </c>
      <c r="D85" t="s">
        <v>14</v>
      </c>
      <c r="E85" t="s">
        <v>15</v>
      </c>
      <c r="F85" s="1">
        <v>15004289</v>
      </c>
      <c r="H85" t="s">
        <v>99</v>
      </c>
      <c r="I85" t="s">
        <v>100</v>
      </c>
      <c r="K85" t="s">
        <v>18</v>
      </c>
      <c r="L85" t="s">
        <v>19</v>
      </c>
      <c r="M85" s="134">
        <v>2015</v>
      </c>
      <c r="N85" s="1">
        <v>6</v>
      </c>
      <c r="O85" t="s">
        <v>148</v>
      </c>
      <c r="P85" t="s">
        <v>147</v>
      </c>
      <c r="Q85" s="2">
        <v>34.39</v>
      </c>
      <c r="S85" s="124" t="s">
        <v>14</v>
      </c>
      <c r="T85" s="124" t="s">
        <v>15</v>
      </c>
      <c r="U85" s="125">
        <v>15001890</v>
      </c>
      <c r="V85" s="124"/>
      <c r="W85" s="124" t="s">
        <v>99</v>
      </c>
      <c r="X85" s="124" t="s">
        <v>100</v>
      </c>
      <c r="Y85" s="124"/>
      <c r="Z85" s="124" t="s">
        <v>18</v>
      </c>
      <c r="AA85" s="124" t="s">
        <v>19</v>
      </c>
      <c r="AB85" s="124" t="s">
        <v>20</v>
      </c>
      <c r="AC85" s="125">
        <v>3</v>
      </c>
      <c r="AD85" s="124" t="s">
        <v>86</v>
      </c>
      <c r="AE85" s="124" t="s">
        <v>110</v>
      </c>
      <c r="AF85" s="126">
        <v>4.03</v>
      </c>
    </row>
    <row r="86" spans="3:32" ht="15" x14ac:dyDescent="0.25">
      <c r="C86" t="s">
        <v>74</v>
      </c>
      <c r="D86" t="s">
        <v>14</v>
      </c>
      <c r="E86" t="s">
        <v>15</v>
      </c>
      <c r="F86" s="1">
        <v>15001018</v>
      </c>
      <c r="H86" t="s">
        <v>217</v>
      </c>
      <c r="I86" t="s">
        <v>218</v>
      </c>
      <c r="K86" t="s">
        <v>229</v>
      </c>
      <c r="L86" t="s">
        <v>230</v>
      </c>
      <c r="M86" s="134">
        <v>2015</v>
      </c>
      <c r="N86" s="1">
        <v>2</v>
      </c>
      <c r="O86" t="s">
        <v>44</v>
      </c>
      <c r="P86" t="s">
        <v>232</v>
      </c>
      <c r="Q86" s="2">
        <v>35</v>
      </c>
      <c r="S86" s="124" t="s">
        <v>14</v>
      </c>
      <c r="T86" s="124" t="s">
        <v>15</v>
      </c>
      <c r="U86" s="125">
        <v>15001890</v>
      </c>
      <c r="V86" s="124"/>
      <c r="W86" s="124" t="s">
        <v>99</v>
      </c>
      <c r="X86" s="124" t="s">
        <v>100</v>
      </c>
      <c r="Y86" s="124"/>
      <c r="Z86" s="124" t="s">
        <v>18</v>
      </c>
      <c r="AA86" s="124" t="s">
        <v>19</v>
      </c>
      <c r="AB86" s="124" t="s">
        <v>20</v>
      </c>
      <c r="AC86" s="125">
        <v>3</v>
      </c>
      <c r="AD86" s="124" t="s">
        <v>86</v>
      </c>
      <c r="AE86" s="124" t="s">
        <v>110</v>
      </c>
      <c r="AF86" s="126">
        <v>15.8</v>
      </c>
    </row>
    <row r="87" spans="3:32" ht="15" x14ac:dyDescent="0.25">
      <c r="C87" t="s">
        <v>74</v>
      </c>
      <c r="F87" s="1"/>
      <c r="K87" s="119" t="s">
        <v>430</v>
      </c>
      <c r="L87" s="119" t="s">
        <v>174</v>
      </c>
      <c r="M87" s="134">
        <v>2015</v>
      </c>
      <c r="N87" s="119">
        <v>9</v>
      </c>
      <c r="O87" s="119" t="s">
        <v>44</v>
      </c>
      <c r="P87" s="119" t="s">
        <v>432</v>
      </c>
      <c r="Q87" s="105">
        <v>35.74</v>
      </c>
      <c r="S87" s="124" t="s">
        <v>14</v>
      </c>
      <c r="T87" s="124" t="s">
        <v>15</v>
      </c>
      <c r="U87" s="125">
        <v>15001949</v>
      </c>
      <c r="V87" s="124"/>
      <c r="W87" s="124" t="s">
        <v>99</v>
      </c>
      <c r="X87" s="124" t="s">
        <v>100</v>
      </c>
      <c r="Y87" s="124"/>
      <c r="Z87" s="124" t="s">
        <v>18</v>
      </c>
      <c r="AA87" s="124" t="s">
        <v>19</v>
      </c>
      <c r="AB87" s="124" t="s">
        <v>20</v>
      </c>
      <c r="AC87" s="125">
        <v>3</v>
      </c>
      <c r="AD87" s="124" t="s">
        <v>113</v>
      </c>
      <c r="AE87" s="124" t="s">
        <v>114</v>
      </c>
      <c r="AF87" s="126">
        <v>123.43</v>
      </c>
    </row>
    <row r="88" spans="3:32" ht="15" x14ac:dyDescent="0.25">
      <c r="C88" t="s">
        <v>298</v>
      </c>
      <c r="D88" t="s">
        <v>14</v>
      </c>
      <c r="E88" t="s">
        <v>15</v>
      </c>
      <c r="F88" s="1">
        <v>15001488</v>
      </c>
      <c r="H88" t="s">
        <v>25</v>
      </c>
      <c r="I88" t="s">
        <v>26</v>
      </c>
      <c r="K88" t="s">
        <v>47</v>
      </c>
      <c r="L88" t="s">
        <v>48</v>
      </c>
      <c r="M88" s="134">
        <v>2015</v>
      </c>
      <c r="N88" s="1">
        <v>3</v>
      </c>
      <c r="O88" t="s">
        <v>49</v>
      </c>
      <c r="P88" t="s">
        <v>51</v>
      </c>
      <c r="Q88" s="2">
        <v>36</v>
      </c>
      <c r="S88" s="124" t="s">
        <v>14</v>
      </c>
      <c r="T88" s="124" t="s">
        <v>15</v>
      </c>
      <c r="U88" s="125">
        <v>15001890</v>
      </c>
      <c r="V88" s="124"/>
      <c r="W88" s="124" t="s">
        <v>99</v>
      </c>
      <c r="X88" s="124" t="s">
        <v>100</v>
      </c>
      <c r="Y88" s="124"/>
      <c r="Z88" s="124" t="s">
        <v>18</v>
      </c>
      <c r="AA88" s="124" t="s">
        <v>19</v>
      </c>
      <c r="AB88" s="124" t="s">
        <v>20</v>
      </c>
      <c r="AC88" s="125">
        <v>3</v>
      </c>
      <c r="AD88" s="124" t="s">
        <v>115</v>
      </c>
      <c r="AE88" s="124" t="s">
        <v>110</v>
      </c>
      <c r="AF88" s="126">
        <v>53.75</v>
      </c>
    </row>
    <row r="89" spans="3:32" ht="15" x14ac:dyDescent="0.25">
      <c r="C89" t="s">
        <v>298</v>
      </c>
      <c r="D89" t="s">
        <v>14</v>
      </c>
      <c r="E89" t="s">
        <v>15</v>
      </c>
      <c r="F89" s="121">
        <v>15002130</v>
      </c>
      <c r="H89" s="120" t="s">
        <v>25</v>
      </c>
      <c r="I89" s="120" t="s">
        <v>26</v>
      </c>
      <c r="K89" s="120" t="s">
        <v>47</v>
      </c>
      <c r="L89" s="120" t="s">
        <v>48</v>
      </c>
      <c r="M89" s="134">
        <v>2015</v>
      </c>
      <c r="N89" s="121">
        <v>4</v>
      </c>
      <c r="O89" s="120" t="s">
        <v>49</v>
      </c>
      <c r="P89" s="120" t="s">
        <v>52</v>
      </c>
      <c r="Q89" s="2">
        <v>36</v>
      </c>
      <c r="S89" s="124" t="s">
        <v>14</v>
      </c>
      <c r="T89" s="124" t="s">
        <v>15</v>
      </c>
      <c r="U89" s="125">
        <v>15001890</v>
      </c>
      <c r="V89" s="124"/>
      <c r="W89" s="124" t="s">
        <v>99</v>
      </c>
      <c r="X89" s="124" t="s">
        <v>100</v>
      </c>
      <c r="Y89" s="124"/>
      <c r="Z89" s="124" t="s">
        <v>18</v>
      </c>
      <c r="AA89" s="124" t="s">
        <v>19</v>
      </c>
      <c r="AB89" s="124" t="s">
        <v>20</v>
      </c>
      <c r="AC89" s="125">
        <v>3</v>
      </c>
      <c r="AD89" s="124" t="s">
        <v>116</v>
      </c>
      <c r="AE89" s="124" t="s">
        <v>110</v>
      </c>
      <c r="AF89" s="126">
        <v>210.72</v>
      </c>
    </row>
    <row r="90" spans="3:32" ht="15" x14ac:dyDescent="0.25">
      <c r="C90" t="s">
        <v>298</v>
      </c>
      <c r="D90" t="s">
        <v>14</v>
      </c>
      <c r="E90" t="s">
        <v>15</v>
      </c>
      <c r="F90" s="1">
        <v>15002875</v>
      </c>
      <c r="H90" t="s">
        <v>25</v>
      </c>
      <c r="I90" t="s">
        <v>26</v>
      </c>
      <c r="K90" t="s">
        <v>47</v>
      </c>
      <c r="L90" t="s">
        <v>48</v>
      </c>
      <c r="M90" s="134">
        <v>2015</v>
      </c>
      <c r="N90" s="1">
        <v>5</v>
      </c>
      <c r="O90" t="s">
        <v>49</v>
      </c>
      <c r="P90" t="s">
        <v>53</v>
      </c>
      <c r="Q90" s="2">
        <v>36</v>
      </c>
      <c r="R90" s="67"/>
      <c r="S90" s="124" t="s">
        <v>14</v>
      </c>
      <c r="T90" s="124" t="s">
        <v>15</v>
      </c>
      <c r="U90" s="125">
        <v>15001924</v>
      </c>
      <c r="V90" s="124"/>
      <c r="W90" s="124" t="s">
        <v>99</v>
      </c>
      <c r="X90" s="124" t="s">
        <v>100</v>
      </c>
      <c r="Y90" s="124"/>
      <c r="Z90" s="124" t="s">
        <v>18</v>
      </c>
      <c r="AA90" s="124" t="s">
        <v>19</v>
      </c>
      <c r="AB90" s="124" t="s">
        <v>20</v>
      </c>
      <c r="AC90" s="125">
        <v>3</v>
      </c>
      <c r="AD90" s="124" t="s">
        <v>117</v>
      </c>
      <c r="AE90" s="124" t="s">
        <v>111</v>
      </c>
      <c r="AF90" s="126">
        <v>350.5</v>
      </c>
    </row>
    <row r="91" spans="3:32" ht="15" x14ac:dyDescent="0.25">
      <c r="C91" t="s">
        <v>298</v>
      </c>
      <c r="D91" t="s">
        <v>14</v>
      </c>
      <c r="E91" t="s">
        <v>15</v>
      </c>
      <c r="F91" s="1">
        <v>15004061</v>
      </c>
      <c r="H91" t="s">
        <v>25</v>
      </c>
      <c r="I91" t="s">
        <v>26</v>
      </c>
      <c r="K91" t="s">
        <v>47</v>
      </c>
      <c r="L91" t="s">
        <v>48</v>
      </c>
      <c r="M91" s="134">
        <v>2015</v>
      </c>
      <c r="N91" s="1">
        <v>6</v>
      </c>
      <c r="O91" t="s">
        <v>49</v>
      </c>
      <c r="P91" t="s">
        <v>54</v>
      </c>
      <c r="Q91" s="2">
        <v>36</v>
      </c>
      <c r="S91" s="124" t="s">
        <v>14</v>
      </c>
      <c r="T91" s="124" t="s">
        <v>15</v>
      </c>
      <c r="U91" s="125">
        <v>15001890</v>
      </c>
      <c r="V91" s="124"/>
      <c r="W91" s="124" t="s">
        <v>99</v>
      </c>
      <c r="X91" s="124" t="s">
        <v>100</v>
      </c>
      <c r="Y91" s="124"/>
      <c r="Z91" s="124" t="s">
        <v>18</v>
      </c>
      <c r="AA91" s="124" t="s">
        <v>19</v>
      </c>
      <c r="AB91" s="124" t="s">
        <v>20</v>
      </c>
      <c r="AC91" s="125">
        <v>3</v>
      </c>
      <c r="AD91" s="124" t="s">
        <v>109</v>
      </c>
      <c r="AE91" s="124" t="s">
        <v>110</v>
      </c>
      <c r="AF91" s="126">
        <v>249</v>
      </c>
    </row>
    <row r="92" spans="3:32" ht="15" x14ac:dyDescent="0.25">
      <c r="C92" t="s">
        <v>298</v>
      </c>
      <c r="F92" s="120"/>
      <c r="H92" s="66" t="s">
        <v>25</v>
      </c>
      <c r="I92" s="66" t="s">
        <v>26</v>
      </c>
      <c r="K92" s="66" t="s">
        <v>47</v>
      </c>
      <c r="L92" s="66" t="s">
        <v>48</v>
      </c>
      <c r="M92" s="134">
        <v>2015</v>
      </c>
      <c r="N92" s="66">
        <v>8</v>
      </c>
      <c r="O92" s="66" t="s">
        <v>49</v>
      </c>
      <c r="P92" s="66">
        <v>79515</v>
      </c>
      <c r="Q92" s="66">
        <v>36</v>
      </c>
      <c r="S92" s="124" t="s">
        <v>14</v>
      </c>
      <c r="T92" s="124" t="s">
        <v>15</v>
      </c>
      <c r="U92" s="125">
        <v>15001944</v>
      </c>
      <c r="V92" s="124"/>
      <c r="W92" s="124" t="s">
        <v>99</v>
      </c>
      <c r="X92" s="124" t="s">
        <v>100</v>
      </c>
      <c r="Y92" s="124"/>
      <c r="Z92" s="124" t="s">
        <v>18</v>
      </c>
      <c r="AA92" s="124" t="s">
        <v>19</v>
      </c>
      <c r="AB92" s="124" t="s">
        <v>20</v>
      </c>
      <c r="AC92" s="125">
        <v>3</v>
      </c>
      <c r="AD92" s="124" t="s">
        <v>118</v>
      </c>
      <c r="AE92" s="124" t="s">
        <v>119</v>
      </c>
      <c r="AF92" s="126">
        <v>317.49</v>
      </c>
    </row>
    <row r="93" spans="3:32" ht="15" x14ac:dyDescent="0.25">
      <c r="C93" t="s">
        <v>298</v>
      </c>
      <c r="F93" s="120"/>
      <c r="H93" s="66" t="s">
        <v>25</v>
      </c>
      <c r="I93" s="66" t="s">
        <v>26</v>
      </c>
      <c r="K93" s="66" t="s">
        <v>47</v>
      </c>
      <c r="L93" s="66" t="s">
        <v>48</v>
      </c>
      <c r="M93" s="134">
        <v>2015</v>
      </c>
      <c r="N93" s="66">
        <v>9</v>
      </c>
      <c r="O93" s="66" t="s">
        <v>49</v>
      </c>
      <c r="P93" s="66">
        <v>81791</v>
      </c>
      <c r="Q93" s="66">
        <v>36</v>
      </c>
      <c r="R93" s="67"/>
      <c r="S93" s="124" t="s">
        <v>14</v>
      </c>
      <c r="T93" s="124" t="s">
        <v>15</v>
      </c>
      <c r="U93" s="125">
        <v>15002596</v>
      </c>
      <c r="V93" s="124"/>
      <c r="W93" s="124" t="s">
        <v>99</v>
      </c>
      <c r="X93" s="124" t="s">
        <v>100</v>
      </c>
      <c r="Y93" s="124"/>
      <c r="Z93" s="124" t="s">
        <v>18</v>
      </c>
      <c r="AA93" s="124" t="s">
        <v>19</v>
      </c>
      <c r="AB93" s="124" t="s">
        <v>20</v>
      </c>
      <c r="AC93" s="125">
        <v>4</v>
      </c>
      <c r="AD93" s="124" t="s">
        <v>86</v>
      </c>
      <c r="AE93" s="124" t="s">
        <v>124</v>
      </c>
      <c r="AF93" s="126">
        <v>13.26</v>
      </c>
    </row>
    <row r="94" spans="3:32" ht="15" x14ac:dyDescent="0.25">
      <c r="C94" t="s">
        <v>298</v>
      </c>
      <c r="F94" s="120"/>
      <c r="H94" s="66" t="s">
        <v>25</v>
      </c>
      <c r="I94" s="66" t="s">
        <v>26</v>
      </c>
      <c r="K94" s="66" t="s">
        <v>47</v>
      </c>
      <c r="L94" s="66" t="s">
        <v>48</v>
      </c>
      <c r="M94" s="134">
        <v>2015</v>
      </c>
      <c r="N94" s="66">
        <v>10</v>
      </c>
      <c r="O94" s="66" t="s">
        <v>49</v>
      </c>
      <c r="P94" s="66">
        <v>81791</v>
      </c>
      <c r="Q94" s="105">
        <v>36</v>
      </c>
      <c r="S94" s="124" t="s">
        <v>14</v>
      </c>
      <c r="T94" s="124" t="s">
        <v>15</v>
      </c>
      <c r="U94" s="125">
        <v>15002651</v>
      </c>
      <c r="V94" s="124"/>
      <c r="W94" s="124" t="s">
        <v>99</v>
      </c>
      <c r="X94" s="124" t="s">
        <v>100</v>
      </c>
      <c r="Y94" s="124"/>
      <c r="Z94" s="124" t="s">
        <v>18</v>
      </c>
      <c r="AA94" s="124" t="s">
        <v>19</v>
      </c>
      <c r="AB94" s="124" t="s">
        <v>20</v>
      </c>
      <c r="AC94" s="125">
        <v>4</v>
      </c>
      <c r="AD94" s="124" t="s">
        <v>125</v>
      </c>
      <c r="AE94" s="124" t="s">
        <v>22</v>
      </c>
      <c r="AF94" s="126">
        <v>78.78</v>
      </c>
    </row>
    <row r="95" spans="3:32" ht="15" x14ac:dyDescent="0.25">
      <c r="C95" t="s">
        <v>295</v>
      </c>
      <c r="D95" t="s">
        <v>14</v>
      </c>
      <c r="E95" t="s">
        <v>15</v>
      </c>
      <c r="F95" s="1">
        <v>15001726</v>
      </c>
      <c r="H95" t="s">
        <v>99</v>
      </c>
      <c r="I95" t="s">
        <v>100</v>
      </c>
      <c r="K95" s="120" t="s">
        <v>200</v>
      </c>
      <c r="L95" s="120" t="s">
        <v>201</v>
      </c>
      <c r="M95" s="134">
        <v>2015</v>
      </c>
      <c r="N95" s="121">
        <v>3</v>
      </c>
      <c r="O95" s="120" t="s">
        <v>86</v>
      </c>
      <c r="P95" s="120" t="s">
        <v>202</v>
      </c>
      <c r="Q95" s="122">
        <v>36.75</v>
      </c>
      <c r="S95" s="124" t="s">
        <v>14</v>
      </c>
      <c r="T95" s="124" t="s">
        <v>15</v>
      </c>
      <c r="U95" s="125">
        <v>15002651</v>
      </c>
      <c r="V95" s="124"/>
      <c r="W95" s="124" t="s">
        <v>99</v>
      </c>
      <c r="X95" s="124" t="s">
        <v>100</v>
      </c>
      <c r="Y95" s="124"/>
      <c r="Z95" s="124" t="s">
        <v>18</v>
      </c>
      <c r="AA95" s="124" t="s">
        <v>19</v>
      </c>
      <c r="AB95" s="124" t="s">
        <v>20</v>
      </c>
      <c r="AC95" s="125">
        <v>4</v>
      </c>
      <c r="AD95" s="124" t="s">
        <v>109</v>
      </c>
      <c r="AE95" s="124" t="s">
        <v>22</v>
      </c>
      <c r="AF95" s="126">
        <v>231.98</v>
      </c>
    </row>
    <row r="96" spans="3:32" ht="15" x14ac:dyDescent="0.25">
      <c r="C96" s="69" t="s">
        <v>383</v>
      </c>
      <c r="D96" s="72" t="s">
        <v>391</v>
      </c>
      <c r="F96" s="120"/>
      <c r="L96" s="72" t="s">
        <v>392</v>
      </c>
      <c r="M96" s="134">
        <v>2015</v>
      </c>
      <c r="N96" s="135">
        <v>13</v>
      </c>
      <c r="Q96" s="72">
        <v>38</v>
      </c>
      <c r="S96" s="124" t="s">
        <v>14</v>
      </c>
      <c r="T96" s="124" t="s">
        <v>15</v>
      </c>
      <c r="U96" s="125">
        <v>15002651</v>
      </c>
      <c r="V96" s="124"/>
      <c r="W96" s="124" t="s">
        <v>99</v>
      </c>
      <c r="X96" s="124" t="s">
        <v>100</v>
      </c>
      <c r="Y96" s="124"/>
      <c r="Z96" s="124" t="s">
        <v>18</v>
      </c>
      <c r="AA96" s="124" t="s">
        <v>19</v>
      </c>
      <c r="AB96" s="124" t="s">
        <v>20</v>
      </c>
      <c r="AC96" s="125">
        <v>4</v>
      </c>
      <c r="AD96" s="124" t="s">
        <v>126</v>
      </c>
      <c r="AE96" s="124" t="s">
        <v>22</v>
      </c>
      <c r="AF96" s="126">
        <v>132.5</v>
      </c>
    </row>
    <row r="97" spans="1:32" ht="15" x14ac:dyDescent="0.25">
      <c r="A97" s="69"/>
      <c r="B97" s="69"/>
      <c r="C97" t="s">
        <v>295</v>
      </c>
      <c r="F97" s="120"/>
      <c r="H97" s="66" t="s">
        <v>99</v>
      </c>
      <c r="I97" s="66" t="s">
        <v>100</v>
      </c>
      <c r="K97" s="66" t="s">
        <v>18</v>
      </c>
      <c r="L97" s="66" t="s">
        <v>19</v>
      </c>
      <c r="M97" s="134">
        <v>2015</v>
      </c>
      <c r="N97" s="66">
        <v>8</v>
      </c>
      <c r="O97" s="66" t="s">
        <v>346</v>
      </c>
      <c r="P97" s="66" t="s">
        <v>347</v>
      </c>
      <c r="Q97" s="66">
        <v>38.03</v>
      </c>
      <c r="S97" s="124" t="s">
        <v>14</v>
      </c>
      <c r="T97" s="124" t="s">
        <v>15</v>
      </c>
      <c r="U97" s="125">
        <v>15002685</v>
      </c>
      <c r="V97" s="124"/>
      <c r="W97" s="124" t="s">
        <v>99</v>
      </c>
      <c r="X97" s="124" t="s">
        <v>100</v>
      </c>
      <c r="Y97" s="124"/>
      <c r="Z97" s="124" t="s">
        <v>18</v>
      </c>
      <c r="AA97" s="124" t="s">
        <v>19</v>
      </c>
      <c r="AB97" s="124" t="s">
        <v>20</v>
      </c>
      <c r="AC97" s="125">
        <v>4</v>
      </c>
      <c r="AD97" s="124" t="s">
        <v>80</v>
      </c>
      <c r="AE97" s="124" t="s">
        <v>127</v>
      </c>
      <c r="AF97" s="126">
        <v>42.07</v>
      </c>
    </row>
    <row r="98" spans="1:32" ht="15" x14ac:dyDescent="0.25">
      <c r="A98" t="s">
        <v>276</v>
      </c>
      <c r="C98" t="s">
        <v>298</v>
      </c>
      <c r="D98" t="s">
        <v>14</v>
      </c>
      <c r="E98" t="s">
        <v>15</v>
      </c>
      <c r="F98" s="1">
        <v>15004739</v>
      </c>
      <c r="H98" t="s">
        <v>25</v>
      </c>
      <c r="I98" t="s">
        <v>26</v>
      </c>
      <c r="K98" s="120" t="s">
        <v>47</v>
      </c>
      <c r="L98" s="120" t="s">
        <v>48</v>
      </c>
      <c r="M98" s="134">
        <v>2015</v>
      </c>
      <c r="N98" s="121">
        <v>7</v>
      </c>
      <c r="O98" s="120" t="s">
        <v>49</v>
      </c>
      <c r="P98" s="120" t="s">
        <v>55</v>
      </c>
      <c r="Q98" s="2">
        <v>39.33</v>
      </c>
      <c r="S98" s="124" t="s">
        <v>14</v>
      </c>
      <c r="T98" s="124" t="s">
        <v>15</v>
      </c>
      <c r="U98" s="125">
        <v>15002596</v>
      </c>
      <c r="V98" s="124"/>
      <c r="W98" s="124" t="s">
        <v>99</v>
      </c>
      <c r="X98" s="124" t="s">
        <v>100</v>
      </c>
      <c r="Y98" s="124"/>
      <c r="Z98" s="124" t="s">
        <v>18</v>
      </c>
      <c r="AA98" s="124" t="s">
        <v>19</v>
      </c>
      <c r="AB98" s="124" t="s">
        <v>20</v>
      </c>
      <c r="AC98" s="125">
        <v>4</v>
      </c>
      <c r="AD98" s="124" t="s">
        <v>128</v>
      </c>
      <c r="AE98" s="124" t="s">
        <v>124</v>
      </c>
      <c r="AF98" s="126">
        <v>173.9</v>
      </c>
    </row>
    <row r="99" spans="1:32" ht="15" x14ac:dyDescent="0.25">
      <c r="C99" t="s">
        <v>74</v>
      </c>
      <c r="D99" t="s">
        <v>14</v>
      </c>
      <c r="E99" t="s">
        <v>15</v>
      </c>
      <c r="F99" s="121">
        <v>15002262</v>
      </c>
      <c r="H99" s="120" t="s">
        <v>99</v>
      </c>
      <c r="I99" s="120" t="s">
        <v>100</v>
      </c>
      <c r="K99" s="120" t="s">
        <v>187</v>
      </c>
      <c r="L99" s="120" t="s">
        <v>174</v>
      </c>
      <c r="M99" s="134">
        <v>2015</v>
      </c>
      <c r="N99" s="121">
        <v>4</v>
      </c>
      <c r="O99" s="120" t="s">
        <v>44</v>
      </c>
      <c r="P99" s="120" t="s">
        <v>189</v>
      </c>
      <c r="Q99" s="2">
        <v>41.29</v>
      </c>
      <c r="S99" s="124" t="s">
        <v>14</v>
      </c>
      <c r="T99" s="124" t="s">
        <v>15</v>
      </c>
      <c r="U99" s="125">
        <v>15002651</v>
      </c>
      <c r="V99" s="124"/>
      <c r="W99" s="124" t="s">
        <v>99</v>
      </c>
      <c r="X99" s="124" t="s">
        <v>100</v>
      </c>
      <c r="Y99" s="124"/>
      <c r="Z99" s="124" t="s">
        <v>18</v>
      </c>
      <c r="AA99" s="124" t="s">
        <v>19</v>
      </c>
      <c r="AB99" s="124" t="s">
        <v>20</v>
      </c>
      <c r="AC99" s="125">
        <v>4</v>
      </c>
      <c r="AD99" s="124" t="s">
        <v>86</v>
      </c>
      <c r="AE99" s="124" t="s">
        <v>22</v>
      </c>
      <c r="AF99" s="126">
        <v>10.1</v>
      </c>
    </row>
    <row r="100" spans="1:32" ht="15" x14ac:dyDescent="0.25">
      <c r="C100" t="s">
        <v>295</v>
      </c>
      <c r="F100" s="120"/>
      <c r="H100" s="66" t="s">
        <v>217</v>
      </c>
      <c r="I100" s="66" t="s">
        <v>218</v>
      </c>
      <c r="K100" s="66" t="s">
        <v>18</v>
      </c>
      <c r="L100" s="66" t="s">
        <v>19</v>
      </c>
      <c r="M100" s="134">
        <v>2015</v>
      </c>
      <c r="N100" s="66">
        <v>8</v>
      </c>
      <c r="O100" s="66" t="s">
        <v>351</v>
      </c>
      <c r="P100" s="66" t="s">
        <v>347</v>
      </c>
      <c r="Q100" s="66">
        <v>41.85</v>
      </c>
      <c r="S100" s="124" t="s">
        <v>14</v>
      </c>
      <c r="T100" s="124" t="s">
        <v>15</v>
      </c>
      <c r="U100" s="125">
        <v>15002626</v>
      </c>
      <c r="V100" s="124"/>
      <c r="W100" s="124" t="s">
        <v>99</v>
      </c>
      <c r="X100" s="124" t="s">
        <v>100</v>
      </c>
      <c r="Y100" s="124"/>
      <c r="Z100" s="124" t="s">
        <v>18</v>
      </c>
      <c r="AA100" s="124" t="s">
        <v>19</v>
      </c>
      <c r="AB100" s="124" t="s">
        <v>20</v>
      </c>
      <c r="AC100" s="125">
        <v>4</v>
      </c>
      <c r="AD100" s="124" t="s">
        <v>120</v>
      </c>
      <c r="AE100" s="124" t="s">
        <v>121</v>
      </c>
      <c r="AF100" s="126">
        <v>27.65</v>
      </c>
    </row>
    <row r="101" spans="1:32" ht="15" x14ac:dyDescent="0.25">
      <c r="C101" t="s">
        <v>289</v>
      </c>
      <c r="F101" s="120"/>
      <c r="H101" s="66"/>
      <c r="I101" s="66"/>
      <c r="K101" s="66"/>
      <c r="L101" s="119" t="s">
        <v>19</v>
      </c>
      <c r="M101" s="134">
        <v>2015</v>
      </c>
      <c r="N101" s="119">
        <v>9</v>
      </c>
      <c r="O101" s="119" t="s">
        <v>23</v>
      </c>
      <c r="P101" s="119" t="s">
        <v>440</v>
      </c>
      <c r="Q101" s="105">
        <v>41.94</v>
      </c>
      <c r="S101" s="124" t="s">
        <v>14</v>
      </c>
      <c r="T101" s="124" t="s">
        <v>15</v>
      </c>
      <c r="U101" s="125">
        <v>15002626</v>
      </c>
      <c r="V101" s="124"/>
      <c r="W101" s="124" t="s">
        <v>99</v>
      </c>
      <c r="X101" s="124" t="s">
        <v>100</v>
      </c>
      <c r="Y101" s="124"/>
      <c r="Z101" s="124" t="s">
        <v>18</v>
      </c>
      <c r="AA101" s="124" t="s">
        <v>19</v>
      </c>
      <c r="AB101" s="124" t="s">
        <v>20</v>
      </c>
      <c r="AC101" s="125">
        <v>4</v>
      </c>
      <c r="AD101" s="124" t="s">
        <v>122</v>
      </c>
      <c r="AE101" s="124" t="s">
        <v>121</v>
      </c>
      <c r="AF101" s="126">
        <v>11.78</v>
      </c>
    </row>
    <row r="102" spans="1:32" ht="15" x14ac:dyDescent="0.25">
      <c r="C102" t="s">
        <v>271</v>
      </c>
      <c r="D102" t="s">
        <v>14</v>
      </c>
      <c r="E102" t="s">
        <v>15</v>
      </c>
      <c r="F102" s="1">
        <v>15002685</v>
      </c>
      <c r="H102" t="s">
        <v>99</v>
      </c>
      <c r="I102" t="s">
        <v>100</v>
      </c>
      <c r="K102" t="s">
        <v>18</v>
      </c>
      <c r="L102" t="s">
        <v>19</v>
      </c>
      <c r="M102" s="134">
        <v>2015</v>
      </c>
      <c r="N102" s="1">
        <v>4</v>
      </c>
      <c r="O102" t="s">
        <v>80</v>
      </c>
      <c r="P102" t="s">
        <v>127</v>
      </c>
      <c r="Q102" s="2">
        <v>42.07</v>
      </c>
      <c r="S102" s="124" t="s">
        <v>14</v>
      </c>
      <c r="T102" s="124" t="s">
        <v>15</v>
      </c>
      <c r="U102" s="125">
        <v>15002626</v>
      </c>
      <c r="V102" s="124"/>
      <c r="W102" s="124" t="s">
        <v>99</v>
      </c>
      <c r="X102" s="124" t="s">
        <v>100</v>
      </c>
      <c r="Y102" s="124"/>
      <c r="Z102" s="124" t="s">
        <v>18</v>
      </c>
      <c r="AA102" s="124" t="s">
        <v>19</v>
      </c>
      <c r="AB102" s="124" t="s">
        <v>20</v>
      </c>
      <c r="AC102" s="125">
        <v>4</v>
      </c>
      <c r="AD102" s="124" t="s">
        <v>123</v>
      </c>
      <c r="AE102" s="124" t="s">
        <v>121</v>
      </c>
      <c r="AF102" s="126">
        <v>198.16</v>
      </c>
    </row>
    <row r="103" spans="1:32" ht="15" x14ac:dyDescent="0.25">
      <c r="C103" t="s">
        <v>278</v>
      </c>
      <c r="D103" t="s">
        <v>14</v>
      </c>
      <c r="E103" t="s">
        <v>15</v>
      </c>
      <c r="F103" s="1">
        <v>15004261</v>
      </c>
      <c r="H103" t="s">
        <v>99</v>
      </c>
      <c r="I103" t="s">
        <v>100</v>
      </c>
      <c r="K103" t="s">
        <v>18</v>
      </c>
      <c r="L103" t="s">
        <v>19</v>
      </c>
      <c r="M103" s="134">
        <v>2015</v>
      </c>
      <c r="N103" s="1">
        <v>6</v>
      </c>
      <c r="O103" t="s">
        <v>145</v>
      </c>
      <c r="P103" t="s">
        <v>88</v>
      </c>
      <c r="Q103" s="2">
        <v>42.24</v>
      </c>
      <c r="S103" s="124" t="s">
        <v>14</v>
      </c>
      <c r="T103" s="124" t="s">
        <v>15</v>
      </c>
      <c r="U103" s="125">
        <v>15003676</v>
      </c>
      <c r="V103" s="124"/>
      <c r="W103" s="124" t="s">
        <v>99</v>
      </c>
      <c r="X103" s="124" t="s">
        <v>100</v>
      </c>
      <c r="Y103" s="124"/>
      <c r="Z103" s="124" t="s">
        <v>18</v>
      </c>
      <c r="AA103" s="124" t="s">
        <v>19</v>
      </c>
      <c r="AB103" s="124" t="s">
        <v>20</v>
      </c>
      <c r="AC103" s="125">
        <v>5</v>
      </c>
      <c r="AD103" s="124" t="s">
        <v>129</v>
      </c>
      <c r="AE103" s="124" t="s">
        <v>130</v>
      </c>
      <c r="AF103" s="126">
        <v>938.05</v>
      </c>
    </row>
    <row r="104" spans="1:32" ht="15" x14ac:dyDescent="0.25">
      <c r="C104" t="s">
        <v>289</v>
      </c>
      <c r="F104" s="1"/>
      <c r="L104" s="119" t="s">
        <v>19</v>
      </c>
      <c r="M104" s="134">
        <v>2015</v>
      </c>
      <c r="N104" s="119">
        <v>9</v>
      </c>
      <c r="O104" s="119" t="s">
        <v>21</v>
      </c>
      <c r="P104" s="119" t="s">
        <v>441</v>
      </c>
      <c r="Q104" s="105">
        <v>42.87</v>
      </c>
      <c r="S104" s="124" t="s">
        <v>14</v>
      </c>
      <c r="T104" s="124" t="s">
        <v>15</v>
      </c>
      <c r="U104" s="125">
        <v>15003676</v>
      </c>
      <c r="V104" s="124"/>
      <c r="W104" s="124" t="s">
        <v>99</v>
      </c>
      <c r="X104" s="124" t="s">
        <v>100</v>
      </c>
      <c r="Y104" s="124"/>
      <c r="Z104" s="124" t="s">
        <v>18</v>
      </c>
      <c r="AA104" s="124" t="s">
        <v>19</v>
      </c>
      <c r="AB104" s="124" t="s">
        <v>20</v>
      </c>
      <c r="AC104" s="125">
        <v>5</v>
      </c>
      <c r="AD104" s="124" t="s">
        <v>80</v>
      </c>
      <c r="AE104" s="124" t="s">
        <v>130</v>
      </c>
      <c r="AF104" s="126">
        <v>48.63</v>
      </c>
    </row>
    <row r="105" spans="1:32" ht="15" x14ac:dyDescent="0.25">
      <c r="C105" t="s">
        <v>282</v>
      </c>
      <c r="D105" t="s">
        <v>14</v>
      </c>
      <c r="E105" t="s">
        <v>15</v>
      </c>
      <c r="F105" s="1">
        <v>15001944</v>
      </c>
      <c r="H105" t="s">
        <v>217</v>
      </c>
      <c r="I105" t="s">
        <v>218</v>
      </c>
      <c r="K105" s="120" t="s">
        <v>18</v>
      </c>
      <c r="L105" s="120" t="s">
        <v>19</v>
      </c>
      <c r="M105" s="134">
        <v>2015</v>
      </c>
      <c r="N105" s="121">
        <v>3</v>
      </c>
      <c r="O105" s="120" t="s">
        <v>223</v>
      </c>
      <c r="P105" s="120" t="s">
        <v>119</v>
      </c>
      <c r="Q105" s="2">
        <v>43.13</v>
      </c>
      <c r="R105" s="69"/>
      <c r="S105" s="124" t="s">
        <v>14</v>
      </c>
      <c r="T105" s="124" t="s">
        <v>15</v>
      </c>
      <c r="U105" s="125">
        <v>15003615</v>
      </c>
      <c r="V105" s="124"/>
      <c r="W105" s="124" t="s">
        <v>99</v>
      </c>
      <c r="X105" s="124" t="s">
        <v>100</v>
      </c>
      <c r="Y105" s="124"/>
      <c r="Z105" s="124" t="s">
        <v>18</v>
      </c>
      <c r="AA105" s="124" t="s">
        <v>19</v>
      </c>
      <c r="AB105" s="124" t="s">
        <v>20</v>
      </c>
      <c r="AC105" s="125">
        <v>5</v>
      </c>
      <c r="AD105" s="124" t="s">
        <v>131</v>
      </c>
      <c r="AE105" s="124" t="s">
        <v>132</v>
      </c>
      <c r="AF105" s="126">
        <v>60.4</v>
      </c>
    </row>
    <row r="106" spans="1:32" ht="15" x14ac:dyDescent="0.25">
      <c r="C106" t="s">
        <v>295</v>
      </c>
      <c r="D106" t="s">
        <v>14</v>
      </c>
      <c r="E106" t="s">
        <v>15</v>
      </c>
      <c r="F106" s="1">
        <v>15001917</v>
      </c>
      <c r="H106" t="s">
        <v>82</v>
      </c>
      <c r="I106" t="s">
        <v>83</v>
      </c>
      <c r="K106" t="s">
        <v>18</v>
      </c>
      <c r="L106" t="s">
        <v>19</v>
      </c>
      <c r="M106" s="134">
        <v>2015</v>
      </c>
      <c r="N106" s="1">
        <v>3</v>
      </c>
      <c r="O106" t="s">
        <v>86</v>
      </c>
      <c r="P106" t="s">
        <v>85</v>
      </c>
      <c r="Q106" s="2">
        <v>43.4</v>
      </c>
      <c r="S106" s="124" t="s">
        <v>14</v>
      </c>
      <c r="T106" s="124" t="s">
        <v>15</v>
      </c>
      <c r="U106" s="125">
        <v>15003643</v>
      </c>
      <c r="V106" s="124"/>
      <c r="W106" s="124" t="s">
        <v>99</v>
      </c>
      <c r="X106" s="124" t="s">
        <v>100</v>
      </c>
      <c r="Y106" s="124"/>
      <c r="Z106" s="124" t="s">
        <v>18</v>
      </c>
      <c r="AA106" s="124" t="s">
        <v>19</v>
      </c>
      <c r="AB106" s="124" t="s">
        <v>20</v>
      </c>
      <c r="AC106" s="125">
        <v>5</v>
      </c>
      <c r="AD106" s="124" t="s">
        <v>133</v>
      </c>
      <c r="AE106" s="124" t="s">
        <v>134</v>
      </c>
      <c r="AF106" s="126">
        <v>10.63</v>
      </c>
    </row>
    <row r="107" spans="1:32" ht="15" x14ac:dyDescent="0.25">
      <c r="C107" t="s">
        <v>298</v>
      </c>
      <c r="D107" t="s">
        <v>14</v>
      </c>
      <c r="E107" t="s">
        <v>15</v>
      </c>
      <c r="F107" s="1">
        <v>15000640</v>
      </c>
      <c r="H107" t="s">
        <v>25</v>
      </c>
      <c r="I107" t="s">
        <v>26</v>
      </c>
      <c r="K107" t="s">
        <v>47</v>
      </c>
      <c r="L107" t="s">
        <v>48</v>
      </c>
      <c r="M107" s="134">
        <v>2015</v>
      </c>
      <c r="N107" s="1">
        <v>2</v>
      </c>
      <c r="O107" t="s">
        <v>49</v>
      </c>
      <c r="P107" t="s">
        <v>50</v>
      </c>
      <c r="Q107" s="2">
        <v>43.54</v>
      </c>
      <c r="S107" s="124" t="s">
        <v>14</v>
      </c>
      <c r="T107" s="124" t="s">
        <v>15</v>
      </c>
      <c r="U107" s="125">
        <v>15003643</v>
      </c>
      <c r="V107" s="124"/>
      <c r="W107" s="124" t="s">
        <v>99</v>
      </c>
      <c r="X107" s="124" t="s">
        <v>100</v>
      </c>
      <c r="Y107" s="124"/>
      <c r="Z107" s="124" t="s">
        <v>18</v>
      </c>
      <c r="AA107" s="124" t="s">
        <v>19</v>
      </c>
      <c r="AB107" s="124" t="s">
        <v>20</v>
      </c>
      <c r="AC107" s="125">
        <v>5</v>
      </c>
      <c r="AD107" s="124" t="s">
        <v>135</v>
      </c>
      <c r="AE107" s="124" t="s">
        <v>134</v>
      </c>
      <c r="AF107" s="126">
        <v>17.5</v>
      </c>
    </row>
    <row r="108" spans="1:32" ht="15" x14ac:dyDescent="0.25">
      <c r="C108" t="s">
        <v>282</v>
      </c>
      <c r="F108" s="120"/>
      <c r="H108" s="66" t="s">
        <v>357</v>
      </c>
      <c r="I108" s="66" t="s">
        <v>358</v>
      </c>
      <c r="K108" s="66" t="s">
        <v>18</v>
      </c>
      <c r="L108" s="66" t="s">
        <v>19</v>
      </c>
      <c r="M108" s="134">
        <v>2015</v>
      </c>
      <c r="N108" s="66">
        <v>8</v>
      </c>
      <c r="O108" s="66" t="s">
        <v>359</v>
      </c>
      <c r="P108" s="66" t="s">
        <v>348</v>
      </c>
      <c r="Q108" s="66">
        <v>45.71</v>
      </c>
      <c r="S108" s="124" t="s">
        <v>14</v>
      </c>
      <c r="T108" s="124" t="s">
        <v>15</v>
      </c>
      <c r="U108" s="125">
        <v>15003670</v>
      </c>
      <c r="V108" s="124"/>
      <c r="W108" s="124" t="s">
        <v>99</v>
      </c>
      <c r="X108" s="124" t="s">
        <v>100</v>
      </c>
      <c r="Y108" s="124"/>
      <c r="Z108" s="124" t="s">
        <v>18</v>
      </c>
      <c r="AA108" s="124" t="s">
        <v>19</v>
      </c>
      <c r="AB108" s="124" t="s">
        <v>20</v>
      </c>
      <c r="AC108" s="125">
        <v>5</v>
      </c>
      <c r="AD108" s="124" t="s">
        <v>136</v>
      </c>
      <c r="AE108" s="124" t="s">
        <v>137</v>
      </c>
      <c r="AF108" s="126">
        <v>198.67</v>
      </c>
    </row>
    <row r="109" spans="1:32" ht="15" x14ac:dyDescent="0.25">
      <c r="C109" t="s">
        <v>295</v>
      </c>
      <c r="F109" s="120"/>
      <c r="H109" s="66"/>
      <c r="I109" s="66"/>
      <c r="K109" s="119" t="s">
        <v>18</v>
      </c>
      <c r="L109" s="119" t="s">
        <v>19</v>
      </c>
      <c r="M109" s="134">
        <v>2015</v>
      </c>
      <c r="N109" s="119">
        <v>9</v>
      </c>
      <c r="O109" s="119" t="s">
        <v>420</v>
      </c>
      <c r="P109" s="119" t="s">
        <v>421</v>
      </c>
      <c r="Q109" s="105">
        <v>46.91</v>
      </c>
      <c r="S109" s="124" t="s">
        <v>14</v>
      </c>
      <c r="T109" s="124" t="s">
        <v>15</v>
      </c>
      <c r="U109" s="125">
        <v>15003313</v>
      </c>
      <c r="V109" s="124"/>
      <c r="W109" s="124" t="s">
        <v>99</v>
      </c>
      <c r="X109" s="124" t="s">
        <v>100</v>
      </c>
      <c r="Y109" s="124"/>
      <c r="Z109" s="124" t="s">
        <v>18</v>
      </c>
      <c r="AA109" s="124" t="s">
        <v>138</v>
      </c>
      <c r="AB109" s="124" t="s">
        <v>20</v>
      </c>
      <c r="AC109" s="125">
        <v>5</v>
      </c>
      <c r="AD109" s="124" t="s">
        <v>139</v>
      </c>
      <c r="AE109" s="124" t="s">
        <v>140</v>
      </c>
      <c r="AF109" s="126">
        <v>107.51</v>
      </c>
    </row>
    <row r="110" spans="1:32" ht="15" x14ac:dyDescent="0.25">
      <c r="C110" t="s">
        <v>282</v>
      </c>
      <c r="F110" s="120"/>
      <c r="H110" s="66"/>
      <c r="I110" s="66"/>
      <c r="K110" s="119" t="s">
        <v>352</v>
      </c>
      <c r="L110" s="119" t="s">
        <v>234</v>
      </c>
      <c r="M110" s="134">
        <v>2015</v>
      </c>
      <c r="N110" s="119">
        <v>10</v>
      </c>
      <c r="O110" s="119" t="s">
        <v>437</v>
      </c>
      <c r="P110" s="119" t="s">
        <v>438</v>
      </c>
      <c r="Q110" s="105">
        <v>47.84</v>
      </c>
      <c r="S110" s="124" t="s">
        <v>14</v>
      </c>
      <c r="T110" s="124" t="s">
        <v>15</v>
      </c>
      <c r="U110" s="125">
        <v>15003404</v>
      </c>
      <c r="V110" s="124"/>
      <c r="W110" s="124" t="s">
        <v>99</v>
      </c>
      <c r="X110" s="124" t="s">
        <v>100</v>
      </c>
      <c r="Y110" s="124"/>
      <c r="Z110" s="124" t="s">
        <v>18</v>
      </c>
      <c r="AA110" s="124" t="s">
        <v>141</v>
      </c>
      <c r="AB110" s="124" t="s">
        <v>20</v>
      </c>
      <c r="AC110" s="125">
        <v>5</v>
      </c>
      <c r="AD110" s="124" t="s">
        <v>142</v>
      </c>
      <c r="AE110" s="124" t="s">
        <v>143</v>
      </c>
      <c r="AF110" s="126">
        <v>126.41</v>
      </c>
    </row>
    <row r="111" spans="1:32" ht="15" x14ac:dyDescent="0.25">
      <c r="C111" t="s">
        <v>271</v>
      </c>
      <c r="D111" t="s">
        <v>14</v>
      </c>
      <c r="E111" t="s">
        <v>15</v>
      </c>
      <c r="F111" s="1">
        <v>15003676</v>
      </c>
      <c r="H111" t="s">
        <v>99</v>
      </c>
      <c r="I111" t="s">
        <v>100</v>
      </c>
      <c r="K111" t="s">
        <v>18</v>
      </c>
      <c r="L111" t="s">
        <v>19</v>
      </c>
      <c r="M111" s="134">
        <v>2015</v>
      </c>
      <c r="N111" s="1">
        <v>5</v>
      </c>
      <c r="O111" t="s">
        <v>80</v>
      </c>
      <c r="P111" t="s">
        <v>130</v>
      </c>
      <c r="Q111" s="2">
        <v>48.63</v>
      </c>
      <c r="S111" s="124" t="s">
        <v>14</v>
      </c>
      <c r="T111" s="124" t="s">
        <v>15</v>
      </c>
      <c r="U111" s="125">
        <v>15004313</v>
      </c>
      <c r="V111" s="124"/>
      <c r="W111" s="124" t="s">
        <v>99</v>
      </c>
      <c r="X111" s="124" t="s">
        <v>100</v>
      </c>
      <c r="Y111" s="124"/>
      <c r="Z111" s="124" t="s">
        <v>18</v>
      </c>
      <c r="AA111" s="124" t="s">
        <v>19</v>
      </c>
      <c r="AB111" s="124" t="s">
        <v>20</v>
      </c>
      <c r="AC111" s="125">
        <v>6</v>
      </c>
      <c r="AD111" s="124" t="s">
        <v>144</v>
      </c>
      <c r="AE111" s="124" t="s">
        <v>91</v>
      </c>
      <c r="AF111" s="126">
        <v>124.63</v>
      </c>
    </row>
    <row r="112" spans="1:32" ht="15" x14ac:dyDescent="0.25">
      <c r="C112" t="s">
        <v>294</v>
      </c>
      <c r="D112" t="s">
        <v>14</v>
      </c>
      <c r="E112" t="s">
        <v>15</v>
      </c>
      <c r="F112" s="1">
        <v>15001693</v>
      </c>
      <c r="H112" t="s">
        <v>99</v>
      </c>
      <c r="I112" t="s">
        <v>100</v>
      </c>
      <c r="K112" t="s">
        <v>190</v>
      </c>
      <c r="L112" t="s">
        <v>191</v>
      </c>
      <c r="M112" s="134">
        <v>2015</v>
      </c>
      <c r="N112" s="1">
        <v>3</v>
      </c>
      <c r="O112" t="s">
        <v>86</v>
      </c>
      <c r="P112" t="s">
        <v>192</v>
      </c>
      <c r="Q112" s="2">
        <v>48.75</v>
      </c>
      <c r="S112" s="124" t="s">
        <v>14</v>
      </c>
      <c r="T112" s="124" t="s">
        <v>15</v>
      </c>
      <c r="U112" s="125">
        <v>15004261</v>
      </c>
      <c r="V112" s="124"/>
      <c r="W112" s="124" t="s">
        <v>99</v>
      </c>
      <c r="X112" s="124" t="s">
        <v>100</v>
      </c>
      <c r="Y112" s="124"/>
      <c r="Z112" s="124" t="s">
        <v>18</v>
      </c>
      <c r="AA112" s="124" t="s">
        <v>19</v>
      </c>
      <c r="AB112" s="124" t="s">
        <v>20</v>
      </c>
      <c r="AC112" s="125">
        <v>6</v>
      </c>
      <c r="AD112" s="124" t="s">
        <v>145</v>
      </c>
      <c r="AE112" s="124" t="s">
        <v>88</v>
      </c>
      <c r="AF112" s="126">
        <v>42.24</v>
      </c>
    </row>
    <row r="113" spans="3:32" ht="15" x14ac:dyDescent="0.25">
      <c r="C113" t="s">
        <v>74</v>
      </c>
      <c r="F113" s="1"/>
      <c r="K113" s="119" t="s">
        <v>417</v>
      </c>
      <c r="L113" s="119" t="s">
        <v>65</v>
      </c>
      <c r="M113" s="134">
        <v>2015</v>
      </c>
      <c r="N113" s="119">
        <v>10</v>
      </c>
      <c r="O113" s="119" t="s">
        <v>44</v>
      </c>
      <c r="P113" s="119" t="s">
        <v>419</v>
      </c>
      <c r="Q113" s="105">
        <v>49.88</v>
      </c>
      <c r="S113" s="124" t="s">
        <v>14</v>
      </c>
      <c r="T113" s="124" t="s">
        <v>15</v>
      </c>
      <c r="U113" s="125">
        <v>15004289</v>
      </c>
      <c r="V113" s="124"/>
      <c r="W113" s="124" t="s">
        <v>99</v>
      </c>
      <c r="X113" s="124" t="s">
        <v>100</v>
      </c>
      <c r="Y113" s="124"/>
      <c r="Z113" s="124" t="s">
        <v>18</v>
      </c>
      <c r="AA113" s="124" t="s">
        <v>19</v>
      </c>
      <c r="AB113" s="124" t="s">
        <v>20</v>
      </c>
      <c r="AC113" s="125">
        <v>6</v>
      </c>
      <c r="AD113" s="124" t="s">
        <v>146</v>
      </c>
      <c r="AE113" s="124" t="s">
        <v>147</v>
      </c>
      <c r="AF113" s="126">
        <v>71.89</v>
      </c>
    </row>
    <row r="114" spans="3:32" ht="15" x14ac:dyDescent="0.25">
      <c r="C114" t="s">
        <v>74</v>
      </c>
      <c r="F114" s="120"/>
      <c r="H114" s="66" t="s">
        <v>82</v>
      </c>
      <c r="I114" s="66" t="s">
        <v>83</v>
      </c>
      <c r="K114" s="66" t="s">
        <v>340</v>
      </c>
      <c r="L114" s="66" t="s">
        <v>341</v>
      </c>
      <c r="M114" s="134">
        <v>2015</v>
      </c>
      <c r="N114" s="66">
        <v>8</v>
      </c>
      <c r="O114" s="66" t="s">
        <v>44</v>
      </c>
      <c r="P114" s="66" t="s">
        <v>343</v>
      </c>
      <c r="Q114" s="66">
        <v>50</v>
      </c>
      <c r="S114" s="124" t="s">
        <v>14</v>
      </c>
      <c r="T114" s="124" t="s">
        <v>15</v>
      </c>
      <c r="U114" s="125">
        <v>15004289</v>
      </c>
      <c r="V114" s="124"/>
      <c r="W114" s="124" t="s">
        <v>99</v>
      </c>
      <c r="X114" s="124" t="s">
        <v>100</v>
      </c>
      <c r="Y114" s="124"/>
      <c r="Z114" s="124" t="s">
        <v>18</v>
      </c>
      <c r="AA114" s="124" t="s">
        <v>19</v>
      </c>
      <c r="AB114" s="124" t="s">
        <v>20</v>
      </c>
      <c r="AC114" s="125">
        <v>6</v>
      </c>
      <c r="AD114" s="124" t="s">
        <v>122</v>
      </c>
      <c r="AE114" s="124" t="s">
        <v>147</v>
      </c>
      <c r="AF114" s="126">
        <v>20.16</v>
      </c>
    </row>
    <row r="115" spans="3:32" ht="15" x14ac:dyDescent="0.25">
      <c r="C115" s="69" t="s">
        <v>383</v>
      </c>
      <c r="D115" s="70" t="s">
        <v>367</v>
      </c>
      <c r="E115" s="69"/>
      <c r="F115" s="70"/>
      <c r="G115" s="69"/>
      <c r="H115" s="70" t="s">
        <v>217</v>
      </c>
      <c r="I115" s="70" t="s">
        <v>218</v>
      </c>
      <c r="J115" s="69"/>
      <c r="K115" s="70">
        <v>1511173</v>
      </c>
      <c r="L115" s="70" t="s">
        <v>234</v>
      </c>
      <c r="M115" s="134">
        <v>2015</v>
      </c>
      <c r="N115" s="69">
        <v>13</v>
      </c>
      <c r="O115" s="69"/>
      <c r="P115" s="69"/>
      <c r="Q115" s="70">
        <v>50.3003</v>
      </c>
      <c r="S115" s="124" t="s">
        <v>14</v>
      </c>
      <c r="T115" s="124" t="s">
        <v>15</v>
      </c>
      <c r="U115" s="125">
        <v>15004289</v>
      </c>
      <c r="V115" s="124"/>
      <c r="W115" s="124" t="s">
        <v>99</v>
      </c>
      <c r="X115" s="124" t="s">
        <v>100</v>
      </c>
      <c r="Y115" s="124"/>
      <c r="Z115" s="124" t="s">
        <v>18</v>
      </c>
      <c r="AA115" s="124" t="s">
        <v>19</v>
      </c>
      <c r="AB115" s="124" t="s">
        <v>20</v>
      </c>
      <c r="AC115" s="125">
        <v>6</v>
      </c>
      <c r="AD115" s="124" t="s">
        <v>148</v>
      </c>
      <c r="AE115" s="124" t="s">
        <v>147</v>
      </c>
      <c r="AF115" s="126">
        <v>34.39</v>
      </c>
    </row>
    <row r="116" spans="3:32" ht="15" x14ac:dyDescent="0.25">
      <c r="C116" t="s">
        <v>301</v>
      </c>
      <c r="D116" t="s">
        <v>14</v>
      </c>
      <c r="E116" t="s">
        <v>15</v>
      </c>
      <c r="F116" s="1">
        <v>15002729</v>
      </c>
      <c r="H116" t="s">
        <v>99</v>
      </c>
      <c r="I116" t="s">
        <v>100</v>
      </c>
      <c r="K116" t="s">
        <v>154</v>
      </c>
      <c r="L116" t="s">
        <v>155</v>
      </c>
      <c r="M116" s="134">
        <v>2015</v>
      </c>
      <c r="N116" s="1">
        <v>5</v>
      </c>
      <c r="O116" t="s">
        <v>86</v>
      </c>
      <c r="P116" t="s">
        <v>158</v>
      </c>
      <c r="Q116" s="2">
        <v>51.24</v>
      </c>
      <c r="S116" s="124" t="s">
        <v>14</v>
      </c>
      <c r="T116" s="124" t="s">
        <v>15</v>
      </c>
      <c r="U116" s="125">
        <v>15004313</v>
      </c>
      <c r="V116" s="124"/>
      <c r="W116" s="124" t="s">
        <v>99</v>
      </c>
      <c r="X116" s="124" t="s">
        <v>100</v>
      </c>
      <c r="Y116" s="124"/>
      <c r="Z116" s="124" t="s">
        <v>18</v>
      </c>
      <c r="AA116" s="124" t="s">
        <v>19</v>
      </c>
      <c r="AB116" s="124" t="s">
        <v>20</v>
      </c>
      <c r="AC116" s="125">
        <v>6</v>
      </c>
      <c r="AD116" s="124" t="s">
        <v>149</v>
      </c>
      <c r="AE116" s="124" t="s">
        <v>91</v>
      </c>
      <c r="AF116" s="126">
        <v>53.77</v>
      </c>
    </row>
    <row r="117" spans="3:32" ht="15" x14ac:dyDescent="0.25">
      <c r="C117" t="s">
        <v>282</v>
      </c>
      <c r="D117" t="s">
        <v>14</v>
      </c>
      <c r="E117" t="s">
        <v>15</v>
      </c>
      <c r="F117" s="1">
        <v>15001222</v>
      </c>
      <c r="H117" t="s">
        <v>217</v>
      </c>
      <c r="I117" t="s">
        <v>218</v>
      </c>
      <c r="K117" t="s">
        <v>18</v>
      </c>
      <c r="L117" t="s">
        <v>19</v>
      </c>
      <c r="M117" s="134">
        <v>2015</v>
      </c>
      <c r="N117" s="1">
        <v>2</v>
      </c>
      <c r="O117" t="s">
        <v>220</v>
      </c>
      <c r="P117" t="s">
        <v>219</v>
      </c>
      <c r="Q117" s="2">
        <v>52.66</v>
      </c>
      <c r="S117" s="124" t="s">
        <v>14</v>
      </c>
      <c r="T117" s="124" t="s">
        <v>15</v>
      </c>
      <c r="U117" s="125">
        <v>15004313</v>
      </c>
      <c r="V117" s="124"/>
      <c r="W117" s="124" t="s">
        <v>99</v>
      </c>
      <c r="X117" s="124" t="s">
        <v>100</v>
      </c>
      <c r="Y117" s="124"/>
      <c r="Z117" s="124" t="s">
        <v>18</v>
      </c>
      <c r="AA117" s="124" t="s">
        <v>19</v>
      </c>
      <c r="AB117" s="124" t="s">
        <v>20</v>
      </c>
      <c r="AC117" s="125">
        <v>6</v>
      </c>
      <c r="AD117" s="124" t="s">
        <v>109</v>
      </c>
      <c r="AE117" s="124" t="s">
        <v>91</v>
      </c>
      <c r="AF117" s="126">
        <v>127.3</v>
      </c>
    </row>
    <row r="118" spans="3:32" ht="15" x14ac:dyDescent="0.25">
      <c r="C118" t="s">
        <v>295</v>
      </c>
      <c r="D118" t="s">
        <v>14</v>
      </c>
      <c r="E118" t="s">
        <v>15</v>
      </c>
      <c r="F118" s="1">
        <v>15001890</v>
      </c>
      <c r="H118" t="s">
        <v>99</v>
      </c>
      <c r="I118" t="s">
        <v>100</v>
      </c>
      <c r="K118" t="s">
        <v>18</v>
      </c>
      <c r="L118" t="s">
        <v>19</v>
      </c>
      <c r="M118" s="134">
        <v>2015</v>
      </c>
      <c r="N118" s="1">
        <v>3</v>
      </c>
      <c r="O118" t="s">
        <v>115</v>
      </c>
      <c r="P118" t="s">
        <v>110</v>
      </c>
      <c r="Q118" s="2">
        <v>53.75</v>
      </c>
      <c r="S118" s="124" t="s">
        <v>14</v>
      </c>
      <c r="T118" s="124" t="s">
        <v>15</v>
      </c>
      <c r="U118" s="125">
        <v>15004313</v>
      </c>
      <c r="V118" s="124"/>
      <c r="W118" s="124" t="s">
        <v>99</v>
      </c>
      <c r="X118" s="124" t="s">
        <v>100</v>
      </c>
      <c r="Y118" s="124"/>
      <c r="Z118" s="124" t="s">
        <v>18</v>
      </c>
      <c r="AA118" s="124" t="s">
        <v>19</v>
      </c>
      <c r="AB118" s="124" t="s">
        <v>20</v>
      </c>
      <c r="AC118" s="125">
        <v>6</v>
      </c>
      <c r="AD118" s="124" t="s">
        <v>86</v>
      </c>
      <c r="AE118" s="124" t="s">
        <v>91</v>
      </c>
      <c r="AF118" s="126">
        <v>9.7100000000000009</v>
      </c>
    </row>
    <row r="119" spans="3:32" ht="15" x14ac:dyDescent="0.25">
      <c r="C119" t="s">
        <v>278</v>
      </c>
      <c r="D119" t="s">
        <v>14</v>
      </c>
      <c r="E119" t="s">
        <v>15</v>
      </c>
      <c r="F119" s="1">
        <v>15004313</v>
      </c>
      <c r="H119" t="s">
        <v>99</v>
      </c>
      <c r="I119" t="s">
        <v>100</v>
      </c>
      <c r="K119" t="s">
        <v>18</v>
      </c>
      <c r="L119" t="s">
        <v>19</v>
      </c>
      <c r="M119" s="134">
        <v>2015</v>
      </c>
      <c r="N119" s="1">
        <v>6</v>
      </c>
      <c r="O119" t="s">
        <v>149</v>
      </c>
      <c r="P119" t="s">
        <v>91</v>
      </c>
      <c r="Q119" s="2">
        <v>53.77</v>
      </c>
      <c r="S119" s="124" t="s">
        <v>14</v>
      </c>
      <c r="T119" s="124" t="s">
        <v>15</v>
      </c>
      <c r="U119" s="125">
        <v>15004932</v>
      </c>
      <c r="V119" s="124"/>
      <c r="W119" s="124" t="s">
        <v>99</v>
      </c>
      <c r="X119" s="124" t="s">
        <v>100</v>
      </c>
      <c r="Y119" s="124"/>
      <c r="Z119" s="124" t="s">
        <v>18</v>
      </c>
      <c r="AA119" s="124" t="s">
        <v>19</v>
      </c>
      <c r="AB119" s="124" t="s">
        <v>20</v>
      </c>
      <c r="AC119" s="125">
        <v>7</v>
      </c>
      <c r="AD119" s="124" t="s">
        <v>86</v>
      </c>
      <c r="AE119" s="124" t="s">
        <v>344</v>
      </c>
      <c r="AF119" s="126">
        <v>2.23</v>
      </c>
    </row>
    <row r="120" spans="3:32" ht="15" x14ac:dyDescent="0.25">
      <c r="C120" t="s">
        <v>289</v>
      </c>
      <c r="F120" s="1"/>
      <c r="L120" s="119" t="s">
        <v>19</v>
      </c>
      <c r="M120" s="134">
        <v>2015</v>
      </c>
      <c r="N120" s="119">
        <v>9</v>
      </c>
      <c r="O120" s="119" t="s">
        <v>21</v>
      </c>
      <c r="P120" s="119" t="s">
        <v>441</v>
      </c>
      <c r="Q120" s="105">
        <v>53.95</v>
      </c>
      <c r="S120" s="124" t="s">
        <v>14</v>
      </c>
      <c r="T120" s="124" t="s">
        <v>15</v>
      </c>
      <c r="U120" s="125">
        <v>15004932</v>
      </c>
      <c r="V120" s="124"/>
      <c r="W120" s="124" t="s">
        <v>99</v>
      </c>
      <c r="X120" s="124" t="s">
        <v>100</v>
      </c>
      <c r="Y120" s="124"/>
      <c r="Z120" s="124" t="s">
        <v>18</v>
      </c>
      <c r="AA120" s="124" t="s">
        <v>19</v>
      </c>
      <c r="AB120" s="124" t="s">
        <v>20</v>
      </c>
      <c r="AC120" s="125">
        <v>7</v>
      </c>
      <c r="AD120" s="124" t="s">
        <v>345</v>
      </c>
      <c r="AE120" s="124" t="s">
        <v>344</v>
      </c>
      <c r="AF120" s="126">
        <v>29.28</v>
      </c>
    </row>
    <row r="121" spans="3:32" ht="15" x14ac:dyDescent="0.25">
      <c r="C121" t="s">
        <v>289</v>
      </c>
      <c r="F121" s="120"/>
      <c r="H121" s="66" t="s">
        <v>360</v>
      </c>
      <c r="I121" s="66" t="s">
        <v>361</v>
      </c>
      <c r="K121" s="66" t="s">
        <v>18</v>
      </c>
      <c r="L121" s="66" t="s">
        <v>19</v>
      </c>
      <c r="M121" s="134">
        <v>2015</v>
      </c>
      <c r="N121" s="66">
        <v>8</v>
      </c>
      <c r="O121" s="66" t="s">
        <v>23</v>
      </c>
      <c r="P121" s="66" t="s">
        <v>365</v>
      </c>
      <c r="Q121" s="66">
        <v>55</v>
      </c>
      <c r="S121" s="124" t="s">
        <v>14</v>
      </c>
      <c r="T121" s="124" t="s">
        <v>15</v>
      </c>
      <c r="U121" s="125">
        <v>15005696</v>
      </c>
      <c r="V121" s="124"/>
      <c r="W121" s="124" t="s">
        <v>99</v>
      </c>
      <c r="X121" s="124" t="s">
        <v>100</v>
      </c>
      <c r="Y121" s="124"/>
      <c r="Z121" s="124" t="s">
        <v>18</v>
      </c>
      <c r="AA121" s="124" t="s">
        <v>19</v>
      </c>
      <c r="AB121" s="124" t="s">
        <v>20</v>
      </c>
      <c r="AC121" s="125">
        <v>8</v>
      </c>
      <c r="AD121" s="124" t="s">
        <v>346</v>
      </c>
      <c r="AE121" s="124" t="s">
        <v>347</v>
      </c>
      <c r="AF121" s="126">
        <v>38.03</v>
      </c>
    </row>
    <row r="122" spans="3:32" ht="15" x14ac:dyDescent="0.25">
      <c r="C122" t="s">
        <v>289</v>
      </c>
      <c r="F122" s="120"/>
      <c r="H122" s="66" t="s">
        <v>360</v>
      </c>
      <c r="I122" s="66" t="s">
        <v>361</v>
      </c>
      <c r="K122" s="66" t="s">
        <v>18</v>
      </c>
      <c r="L122" s="66" t="s">
        <v>19</v>
      </c>
      <c r="M122" s="134">
        <v>2015</v>
      </c>
      <c r="N122" s="66">
        <v>8</v>
      </c>
      <c r="O122" s="66" t="s">
        <v>23</v>
      </c>
      <c r="P122" s="66" t="s">
        <v>365</v>
      </c>
      <c r="Q122" s="66">
        <v>55</v>
      </c>
      <c r="S122" s="124" t="s">
        <v>14</v>
      </c>
      <c r="T122" s="124" t="s">
        <v>15</v>
      </c>
      <c r="U122" s="125">
        <v>15005635</v>
      </c>
      <c r="V122" s="124"/>
      <c r="W122" s="124" t="s">
        <v>99</v>
      </c>
      <c r="X122" s="124" t="s">
        <v>100</v>
      </c>
      <c r="Y122" s="124"/>
      <c r="Z122" s="124" t="s">
        <v>18</v>
      </c>
      <c r="AA122" s="124" t="s">
        <v>19</v>
      </c>
      <c r="AB122" s="124" t="s">
        <v>20</v>
      </c>
      <c r="AC122" s="125">
        <v>8</v>
      </c>
      <c r="AD122" s="124" t="s">
        <v>148</v>
      </c>
      <c r="AE122" s="124" t="s">
        <v>348</v>
      </c>
      <c r="AF122" s="126">
        <v>10.75</v>
      </c>
    </row>
    <row r="123" spans="3:32" ht="15" x14ac:dyDescent="0.25">
      <c r="C123" t="s">
        <v>278</v>
      </c>
      <c r="D123" t="s">
        <v>14</v>
      </c>
      <c r="E123" t="s">
        <v>15</v>
      </c>
      <c r="F123" s="1">
        <v>15004313</v>
      </c>
      <c r="H123" s="120" t="s">
        <v>82</v>
      </c>
      <c r="I123" s="120" t="s">
        <v>83</v>
      </c>
      <c r="J123" s="120"/>
      <c r="K123" s="120" t="s">
        <v>18</v>
      </c>
      <c r="L123" s="120" t="s">
        <v>19</v>
      </c>
      <c r="M123" s="134">
        <v>2015</v>
      </c>
      <c r="N123" s="121">
        <v>6</v>
      </c>
      <c r="O123" s="120" t="s">
        <v>86</v>
      </c>
      <c r="P123" t="s">
        <v>91</v>
      </c>
      <c r="Q123" s="2">
        <v>55.47</v>
      </c>
      <c r="S123" s="124" t="s">
        <v>14</v>
      </c>
      <c r="T123" s="124" t="s">
        <v>15</v>
      </c>
      <c r="U123" s="125">
        <v>15006381</v>
      </c>
      <c r="V123" s="124"/>
      <c r="W123" s="124" t="s">
        <v>99</v>
      </c>
      <c r="X123" s="124" t="s">
        <v>100</v>
      </c>
      <c r="Y123" s="124"/>
      <c r="Z123" s="124" t="s">
        <v>18</v>
      </c>
      <c r="AA123" s="124" t="s">
        <v>19</v>
      </c>
      <c r="AB123" s="124" t="s">
        <v>20</v>
      </c>
      <c r="AC123" s="125">
        <v>9</v>
      </c>
      <c r="AD123" s="124" t="s">
        <v>420</v>
      </c>
      <c r="AE123" s="124" t="s">
        <v>421</v>
      </c>
      <c r="AF123" s="126">
        <v>46.91</v>
      </c>
    </row>
    <row r="124" spans="3:32" ht="15" x14ac:dyDescent="0.25">
      <c r="C124" t="s">
        <v>294</v>
      </c>
      <c r="D124" t="s">
        <v>14</v>
      </c>
      <c r="E124" t="s">
        <v>15</v>
      </c>
      <c r="F124" s="1">
        <v>15001694</v>
      </c>
      <c r="H124" t="s">
        <v>99</v>
      </c>
      <c r="I124" t="s">
        <v>100</v>
      </c>
      <c r="K124" t="s">
        <v>194</v>
      </c>
      <c r="L124" t="s">
        <v>191</v>
      </c>
      <c r="M124" s="134">
        <v>2015</v>
      </c>
      <c r="N124" s="1">
        <v>3</v>
      </c>
      <c r="O124" t="s">
        <v>86</v>
      </c>
      <c r="P124" t="s">
        <v>195</v>
      </c>
      <c r="Q124" s="2">
        <v>55.5</v>
      </c>
      <c r="S124" s="124" t="s">
        <v>14</v>
      </c>
      <c r="T124" s="124" t="s">
        <v>15</v>
      </c>
      <c r="U124" s="125">
        <v>15006381</v>
      </c>
      <c r="V124" s="124"/>
      <c r="W124" s="124" t="s">
        <v>99</v>
      </c>
      <c r="X124" s="124" t="s">
        <v>100</v>
      </c>
      <c r="Y124" s="124"/>
      <c r="Z124" s="124" t="s">
        <v>18</v>
      </c>
      <c r="AA124" s="124" t="s">
        <v>19</v>
      </c>
      <c r="AB124" s="124" t="s">
        <v>20</v>
      </c>
      <c r="AC124" s="125">
        <v>9</v>
      </c>
      <c r="AD124" s="124" t="s">
        <v>86</v>
      </c>
      <c r="AE124" s="124" t="s">
        <v>421</v>
      </c>
      <c r="AF124" s="126">
        <v>3.58</v>
      </c>
    </row>
    <row r="125" spans="3:32" ht="15" x14ac:dyDescent="0.25">
      <c r="C125" t="s">
        <v>74</v>
      </c>
      <c r="D125" t="s">
        <v>14</v>
      </c>
      <c r="E125" t="s">
        <v>15</v>
      </c>
      <c r="F125" s="1">
        <v>15002403</v>
      </c>
      <c r="H125" t="s">
        <v>25</v>
      </c>
      <c r="I125" t="s">
        <v>26</v>
      </c>
      <c r="K125" t="s">
        <v>64</v>
      </c>
      <c r="L125" t="s">
        <v>65</v>
      </c>
      <c r="M125" s="134">
        <v>2015</v>
      </c>
      <c r="N125" s="1">
        <v>4</v>
      </c>
      <c r="O125" t="s">
        <v>44</v>
      </c>
      <c r="P125" t="s">
        <v>67</v>
      </c>
      <c r="Q125" s="2">
        <v>59.35</v>
      </c>
      <c r="S125" s="124" t="s">
        <v>14</v>
      </c>
      <c r="T125" s="124" t="s">
        <v>15</v>
      </c>
      <c r="U125" s="125">
        <v>15007127</v>
      </c>
      <c r="V125" s="124"/>
      <c r="W125" s="124" t="s">
        <v>99</v>
      </c>
      <c r="X125" s="124" t="s">
        <v>100</v>
      </c>
      <c r="Y125" s="124"/>
      <c r="Z125" s="124" t="s">
        <v>18</v>
      </c>
      <c r="AA125" s="124" t="s">
        <v>19</v>
      </c>
      <c r="AB125" s="124" t="s">
        <v>20</v>
      </c>
      <c r="AC125" s="125">
        <v>10</v>
      </c>
      <c r="AD125" s="124" t="s">
        <v>480</v>
      </c>
      <c r="AE125" s="124" t="s">
        <v>481</v>
      </c>
      <c r="AF125" s="126">
        <v>90</v>
      </c>
    </row>
    <row r="126" spans="3:32" ht="15" x14ac:dyDescent="0.25">
      <c r="C126" t="s">
        <v>295</v>
      </c>
      <c r="D126" t="s">
        <v>14</v>
      </c>
      <c r="E126" t="s">
        <v>15</v>
      </c>
      <c r="F126" s="1">
        <v>15002525</v>
      </c>
      <c r="H126" t="s">
        <v>99</v>
      </c>
      <c r="I126" t="s">
        <v>100</v>
      </c>
      <c r="K126" t="s">
        <v>206</v>
      </c>
      <c r="L126" t="s">
        <v>174</v>
      </c>
      <c r="M126" s="134">
        <v>2015</v>
      </c>
      <c r="N126" s="1">
        <v>4</v>
      </c>
      <c r="O126" t="s">
        <v>207</v>
      </c>
      <c r="P126" t="s">
        <v>208</v>
      </c>
      <c r="Q126" s="2">
        <v>60.27</v>
      </c>
      <c r="S126" s="124" t="s">
        <v>14</v>
      </c>
      <c r="T126" s="124" t="s">
        <v>15</v>
      </c>
      <c r="U126" s="125">
        <v>15006576</v>
      </c>
      <c r="V126" s="124"/>
      <c r="W126" s="124" t="s">
        <v>99</v>
      </c>
      <c r="X126" s="124" t="s">
        <v>100</v>
      </c>
      <c r="Y126" s="124"/>
      <c r="Z126" s="124" t="s">
        <v>18</v>
      </c>
      <c r="AA126" s="124" t="s">
        <v>422</v>
      </c>
      <c r="AB126" s="124" t="s">
        <v>20</v>
      </c>
      <c r="AC126" s="125">
        <v>10</v>
      </c>
      <c r="AD126" s="124" t="s">
        <v>423</v>
      </c>
      <c r="AE126" s="124" t="s">
        <v>424</v>
      </c>
      <c r="AF126" s="126">
        <v>85</v>
      </c>
    </row>
    <row r="127" spans="3:32" ht="15" x14ac:dyDescent="0.25">
      <c r="C127" t="s">
        <v>278</v>
      </c>
      <c r="D127" t="s">
        <v>14</v>
      </c>
      <c r="E127" t="s">
        <v>15</v>
      </c>
      <c r="F127" s="1">
        <v>15003615</v>
      </c>
      <c r="H127" t="s">
        <v>99</v>
      </c>
      <c r="I127" t="s">
        <v>100</v>
      </c>
      <c r="K127" t="s">
        <v>18</v>
      </c>
      <c r="L127" t="s">
        <v>19</v>
      </c>
      <c r="M127" s="134">
        <v>2015</v>
      </c>
      <c r="N127" s="1">
        <v>5</v>
      </c>
      <c r="O127" t="s">
        <v>131</v>
      </c>
      <c r="P127" t="s">
        <v>132</v>
      </c>
      <c r="Q127" s="2">
        <v>60.4</v>
      </c>
      <c r="S127" s="124" t="s">
        <v>14</v>
      </c>
      <c r="T127" s="124" t="s">
        <v>15</v>
      </c>
      <c r="U127" s="125">
        <v>15007781</v>
      </c>
      <c r="V127" s="124"/>
      <c r="W127" s="124" t="s">
        <v>99</v>
      </c>
      <c r="X127" s="124" t="s">
        <v>100</v>
      </c>
      <c r="Y127" s="124"/>
      <c r="Z127" s="124" t="s">
        <v>18</v>
      </c>
      <c r="AA127" s="124" t="s">
        <v>19</v>
      </c>
      <c r="AB127" s="124" t="s">
        <v>20</v>
      </c>
      <c r="AC127" s="125">
        <v>11</v>
      </c>
      <c r="AD127" s="124" t="s">
        <v>482</v>
      </c>
      <c r="AE127" s="124" t="s">
        <v>483</v>
      </c>
      <c r="AF127" s="126">
        <v>11.21</v>
      </c>
    </row>
    <row r="128" spans="3:32" ht="15" x14ac:dyDescent="0.25">
      <c r="C128" t="s">
        <v>74</v>
      </c>
      <c r="D128" t="s">
        <v>14</v>
      </c>
      <c r="E128" t="s">
        <v>15</v>
      </c>
      <c r="F128" s="1">
        <v>15002726</v>
      </c>
      <c r="H128" t="s">
        <v>99</v>
      </c>
      <c r="I128" t="s">
        <v>100</v>
      </c>
      <c r="K128" t="s">
        <v>209</v>
      </c>
      <c r="L128" t="s">
        <v>201</v>
      </c>
      <c r="M128" s="134">
        <v>2015</v>
      </c>
      <c r="N128" s="1">
        <v>5</v>
      </c>
      <c r="O128" t="s">
        <v>44</v>
      </c>
      <c r="P128" t="s">
        <v>210</v>
      </c>
      <c r="Q128" s="2">
        <v>63.04</v>
      </c>
      <c r="S128" s="124" t="s">
        <v>14</v>
      </c>
      <c r="T128" s="124" t="s">
        <v>15</v>
      </c>
      <c r="U128" s="125">
        <v>15007781</v>
      </c>
      <c r="V128" s="124"/>
      <c r="W128" s="124" t="s">
        <v>99</v>
      </c>
      <c r="X128" s="124" t="s">
        <v>100</v>
      </c>
      <c r="Y128" s="124"/>
      <c r="Z128" s="124" t="s">
        <v>18</v>
      </c>
      <c r="AA128" s="124" t="s">
        <v>19</v>
      </c>
      <c r="AB128" s="124" t="s">
        <v>20</v>
      </c>
      <c r="AC128" s="125">
        <v>11</v>
      </c>
      <c r="AD128" s="124" t="s">
        <v>148</v>
      </c>
      <c r="AE128" s="124" t="s">
        <v>483</v>
      </c>
      <c r="AF128" s="126">
        <v>7.3</v>
      </c>
    </row>
    <row r="129" spans="3:32" ht="15" x14ac:dyDescent="0.25">
      <c r="C129" t="s">
        <v>74</v>
      </c>
      <c r="D129" t="s">
        <v>14</v>
      </c>
      <c r="E129" t="s">
        <v>15</v>
      </c>
      <c r="F129" s="1">
        <v>15001726</v>
      </c>
      <c r="H129" t="s">
        <v>99</v>
      </c>
      <c r="I129" t="s">
        <v>100</v>
      </c>
      <c r="K129" t="s">
        <v>200</v>
      </c>
      <c r="L129" t="s">
        <v>201</v>
      </c>
      <c r="M129" s="134">
        <v>2015</v>
      </c>
      <c r="N129" s="1">
        <v>3</v>
      </c>
      <c r="O129" t="s">
        <v>44</v>
      </c>
      <c r="P129" t="s">
        <v>202</v>
      </c>
      <c r="Q129" s="2">
        <v>64.67</v>
      </c>
      <c r="S129" s="124" t="s">
        <v>14</v>
      </c>
      <c r="T129" s="124" t="s">
        <v>15</v>
      </c>
      <c r="U129" s="125">
        <v>15007814</v>
      </c>
      <c r="V129" s="124"/>
      <c r="W129" s="124" t="s">
        <v>99</v>
      </c>
      <c r="X129" s="124" t="s">
        <v>100</v>
      </c>
      <c r="Y129" s="124"/>
      <c r="Z129" s="124" t="s">
        <v>18</v>
      </c>
      <c r="AA129" s="124" t="s">
        <v>19</v>
      </c>
      <c r="AB129" s="124" t="s">
        <v>20</v>
      </c>
      <c r="AC129" s="125">
        <v>11</v>
      </c>
      <c r="AD129" s="124" t="s">
        <v>484</v>
      </c>
      <c r="AE129" s="124" t="s">
        <v>485</v>
      </c>
      <c r="AF129" s="126">
        <v>10.32</v>
      </c>
    </row>
    <row r="130" spans="3:32" ht="15" x14ac:dyDescent="0.25">
      <c r="C130" t="s">
        <v>387</v>
      </c>
      <c r="D130" s="72" t="s">
        <v>388</v>
      </c>
      <c r="H130" s="120"/>
      <c r="I130" s="120"/>
      <c r="K130" s="120"/>
      <c r="L130" s="72" t="s">
        <v>389</v>
      </c>
      <c r="M130" s="134">
        <v>2015</v>
      </c>
      <c r="N130" s="125">
        <v>13</v>
      </c>
      <c r="O130" s="120"/>
      <c r="P130" s="120"/>
      <c r="Q130" s="72">
        <v>65</v>
      </c>
      <c r="S130" s="124" t="s">
        <v>14</v>
      </c>
      <c r="T130" s="124" t="s">
        <v>15</v>
      </c>
      <c r="U130" s="125">
        <v>15007810</v>
      </c>
      <c r="V130" s="124"/>
      <c r="W130" s="124" t="s">
        <v>99</v>
      </c>
      <c r="X130" s="124" t="s">
        <v>100</v>
      </c>
      <c r="Y130" s="124"/>
      <c r="Z130" s="124" t="s">
        <v>18</v>
      </c>
      <c r="AA130" s="124" t="s">
        <v>19</v>
      </c>
      <c r="AB130" s="124" t="s">
        <v>20</v>
      </c>
      <c r="AC130" s="125">
        <v>11</v>
      </c>
      <c r="AD130" s="124" t="s">
        <v>86</v>
      </c>
      <c r="AE130" s="124" t="s">
        <v>476</v>
      </c>
      <c r="AF130" s="126">
        <v>3.18</v>
      </c>
    </row>
    <row r="131" spans="3:32" ht="15" x14ac:dyDescent="0.25">
      <c r="C131" t="s">
        <v>278</v>
      </c>
      <c r="D131" t="s">
        <v>14</v>
      </c>
      <c r="E131" t="s">
        <v>15</v>
      </c>
      <c r="F131" s="121">
        <v>15003198</v>
      </c>
      <c r="H131" s="120" t="s">
        <v>99</v>
      </c>
      <c r="I131" s="120" t="s">
        <v>100</v>
      </c>
      <c r="J131" s="120"/>
      <c r="K131" s="120" t="s">
        <v>212</v>
      </c>
      <c r="L131" s="120" t="s">
        <v>65</v>
      </c>
      <c r="M131" s="134">
        <v>2015</v>
      </c>
      <c r="N131" s="121">
        <v>5</v>
      </c>
      <c r="O131" s="120" t="s">
        <v>213</v>
      </c>
      <c r="P131" s="120" t="s">
        <v>214</v>
      </c>
      <c r="Q131" s="2">
        <v>69.959999999999994</v>
      </c>
      <c r="S131" s="124" t="s">
        <v>14</v>
      </c>
      <c r="T131" s="124" t="s">
        <v>15</v>
      </c>
      <c r="U131" s="125">
        <v>15007781</v>
      </c>
      <c r="V131" s="124"/>
      <c r="W131" s="124" t="s">
        <v>99</v>
      </c>
      <c r="X131" s="124" t="s">
        <v>100</v>
      </c>
      <c r="Y131" s="124"/>
      <c r="Z131" s="124" t="s">
        <v>18</v>
      </c>
      <c r="AA131" s="124" t="s">
        <v>19</v>
      </c>
      <c r="AB131" s="124" t="s">
        <v>20</v>
      </c>
      <c r="AC131" s="125">
        <v>11</v>
      </c>
      <c r="AD131" s="124" t="s">
        <v>486</v>
      </c>
      <c r="AE131" s="124" t="s">
        <v>483</v>
      </c>
      <c r="AF131" s="126">
        <v>46.81</v>
      </c>
    </row>
    <row r="132" spans="3:32" ht="15" x14ac:dyDescent="0.25">
      <c r="C132" t="s">
        <v>278</v>
      </c>
      <c r="D132" t="s">
        <v>14</v>
      </c>
      <c r="E132" t="s">
        <v>15</v>
      </c>
      <c r="F132" s="1">
        <v>15004289</v>
      </c>
      <c r="H132" t="s">
        <v>99</v>
      </c>
      <c r="I132" t="s">
        <v>100</v>
      </c>
      <c r="K132" t="s">
        <v>18</v>
      </c>
      <c r="L132" t="s">
        <v>19</v>
      </c>
      <c r="M132" s="134">
        <v>2015</v>
      </c>
      <c r="N132" s="1">
        <v>6</v>
      </c>
      <c r="O132" t="s">
        <v>146</v>
      </c>
      <c r="P132" t="s">
        <v>147</v>
      </c>
      <c r="Q132" s="2">
        <v>71.89</v>
      </c>
      <c r="S132" s="124" t="s">
        <v>14</v>
      </c>
      <c r="T132" s="124" t="s">
        <v>15</v>
      </c>
      <c r="U132" s="125">
        <v>15007781</v>
      </c>
      <c r="V132" s="124"/>
      <c r="W132" s="124" t="s">
        <v>99</v>
      </c>
      <c r="X132" s="124" t="s">
        <v>100</v>
      </c>
      <c r="Y132" s="124"/>
      <c r="Z132" s="124" t="s">
        <v>18</v>
      </c>
      <c r="AA132" s="124" t="s">
        <v>19</v>
      </c>
      <c r="AB132" s="124" t="s">
        <v>20</v>
      </c>
      <c r="AC132" s="125">
        <v>11</v>
      </c>
      <c r="AD132" s="124" t="s">
        <v>487</v>
      </c>
      <c r="AE132" s="124" t="s">
        <v>483</v>
      </c>
      <c r="AF132" s="126">
        <v>112.78</v>
      </c>
    </row>
    <row r="133" spans="3:32" ht="15" x14ac:dyDescent="0.25">
      <c r="C133" t="s">
        <v>274</v>
      </c>
      <c r="D133" t="s">
        <v>14</v>
      </c>
      <c r="E133" t="s">
        <v>15</v>
      </c>
      <c r="F133" s="1">
        <v>15002080</v>
      </c>
      <c r="H133" t="s">
        <v>217</v>
      </c>
      <c r="I133" t="s">
        <v>218</v>
      </c>
      <c r="K133" t="s">
        <v>233</v>
      </c>
      <c r="L133" t="s">
        <v>234</v>
      </c>
      <c r="M133" s="134">
        <v>2015</v>
      </c>
      <c r="N133" s="1">
        <v>4</v>
      </c>
      <c r="O133" t="s">
        <v>235</v>
      </c>
      <c r="P133" t="s">
        <v>236</v>
      </c>
      <c r="Q133" s="2">
        <v>72.42</v>
      </c>
      <c r="S133" s="124" t="s">
        <v>14</v>
      </c>
      <c r="T133" s="124" t="s">
        <v>15</v>
      </c>
      <c r="U133" s="125">
        <v>15007810</v>
      </c>
      <c r="V133" s="124"/>
      <c r="W133" s="124" t="s">
        <v>99</v>
      </c>
      <c r="X133" s="124" t="s">
        <v>100</v>
      </c>
      <c r="Y133" s="124"/>
      <c r="Z133" s="124" t="s">
        <v>18</v>
      </c>
      <c r="AA133" s="124" t="s">
        <v>19</v>
      </c>
      <c r="AB133" s="124" t="s">
        <v>20</v>
      </c>
      <c r="AC133" s="125">
        <v>11</v>
      </c>
      <c r="AD133" s="124" t="s">
        <v>488</v>
      </c>
      <c r="AE133" s="124" t="s">
        <v>476</v>
      </c>
      <c r="AF133" s="126">
        <v>41.75</v>
      </c>
    </row>
    <row r="134" spans="3:32" ht="15" x14ac:dyDescent="0.25">
      <c r="C134" t="s">
        <v>295</v>
      </c>
      <c r="D134" t="s">
        <v>14</v>
      </c>
      <c r="E134" t="s">
        <v>15</v>
      </c>
      <c r="F134" s="1">
        <v>15002726</v>
      </c>
      <c r="H134" t="s">
        <v>99</v>
      </c>
      <c r="I134" t="s">
        <v>100</v>
      </c>
      <c r="K134" t="s">
        <v>209</v>
      </c>
      <c r="L134" t="s">
        <v>201</v>
      </c>
      <c r="M134" s="134">
        <v>2015</v>
      </c>
      <c r="N134" s="1">
        <v>5</v>
      </c>
      <c r="O134" t="s">
        <v>86</v>
      </c>
      <c r="P134" t="s">
        <v>210</v>
      </c>
      <c r="Q134" s="2">
        <v>72.44</v>
      </c>
      <c r="S134" s="124" t="s">
        <v>14</v>
      </c>
      <c r="T134" s="124" t="s">
        <v>15</v>
      </c>
      <c r="U134" s="125">
        <v>15007752</v>
      </c>
      <c r="V134" s="124"/>
      <c r="W134" s="124" t="s">
        <v>99</v>
      </c>
      <c r="X134" s="124" t="s">
        <v>100</v>
      </c>
      <c r="Y134" s="124"/>
      <c r="Z134" s="124" t="s">
        <v>18</v>
      </c>
      <c r="AA134" s="124" t="s">
        <v>19</v>
      </c>
      <c r="AB134" s="124" t="s">
        <v>20</v>
      </c>
      <c r="AC134" s="125">
        <v>11</v>
      </c>
      <c r="AD134" s="124" t="s">
        <v>473</v>
      </c>
      <c r="AE134" s="124" t="s">
        <v>489</v>
      </c>
      <c r="AF134" s="126">
        <v>215.02</v>
      </c>
    </row>
    <row r="135" spans="3:32" ht="15" x14ac:dyDescent="0.25">
      <c r="C135" t="s">
        <v>282</v>
      </c>
      <c r="F135" s="120"/>
      <c r="H135" s="66" t="s">
        <v>217</v>
      </c>
      <c r="I135" s="66" t="s">
        <v>218</v>
      </c>
      <c r="K135" s="66" t="s">
        <v>352</v>
      </c>
      <c r="L135" s="66" t="s">
        <v>234</v>
      </c>
      <c r="M135" s="134">
        <v>2015</v>
      </c>
      <c r="N135" s="66">
        <v>9</v>
      </c>
      <c r="O135" s="66" t="s">
        <v>353</v>
      </c>
      <c r="P135" s="66">
        <v>8390541</v>
      </c>
      <c r="Q135" s="66">
        <v>73.12</v>
      </c>
      <c r="S135" s="124" t="s">
        <v>14</v>
      </c>
      <c r="T135" s="124" t="s">
        <v>15</v>
      </c>
      <c r="U135" s="125">
        <v>15001330</v>
      </c>
      <c r="V135" s="124"/>
      <c r="W135" s="124" t="s">
        <v>99</v>
      </c>
      <c r="X135" s="124" t="s">
        <v>100</v>
      </c>
      <c r="Y135" s="124"/>
      <c r="Z135" s="124" t="s">
        <v>150</v>
      </c>
      <c r="AA135" s="124" t="s">
        <v>151</v>
      </c>
      <c r="AB135" s="124" t="s">
        <v>20</v>
      </c>
      <c r="AC135" s="125">
        <v>3</v>
      </c>
      <c r="AD135" s="124" t="s">
        <v>152</v>
      </c>
      <c r="AE135" s="124" t="s">
        <v>153</v>
      </c>
      <c r="AF135" s="126">
        <v>2115.75</v>
      </c>
    </row>
    <row r="136" spans="3:32" ht="15" x14ac:dyDescent="0.25">
      <c r="C136" t="s">
        <v>74</v>
      </c>
      <c r="F136" s="120"/>
      <c r="H136" s="66"/>
      <c r="I136" s="66"/>
      <c r="J136" s="120"/>
      <c r="K136" s="114" t="s">
        <v>407</v>
      </c>
      <c r="L136" s="114" t="s">
        <v>65</v>
      </c>
      <c r="M136" s="134">
        <v>2015</v>
      </c>
      <c r="N136" s="114">
        <v>9</v>
      </c>
      <c r="O136" s="114" t="s">
        <v>44</v>
      </c>
      <c r="P136" s="114" t="s">
        <v>408</v>
      </c>
      <c r="Q136" s="105">
        <v>73.760000000000005</v>
      </c>
      <c r="S136" s="124" t="s">
        <v>14</v>
      </c>
      <c r="T136" s="124" t="s">
        <v>15</v>
      </c>
      <c r="U136" s="125">
        <v>15002479</v>
      </c>
      <c r="V136" s="124"/>
      <c r="W136" s="124" t="s">
        <v>99</v>
      </c>
      <c r="X136" s="124" t="s">
        <v>100</v>
      </c>
      <c r="Y136" s="124"/>
      <c r="Z136" s="124" t="s">
        <v>154</v>
      </c>
      <c r="AA136" s="124" t="s">
        <v>155</v>
      </c>
      <c r="AB136" s="124" t="s">
        <v>20</v>
      </c>
      <c r="AC136" s="125">
        <v>4</v>
      </c>
      <c r="AD136" s="124" t="s">
        <v>156</v>
      </c>
      <c r="AE136" s="124" t="s">
        <v>157</v>
      </c>
      <c r="AF136" s="126">
        <v>11874</v>
      </c>
    </row>
    <row r="137" spans="3:32" ht="15" x14ac:dyDescent="0.25">
      <c r="C137" t="s">
        <v>295</v>
      </c>
      <c r="D137" t="s">
        <v>14</v>
      </c>
      <c r="E137" t="s">
        <v>15</v>
      </c>
      <c r="F137" s="1">
        <v>15001924</v>
      </c>
      <c r="H137" t="s">
        <v>99</v>
      </c>
      <c r="I137" t="s">
        <v>100</v>
      </c>
      <c r="K137" t="s">
        <v>18</v>
      </c>
      <c r="L137" t="s">
        <v>19</v>
      </c>
      <c r="M137" s="134">
        <v>2015</v>
      </c>
      <c r="N137" s="1">
        <v>3</v>
      </c>
      <c r="O137" t="s">
        <v>112</v>
      </c>
      <c r="P137" t="s">
        <v>111</v>
      </c>
      <c r="Q137" s="2">
        <v>73.849999999999994</v>
      </c>
      <c r="S137" s="124" t="s">
        <v>14</v>
      </c>
      <c r="T137" s="124" t="s">
        <v>15</v>
      </c>
      <c r="U137" s="125">
        <v>15002479</v>
      </c>
      <c r="V137" s="124"/>
      <c r="W137" s="124" t="s">
        <v>99</v>
      </c>
      <c r="X137" s="124" t="s">
        <v>100</v>
      </c>
      <c r="Y137" s="124"/>
      <c r="Z137" s="124" t="s">
        <v>154</v>
      </c>
      <c r="AA137" s="124" t="s">
        <v>155</v>
      </c>
      <c r="AB137" s="124" t="s">
        <v>20</v>
      </c>
      <c r="AC137" s="125">
        <v>4</v>
      </c>
      <c r="AD137" s="124" t="s">
        <v>86</v>
      </c>
      <c r="AE137" s="124" t="s">
        <v>157</v>
      </c>
      <c r="AF137" s="126">
        <v>905.39</v>
      </c>
    </row>
    <row r="138" spans="3:32" ht="15" x14ac:dyDescent="0.25">
      <c r="C138" t="s">
        <v>295</v>
      </c>
      <c r="D138" t="s">
        <v>14</v>
      </c>
      <c r="E138" t="s">
        <v>15</v>
      </c>
      <c r="F138" s="1">
        <v>15001167</v>
      </c>
      <c r="H138" t="s">
        <v>99</v>
      </c>
      <c r="I138" t="s">
        <v>100</v>
      </c>
      <c r="K138" t="s">
        <v>18</v>
      </c>
      <c r="L138" t="s">
        <v>19</v>
      </c>
      <c r="M138" s="134">
        <v>2015</v>
      </c>
      <c r="N138" s="1">
        <v>2</v>
      </c>
      <c r="O138" t="s">
        <v>109</v>
      </c>
      <c r="P138" t="s">
        <v>107</v>
      </c>
      <c r="Q138" s="2">
        <v>73.900000000000006</v>
      </c>
      <c r="S138" s="124" t="s">
        <v>14</v>
      </c>
      <c r="T138" s="124" t="s">
        <v>15</v>
      </c>
      <c r="U138" s="125">
        <v>15002729</v>
      </c>
      <c r="V138" s="124"/>
      <c r="W138" s="124" t="s">
        <v>99</v>
      </c>
      <c r="X138" s="124" t="s">
        <v>100</v>
      </c>
      <c r="Y138" s="124"/>
      <c r="Z138" s="124" t="s">
        <v>154</v>
      </c>
      <c r="AA138" s="124" t="s">
        <v>155</v>
      </c>
      <c r="AB138" s="124" t="s">
        <v>20</v>
      </c>
      <c r="AC138" s="125">
        <v>5</v>
      </c>
      <c r="AD138" s="124" t="s">
        <v>86</v>
      </c>
      <c r="AE138" s="124" t="s">
        <v>158</v>
      </c>
      <c r="AF138" s="126">
        <v>555.86</v>
      </c>
    </row>
    <row r="139" spans="3:32" ht="15" x14ac:dyDescent="0.25">
      <c r="C139" t="s">
        <v>295</v>
      </c>
      <c r="D139" t="s">
        <v>14</v>
      </c>
      <c r="E139" t="s">
        <v>15</v>
      </c>
      <c r="F139" s="1">
        <v>15002178</v>
      </c>
      <c r="H139" t="s">
        <v>99</v>
      </c>
      <c r="I139" t="s">
        <v>100</v>
      </c>
      <c r="K139" t="s">
        <v>179</v>
      </c>
      <c r="L139" t="s">
        <v>180</v>
      </c>
      <c r="M139" s="134">
        <v>2015</v>
      </c>
      <c r="N139" s="1">
        <v>4</v>
      </c>
      <c r="O139" t="s">
        <v>86</v>
      </c>
      <c r="P139" t="s">
        <v>181</v>
      </c>
      <c r="Q139" s="2">
        <v>73.95</v>
      </c>
      <c r="S139" s="124" t="s">
        <v>14</v>
      </c>
      <c r="T139" s="124" t="s">
        <v>15</v>
      </c>
      <c r="U139" s="125">
        <v>15002729</v>
      </c>
      <c r="V139" s="124"/>
      <c r="W139" s="124" t="s">
        <v>99</v>
      </c>
      <c r="X139" s="124" t="s">
        <v>100</v>
      </c>
      <c r="Y139" s="124"/>
      <c r="Z139" s="124" t="s">
        <v>154</v>
      </c>
      <c r="AA139" s="124" t="s">
        <v>155</v>
      </c>
      <c r="AB139" s="124" t="s">
        <v>20</v>
      </c>
      <c r="AC139" s="125">
        <v>5</v>
      </c>
      <c r="AD139" s="124" t="s">
        <v>86</v>
      </c>
      <c r="AE139" s="124" t="s">
        <v>158</v>
      </c>
      <c r="AF139" s="126">
        <v>51.24</v>
      </c>
    </row>
    <row r="140" spans="3:32" ht="15" x14ac:dyDescent="0.25">
      <c r="C140" t="s">
        <v>295</v>
      </c>
      <c r="D140" t="s">
        <v>14</v>
      </c>
      <c r="E140" t="s">
        <v>15</v>
      </c>
      <c r="F140" s="1">
        <v>15002178</v>
      </c>
      <c r="H140" t="s">
        <v>99</v>
      </c>
      <c r="I140" t="s">
        <v>100</v>
      </c>
      <c r="K140" t="s">
        <v>179</v>
      </c>
      <c r="L140" t="s">
        <v>180</v>
      </c>
      <c r="M140" s="134">
        <v>2015</v>
      </c>
      <c r="N140" s="1">
        <v>4</v>
      </c>
      <c r="O140" t="s">
        <v>86</v>
      </c>
      <c r="P140" t="s">
        <v>181</v>
      </c>
      <c r="Q140" s="2">
        <v>73.95</v>
      </c>
      <c r="S140" s="124" t="s">
        <v>14</v>
      </c>
      <c r="T140" s="124" t="s">
        <v>15</v>
      </c>
      <c r="U140" s="125">
        <v>15002729</v>
      </c>
      <c r="V140" s="124"/>
      <c r="W140" s="124" t="s">
        <v>99</v>
      </c>
      <c r="X140" s="124" t="s">
        <v>100</v>
      </c>
      <c r="Y140" s="124"/>
      <c r="Z140" s="124" t="s">
        <v>154</v>
      </c>
      <c r="AA140" s="124" t="s">
        <v>155</v>
      </c>
      <c r="AB140" s="124" t="s">
        <v>20</v>
      </c>
      <c r="AC140" s="125">
        <v>5</v>
      </c>
      <c r="AD140" s="124" t="s">
        <v>159</v>
      </c>
      <c r="AE140" s="124" t="s">
        <v>158</v>
      </c>
      <c r="AF140" s="126">
        <v>7290</v>
      </c>
    </row>
    <row r="141" spans="3:32" ht="15" x14ac:dyDescent="0.25">
      <c r="C141" t="s">
        <v>272</v>
      </c>
      <c r="D141" t="s">
        <v>14</v>
      </c>
      <c r="E141" t="s">
        <v>15</v>
      </c>
      <c r="F141" s="1">
        <v>15002651</v>
      </c>
      <c r="H141" t="s">
        <v>99</v>
      </c>
      <c r="I141" t="s">
        <v>100</v>
      </c>
      <c r="K141" t="s">
        <v>18</v>
      </c>
      <c r="L141" t="s">
        <v>19</v>
      </c>
      <c r="M141" s="134">
        <v>2015</v>
      </c>
      <c r="N141" s="1">
        <v>4</v>
      </c>
      <c r="O141" t="s">
        <v>125</v>
      </c>
      <c r="P141" t="s">
        <v>22</v>
      </c>
      <c r="Q141" s="2">
        <v>78.78</v>
      </c>
      <c r="S141" s="124" t="s">
        <v>14</v>
      </c>
      <c r="T141" s="124" t="s">
        <v>15</v>
      </c>
      <c r="U141" s="125">
        <v>15002729</v>
      </c>
      <c r="V141" s="124"/>
      <c r="W141" s="124" t="s">
        <v>99</v>
      </c>
      <c r="X141" s="124" t="s">
        <v>100</v>
      </c>
      <c r="Y141" s="124"/>
      <c r="Z141" s="124" t="s">
        <v>154</v>
      </c>
      <c r="AA141" s="124" t="s">
        <v>155</v>
      </c>
      <c r="AB141" s="124" t="s">
        <v>20</v>
      </c>
      <c r="AC141" s="125">
        <v>5</v>
      </c>
      <c r="AD141" s="124" t="s">
        <v>160</v>
      </c>
      <c r="AE141" s="124" t="s">
        <v>158</v>
      </c>
      <c r="AF141" s="126">
        <v>672</v>
      </c>
    </row>
    <row r="142" spans="3:32" ht="15" x14ac:dyDescent="0.25">
      <c r="C142" t="s">
        <v>285</v>
      </c>
      <c r="D142" t="s">
        <v>14</v>
      </c>
      <c r="E142" t="s">
        <v>15</v>
      </c>
      <c r="F142" s="1">
        <v>15001796</v>
      </c>
      <c r="H142" t="s">
        <v>244</v>
      </c>
      <c r="I142" t="s">
        <v>245</v>
      </c>
      <c r="K142" t="s">
        <v>18</v>
      </c>
      <c r="L142" t="s">
        <v>141</v>
      </c>
      <c r="M142" s="134">
        <v>2015</v>
      </c>
      <c r="N142" s="1">
        <v>3</v>
      </c>
      <c r="O142" t="s">
        <v>246</v>
      </c>
      <c r="P142" t="s">
        <v>247</v>
      </c>
      <c r="Q142" s="2">
        <v>82.23</v>
      </c>
      <c r="S142" s="124" t="s">
        <v>14</v>
      </c>
      <c r="T142" s="124" t="s">
        <v>15</v>
      </c>
      <c r="U142" s="125">
        <v>15000020</v>
      </c>
      <c r="V142" s="124"/>
      <c r="W142" s="124" t="s">
        <v>99</v>
      </c>
      <c r="X142" s="124" t="s">
        <v>100</v>
      </c>
      <c r="Y142" s="124"/>
      <c r="Z142" s="124" t="s">
        <v>161</v>
      </c>
      <c r="AA142" s="124" t="s">
        <v>162</v>
      </c>
      <c r="AB142" s="124" t="s">
        <v>20</v>
      </c>
      <c r="AC142" s="125">
        <v>1</v>
      </c>
      <c r="AD142" s="124" t="s">
        <v>163</v>
      </c>
      <c r="AE142" s="124" t="s">
        <v>164</v>
      </c>
      <c r="AF142" s="126">
        <v>3332.45</v>
      </c>
    </row>
    <row r="143" spans="3:32" ht="15" x14ac:dyDescent="0.25">
      <c r="C143" t="s">
        <v>285</v>
      </c>
      <c r="D143" t="s">
        <v>14</v>
      </c>
      <c r="E143" t="s">
        <v>15</v>
      </c>
      <c r="F143" s="1">
        <v>15003211</v>
      </c>
      <c r="H143" t="s">
        <v>244</v>
      </c>
      <c r="I143" t="s">
        <v>245</v>
      </c>
      <c r="K143" t="s">
        <v>18</v>
      </c>
      <c r="L143" t="s">
        <v>141</v>
      </c>
      <c r="M143" s="134">
        <v>2015</v>
      </c>
      <c r="N143" s="1">
        <v>5</v>
      </c>
      <c r="O143" t="s">
        <v>248</v>
      </c>
      <c r="P143" t="s">
        <v>249</v>
      </c>
      <c r="Q143" s="2">
        <v>82.23</v>
      </c>
      <c r="S143" s="124" t="s">
        <v>14</v>
      </c>
      <c r="T143" s="124" t="s">
        <v>15</v>
      </c>
      <c r="U143" s="125">
        <v>15000020</v>
      </c>
      <c r="V143" s="124"/>
      <c r="W143" s="124" t="s">
        <v>99</v>
      </c>
      <c r="X143" s="124" t="s">
        <v>100</v>
      </c>
      <c r="Y143" s="124"/>
      <c r="Z143" s="124" t="s">
        <v>161</v>
      </c>
      <c r="AA143" s="124" t="s">
        <v>162</v>
      </c>
      <c r="AB143" s="124" t="s">
        <v>20</v>
      </c>
      <c r="AC143" s="125">
        <v>1</v>
      </c>
      <c r="AD143" s="124" t="s">
        <v>44</v>
      </c>
      <c r="AE143" s="124" t="s">
        <v>164</v>
      </c>
      <c r="AF143" s="126">
        <v>10</v>
      </c>
    </row>
    <row r="144" spans="3:32" ht="15" x14ac:dyDescent="0.25">
      <c r="C144" t="s">
        <v>278</v>
      </c>
      <c r="F144" s="1"/>
      <c r="L144" s="119" t="s">
        <v>422</v>
      </c>
      <c r="M144" s="134">
        <v>2015</v>
      </c>
      <c r="N144" s="119">
        <v>10</v>
      </c>
      <c r="O144" s="119" t="s">
        <v>423</v>
      </c>
      <c r="P144" s="119" t="s">
        <v>424</v>
      </c>
      <c r="Q144" s="105">
        <v>85</v>
      </c>
      <c r="S144" s="124" t="s">
        <v>14</v>
      </c>
      <c r="T144" s="124" t="s">
        <v>15</v>
      </c>
      <c r="U144" s="125">
        <v>15000263</v>
      </c>
      <c r="V144" s="124"/>
      <c r="W144" s="124" t="s">
        <v>99</v>
      </c>
      <c r="X144" s="124" t="s">
        <v>100</v>
      </c>
      <c r="Y144" s="124"/>
      <c r="Z144" s="124" t="s">
        <v>165</v>
      </c>
      <c r="AA144" s="124" t="s">
        <v>96</v>
      </c>
      <c r="AB144" s="124" t="s">
        <v>20</v>
      </c>
      <c r="AC144" s="125">
        <v>1</v>
      </c>
      <c r="AD144" s="124" t="s">
        <v>166</v>
      </c>
      <c r="AE144" s="124" t="s">
        <v>167</v>
      </c>
      <c r="AF144" s="126">
        <v>1767.03</v>
      </c>
    </row>
    <row r="145" spans="1:32" ht="15" x14ac:dyDescent="0.25">
      <c r="C145" t="s">
        <v>395</v>
      </c>
      <c r="D145" s="72" t="s">
        <v>391</v>
      </c>
      <c r="F145" s="120"/>
      <c r="L145" s="72" t="s">
        <v>396</v>
      </c>
      <c r="M145" s="134">
        <v>2015</v>
      </c>
      <c r="N145" s="125">
        <v>13</v>
      </c>
      <c r="Q145" s="72">
        <v>90</v>
      </c>
      <c r="S145" s="124" t="s">
        <v>14</v>
      </c>
      <c r="T145" s="124" t="s">
        <v>15</v>
      </c>
      <c r="U145" s="125">
        <v>15000263</v>
      </c>
      <c r="V145" s="124"/>
      <c r="W145" s="124" t="s">
        <v>99</v>
      </c>
      <c r="X145" s="124" t="s">
        <v>100</v>
      </c>
      <c r="Y145" s="124"/>
      <c r="Z145" s="124" t="s">
        <v>165</v>
      </c>
      <c r="AA145" s="124" t="s">
        <v>96</v>
      </c>
      <c r="AB145" s="124" t="s">
        <v>20</v>
      </c>
      <c r="AC145" s="125">
        <v>1</v>
      </c>
      <c r="AD145" s="124" t="s">
        <v>168</v>
      </c>
      <c r="AE145" s="124" t="s">
        <v>167</v>
      </c>
      <c r="AF145" s="126">
        <v>2109.7399999999998</v>
      </c>
    </row>
    <row r="146" spans="1:32" ht="15" x14ac:dyDescent="0.25">
      <c r="C146" t="s">
        <v>289</v>
      </c>
      <c r="F146" s="120"/>
      <c r="H146" s="66" t="s">
        <v>360</v>
      </c>
      <c r="I146" s="66" t="s">
        <v>361</v>
      </c>
      <c r="K146" s="66" t="s">
        <v>18</v>
      </c>
      <c r="L146" s="66" t="s">
        <v>19</v>
      </c>
      <c r="M146" s="134">
        <v>2015</v>
      </c>
      <c r="N146" s="66">
        <v>7</v>
      </c>
      <c r="O146" s="66" t="s">
        <v>23</v>
      </c>
      <c r="P146" s="66" t="s">
        <v>364</v>
      </c>
      <c r="Q146" s="66">
        <v>90.31</v>
      </c>
      <c r="S146" s="124" t="s">
        <v>14</v>
      </c>
      <c r="T146" s="124" t="s">
        <v>15</v>
      </c>
      <c r="U146" s="125">
        <v>15000263</v>
      </c>
      <c r="V146" s="124"/>
      <c r="W146" s="124" t="s">
        <v>99</v>
      </c>
      <c r="X146" s="124" t="s">
        <v>100</v>
      </c>
      <c r="Y146" s="124"/>
      <c r="Z146" s="124" t="s">
        <v>165</v>
      </c>
      <c r="AA146" s="124" t="s">
        <v>96</v>
      </c>
      <c r="AB146" s="124" t="s">
        <v>20</v>
      </c>
      <c r="AC146" s="125">
        <v>1</v>
      </c>
      <c r="AD146" s="124" t="s">
        <v>169</v>
      </c>
      <c r="AE146" s="124" t="s">
        <v>167</v>
      </c>
      <c r="AF146" s="126">
        <v>1492.38</v>
      </c>
    </row>
    <row r="147" spans="1:32" ht="15" x14ac:dyDescent="0.25">
      <c r="C147" t="s">
        <v>282</v>
      </c>
      <c r="D147" t="s">
        <v>14</v>
      </c>
      <c r="E147" t="s">
        <v>15</v>
      </c>
      <c r="F147" s="1">
        <v>15001222</v>
      </c>
      <c r="H147" t="s">
        <v>217</v>
      </c>
      <c r="I147" t="s">
        <v>218</v>
      </c>
      <c r="K147" t="s">
        <v>18</v>
      </c>
      <c r="L147" t="s">
        <v>19</v>
      </c>
      <c r="M147" s="134">
        <v>2015</v>
      </c>
      <c r="N147" s="1">
        <v>2</v>
      </c>
      <c r="O147" t="s">
        <v>128</v>
      </c>
      <c r="P147" t="s">
        <v>219</v>
      </c>
      <c r="Q147" s="2">
        <v>94.5</v>
      </c>
      <c r="S147" s="124" t="s">
        <v>14</v>
      </c>
      <c r="T147" s="124" t="s">
        <v>15</v>
      </c>
      <c r="U147" s="125">
        <v>15000263</v>
      </c>
      <c r="V147" s="124"/>
      <c r="W147" s="124" t="s">
        <v>99</v>
      </c>
      <c r="X147" s="124" t="s">
        <v>100</v>
      </c>
      <c r="Y147" s="124"/>
      <c r="Z147" s="124" t="s">
        <v>165</v>
      </c>
      <c r="AA147" s="124" t="s">
        <v>96</v>
      </c>
      <c r="AB147" s="124" t="s">
        <v>20</v>
      </c>
      <c r="AC147" s="125">
        <v>1</v>
      </c>
      <c r="AD147" s="124" t="s">
        <v>170</v>
      </c>
      <c r="AE147" s="124" t="s">
        <v>167</v>
      </c>
      <c r="AF147" s="126">
        <v>1480.28</v>
      </c>
    </row>
    <row r="148" spans="1:32" ht="15" x14ac:dyDescent="0.25">
      <c r="C148" t="s">
        <v>278</v>
      </c>
      <c r="D148" t="s">
        <v>14</v>
      </c>
      <c r="E148" t="s">
        <v>15</v>
      </c>
      <c r="F148" s="1">
        <v>15002651</v>
      </c>
      <c r="H148" t="s">
        <v>217</v>
      </c>
      <c r="I148" t="s">
        <v>218</v>
      </c>
      <c r="K148" t="s">
        <v>18</v>
      </c>
      <c r="L148" t="s">
        <v>19</v>
      </c>
      <c r="M148" s="134">
        <v>2015</v>
      </c>
      <c r="N148" s="1">
        <v>4</v>
      </c>
      <c r="O148" t="s">
        <v>224</v>
      </c>
      <c r="P148" t="s">
        <v>22</v>
      </c>
      <c r="Q148" s="2">
        <v>97.5</v>
      </c>
      <c r="S148" s="124" t="s">
        <v>14</v>
      </c>
      <c r="T148" s="124" t="s">
        <v>15</v>
      </c>
      <c r="U148" s="125">
        <v>15000263</v>
      </c>
      <c r="V148" s="124"/>
      <c r="W148" s="124" t="s">
        <v>99</v>
      </c>
      <c r="X148" s="124" t="s">
        <v>100</v>
      </c>
      <c r="Y148" s="124"/>
      <c r="Z148" s="124" t="s">
        <v>165</v>
      </c>
      <c r="AA148" s="124" t="s">
        <v>96</v>
      </c>
      <c r="AB148" s="124" t="s">
        <v>20</v>
      </c>
      <c r="AC148" s="125">
        <v>1</v>
      </c>
      <c r="AD148" s="124" t="s">
        <v>171</v>
      </c>
      <c r="AE148" s="124" t="s">
        <v>167</v>
      </c>
      <c r="AF148" s="126">
        <v>1223.49</v>
      </c>
    </row>
    <row r="149" spans="1:32" ht="15" x14ac:dyDescent="0.25">
      <c r="C149" t="s">
        <v>289</v>
      </c>
      <c r="F149" s="1"/>
      <c r="L149" s="119" t="s">
        <v>442</v>
      </c>
      <c r="M149" s="134">
        <v>2015</v>
      </c>
      <c r="N149" s="119">
        <v>10</v>
      </c>
      <c r="O149" s="119" t="s">
        <v>443</v>
      </c>
      <c r="P149" s="119" t="s">
        <v>444</v>
      </c>
      <c r="Q149" s="105">
        <v>103.99</v>
      </c>
      <c r="S149" s="124" t="s">
        <v>14</v>
      </c>
      <c r="T149" s="124" t="s">
        <v>15</v>
      </c>
      <c r="U149" s="125">
        <v>15000263</v>
      </c>
      <c r="V149" s="124"/>
      <c r="W149" s="124" t="s">
        <v>99</v>
      </c>
      <c r="X149" s="124" t="s">
        <v>100</v>
      </c>
      <c r="Y149" s="124"/>
      <c r="Z149" s="124" t="s">
        <v>165</v>
      </c>
      <c r="AA149" s="124" t="s">
        <v>96</v>
      </c>
      <c r="AB149" s="124" t="s">
        <v>20</v>
      </c>
      <c r="AC149" s="125">
        <v>1</v>
      </c>
      <c r="AD149" s="124" t="s">
        <v>172</v>
      </c>
      <c r="AE149" s="124" t="s">
        <v>167</v>
      </c>
      <c r="AF149" s="126">
        <v>301.01</v>
      </c>
    </row>
    <row r="150" spans="1:32" ht="15" x14ac:dyDescent="0.25">
      <c r="C150" t="s">
        <v>382</v>
      </c>
      <c r="D150" s="72" t="s">
        <v>388</v>
      </c>
      <c r="F150" s="120"/>
      <c r="I150" s="120"/>
      <c r="J150" s="120"/>
      <c r="K150" s="120"/>
      <c r="L150" s="72" t="s">
        <v>394</v>
      </c>
      <c r="M150" s="134">
        <v>2015</v>
      </c>
      <c r="N150" s="125">
        <v>13</v>
      </c>
      <c r="O150" s="120"/>
      <c r="P150" s="120"/>
      <c r="Q150" s="72">
        <v>100</v>
      </c>
      <c r="S150" s="124" t="s">
        <v>14</v>
      </c>
      <c r="T150" s="124" t="s">
        <v>15</v>
      </c>
      <c r="U150" s="125">
        <v>15000263</v>
      </c>
      <c r="V150" s="124"/>
      <c r="W150" s="124" t="s">
        <v>99</v>
      </c>
      <c r="X150" s="124" t="s">
        <v>100</v>
      </c>
      <c r="Y150" s="124"/>
      <c r="Z150" s="124" t="s">
        <v>165</v>
      </c>
      <c r="AA150" s="124" t="s">
        <v>96</v>
      </c>
      <c r="AB150" s="124" t="s">
        <v>20</v>
      </c>
      <c r="AC150" s="125">
        <v>1</v>
      </c>
      <c r="AD150" s="124" t="s">
        <v>44</v>
      </c>
      <c r="AE150" s="124" t="s">
        <v>167</v>
      </c>
      <c r="AF150" s="126">
        <v>9.68</v>
      </c>
    </row>
    <row r="151" spans="1:32" ht="15" x14ac:dyDescent="0.25">
      <c r="C151" t="s">
        <v>269</v>
      </c>
      <c r="D151" t="s">
        <v>14</v>
      </c>
      <c r="E151" t="s">
        <v>15</v>
      </c>
      <c r="F151" s="1">
        <v>15003313</v>
      </c>
      <c r="H151" t="s">
        <v>99</v>
      </c>
      <c r="I151" t="s">
        <v>100</v>
      </c>
      <c r="K151" t="s">
        <v>18</v>
      </c>
      <c r="L151" t="s">
        <v>138</v>
      </c>
      <c r="M151" s="134">
        <v>2015</v>
      </c>
      <c r="N151" s="1">
        <v>5</v>
      </c>
      <c r="O151" t="s">
        <v>139</v>
      </c>
      <c r="P151" t="s">
        <v>140</v>
      </c>
      <c r="Q151" s="2">
        <v>107.51</v>
      </c>
      <c r="S151" s="124" t="s">
        <v>14</v>
      </c>
      <c r="T151" s="124" t="s">
        <v>15</v>
      </c>
      <c r="U151" s="125">
        <v>15005846</v>
      </c>
      <c r="V151" s="124"/>
      <c r="W151" s="124" t="s">
        <v>99</v>
      </c>
      <c r="X151" s="124" t="s">
        <v>100</v>
      </c>
      <c r="Y151" s="124"/>
      <c r="Z151" s="124" t="s">
        <v>165</v>
      </c>
      <c r="AA151" s="124" t="s">
        <v>96</v>
      </c>
      <c r="AB151" s="124" t="s">
        <v>20</v>
      </c>
      <c r="AC151" s="125">
        <v>9</v>
      </c>
      <c r="AD151" s="124" t="s">
        <v>171</v>
      </c>
      <c r="AE151" s="124" t="s">
        <v>425</v>
      </c>
      <c r="AF151" s="126">
        <v>1224.9100000000001</v>
      </c>
    </row>
    <row r="152" spans="1:32" ht="15" x14ac:dyDescent="0.25">
      <c r="C152" t="s">
        <v>295</v>
      </c>
      <c r="D152" t="s">
        <v>14</v>
      </c>
      <c r="E152" t="s">
        <v>15</v>
      </c>
      <c r="F152" s="1">
        <v>15003198</v>
      </c>
      <c r="H152" t="s">
        <v>99</v>
      </c>
      <c r="I152" t="s">
        <v>100</v>
      </c>
      <c r="K152" t="s">
        <v>212</v>
      </c>
      <c r="L152" t="s">
        <v>65</v>
      </c>
      <c r="M152" s="134">
        <v>2015</v>
      </c>
      <c r="N152" s="1">
        <v>5</v>
      </c>
      <c r="O152" t="s">
        <v>215</v>
      </c>
      <c r="P152" t="s">
        <v>214</v>
      </c>
      <c r="Q152" s="2">
        <v>111.39</v>
      </c>
      <c r="S152" s="124" t="s">
        <v>14</v>
      </c>
      <c r="T152" s="124" t="s">
        <v>15</v>
      </c>
      <c r="U152" s="125">
        <v>15005846</v>
      </c>
      <c r="V152" s="124"/>
      <c r="W152" s="124" t="s">
        <v>99</v>
      </c>
      <c r="X152" s="124" t="s">
        <v>100</v>
      </c>
      <c r="Y152" s="124"/>
      <c r="Z152" s="124" t="s">
        <v>165</v>
      </c>
      <c r="AA152" s="124" t="s">
        <v>96</v>
      </c>
      <c r="AB152" s="124" t="s">
        <v>20</v>
      </c>
      <c r="AC152" s="125">
        <v>9</v>
      </c>
      <c r="AD152" s="124" t="s">
        <v>44</v>
      </c>
      <c r="AE152" s="124" t="s">
        <v>425</v>
      </c>
      <c r="AF152" s="126">
        <v>12.44</v>
      </c>
    </row>
    <row r="153" spans="1:32" ht="15" x14ac:dyDescent="0.25">
      <c r="C153" t="s">
        <v>295</v>
      </c>
      <c r="F153" s="1"/>
      <c r="K153" s="119" t="s">
        <v>433</v>
      </c>
      <c r="L153" s="119" t="s">
        <v>174</v>
      </c>
      <c r="M153" s="134">
        <v>2015</v>
      </c>
      <c r="N153" s="119">
        <v>10</v>
      </c>
      <c r="O153" s="119" t="s">
        <v>434</v>
      </c>
      <c r="P153" s="119" t="s">
        <v>435</v>
      </c>
      <c r="Q153" s="105">
        <v>113.01</v>
      </c>
      <c r="S153" s="124" t="s">
        <v>14</v>
      </c>
      <c r="T153" s="124" t="s">
        <v>15</v>
      </c>
      <c r="U153" s="125">
        <v>15005728</v>
      </c>
      <c r="V153" s="124"/>
      <c r="W153" s="124" t="s">
        <v>99</v>
      </c>
      <c r="X153" s="124" t="s">
        <v>100</v>
      </c>
      <c r="Y153" s="124"/>
      <c r="Z153" s="124" t="s">
        <v>165</v>
      </c>
      <c r="AA153" s="124" t="s">
        <v>96</v>
      </c>
      <c r="AB153" s="124" t="s">
        <v>20</v>
      </c>
      <c r="AC153" s="125">
        <v>9</v>
      </c>
      <c r="AD153" s="124" t="s">
        <v>171</v>
      </c>
      <c r="AE153" s="124" t="s">
        <v>349</v>
      </c>
      <c r="AF153" s="126">
        <v>-1223.49</v>
      </c>
    </row>
    <row r="154" spans="1:32" ht="15" x14ac:dyDescent="0.25">
      <c r="C154" t="s">
        <v>295</v>
      </c>
      <c r="D154" t="s">
        <v>14</v>
      </c>
      <c r="E154" t="s">
        <v>15</v>
      </c>
      <c r="F154" s="121">
        <v>15001949</v>
      </c>
      <c r="H154" s="120" t="s">
        <v>99</v>
      </c>
      <c r="I154" s="120" t="s">
        <v>100</v>
      </c>
      <c r="K154" s="120" t="s">
        <v>18</v>
      </c>
      <c r="L154" s="120" t="s">
        <v>19</v>
      </c>
      <c r="M154" s="134">
        <v>2015</v>
      </c>
      <c r="N154" s="121">
        <v>3</v>
      </c>
      <c r="O154" s="120" t="s">
        <v>113</v>
      </c>
      <c r="P154" s="120" t="s">
        <v>114</v>
      </c>
      <c r="Q154" s="2">
        <v>123.43</v>
      </c>
      <c r="S154" s="124" t="s">
        <v>14</v>
      </c>
      <c r="T154" s="124" t="s">
        <v>15</v>
      </c>
      <c r="U154" s="125">
        <v>15000094</v>
      </c>
      <c r="V154" s="124"/>
      <c r="W154" s="124" t="s">
        <v>99</v>
      </c>
      <c r="X154" s="124" t="s">
        <v>100</v>
      </c>
      <c r="Y154" s="124"/>
      <c r="Z154" s="124" t="s">
        <v>173</v>
      </c>
      <c r="AA154" s="124" t="s">
        <v>174</v>
      </c>
      <c r="AB154" s="124" t="s">
        <v>20</v>
      </c>
      <c r="AC154" s="125">
        <v>1</v>
      </c>
      <c r="AD154" s="124" t="s">
        <v>175</v>
      </c>
      <c r="AE154" s="124" t="s">
        <v>176</v>
      </c>
      <c r="AF154" s="126">
        <v>1827.5</v>
      </c>
    </row>
    <row r="155" spans="1:32" ht="15" x14ac:dyDescent="0.25">
      <c r="C155" t="s">
        <v>278</v>
      </c>
      <c r="D155" t="s">
        <v>14</v>
      </c>
      <c r="E155" t="s">
        <v>15</v>
      </c>
      <c r="F155" s="1">
        <v>15004313</v>
      </c>
      <c r="H155" t="s">
        <v>99</v>
      </c>
      <c r="I155" t="s">
        <v>100</v>
      </c>
      <c r="K155" t="s">
        <v>18</v>
      </c>
      <c r="L155" t="s">
        <v>19</v>
      </c>
      <c r="M155" s="134">
        <v>2015</v>
      </c>
      <c r="N155" s="1">
        <v>6</v>
      </c>
      <c r="O155" t="s">
        <v>144</v>
      </c>
      <c r="P155" t="s">
        <v>91</v>
      </c>
      <c r="Q155" s="2">
        <v>124.63</v>
      </c>
      <c r="S155" s="124" t="s">
        <v>14</v>
      </c>
      <c r="T155" s="124" t="s">
        <v>15</v>
      </c>
      <c r="U155" s="125">
        <v>15000094</v>
      </c>
      <c r="V155" s="124"/>
      <c r="W155" s="124" t="s">
        <v>99</v>
      </c>
      <c r="X155" s="124" t="s">
        <v>100</v>
      </c>
      <c r="Y155" s="124"/>
      <c r="Z155" s="124" t="s">
        <v>173</v>
      </c>
      <c r="AA155" s="124" t="s">
        <v>174</v>
      </c>
      <c r="AB155" s="124" t="s">
        <v>20</v>
      </c>
      <c r="AC155" s="125">
        <v>1</v>
      </c>
      <c r="AD155" s="124" t="s">
        <v>44</v>
      </c>
      <c r="AE155" s="124" t="s">
        <v>176</v>
      </c>
      <c r="AF155" s="126">
        <v>10.67</v>
      </c>
    </row>
    <row r="156" spans="1:32" ht="15" x14ac:dyDescent="0.25">
      <c r="C156" t="s">
        <v>74</v>
      </c>
      <c r="D156" t="s">
        <v>14</v>
      </c>
      <c r="E156" t="s">
        <v>15</v>
      </c>
      <c r="F156" s="1">
        <v>15001694</v>
      </c>
      <c r="H156" t="s">
        <v>99</v>
      </c>
      <c r="I156" t="s">
        <v>100</v>
      </c>
      <c r="K156" t="s">
        <v>194</v>
      </c>
      <c r="L156" t="s">
        <v>191</v>
      </c>
      <c r="M156" s="134">
        <v>2015</v>
      </c>
      <c r="N156" s="1">
        <v>3</v>
      </c>
      <c r="O156" t="s">
        <v>44</v>
      </c>
      <c r="P156" t="s">
        <v>195</v>
      </c>
      <c r="Q156" s="2">
        <v>125.8</v>
      </c>
      <c r="S156" s="124" t="s">
        <v>14</v>
      </c>
      <c r="T156" s="124" t="s">
        <v>15</v>
      </c>
      <c r="U156" s="125">
        <v>15002730</v>
      </c>
      <c r="V156" s="124"/>
      <c r="W156" s="124" t="s">
        <v>99</v>
      </c>
      <c r="X156" s="124" t="s">
        <v>100</v>
      </c>
      <c r="Y156" s="124"/>
      <c r="Z156" s="124" t="s">
        <v>177</v>
      </c>
      <c r="AA156" s="124" t="s">
        <v>155</v>
      </c>
      <c r="AB156" s="124" t="s">
        <v>20</v>
      </c>
      <c r="AC156" s="125">
        <v>5</v>
      </c>
      <c r="AD156" s="124" t="s">
        <v>86</v>
      </c>
      <c r="AE156" s="124" t="s">
        <v>178</v>
      </c>
      <c r="AF156" s="126">
        <v>277.93</v>
      </c>
    </row>
    <row r="157" spans="1:32" ht="15" x14ac:dyDescent="0.25">
      <c r="C157" t="s">
        <v>278</v>
      </c>
      <c r="D157" t="s">
        <v>14</v>
      </c>
      <c r="E157" t="s">
        <v>15</v>
      </c>
      <c r="F157" s="1">
        <v>15003404</v>
      </c>
      <c r="H157" t="s">
        <v>99</v>
      </c>
      <c r="I157" t="s">
        <v>100</v>
      </c>
      <c r="K157" t="s">
        <v>18</v>
      </c>
      <c r="L157" t="s">
        <v>141</v>
      </c>
      <c r="M157" s="134">
        <v>2015</v>
      </c>
      <c r="N157" s="1">
        <v>5</v>
      </c>
      <c r="O157" t="s">
        <v>142</v>
      </c>
      <c r="P157" t="s">
        <v>143</v>
      </c>
      <c r="Q157" s="2">
        <v>126.41</v>
      </c>
      <c r="S157" s="124" t="s">
        <v>14</v>
      </c>
      <c r="T157" s="124" t="s">
        <v>15</v>
      </c>
      <c r="U157" s="125">
        <v>15002730</v>
      </c>
      <c r="V157" s="124"/>
      <c r="W157" s="124" t="s">
        <v>99</v>
      </c>
      <c r="X157" s="124" t="s">
        <v>100</v>
      </c>
      <c r="Y157" s="124"/>
      <c r="Z157" s="124" t="s">
        <v>177</v>
      </c>
      <c r="AA157" s="124" t="s">
        <v>155</v>
      </c>
      <c r="AB157" s="124" t="s">
        <v>20</v>
      </c>
      <c r="AC157" s="125">
        <v>5</v>
      </c>
      <c r="AD157" s="124" t="s">
        <v>86</v>
      </c>
      <c r="AE157" s="124" t="s">
        <v>178</v>
      </c>
      <c r="AF157" s="126">
        <v>17.079999999999998</v>
      </c>
    </row>
    <row r="158" spans="1:32" ht="15" x14ac:dyDescent="0.25">
      <c r="C158" t="s">
        <v>272</v>
      </c>
      <c r="D158" t="s">
        <v>14</v>
      </c>
      <c r="E158" t="s">
        <v>15</v>
      </c>
      <c r="F158" s="1">
        <v>15004313</v>
      </c>
      <c r="H158" t="s">
        <v>99</v>
      </c>
      <c r="I158" t="s">
        <v>100</v>
      </c>
      <c r="K158" t="s">
        <v>18</v>
      </c>
      <c r="L158" t="s">
        <v>19</v>
      </c>
      <c r="M158" s="134">
        <v>2015</v>
      </c>
      <c r="N158" s="1">
        <v>6</v>
      </c>
      <c r="O158" t="s">
        <v>109</v>
      </c>
      <c r="P158" t="s">
        <v>91</v>
      </c>
      <c r="Q158" s="2">
        <v>127.3</v>
      </c>
      <c r="S158" s="124" t="s">
        <v>14</v>
      </c>
      <c r="T158" s="124" t="s">
        <v>15</v>
      </c>
      <c r="U158" s="125">
        <v>15002730</v>
      </c>
      <c r="V158" s="124"/>
      <c r="W158" s="124" t="s">
        <v>99</v>
      </c>
      <c r="X158" s="124" t="s">
        <v>100</v>
      </c>
      <c r="Y158" s="124"/>
      <c r="Z158" s="124" t="s">
        <v>177</v>
      </c>
      <c r="AA158" s="124" t="s">
        <v>155</v>
      </c>
      <c r="AB158" s="124" t="s">
        <v>20</v>
      </c>
      <c r="AC158" s="125">
        <v>5</v>
      </c>
      <c r="AD158" s="124" t="s">
        <v>159</v>
      </c>
      <c r="AE158" s="124" t="s">
        <v>178</v>
      </c>
      <c r="AF158" s="126">
        <v>3645</v>
      </c>
    </row>
    <row r="159" spans="1:32" ht="15" x14ac:dyDescent="0.25">
      <c r="A159" s="69"/>
      <c r="B159" s="69"/>
      <c r="C159" t="s">
        <v>278</v>
      </c>
      <c r="D159" t="s">
        <v>14</v>
      </c>
      <c r="E159" t="s">
        <v>15</v>
      </c>
      <c r="F159" s="1">
        <v>15002651</v>
      </c>
      <c r="H159" t="s">
        <v>99</v>
      </c>
      <c r="I159" t="s">
        <v>100</v>
      </c>
      <c r="K159" t="s">
        <v>18</v>
      </c>
      <c r="L159" t="s">
        <v>19</v>
      </c>
      <c r="M159" s="134">
        <v>2015</v>
      </c>
      <c r="N159" s="1">
        <v>4</v>
      </c>
      <c r="O159" t="s">
        <v>126</v>
      </c>
      <c r="P159" t="s">
        <v>22</v>
      </c>
      <c r="Q159" s="2">
        <v>132.5</v>
      </c>
      <c r="S159" s="124" t="s">
        <v>14</v>
      </c>
      <c r="T159" s="124" t="s">
        <v>15</v>
      </c>
      <c r="U159" s="125">
        <v>15002730</v>
      </c>
      <c r="V159" s="124"/>
      <c r="W159" s="124" t="s">
        <v>99</v>
      </c>
      <c r="X159" s="124" t="s">
        <v>100</v>
      </c>
      <c r="Y159" s="124"/>
      <c r="Z159" s="124" t="s">
        <v>177</v>
      </c>
      <c r="AA159" s="124" t="s">
        <v>155</v>
      </c>
      <c r="AB159" s="124" t="s">
        <v>20</v>
      </c>
      <c r="AC159" s="125">
        <v>5</v>
      </c>
      <c r="AD159" s="124" t="s">
        <v>160</v>
      </c>
      <c r="AE159" s="124" t="s">
        <v>178</v>
      </c>
      <c r="AF159" s="126">
        <v>224</v>
      </c>
    </row>
    <row r="160" spans="1:32" ht="15" x14ac:dyDescent="0.25">
      <c r="C160" t="s">
        <v>74</v>
      </c>
      <c r="D160" t="s">
        <v>14</v>
      </c>
      <c r="E160" t="s">
        <v>15</v>
      </c>
      <c r="F160" s="1">
        <v>15001693</v>
      </c>
      <c r="H160" t="s">
        <v>99</v>
      </c>
      <c r="I160" t="s">
        <v>100</v>
      </c>
      <c r="K160" t="s">
        <v>190</v>
      </c>
      <c r="L160" t="s">
        <v>191</v>
      </c>
      <c r="M160" s="134">
        <v>2015</v>
      </c>
      <c r="N160" s="1">
        <v>3</v>
      </c>
      <c r="O160" t="s">
        <v>44</v>
      </c>
      <c r="P160" t="s">
        <v>192</v>
      </c>
      <c r="Q160" s="2">
        <v>134.86000000000001</v>
      </c>
      <c r="S160" s="124" t="s">
        <v>14</v>
      </c>
      <c r="T160" s="124" t="s">
        <v>15</v>
      </c>
      <c r="U160" s="125">
        <v>15002178</v>
      </c>
      <c r="V160" s="124"/>
      <c r="W160" s="124" t="s">
        <v>99</v>
      </c>
      <c r="X160" s="124" t="s">
        <v>100</v>
      </c>
      <c r="Y160" s="124"/>
      <c r="Z160" s="124" t="s">
        <v>179</v>
      </c>
      <c r="AA160" s="124" t="s">
        <v>180</v>
      </c>
      <c r="AB160" s="124" t="s">
        <v>20</v>
      </c>
      <c r="AC160" s="125">
        <v>4</v>
      </c>
      <c r="AD160" s="124" t="s">
        <v>86</v>
      </c>
      <c r="AE160" s="124" t="s">
        <v>181</v>
      </c>
      <c r="AF160" s="126">
        <v>73.95</v>
      </c>
    </row>
    <row r="161" spans="1:32" ht="15" x14ac:dyDescent="0.25">
      <c r="A161" t="s">
        <v>277</v>
      </c>
      <c r="C161" t="s">
        <v>382</v>
      </c>
      <c r="D161" s="72" t="s">
        <v>388</v>
      </c>
      <c r="F161" s="120"/>
      <c r="L161" s="72" t="s">
        <v>393</v>
      </c>
      <c r="M161" s="134">
        <v>2015</v>
      </c>
      <c r="N161" s="125">
        <v>13</v>
      </c>
      <c r="Q161" s="72">
        <v>153</v>
      </c>
      <c r="R161" s="67"/>
      <c r="S161" s="124" t="s">
        <v>14</v>
      </c>
      <c r="T161" s="124" t="s">
        <v>15</v>
      </c>
      <c r="U161" s="125">
        <v>15002178</v>
      </c>
      <c r="V161" s="124"/>
      <c r="W161" s="124" t="s">
        <v>99</v>
      </c>
      <c r="X161" s="124" t="s">
        <v>100</v>
      </c>
      <c r="Y161" s="124"/>
      <c r="Z161" s="124" t="s">
        <v>179</v>
      </c>
      <c r="AA161" s="124" t="s">
        <v>180</v>
      </c>
      <c r="AB161" s="124" t="s">
        <v>20</v>
      </c>
      <c r="AC161" s="125">
        <v>4</v>
      </c>
      <c r="AD161" s="124" t="s">
        <v>86</v>
      </c>
      <c r="AE161" s="124" t="s">
        <v>181</v>
      </c>
      <c r="AF161" s="126">
        <v>73.95</v>
      </c>
    </row>
    <row r="162" spans="1:32" ht="15" x14ac:dyDescent="0.25">
      <c r="C162" t="s">
        <v>278</v>
      </c>
      <c r="D162" t="s">
        <v>14</v>
      </c>
      <c r="E162" t="s">
        <v>15</v>
      </c>
      <c r="F162" s="1">
        <v>15004199</v>
      </c>
      <c r="H162" t="s">
        <v>217</v>
      </c>
      <c r="I162" t="s">
        <v>218</v>
      </c>
      <c r="K162" t="s">
        <v>18</v>
      </c>
      <c r="L162" t="s">
        <v>226</v>
      </c>
      <c r="M162" s="134">
        <v>2015</v>
      </c>
      <c r="N162" s="1">
        <v>6</v>
      </c>
      <c r="O162" t="s">
        <v>227</v>
      </c>
      <c r="P162" t="s">
        <v>228</v>
      </c>
      <c r="Q162" s="2">
        <v>153.79</v>
      </c>
      <c r="S162" s="124" t="s">
        <v>14</v>
      </c>
      <c r="T162" s="124" t="s">
        <v>15</v>
      </c>
      <c r="U162" s="125">
        <v>15002178</v>
      </c>
      <c r="V162" s="124"/>
      <c r="W162" s="124" t="s">
        <v>99</v>
      </c>
      <c r="X162" s="124" t="s">
        <v>100</v>
      </c>
      <c r="Y162" s="124"/>
      <c r="Z162" s="124" t="s">
        <v>179</v>
      </c>
      <c r="AA162" s="124" t="s">
        <v>180</v>
      </c>
      <c r="AB162" s="124" t="s">
        <v>20</v>
      </c>
      <c r="AC162" s="125">
        <v>4</v>
      </c>
      <c r="AD162" s="124" t="s">
        <v>182</v>
      </c>
      <c r="AE162" s="124" t="s">
        <v>181</v>
      </c>
      <c r="AF162" s="126">
        <v>986</v>
      </c>
    </row>
    <row r="163" spans="1:32" ht="15" x14ac:dyDescent="0.25">
      <c r="C163" t="s">
        <v>295</v>
      </c>
      <c r="D163" t="s">
        <v>14</v>
      </c>
      <c r="E163" t="s">
        <v>15</v>
      </c>
      <c r="F163" s="1">
        <v>15002596</v>
      </c>
      <c r="H163" t="s">
        <v>99</v>
      </c>
      <c r="I163" t="s">
        <v>100</v>
      </c>
      <c r="K163" t="s">
        <v>18</v>
      </c>
      <c r="L163" t="s">
        <v>19</v>
      </c>
      <c r="M163" s="134">
        <v>2015</v>
      </c>
      <c r="N163" s="1">
        <v>4</v>
      </c>
      <c r="O163" t="s">
        <v>128</v>
      </c>
      <c r="P163" t="s">
        <v>124</v>
      </c>
      <c r="Q163" s="2">
        <v>173.9</v>
      </c>
      <c r="S163" s="124" t="s">
        <v>14</v>
      </c>
      <c r="T163" s="124" t="s">
        <v>15</v>
      </c>
      <c r="U163" s="125">
        <v>15002178</v>
      </c>
      <c r="V163" s="124"/>
      <c r="W163" s="124" t="s">
        <v>99</v>
      </c>
      <c r="X163" s="124" t="s">
        <v>100</v>
      </c>
      <c r="Y163" s="124"/>
      <c r="Z163" s="124" t="s">
        <v>179</v>
      </c>
      <c r="AA163" s="124" t="s">
        <v>180</v>
      </c>
      <c r="AB163" s="124" t="s">
        <v>20</v>
      </c>
      <c r="AC163" s="125">
        <v>4</v>
      </c>
      <c r="AD163" s="124" t="s">
        <v>182</v>
      </c>
      <c r="AE163" s="124" t="s">
        <v>181</v>
      </c>
      <c r="AF163" s="126">
        <v>986</v>
      </c>
    </row>
    <row r="164" spans="1:32" ht="15" x14ac:dyDescent="0.25">
      <c r="C164" t="s">
        <v>277</v>
      </c>
      <c r="D164" t="s">
        <v>14</v>
      </c>
      <c r="E164" t="s">
        <v>15</v>
      </c>
      <c r="F164" s="1">
        <v>15002651</v>
      </c>
      <c r="H164" t="s">
        <v>217</v>
      </c>
      <c r="I164" t="s">
        <v>218</v>
      </c>
      <c r="K164" t="s">
        <v>18</v>
      </c>
      <c r="L164" t="s">
        <v>19</v>
      </c>
      <c r="M164" s="134">
        <v>2015</v>
      </c>
      <c r="N164" s="1">
        <v>4</v>
      </c>
      <c r="O164" t="s">
        <v>109</v>
      </c>
      <c r="P164" t="s">
        <v>22</v>
      </c>
      <c r="Q164" s="2">
        <v>185.2</v>
      </c>
      <c r="R164" s="67"/>
      <c r="S164" s="124" t="s">
        <v>14</v>
      </c>
      <c r="T164" s="124" t="s">
        <v>15</v>
      </c>
      <c r="U164" s="125">
        <v>15002178</v>
      </c>
      <c r="V164" s="124"/>
      <c r="W164" s="124" t="s">
        <v>99</v>
      </c>
      <c r="X164" s="124" t="s">
        <v>100</v>
      </c>
      <c r="Y164" s="124"/>
      <c r="Z164" s="124" t="s">
        <v>179</v>
      </c>
      <c r="AA164" s="124" t="s">
        <v>180</v>
      </c>
      <c r="AB164" s="124" t="s">
        <v>20</v>
      </c>
      <c r="AC164" s="125">
        <v>4</v>
      </c>
      <c r="AD164" s="124" t="s">
        <v>44</v>
      </c>
      <c r="AE164" s="124" t="s">
        <v>181</v>
      </c>
      <c r="AF164" s="126">
        <v>9.83</v>
      </c>
    </row>
    <row r="165" spans="1:32" ht="15" x14ac:dyDescent="0.25">
      <c r="C165" t="s">
        <v>278</v>
      </c>
      <c r="D165" t="s">
        <v>14</v>
      </c>
      <c r="E165" t="s">
        <v>15</v>
      </c>
      <c r="F165" s="1">
        <v>15001018</v>
      </c>
      <c r="H165" t="s">
        <v>217</v>
      </c>
      <c r="I165" t="s">
        <v>218</v>
      </c>
      <c r="K165" t="s">
        <v>229</v>
      </c>
      <c r="L165" t="s">
        <v>230</v>
      </c>
      <c r="M165" s="134">
        <v>2015</v>
      </c>
      <c r="N165" s="1">
        <v>2</v>
      </c>
      <c r="O165" t="s">
        <v>231</v>
      </c>
      <c r="P165" t="s">
        <v>232</v>
      </c>
      <c r="Q165" s="2">
        <v>193.75</v>
      </c>
      <c r="S165" s="124" t="s">
        <v>14</v>
      </c>
      <c r="T165" s="124" t="s">
        <v>15</v>
      </c>
      <c r="U165" s="125">
        <v>15002172</v>
      </c>
      <c r="V165" s="124"/>
      <c r="W165" s="124" t="s">
        <v>99</v>
      </c>
      <c r="X165" s="124" t="s">
        <v>100</v>
      </c>
      <c r="Y165" s="124"/>
      <c r="Z165" s="124" t="s">
        <v>183</v>
      </c>
      <c r="AA165" s="124" t="s">
        <v>184</v>
      </c>
      <c r="AB165" s="124" t="s">
        <v>20</v>
      </c>
      <c r="AC165" s="125">
        <v>4</v>
      </c>
      <c r="AD165" s="124" t="s">
        <v>86</v>
      </c>
      <c r="AE165" s="124" t="s">
        <v>185</v>
      </c>
      <c r="AF165" s="126">
        <v>0.68</v>
      </c>
    </row>
    <row r="166" spans="1:32" ht="15" x14ac:dyDescent="0.25">
      <c r="C166" t="s">
        <v>278</v>
      </c>
      <c r="D166" t="s">
        <v>14</v>
      </c>
      <c r="E166" t="s">
        <v>15</v>
      </c>
      <c r="F166" s="1">
        <v>15001222</v>
      </c>
      <c r="H166" t="s">
        <v>217</v>
      </c>
      <c r="I166" t="s">
        <v>218</v>
      </c>
      <c r="K166" t="s">
        <v>18</v>
      </c>
      <c r="L166" t="s">
        <v>19</v>
      </c>
      <c r="M166" s="134">
        <v>2015</v>
      </c>
      <c r="N166" s="1">
        <v>2</v>
      </c>
      <c r="O166" t="s">
        <v>221</v>
      </c>
      <c r="P166" t="s">
        <v>219</v>
      </c>
      <c r="Q166" s="2">
        <v>196.09</v>
      </c>
      <c r="R166" s="67"/>
      <c r="S166" s="124" t="s">
        <v>14</v>
      </c>
      <c r="T166" s="124" t="s">
        <v>15</v>
      </c>
      <c r="U166" s="125">
        <v>15002172</v>
      </c>
      <c r="V166" s="124"/>
      <c r="W166" s="124" t="s">
        <v>99</v>
      </c>
      <c r="X166" s="124" t="s">
        <v>100</v>
      </c>
      <c r="Y166" s="124"/>
      <c r="Z166" s="124" t="s">
        <v>183</v>
      </c>
      <c r="AA166" s="124" t="s">
        <v>184</v>
      </c>
      <c r="AB166" s="124" t="s">
        <v>20</v>
      </c>
      <c r="AC166" s="125">
        <v>4</v>
      </c>
      <c r="AD166" s="124" t="s">
        <v>186</v>
      </c>
      <c r="AE166" s="124" t="s">
        <v>185</v>
      </c>
      <c r="AF166" s="126">
        <v>279.83</v>
      </c>
    </row>
    <row r="167" spans="1:32" ht="15" x14ac:dyDescent="0.25">
      <c r="A167" s="69"/>
      <c r="B167" s="69"/>
      <c r="C167" t="s">
        <v>295</v>
      </c>
      <c r="D167" t="s">
        <v>14</v>
      </c>
      <c r="E167" t="s">
        <v>15</v>
      </c>
      <c r="F167" s="1">
        <v>15004459</v>
      </c>
      <c r="H167" t="s">
        <v>217</v>
      </c>
      <c r="I167" t="s">
        <v>218</v>
      </c>
      <c r="K167" t="s">
        <v>241</v>
      </c>
      <c r="L167" t="s">
        <v>234</v>
      </c>
      <c r="M167" s="134">
        <v>2015</v>
      </c>
      <c r="N167" s="1">
        <v>7</v>
      </c>
      <c r="O167" t="s">
        <v>242</v>
      </c>
      <c r="P167" t="s">
        <v>243</v>
      </c>
      <c r="Q167" s="2">
        <v>196.87</v>
      </c>
      <c r="S167" s="124" t="s">
        <v>14</v>
      </c>
      <c r="T167" s="124" t="s">
        <v>15</v>
      </c>
      <c r="U167" s="125">
        <v>15002172</v>
      </c>
      <c r="V167" s="124"/>
      <c r="W167" s="124" t="s">
        <v>99</v>
      </c>
      <c r="X167" s="124" t="s">
        <v>100</v>
      </c>
      <c r="Y167" s="124"/>
      <c r="Z167" s="124" t="s">
        <v>183</v>
      </c>
      <c r="AA167" s="124" t="s">
        <v>184</v>
      </c>
      <c r="AB167" s="124" t="s">
        <v>20</v>
      </c>
      <c r="AC167" s="125">
        <v>4</v>
      </c>
      <c r="AD167" s="124" t="s">
        <v>44</v>
      </c>
      <c r="AE167" s="124" t="s">
        <v>185</v>
      </c>
      <c r="AF167" s="126">
        <v>9</v>
      </c>
    </row>
    <row r="168" spans="1:32" ht="15" x14ac:dyDescent="0.25">
      <c r="C168" t="s">
        <v>387</v>
      </c>
      <c r="D168" s="72" t="s">
        <v>391</v>
      </c>
      <c r="F168" s="120"/>
      <c r="L168" s="72" t="s">
        <v>390</v>
      </c>
      <c r="M168" s="134">
        <v>2015</v>
      </c>
      <c r="N168" s="125">
        <v>13</v>
      </c>
      <c r="Q168" s="72">
        <v>198</v>
      </c>
      <c r="R168" s="67"/>
      <c r="S168" s="124" t="s">
        <v>14</v>
      </c>
      <c r="T168" s="124" t="s">
        <v>15</v>
      </c>
      <c r="U168" s="125">
        <v>15002262</v>
      </c>
      <c r="V168" s="124"/>
      <c r="W168" s="124" t="s">
        <v>99</v>
      </c>
      <c r="X168" s="124" t="s">
        <v>100</v>
      </c>
      <c r="Y168" s="124"/>
      <c r="Z168" s="124" t="s">
        <v>187</v>
      </c>
      <c r="AA168" s="124" t="s">
        <v>174</v>
      </c>
      <c r="AB168" s="124" t="s">
        <v>20</v>
      </c>
      <c r="AC168" s="125">
        <v>4</v>
      </c>
      <c r="AD168" s="124" t="s">
        <v>188</v>
      </c>
      <c r="AE168" s="124" t="s">
        <v>189</v>
      </c>
      <c r="AF168" s="126">
        <v>1075</v>
      </c>
    </row>
    <row r="169" spans="1:32" ht="15" x14ac:dyDescent="0.25">
      <c r="C169" t="s">
        <v>295</v>
      </c>
      <c r="D169" t="s">
        <v>14</v>
      </c>
      <c r="E169" t="s">
        <v>15</v>
      </c>
      <c r="F169" s="1">
        <v>15002626</v>
      </c>
      <c r="H169" t="s">
        <v>99</v>
      </c>
      <c r="I169" t="s">
        <v>100</v>
      </c>
      <c r="K169" t="s">
        <v>18</v>
      </c>
      <c r="L169" t="s">
        <v>19</v>
      </c>
      <c r="M169" s="134">
        <v>2015</v>
      </c>
      <c r="N169" s="1">
        <v>4</v>
      </c>
      <c r="O169" t="s">
        <v>123</v>
      </c>
      <c r="P169" t="s">
        <v>121</v>
      </c>
      <c r="Q169" s="2">
        <v>198.16</v>
      </c>
      <c r="S169" s="124" t="s">
        <v>14</v>
      </c>
      <c r="T169" s="124" t="s">
        <v>15</v>
      </c>
      <c r="U169" s="125">
        <v>15002262</v>
      </c>
      <c r="V169" s="124"/>
      <c r="W169" s="124" t="s">
        <v>99</v>
      </c>
      <c r="X169" s="124" t="s">
        <v>100</v>
      </c>
      <c r="Y169" s="124"/>
      <c r="Z169" s="124" t="s">
        <v>187</v>
      </c>
      <c r="AA169" s="124" t="s">
        <v>174</v>
      </c>
      <c r="AB169" s="124" t="s">
        <v>20</v>
      </c>
      <c r="AC169" s="125">
        <v>4</v>
      </c>
      <c r="AD169" s="124" t="s">
        <v>44</v>
      </c>
      <c r="AE169" s="124" t="s">
        <v>189</v>
      </c>
      <c r="AF169" s="126">
        <v>41.29</v>
      </c>
    </row>
    <row r="170" spans="1:32" ht="15" x14ac:dyDescent="0.25">
      <c r="C170" t="s">
        <v>278</v>
      </c>
      <c r="D170" t="s">
        <v>14</v>
      </c>
      <c r="E170" t="s">
        <v>15</v>
      </c>
      <c r="F170" s="121">
        <v>15003670</v>
      </c>
      <c r="H170" s="120" t="s">
        <v>99</v>
      </c>
      <c r="I170" s="120" t="s">
        <v>100</v>
      </c>
      <c r="K170" s="120" t="s">
        <v>18</v>
      </c>
      <c r="L170" s="120" t="s">
        <v>19</v>
      </c>
      <c r="M170" s="134">
        <v>2015</v>
      </c>
      <c r="N170" s="121">
        <v>5</v>
      </c>
      <c r="O170" s="120" t="s">
        <v>136</v>
      </c>
      <c r="P170" s="120" t="s">
        <v>137</v>
      </c>
      <c r="Q170" s="2">
        <v>198.67</v>
      </c>
      <c r="S170" s="124" t="s">
        <v>14</v>
      </c>
      <c r="T170" s="124" t="s">
        <v>15</v>
      </c>
      <c r="U170" s="125">
        <v>15001693</v>
      </c>
      <c r="V170" s="124"/>
      <c r="W170" s="124" t="s">
        <v>99</v>
      </c>
      <c r="X170" s="124" t="s">
        <v>100</v>
      </c>
      <c r="Y170" s="124"/>
      <c r="Z170" s="124" t="s">
        <v>190</v>
      </c>
      <c r="AA170" s="124" t="s">
        <v>191</v>
      </c>
      <c r="AB170" s="124" t="s">
        <v>20</v>
      </c>
      <c r="AC170" s="125">
        <v>3</v>
      </c>
      <c r="AD170" s="124" t="s">
        <v>86</v>
      </c>
      <c r="AE170" s="124" t="s">
        <v>192</v>
      </c>
      <c r="AF170" s="126">
        <v>48.75</v>
      </c>
    </row>
    <row r="171" spans="1:32" ht="15" x14ac:dyDescent="0.25">
      <c r="A171" s="69"/>
      <c r="B171" s="69"/>
      <c r="C171" t="s">
        <v>295</v>
      </c>
      <c r="F171" s="1"/>
      <c r="K171" s="119" t="s">
        <v>417</v>
      </c>
      <c r="L171" s="119" t="s">
        <v>65</v>
      </c>
      <c r="M171" s="134">
        <v>2015</v>
      </c>
      <c r="N171" s="119">
        <v>10</v>
      </c>
      <c r="O171" s="119" t="s">
        <v>418</v>
      </c>
      <c r="P171" s="119" t="s">
        <v>419</v>
      </c>
      <c r="Q171" s="105">
        <v>201.26</v>
      </c>
      <c r="S171" s="124" t="s">
        <v>14</v>
      </c>
      <c r="T171" s="124" t="s">
        <v>15</v>
      </c>
      <c r="U171" s="125">
        <v>15001693</v>
      </c>
      <c r="V171" s="124"/>
      <c r="W171" s="124" t="s">
        <v>99</v>
      </c>
      <c r="X171" s="124" t="s">
        <v>100</v>
      </c>
      <c r="Y171" s="124"/>
      <c r="Z171" s="124" t="s">
        <v>190</v>
      </c>
      <c r="AA171" s="124" t="s">
        <v>191</v>
      </c>
      <c r="AB171" s="124" t="s">
        <v>20</v>
      </c>
      <c r="AC171" s="125">
        <v>3</v>
      </c>
      <c r="AD171" s="124" t="s">
        <v>86</v>
      </c>
      <c r="AE171" s="124" t="s">
        <v>192</v>
      </c>
      <c r="AF171" s="126">
        <v>10.11</v>
      </c>
    </row>
    <row r="172" spans="1:32" ht="15" x14ac:dyDescent="0.25">
      <c r="A172" s="5"/>
      <c r="B172" s="5"/>
      <c r="C172" t="s">
        <v>295</v>
      </c>
      <c r="D172" t="s">
        <v>14</v>
      </c>
      <c r="E172" t="s">
        <v>15</v>
      </c>
      <c r="F172" s="1">
        <v>15001890</v>
      </c>
      <c r="H172" t="s">
        <v>99</v>
      </c>
      <c r="I172" t="s">
        <v>100</v>
      </c>
      <c r="K172" t="s">
        <v>18</v>
      </c>
      <c r="L172" t="s">
        <v>19</v>
      </c>
      <c r="M172" s="134">
        <v>2015</v>
      </c>
      <c r="N172" s="1">
        <v>3</v>
      </c>
      <c r="O172" t="s">
        <v>109</v>
      </c>
      <c r="P172" t="s">
        <v>110</v>
      </c>
      <c r="Q172" s="2">
        <v>210</v>
      </c>
      <c r="S172" s="124" t="s">
        <v>14</v>
      </c>
      <c r="T172" s="124" t="s">
        <v>15</v>
      </c>
      <c r="U172" s="125">
        <v>15001693</v>
      </c>
      <c r="V172" s="124"/>
      <c r="W172" s="124" t="s">
        <v>99</v>
      </c>
      <c r="X172" s="124" t="s">
        <v>100</v>
      </c>
      <c r="Y172" s="124"/>
      <c r="Z172" s="124" t="s">
        <v>190</v>
      </c>
      <c r="AA172" s="124" t="s">
        <v>191</v>
      </c>
      <c r="AB172" s="124" t="s">
        <v>20</v>
      </c>
      <c r="AC172" s="125">
        <v>3</v>
      </c>
      <c r="AD172" s="124" t="s">
        <v>193</v>
      </c>
      <c r="AE172" s="124" t="s">
        <v>192</v>
      </c>
      <c r="AF172" s="126">
        <v>650</v>
      </c>
    </row>
    <row r="173" spans="1:32" ht="15" x14ac:dyDescent="0.25">
      <c r="C173" t="s">
        <v>74</v>
      </c>
      <c r="F173" s="1"/>
      <c r="K173" s="119" t="s">
        <v>426</v>
      </c>
      <c r="L173" s="119" t="s">
        <v>155</v>
      </c>
      <c r="M173" s="134">
        <v>2015</v>
      </c>
      <c r="N173" s="119">
        <v>10</v>
      </c>
      <c r="O173" s="119" t="s">
        <v>44</v>
      </c>
      <c r="P173" s="119" t="s">
        <v>427</v>
      </c>
      <c r="Q173" s="105">
        <v>210.57</v>
      </c>
      <c r="S173" s="124" t="s">
        <v>14</v>
      </c>
      <c r="T173" s="124" t="s">
        <v>15</v>
      </c>
      <c r="U173" s="125">
        <v>15001693</v>
      </c>
      <c r="V173" s="124"/>
      <c r="W173" s="124" t="s">
        <v>99</v>
      </c>
      <c r="X173" s="124" t="s">
        <v>100</v>
      </c>
      <c r="Y173" s="124"/>
      <c r="Z173" s="124" t="s">
        <v>190</v>
      </c>
      <c r="AA173" s="124" t="s">
        <v>191</v>
      </c>
      <c r="AB173" s="124" t="s">
        <v>20</v>
      </c>
      <c r="AC173" s="125">
        <v>3</v>
      </c>
      <c r="AD173" s="124" t="s">
        <v>44</v>
      </c>
      <c r="AE173" s="124" t="s">
        <v>192</v>
      </c>
      <c r="AF173" s="126">
        <v>134.86000000000001</v>
      </c>
    </row>
    <row r="174" spans="1:32" ht="15" x14ac:dyDescent="0.25">
      <c r="A174" s="5"/>
      <c r="B174" s="5"/>
      <c r="C174" t="s">
        <v>295</v>
      </c>
      <c r="D174" t="s">
        <v>14</v>
      </c>
      <c r="E174" t="s">
        <v>15</v>
      </c>
      <c r="F174" s="121">
        <v>15001890</v>
      </c>
      <c r="H174" s="120" t="s">
        <v>99</v>
      </c>
      <c r="I174" s="120" t="s">
        <v>100</v>
      </c>
      <c r="K174" s="120" t="s">
        <v>18</v>
      </c>
      <c r="L174" s="120" t="s">
        <v>19</v>
      </c>
      <c r="M174" s="134">
        <v>2015</v>
      </c>
      <c r="N174" s="121">
        <v>3</v>
      </c>
      <c r="O174" s="120" t="s">
        <v>116</v>
      </c>
      <c r="P174" s="120" t="s">
        <v>110</v>
      </c>
      <c r="Q174" s="2">
        <v>210.72</v>
      </c>
      <c r="S174" s="124" t="s">
        <v>14</v>
      </c>
      <c r="T174" s="124" t="s">
        <v>15</v>
      </c>
      <c r="U174" s="125">
        <v>15001694</v>
      </c>
      <c r="V174" s="124"/>
      <c r="W174" s="124" t="s">
        <v>99</v>
      </c>
      <c r="X174" s="124" t="s">
        <v>100</v>
      </c>
      <c r="Y174" s="124"/>
      <c r="Z174" s="124" t="s">
        <v>194</v>
      </c>
      <c r="AA174" s="124" t="s">
        <v>191</v>
      </c>
      <c r="AB174" s="124" t="s">
        <v>20</v>
      </c>
      <c r="AC174" s="125">
        <v>3</v>
      </c>
      <c r="AD174" s="124" t="s">
        <v>86</v>
      </c>
      <c r="AE174" s="124" t="s">
        <v>195</v>
      </c>
      <c r="AF174" s="126">
        <v>55.5</v>
      </c>
    </row>
    <row r="175" spans="1:32" ht="15" x14ac:dyDescent="0.25">
      <c r="C175" t="s">
        <v>272</v>
      </c>
      <c r="F175" s="1"/>
      <c r="K175" s="119" t="s">
        <v>407</v>
      </c>
      <c r="L175" s="119" t="s">
        <v>65</v>
      </c>
      <c r="M175" s="134">
        <v>2015</v>
      </c>
      <c r="N175" s="119">
        <v>9</v>
      </c>
      <c r="O175" s="119" t="s">
        <v>66</v>
      </c>
      <c r="P175" s="119" t="s">
        <v>408</v>
      </c>
      <c r="Q175" s="105">
        <v>215.25</v>
      </c>
      <c r="S175" s="124" t="s">
        <v>14</v>
      </c>
      <c r="T175" s="124" t="s">
        <v>15</v>
      </c>
      <c r="U175" s="125">
        <v>15001694</v>
      </c>
      <c r="V175" s="124"/>
      <c r="W175" s="124" t="s">
        <v>99</v>
      </c>
      <c r="X175" s="124" t="s">
        <v>100</v>
      </c>
      <c r="Y175" s="124"/>
      <c r="Z175" s="124" t="s">
        <v>194</v>
      </c>
      <c r="AA175" s="124" t="s">
        <v>191</v>
      </c>
      <c r="AB175" s="124" t="s">
        <v>20</v>
      </c>
      <c r="AC175" s="125">
        <v>3</v>
      </c>
      <c r="AD175" s="124" t="s">
        <v>86</v>
      </c>
      <c r="AE175" s="124" t="s">
        <v>195</v>
      </c>
      <c r="AF175" s="126">
        <v>9.44</v>
      </c>
    </row>
    <row r="176" spans="1:32" ht="15" x14ac:dyDescent="0.25">
      <c r="A176" s="120" t="s">
        <v>278</v>
      </c>
      <c r="B176" s="120"/>
      <c r="C176" s="120" t="s">
        <v>277</v>
      </c>
      <c r="D176" s="120" t="s">
        <v>14</v>
      </c>
      <c r="E176" s="120" t="s">
        <v>15</v>
      </c>
      <c r="F176" s="121">
        <v>15001222</v>
      </c>
      <c r="G176" s="120"/>
      <c r="H176" s="120" t="s">
        <v>217</v>
      </c>
      <c r="I176" s="120" t="s">
        <v>218</v>
      </c>
      <c r="J176" s="120"/>
      <c r="K176" s="120" t="s">
        <v>18</v>
      </c>
      <c r="L176" s="120" t="s">
        <v>19</v>
      </c>
      <c r="M176" s="134">
        <v>2015</v>
      </c>
      <c r="N176" s="121">
        <v>2</v>
      </c>
      <c r="O176" s="120" t="s">
        <v>222</v>
      </c>
      <c r="P176" s="120" t="s">
        <v>219</v>
      </c>
      <c r="Q176" s="2">
        <v>216.48</v>
      </c>
      <c r="R176" s="69"/>
      <c r="S176" s="124" t="s">
        <v>14</v>
      </c>
      <c r="T176" s="124" t="s">
        <v>15</v>
      </c>
      <c r="U176" s="125">
        <v>15001694</v>
      </c>
      <c r="V176" s="124"/>
      <c r="W176" s="124" t="s">
        <v>99</v>
      </c>
      <c r="X176" s="124" t="s">
        <v>100</v>
      </c>
      <c r="Y176" s="124"/>
      <c r="Z176" s="124" t="s">
        <v>194</v>
      </c>
      <c r="AA176" s="124" t="s">
        <v>191</v>
      </c>
      <c r="AB176" s="124" t="s">
        <v>20</v>
      </c>
      <c r="AC176" s="125">
        <v>3</v>
      </c>
      <c r="AD176" s="124" t="s">
        <v>196</v>
      </c>
      <c r="AE176" s="124" t="s">
        <v>195</v>
      </c>
      <c r="AF176" s="126">
        <v>740</v>
      </c>
    </row>
    <row r="177" spans="1:32" ht="15" x14ac:dyDescent="0.25">
      <c r="C177" t="s">
        <v>271</v>
      </c>
      <c r="D177" t="s">
        <v>14</v>
      </c>
      <c r="E177" t="s">
        <v>15</v>
      </c>
      <c r="F177" s="1">
        <v>15000393</v>
      </c>
      <c r="H177" t="s">
        <v>78</v>
      </c>
      <c r="I177" t="s">
        <v>79</v>
      </c>
      <c r="K177" t="s">
        <v>18</v>
      </c>
      <c r="L177" t="s">
        <v>19</v>
      </c>
      <c r="M177" s="134">
        <v>2015</v>
      </c>
      <c r="N177" s="1">
        <v>1</v>
      </c>
      <c r="O177" t="s">
        <v>80</v>
      </c>
      <c r="P177" t="s">
        <v>81</v>
      </c>
      <c r="Q177" s="2">
        <v>222.94</v>
      </c>
      <c r="R177" s="67"/>
      <c r="S177" s="124" t="s">
        <v>14</v>
      </c>
      <c r="T177" s="124" t="s">
        <v>15</v>
      </c>
      <c r="U177" s="125">
        <v>15001694</v>
      </c>
      <c r="V177" s="124"/>
      <c r="W177" s="124" t="s">
        <v>99</v>
      </c>
      <c r="X177" s="124" t="s">
        <v>100</v>
      </c>
      <c r="Y177" s="124"/>
      <c r="Z177" s="124" t="s">
        <v>194</v>
      </c>
      <c r="AA177" s="124" t="s">
        <v>191</v>
      </c>
      <c r="AB177" s="124" t="s">
        <v>20</v>
      </c>
      <c r="AC177" s="125">
        <v>3</v>
      </c>
      <c r="AD177" s="124" t="s">
        <v>44</v>
      </c>
      <c r="AE177" s="124" t="s">
        <v>195</v>
      </c>
      <c r="AF177" s="126">
        <v>125.8</v>
      </c>
    </row>
    <row r="178" spans="1:32" ht="15" x14ac:dyDescent="0.25">
      <c r="A178" t="s">
        <v>279</v>
      </c>
      <c r="C178" t="s">
        <v>295</v>
      </c>
      <c r="D178" t="s">
        <v>14</v>
      </c>
      <c r="E178" t="s">
        <v>15</v>
      </c>
      <c r="F178" s="1">
        <v>15002730</v>
      </c>
      <c r="H178" t="s">
        <v>99</v>
      </c>
      <c r="I178" t="s">
        <v>100</v>
      </c>
      <c r="K178" t="s">
        <v>177</v>
      </c>
      <c r="L178" s="120" t="s">
        <v>155</v>
      </c>
      <c r="M178" s="134">
        <v>2015</v>
      </c>
      <c r="N178" s="121">
        <v>5</v>
      </c>
      <c r="O178" s="120" t="s">
        <v>160</v>
      </c>
      <c r="P178" s="120" t="s">
        <v>178</v>
      </c>
      <c r="Q178" s="2">
        <v>224</v>
      </c>
      <c r="S178" s="124" t="s">
        <v>14</v>
      </c>
      <c r="T178" s="124" t="s">
        <v>15</v>
      </c>
      <c r="U178" s="125">
        <v>15002408</v>
      </c>
      <c r="V178" s="124"/>
      <c r="W178" s="124" t="s">
        <v>99</v>
      </c>
      <c r="X178" s="124" t="s">
        <v>100</v>
      </c>
      <c r="Y178" s="124"/>
      <c r="Z178" s="124" t="s">
        <v>197</v>
      </c>
      <c r="AA178" s="124" t="s">
        <v>174</v>
      </c>
      <c r="AB178" s="124" t="s">
        <v>20</v>
      </c>
      <c r="AC178" s="125">
        <v>4</v>
      </c>
      <c r="AD178" s="124" t="s">
        <v>198</v>
      </c>
      <c r="AE178" s="124" t="s">
        <v>199</v>
      </c>
      <c r="AF178" s="126">
        <v>349.38</v>
      </c>
    </row>
    <row r="179" spans="1:32" ht="15" x14ac:dyDescent="0.25">
      <c r="C179" t="s">
        <v>277</v>
      </c>
      <c r="D179" t="s">
        <v>14</v>
      </c>
      <c r="E179" t="s">
        <v>15</v>
      </c>
      <c r="F179" s="1">
        <v>15002651</v>
      </c>
      <c r="H179" t="s">
        <v>99</v>
      </c>
      <c r="I179" t="s">
        <v>100</v>
      </c>
      <c r="K179" t="s">
        <v>18</v>
      </c>
      <c r="L179" t="s">
        <v>19</v>
      </c>
      <c r="M179" s="134">
        <v>2015</v>
      </c>
      <c r="N179" s="1">
        <v>4</v>
      </c>
      <c r="O179" t="s">
        <v>109</v>
      </c>
      <c r="P179" t="s">
        <v>22</v>
      </c>
      <c r="Q179" s="2">
        <v>231.98</v>
      </c>
      <c r="R179" t="s">
        <v>262</v>
      </c>
      <c r="S179" s="124" t="s">
        <v>14</v>
      </c>
      <c r="T179" s="124" t="s">
        <v>15</v>
      </c>
      <c r="U179" s="125">
        <v>15002408</v>
      </c>
      <c r="V179" s="124"/>
      <c r="W179" s="124" t="s">
        <v>99</v>
      </c>
      <c r="X179" s="124" t="s">
        <v>100</v>
      </c>
      <c r="Y179" s="124"/>
      <c r="Z179" s="124" t="s">
        <v>197</v>
      </c>
      <c r="AA179" s="124" t="s">
        <v>174</v>
      </c>
      <c r="AB179" s="124" t="s">
        <v>20</v>
      </c>
      <c r="AC179" s="125">
        <v>4</v>
      </c>
      <c r="AD179" s="124" t="s">
        <v>44</v>
      </c>
      <c r="AE179" s="124" t="s">
        <v>199</v>
      </c>
      <c r="AF179" s="126">
        <v>17.350000000000001</v>
      </c>
    </row>
    <row r="180" spans="1:32" ht="15" x14ac:dyDescent="0.25">
      <c r="C180" t="s">
        <v>295</v>
      </c>
      <c r="D180" t="s">
        <v>14</v>
      </c>
      <c r="E180" t="s">
        <v>15</v>
      </c>
      <c r="F180" s="1">
        <v>15001890</v>
      </c>
      <c r="H180" t="s">
        <v>99</v>
      </c>
      <c r="I180" t="s">
        <v>100</v>
      </c>
      <c r="K180" t="s">
        <v>18</v>
      </c>
      <c r="L180" t="s">
        <v>19</v>
      </c>
      <c r="M180" s="134">
        <v>2015</v>
      </c>
      <c r="N180" s="1">
        <v>3</v>
      </c>
      <c r="O180" t="s">
        <v>109</v>
      </c>
      <c r="P180" t="s">
        <v>110</v>
      </c>
      <c r="Q180" s="2">
        <v>249</v>
      </c>
      <c r="S180" s="124" t="s">
        <v>14</v>
      </c>
      <c r="T180" s="124" t="s">
        <v>15</v>
      </c>
      <c r="U180" s="125">
        <v>15001726</v>
      </c>
      <c r="V180" s="124"/>
      <c r="W180" s="124" t="s">
        <v>99</v>
      </c>
      <c r="X180" s="124" t="s">
        <v>100</v>
      </c>
      <c r="Y180" s="124"/>
      <c r="Z180" s="124" t="s">
        <v>200</v>
      </c>
      <c r="AA180" s="124" t="s">
        <v>201</v>
      </c>
      <c r="AB180" s="124" t="s">
        <v>20</v>
      </c>
      <c r="AC180" s="125">
        <v>3</v>
      </c>
      <c r="AD180" s="124" t="s">
        <v>86</v>
      </c>
      <c r="AE180" s="124" t="s">
        <v>202</v>
      </c>
      <c r="AF180" s="126">
        <v>36.75</v>
      </c>
    </row>
    <row r="181" spans="1:32" ht="15" x14ac:dyDescent="0.25">
      <c r="A181" s="69"/>
      <c r="B181" s="69"/>
      <c r="C181" t="s">
        <v>277</v>
      </c>
      <c r="D181" t="s">
        <v>14</v>
      </c>
      <c r="E181" t="s">
        <v>15</v>
      </c>
      <c r="F181" s="1">
        <v>15001222</v>
      </c>
      <c r="H181" t="s">
        <v>217</v>
      </c>
      <c r="I181" t="s">
        <v>218</v>
      </c>
      <c r="K181" t="s">
        <v>18</v>
      </c>
      <c r="L181" t="s">
        <v>19</v>
      </c>
      <c r="M181" s="134">
        <v>2015</v>
      </c>
      <c r="N181" s="1">
        <v>2</v>
      </c>
      <c r="O181" t="s">
        <v>109</v>
      </c>
      <c r="P181" t="s">
        <v>219</v>
      </c>
      <c r="Q181" s="2">
        <v>254.05</v>
      </c>
      <c r="S181" s="124" t="s">
        <v>14</v>
      </c>
      <c r="T181" s="124" t="s">
        <v>15</v>
      </c>
      <c r="U181" s="125">
        <v>15001726</v>
      </c>
      <c r="V181" s="124"/>
      <c r="W181" s="124" t="s">
        <v>99</v>
      </c>
      <c r="X181" s="124" t="s">
        <v>100</v>
      </c>
      <c r="Y181" s="124"/>
      <c r="Z181" s="124" t="s">
        <v>200</v>
      </c>
      <c r="AA181" s="124" t="s">
        <v>201</v>
      </c>
      <c r="AB181" s="124" t="s">
        <v>20</v>
      </c>
      <c r="AC181" s="125">
        <v>3</v>
      </c>
      <c r="AD181" s="124" t="s">
        <v>86</v>
      </c>
      <c r="AE181" s="124" t="s">
        <v>202</v>
      </c>
      <c r="AF181" s="126">
        <v>4.8499999999999996</v>
      </c>
    </row>
    <row r="182" spans="1:32" ht="15" x14ac:dyDescent="0.25">
      <c r="C182" t="s">
        <v>295</v>
      </c>
      <c r="F182" s="120"/>
      <c r="H182" s="66" t="s">
        <v>82</v>
      </c>
      <c r="I182" s="66" t="s">
        <v>83</v>
      </c>
      <c r="K182" s="66" t="s">
        <v>340</v>
      </c>
      <c r="L182" s="66" t="s">
        <v>341</v>
      </c>
      <c r="M182" s="134">
        <v>2015</v>
      </c>
      <c r="N182" s="66">
        <v>8</v>
      </c>
      <c r="O182" s="66" t="s">
        <v>342</v>
      </c>
      <c r="P182" s="66" t="s">
        <v>343</v>
      </c>
      <c r="Q182" s="66">
        <v>259</v>
      </c>
      <c r="S182" s="124" t="s">
        <v>14</v>
      </c>
      <c r="T182" s="124" t="s">
        <v>15</v>
      </c>
      <c r="U182" s="125">
        <v>15001726</v>
      </c>
      <c r="V182" s="124"/>
      <c r="W182" s="124" t="s">
        <v>99</v>
      </c>
      <c r="X182" s="124" t="s">
        <v>100</v>
      </c>
      <c r="Y182" s="124"/>
      <c r="Z182" s="124" t="s">
        <v>200</v>
      </c>
      <c r="AA182" s="124" t="s">
        <v>201</v>
      </c>
      <c r="AB182" s="124" t="s">
        <v>20</v>
      </c>
      <c r="AC182" s="125">
        <v>3</v>
      </c>
      <c r="AD182" s="124" t="s">
        <v>203</v>
      </c>
      <c r="AE182" s="124" t="s">
        <v>202</v>
      </c>
      <c r="AF182" s="126">
        <v>490</v>
      </c>
    </row>
    <row r="183" spans="1:32" ht="15" x14ac:dyDescent="0.25">
      <c r="C183" t="s">
        <v>380</v>
      </c>
      <c r="F183" s="120"/>
      <c r="H183" s="66"/>
      <c r="I183" s="66"/>
      <c r="K183" s="119" t="s">
        <v>56</v>
      </c>
      <c r="L183" s="119" t="s">
        <v>28</v>
      </c>
      <c r="M183" s="134">
        <v>2015</v>
      </c>
      <c r="N183" s="119">
        <v>10</v>
      </c>
      <c r="O183" s="119" t="s">
        <v>29</v>
      </c>
      <c r="P183" s="119" t="s">
        <v>402</v>
      </c>
      <c r="Q183" s="119">
        <v>260.37</v>
      </c>
      <c r="S183" s="124" t="s">
        <v>14</v>
      </c>
      <c r="T183" s="124" t="s">
        <v>15</v>
      </c>
      <c r="U183" s="125">
        <v>15001726</v>
      </c>
      <c r="V183" s="124"/>
      <c r="W183" s="124" t="s">
        <v>99</v>
      </c>
      <c r="X183" s="124" t="s">
        <v>100</v>
      </c>
      <c r="Y183" s="124"/>
      <c r="Z183" s="124" t="s">
        <v>200</v>
      </c>
      <c r="AA183" s="124" t="s">
        <v>201</v>
      </c>
      <c r="AB183" s="124" t="s">
        <v>20</v>
      </c>
      <c r="AC183" s="125">
        <v>3</v>
      </c>
      <c r="AD183" s="124" t="s">
        <v>44</v>
      </c>
      <c r="AE183" s="124" t="s">
        <v>202</v>
      </c>
      <c r="AF183" s="126">
        <v>64.67</v>
      </c>
    </row>
    <row r="184" spans="1:32" s="43" customFormat="1" ht="15" x14ac:dyDescent="0.25">
      <c r="A184" s="43" t="s">
        <v>298</v>
      </c>
      <c r="C184" s="43" t="s">
        <v>381</v>
      </c>
      <c r="D184" s="71" t="s">
        <v>367</v>
      </c>
      <c r="F184" s="71"/>
      <c r="H184" s="71" t="s">
        <v>25</v>
      </c>
      <c r="I184" s="71" t="s">
        <v>26</v>
      </c>
      <c r="K184" s="71">
        <v>1511131</v>
      </c>
      <c r="L184" s="71" t="s">
        <v>65</v>
      </c>
      <c r="M184" s="134">
        <v>2015</v>
      </c>
      <c r="N184" s="74">
        <v>13</v>
      </c>
      <c r="Q184" s="71">
        <v>265</v>
      </c>
      <c r="R184" s="71"/>
      <c r="S184" s="124" t="s">
        <v>14</v>
      </c>
      <c r="T184" s="124" t="s">
        <v>15</v>
      </c>
      <c r="U184" s="125">
        <v>15002524</v>
      </c>
      <c r="V184" s="124"/>
      <c r="W184" s="124" t="s">
        <v>99</v>
      </c>
      <c r="X184" s="124" t="s">
        <v>100</v>
      </c>
      <c r="Y184" s="124"/>
      <c r="Z184" s="124" t="s">
        <v>204</v>
      </c>
      <c r="AA184" s="124" t="s">
        <v>174</v>
      </c>
      <c r="AB184" s="124" t="s">
        <v>20</v>
      </c>
      <c r="AC184" s="125">
        <v>4</v>
      </c>
      <c r="AD184" s="124" t="s">
        <v>175</v>
      </c>
      <c r="AE184" s="124" t="s">
        <v>205</v>
      </c>
      <c r="AF184" s="126">
        <v>914.81</v>
      </c>
    </row>
    <row r="185" spans="1:32" ht="15" x14ac:dyDescent="0.25">
      <c r="C185" t="s">
        <v>282</v>
      </c>
      <c r="F185" s="120"/>
      <c r="H185" s="66" t="s">
        <v>217</v>
      </c>
      <c r="I185" s="66" t="s">
        <v>218</v>
      </c>
      <c r="K185" s="66" t="s">
        <v>355</v>
      </c>
      <c r="L185" s="66" t="s">
        <v>234</v>
      </c>
      <c r="M185" s="134">
        <v>2015</v>
      </c>
      <c r="N185" s="66">
        <v>9</v>
      </c>
      <c r="O185" s="66" t="s">
        <v>356</v>
      </c>
      <c r="P185" s="66">
        <v>8526781</v>
      </c>
      <c r="Q185" s="66">
        <v>266.52</v>
      </c>
      <c r="R185" s="69"/>
      <c r="S185" s="124" t="s">
        <v>14</v>
      </c>
      <c r="T185" s="124" t="s">
        <v>15</v>
      </c>
      <c r="U185" s="125">
        <v>15002524</v>
      </c>
      <c r="V185" s="124"/>
      <c r="W185" s="124" t="s">
        <v>99</v>
      </c>
      <c r="X185" s="124" t="s">
        <v>100</v>
      </c>
      <c r="Y185" s="124"/>
      <c r="Z185" s="124" t="s">
        <v>204</v>
      </c>
      <c r="AA185" s="124" t="s">
        <v>174</v>
      </c>
      <c r="AB185" s="124" t="s">
        <v>20</v>
      </c>
      <c r="AC185" s="125">
        <v>4</v>
      </c>
      <c r="AD185" s="124" t="s">
        <v>44</v>
      </c>
      <c r="AE185" s="124" t="s">
        <v>205</v>
      </c>
      <c r="AF185" s="126">
        <v>9.19</v>
      </c>
    </row>
    <row r="186" spans="1:32" ht="15" x14ac:dyDescent="0.25">
      <c r="C186" t="s">
        <v>294</v>
      </c>
      <c r="D186" t="s">
        <v>14</v>
      </c>
      <c r="E186" t="s">
        <v>15</v>
      </c>
      <c r="F186" s="1">
        <v>15002730</v>
      </c>
      <c r="H186" t="s">
        <v>99</v>
      </c>
      <c r="I186" t="s">
        <v>100</v>
      </c>
      <c r="K186" t="s">
        <v>177</v>
      </c>
      <c r="L186" t="s">
        <v>155</v>
      </c>
      <c r="M186" s="134">
        <v>2015</v>
      </c>
      <c r="N186" s="1">
        <v>5</v>
      </c>
      <c r="O186" t="s">
        <v>86</v>
      </c>
      <c r="P186" t="s">
        <v>178</v>
      </c>
      <c r="Q186" s="2">
        <v>277.93</v>
      </c>
      <c r="S186" s="124" t="s">
        <v>14</v>
      </c>
      <c r="T186" s="124" t="s">
        <v>15</v>
      </c>
      <c r="U186" s="125">
        <v>15002525</v>
      </c>
      <c r="V186" s="124"/>
      <c r="W186" s="124" t="s">
        <v>99</v>
      </c>
      <c r="X186" s="124" t="s">
        <v>100</v>
      </c>
      <c r="Y186" s="124"/>
      <c r="Z186" s="124" t="s">
        <v>206</v>
      </c>
      <c r="AA186" s="124" t="s">
        <v>174</v>
      </c>
      <c r="AB186" s="124" t="s">
        <v>20</v>
      </c>
      <c r="AC186" s="125">
        <v>4</v>
      </c>
      <c r="AD186" s="124" t="s">
        <v>207</v>
      </c>
      <c r="AE186" s="124" t="s">
        <v>208</v>
      </c>
      <c r="AF186" s="126">
        <v>60.27</v>
      </c>
    </row>
    <row r="187" spans="1:32" ht="15" x14ac:dyDescent="0.25">
      <c r="C187" t="s">
        <v>267</v>
      </c>
      <c r="D187" t="s">
        <v>14</v>
      </c>
      <c r="E187" t="s">
        <v>15</v>
      </c>
      <c r="F187" s="1">
        <v>15002172</v>
      </c>
      <c r="H187" t="s">
        <v>99</v>
      </c>
      <c r="I187" t="s">
        <v>100</v>
      </c>
      <c r="K187" t="s">
        <v>183</v>
      </c>
      <c r="L187" t="s">
        <v>184</v>
      </c>
      <c r="M187" s="134">
        <v>2015</v>
      </c>
      <c r="N187" s="1">
        <v>4</v>
      </c>
      <c r="O187" t="s">
        <v>186</v>
      </c>
      <c r="P187" t="s">
        <v>185</v>
      </c>
      <c r="Q187" s="2">
        <v>279.83</v>
      </c>
      <c r="R187" s="67"/>
      <c r="S187" s="124" t="s">
        <v>14</v>
      </c>
      <c r="T187" s="124" t="s">
        <v>15</v>
      </c>
      <c r="U187" s="125">
        <v>15002525</v>
      </c>
      <c r="V187" s="124"/>
      <c r="W187" s="124" t="s">
        <v>99</v>
      </c>
      <c r="X187" s="124" t="s">
        <v>100</v>
      </c>
      <c r="Y187" s="124"/>
      <c r="Z187" s="124" t="s">
        <v>206</v>
      </c>
      <c r="AA187" s="124" t="s">
        <v>174</v>
      </c>
      <c r="AB187" s="124" t="s">
        <v>20</v>
      </c>
      <c r="AC187" s="125">
        <v>4</v>
      </c>
      <c r="AD187" s="124" t="s">
        <v>44</v>
      </c>
      <c r="AE187" s="124" t="s">
        <v>208</v>
      </c>
      <c r="AF187" s="126">
        <v>25.34</v>
      </c>
    </row>
    <row r="188" spans="1:32" ht="15" x14ac:dyDescent="0.25">
      <c r="C188" s="69" t="s">
        <v>380</v>
      </c>
      <c r="D188" s="70" t="s">
        <v>367</v>
      </c>
      <c r="E188" s="69"/>
      <c r="F188" s="70"/>
      <c r="G188" s="69"/>
      <c r="H188" s="70" t="s">
        <v>25</v>
      </c>
      <c r="I188" s="70" t="s">
        <v>26</v>
      </c>
      <c r="J188" s="69"/>
      <c r="K188" s="70">
        <v>1510068</v>
      </c>
      <c r="L188" s="70" t="s">
        <v>28</v>
      </c>
      <c r="M188" s="134">
        <v>2015</v>
      </c>
      <c r="N188" s="136">
        <v>13</v>
      </c>
      <c r="O188" s="69"/>
      <c r="P188" s="69"/>
      <c r="Q188" s="70">
        <v>294</v>
      </c>
      <c r="S188" s="124" t="s">
        <v>14</v>
      </c>
      <c r="T188" s="124" t="s">
        <v>15</v>
      </c>
      <c r="U188" s="125">
        <v>15002726</v>
      </c>
      <c r="V188" s="124"/>
      <c r="W188" s="124" t="s">
        <v>99</v>
      </c>
      <c r="X188" s="124" t="s">
        <v>100</v>
      </c>
      <c r="Y188" s="124"/>
      <c r="Z188" s="124" t="s">
        <v>209</v>
      </c>
      <c r="AA188" s="124" t="s">
        <v>201</v>
      </c>
      <c r="AB188" s="124" t="s">
        <v>20</v>
      </c>
      <c r="AC188" s="125">
        <v>5</v>
      </c>
      <c r="AD188" s="124" t="s">
        <v>86</v>
      </c>
      <c r="AE188" s="124" t="s">
        <v>210</v>
      </c>
      <c r="AF188" s="126">
        <v>72.44</v>
      </c>
    </row>
    <row r="189" spans="1:32" ht="15" x14ac:dyDescent="0.25">
      <c r="A189" t="s">
        <v>282</v>
      </c>
      <c r="C189" t="s">
        <v>295</v>
      </c>
      <c r="D189" t="s">
        <v>14</v>
      </c>
      <c r="E189" t="s">
        <v>15</v>
      </c>
      <c r="F189" s="1">
        <v>15001259</v>
      </c>
      <c r="H189" t="s">
        <v>99</v>
      </c>
      <c r="I189" t="s">
        <v>100</v>
      </c>
      <c r="K189" t="s">
        <v>18</v>
      </c>
      <c r="L189" t="s">
        <v>19</v>
      </c>
      <c r="M189" s="134">
        <v>2015</v>
      </c>
      <c r="N189" s="1">
        <v>2</v>
      </c>
      <c r="O189" t="s">
        <v>104</v>
      </c>
      <c r="P189" t="s">
        <v>105</v>
      </c>
      <c r="Q189" s="2">
        <v>300</v>
      </c>
      <c r="R189" s="69"/>
      <c r="S189" s="124" t="s">
        <v>14</v>
      </c>
      <c r="T189" s="124" t="s">
        <v>15</v>
      </c>
      <c r="U189" s="125">
        <v>15002726</v>
      </c>
      <c r="V189" s="124"/>
      <c r="W189" s="124" t="s">
        <v>99</v>
      </c>
      <c r="X189" s="124" t="s">
        <v>100</v>
      </c>
      <c r="Y189" s="124"/>
      <c r="Z189" s="124" t="s">
        <v>209</v>
      </c>
      <c r="AA189" s="124" t="s">
        <v>201</v>
      </c>
      <c r="AB189" s="124" t="s">
        <v>20</v>
      </c>
      <c r="AC189" s="125">
        <v>5</v>
      </c>
      <c r="AD189" s="124" t="s">
        <v>86</v>
      </c>
      <c r="AE189" s="124" t="s">
        <v>210</v>
      </c>
      <c r="AF189" s="126">
        <v>4.8099999999999996</v>
      </c>
    </row>
    <row r="190" spans="1:32" ht="15" x14ac:dyDescent="0.25">
      <c r="C190" t="s">
        <v>301</v>
      </c>
      <c r="D190" t="s">
        <v>14</v>
      </c>
      <c r="E190" t="s">
        <v>15</v>
      </c>
      <c r="F190" s="121">
        <v>15000263</v>
      </c>
      <c r="H190" s="120" t="s">
        <v>99</v>
      </c>
      <c r="I190" s="120" t="s">
        <v>100</v>
      </c>
      <c r="K190" s="120" t="s">
        <v>165</v>
      </c>
      <c r="L190" s="120" t="s">
        <v>96</v>
      </c>
      <c r="M190" s="134">
        <v>2015</v>
      </c>
      <c r="N190" s="121">
        <v>1</v>
      </c>
      <c r="O190" s="120" t="s">
        <v>172</v>
      </c>
      <c r="P190" s="120" t="s">
        <v>167</v>
      </c>
      <c r="Q190" s="2">
        <v>301.01</v>
      </c>
      <c r="R190" s="5"/>
      <c r="S190" s="124" t="s">
        <v>14</v>
      </c>
      <c r="T190" s="124" t="s">
        <v>15</v>
      </c>
      <c r="U190" s="125">
        <v>15002726</v>
      </c>
      <c r="V190" s="124"/>
      <c r="W190" s="124" t="s">
        <v>99</v>
      </c>
      <c r="X190" s="124" t="s">
        <v>100</v>
      </c>
      <c r="Y190" s="124"/>
      <c r="Z190" s="124" t="s">
        <v>209</v>
      </c>
      <c r="AA190" s="124" t="s">
        <v>201</v>
      </c>
      <c r="AB190" s="124" t="s">
        <v>20</v>
      </c>
      <c r="AC190" s="125">
        <v>5</v>
      </c>
      <c r="AD190" s="124" t="s">
        <v>211</v>
      </c>
      <c r="AE190" s="124" t="s">
        <v>210</v>
      </c>
      <c r="AF190" s="126">
        <v>950</v>
      </c>
    </row>
    <row r="191" spans="1:32" ht="15" x14ac:dyDescent="0.25">
      <c r="C191" t="s">
        <v>278</v>
      </c>
      <c r="D191" t="s">
        <v>14</v>
      </c>
      <c r="E191" t="s">
        <v>15</v>
      </c>
      <c r="F191" s="121">
        <v>15001505</v>
      </c>
      <c r="H191" s="120" t="s">
        <v>217</v>
      </c>
      <c r="I191" s="120" t="s">
        <v>218</v>
      </c>
      <c r="K191" s="120" t="s">
        <v>237</v>
      </c>
      <c r="L191" s="120" t="s">
        <v>238</v>
      </c>
      <c r="M191" s="134">
        <v>2015</v>
      </c>
      <c r="N191" s="121">
        <v>3</v>
      </c>
      <c r="O191" s="120" t="s">
        <v>239</v>
      </c>
      <c r="P191" s="120" t="s">
        <v>240</v>
      </c>
      <c r="Q191" s="2">
        <v>310.41000000000003</v>
      </c>
      <c r="S191" s="124" t="s">
        <v>14</v>
      </c>
      <c r="T191" s="124" t="s">
        <v>15</v>
      </c>
      <c r="U191" s="125">
        <v>15002726</v>
      </c>
      <c r="V191" s="124"/>
      <c r="W191" s="124" t="s">
        <v>99</v>
      </c>
      <c r="X191" s="124" t="s">
        <v>100</v>
      </c>
      <c r="Y191" s="124"/>
      <c r="Z191" s="124" t="s">
        <v>209</v>
      </c>
      <c r="AA191" s="124" t="s">
        <v>201</v>
      </c>
      <c r="AB191" s="124" t="s">
        <v>20</v>
      </c>
      <c r="AC191" s="125">
        <v>5</v>
      </c>
      <c r="AD191" s="124" t="s">
        <v>44</v>
      </c>
      <c r="AE191" s="124" t="s">
        <v>210</v>
      </c>
      <c r="AF191" s="126">
        <v>63.04</v>
      </c>
    </row>
    <row r="192" spans="1:32" ht="15" x14ac:dyDescent="0.25">
      <c r="C192" t="s">
        <v>294</v>
      </c>
      <c r="D192" t="s">
        <v>14</v>
      </c>
      <c r="E192" t="s">
        <v>15</v>
      </c>
      <c r="F192" s="121">
        <v>15001944</v>
      </c>
      <c r="H192" s="120" t="s">
        <v>99</v>
      </c>
      <c r="I192" s="120" t="s">
        <v>100</v>
      </c>
      <c r="K192" s="120" t="s">
        <v>18</v>
      </c>
      <c r="L192" s="120" t="s">
        <v>19</v>
      </c>
      <c r="M192" s="134">
        <v>2015</v>
      </c>
      <c r="N192" s="121">
        <v>3</v>
      </c>
      <c r="O192" s="120" t="s">
        <v>118</v>
      </c>
      <c r="P192" s="120" t="s">
        <v>119</v>
      </c>
      <c r="Q192" s="2">
        <v>317.49</v>
      </c>
      <c r="R192" s="68"/>
      <c r="S192" s="124" t="s">
        <v>14</v>
      </c>
      <c r="T192" s="124" t="s">
        <v>15</v>
      </c>
      <c r="U192" s="125">
        <v>15003198</v>
      </c>
      <c r="V192" s="124"/>
      <c r="W192" s="124" t="s">
        <v>99</v>
      </c>
      <c r="X192" s="124" t="s">
        <v>100</v>
      </c>
      <c r="Y192" s="124"/>
      <c r="Z192" s="124" t="s">
        <v>212</v>
      </c>
      <c r="AA192" s="124" t="s">
        <v>65</v>
      </c>
      <c r="AB192" s="124" t="s">
        <v>20</v>
      </c>
      <c r="AC192" s="125">
        <v>5</v>
      </c>
      <c r="AD192" s="124" t="s">
        <v>213</v>
      </c>
      <c r="AE192" s="124" t="s">
        <v>214</v>
      </c>
      <c r="AF192" s="126">
        <v>69.959999999999994</v>
      </c>
    </row>
    <row r="193" spans="1:32" ht="15" x14ac:dyDescent="0.25">
      <c r="C193" t="s">
        <v>289</v>
      </c>
      <c r="F193" s="120"/>
      <c r="H193" s="66" t="s">
        <v>360</v>
      </c>
      <c r="I193" s="66" t="s">
        <v>361</v>
      </c>
      <c r="K193" s="66" t="s">
        <v>18</v>
      </c>
      <c r="L193" s="66" t="s">
        <v>19</v>
      </c>
      <c r="M193" s="134">
        <v>2015</v>
      </c>
      <c r="N193" s="66">
        <v>7</v>
      </c>
      <c r="O193" s="66" t="s">
        <v>23</v>
      </c>
      <c r="P193" s="66" t="s">
        <v>364</v>
      </c>
      <c r="Q193" s="66">
        <v>322.25</v>
      </c>
      <c r="R193" s="65"/>
      <c r="S193" s="124" t="s">
        <v>14</v>
      </c>
      <c r="T193" s="124" t="s">
        <v>15</v>
      </c>
      <c r="U193" s="125">
        <v>15003198</v>
      </c>
      <c r="V193" s="124"/>
      <c r="W193" s="124" t="s">
        <v>99</v>
      </c>
      <c r="X193" s="124" t="s">
        <v>100</v>
      </c>
      <c r="Y193" s="124"/>
      <c r="Z193" s="124" t="s">
        <v>212</v>
      </c>
      <c r="AA193" s="124" t="s">
        <v>65</v>
      </c>
      <c r="AB193" s="124" t="s">
        <v>20</v>
      </c>
      <c r="AC193" s="125">
        <v>5</v>
      </c>
      <c r="AD193" s="124" t="s">
        <v>215</v>
      </c>
      <c r="AE193" s="124" t="s">
        <v>214</v>
      </c>
      <c r="AF193" s="126">
        <v>111.39</v>
      </c>
    </row>
    <row r="194" spans="1:32" ht="15" x14ac:dyDescent="0.25">
      <c r="C194" t="s">
        <v>294</v>
      </c>
      <c r="D194" t="s">
        <v>14</v>
      </c>
      <c r="E194" t="s">
        <v>15</v>
      </c>
      <c r="F194" s="1">
        <v>15002408</v>
      </c>
      <c r="H194" t="s">
        <v>99</v>
      </c>
      <c r="I194" t="s">
        <v>100</v>
      </c>
      <c r="K194" t="s">
        <v>197</v>
      </c>
      <c r="L194" t="s">
        <v>174</v>
      </c>
      <c r="M194" s="134">
        <v>2015</v>
      </c>
      <c r="N194" s="1">
        <v>4</v>
      </c>
      <c r="O194" t="s">
        <v>198</v>
      </c>
      <c r="P194" t="s">
        <v>199</v>
      </c>
      <c r="Q194" s="2">
        <v>349.38</v>
      </c>
      <c r="S194" s="124" t="s">
        <v>14</v>
      </c>
      <c r="T194" s="124" t="s">
        <v>15</v>
      </c>
      <c r="U194" s="125">
        <v>15003198</v>
      </c>
      <c r="V194" s="124"/>
      <c r="W194" s="124" t="s">
        <v>99</v>
      </c>
      <c r="X194" s="124" t="s">
        <v>100</v>
      </c>
      <c r="Y194" s="124"/>
      <c r="Z194" s="124" t="s">
        <v>212</v>
      </c>
      <c r="AA194" s="124" t="s">
        <v>65</v>
      </c>
      <c r="AB194" s="124" t="s">
        <v>20</v>
      </c>
      <c r="AC194" s="125">
        <v>5</v>
      </c>
      <c r="AD194" s="124" t="s">
        <v>44</v>
      </c>
      <c r="AE194" s="124" t="s">
        <v>214</v>
      </c>
      <c r="AF194" s="126">
        <v>9.25</v>
      </c>
    </row>
    <row r="195" spans="1:32" ht="15" x14ac:dyDescent="0.25">
      <c r="C195" t="s">
        <v>295</v>
      </c>
      <c r="D195" t="s">
        <v>14</v>
      </c>
      <c r="E195" t="s">
        <v>15</v>
      </c>
      <c r="F195" s="1">
        <v>15001924</v>
      </c>
      <c r="H195" t="s">
        <v>99</v>
      </c>
      <c r="I195" t="s">
        <v>100</v>
      </c>
      <c r="K195" t="s">
        <v>18</v>
      </c>
      <c r="L195" t="s">
        <v>19</v>
      </c>
      <c r="M195" s="134">
        <v>2015</v>
      </c>
      <c r="N195" s="1">
        <v>3</v>
      </c>
      <c r="O195" t="s">
        <v>117</v>
      </c>
      <c r="P195" t="s">
        <v>111</v>
      </c>
      <c r="Q195" s="2">
        <v>350.5</v>
      </c>
      <c r="R195" s="65"/>
      <c r="S195" s="124" t="s">
        <v>14</v>
      </c>
      <c r="T195" s="124" t="s">
        <v>15</v>
      </c>
      <c r="U195" s="125">
        <v>15006514</v>
      </c>
      <c r="V195" s="124"/>
      <c r="W195" s="124" t="s">
        <v>99</v>
      </c>
      <c r="X195" s="124" t="s">
        <v>100</v>
      </c>
      <c r="Y195" s="124"/>
      <c r="Z195" s="124" t="s">
        <v>426</v>
      </c>
      <c r="AA195" s="124" t="s">
        <v>155</v>
      </c>
      <c r="AB195" s="124" t="s">
        <v>20</v>
      </c>
      <c r="AC195" s="125">
        <v>10</v>
      </c>
      <c r="AD195" s="124" t="s">
        <v>86</v>
      </c>
      <c r="AE195" s="124" t="s">
        <v>427</v>
      </c>
      <c r="AF195" s="126">
        <v>1508.99</v>
      </c>
    </row>
    <row r="196" spans="1:32" ht="15" x14ac:dyDescent="0.25">
      <c r="A196" t="s">
        <v>284</v>
      </c>
      <c r="C196" t="s">
        <v>380</v>
      </c>
      <c r="D196" t="s">
        <v>367</v>
      </c>
      <c r="F196" s="120"/>
      <c r="H196" s="66" t="s">
        <v>25</v>
      </c>
      <c r="I196" s="66" t="s">
        <v>26</v>
      </c>
      <c r="K196" s="66">
        <v>1510057</v>
      </c>
      <c r="L196" s="66" t="s">
        <v>48</v>
      </c>
      <c r="M196" s="134">
        <v>2015</v>
      </c>
      <c r="N196" s="66">
        <v>13</v>
      </c>
      <c r="O196" s="66"/>
      <c r="P196" s="66"/>
      <c r="Q196" s="66">
        <v>385</v>
      </c>
      <c r="S196" s="124" t="s">
        <v>14</v>
      </c>
      <c r="T196" s="124" t="s">
        <v>15</v>
      </c>
      <c r="U196" s="125">
        <v>15006514</v>
      </c>
      <c r="V196" s="124"/>
      <c r="W196" s="124" t="s">
        <v>99</v>
      </c>
      <c r="X196" s="124" t="s">
        <v>100</v>
      </c>
      <c r="Y196" s="124"/>
      <c r="Z196" s="124" t="s">
        <v>426</v>
      </c>
      <c r="AA196" s="124" t="s">
        <v>155</v>
      </c>
      <c r="AB196" s="124" t="s">
        <v>20</v>
      </c>
      <c r="AC196" s="125">
        <v>10</v>
      </c>
      <c r="AD196" s="124" t="s">
        <v>428</v>
      </c>
      <c r="AE196" s="124" t="s">
        <v>427</v>
      </c>
      <c r="AF196" s="126">
        <v>19790</v>
      </c>
    </row>
    <row r="197" spans="1:32" ht="15" x14ac:dyDescent="0.25">
      <c r="A197" t="s">
        <v>285</v>
      </c>
      <c r="C197" t="s">
        <v>289</v>
      </c>
      <c r="F197" s="120"/>
      <c r="H197" s="66" t="s">
        <v>360</v>
      </c>
      <c r="I197" s="66" t="s">
        <v>361</v>
      </c>
      <c r="K197" s="66" t="s">
        <v>18</v>
      </c>
      <c r="L197" s="66" t="s">
        <v>19</v>
      </c>
      <c r="M197" s="134">
        <v>2015</v>
      </c>
      <c r="N197" s="66">
        <v>7</v>
      </c>
      <c r="O197" s="66" t="s">
        <v>362</v>
      </c>
      <c r="P197" s="66" t="s">
        <v>363</v>
      </c>
      <c r="Q197" s="66">
        <v>413</v>
      </c>
      <c r="S197" s="124" t="s">
        <v>14</v>
      </c>
      <c r="T197" s="124" t="s">
        <v>15</v>
      </c>
      <c r="U197" s="125">
        <v>15006514</v>
      </c>
      <c r="V197" s="124"/>
      <c r="W197" s="124" t="s">
        <v>99</v>
      </c>
      <c r="X197" s="124" t="s">
        <v>100</v>
      </c>
      <c r="Y197" s="124"/>
      <c r="Z197" s="124" t="s">
        <v>426</v>
      </c>
      <c r="AA197" s="124" t="s">
        <v>155</v>
      </c>
      <c r="AB197" s="124" t="s">
        <v>20</v>
      </c>
      <c r="AC197" s="125">
        <v>10</v>
      </c>
      <c r="AD197" s="124" t="s">
        <v>44</v>
      </c>
      <c r="AE197" s="124" t="s">
        <v>427</v>
      </c>
      <c r="AF197" s="126">
        <v>210.57</v>
      </c>
    </row>
    <row r="198" spans="1:32" ht="15" x14ac:dyDescent="0.25">
      <c r="C198" t="s">
        <v>295</v>
      </c>
      <c r="D198" t="s">
        <v>14</v>
      </c>
      <c r="E198" t="s">
        <v>15</v>
      </c>
      <c r="F198" s="1">
        <v>15003782</v>
      </c>
      <c r="H198" t="s">
        <v>82</v>
      </c>
      <c r="I198" t="s">
        <v>83</v>
      </c>
      <c r="K198" t="s">
        <v>95</v>
      </c>
      <c r="L198" t="s">
        <v>96</v>
      </c>
      <c r="M198" s="134">
        <v>2015</v>
      </c>
      <c r="N198" s="1">
        <v>6</v>
      </c>
      <c r="O198" t="s">
        <v>97</v>
      </c>
      <c r="P198" t="s">
        <v>98</v>
      </c>
      <c r="Q198" s="2">
        <v>426.84</v>
      </c>
      <c r="R198" s="65"/>
      <c r="S198" s="124" t="s">
        <v>14</v>
      </c>
      <c r="T198" s="124" t="s">
        <v>15</v>
      </c>
      <c r="U198" s="125">
        <v>15005842</v>
      </c>
      <c r="V198" s="124"/>
      <c r="W198" s="124" t="s">
        <v>99</v>
      </c>
      <c r="X198" s="124" t="s">
        <v>100</v>
      </c>
      <c r="Y198" s="124"/>
      <c r="Z198" s="124" t="s">
        <v>350</v>
      </c>
      <c r="AA198" s="124" t="s">
        <v>174</v>
      </c>
      <c r="AB198" s="124" t="s">
        <v>20</v>
      </c>
      <c r="AC198" s="125">
        <v>9</v>
      </c>
      <c r="AD198" s="124" t="s">
        <v>198</v>
      </c>
      <c r="AE198" s="124" t="s">
        <v>429</v>
      </c>
      <c r="AF198" s="126">
        <v>699.56</v>
      </c>
    </row>
    <row r="199" spans="1:32" ht="15" x14ac:dyDescent="0.25">
      <c r="C199" t="s">
        <v>294</v>
      </c>
      <c r="D199" t="s">
        <v>14</v>
      </c>
      <c r="E199" t="s">
        <v>15</v>
      </c>
      <c r="F199" s="1">
        <v>15002403</v>
      </c>
      <c r="H199" t="s">
        <v>25</v>
      </c>
      <c r="I199" t="s">
        <v>26</v>
      </c>
      <c r="K199" t="s">
        <v>64</v>
      </c>
      <c r="L199" t="s">
        <v>65</v>
      </c>
      <c r="M199" s="134">
        <v>2015</v>
      </c>
      <c r="N199" s="1">
        <v>4</v>
      </c>
      <c r="O199" t="s">
        <v>66</v>
      </c>
      <c r="P199" t="s">
        <v>67</v>
      </c>
      <c r="Q199" s="2">
        <v>430</v>
      </c>
      <c r="R199" s="69"/>
      <c r="S199" s="124" t="s">
        <v>14</v>
      </c>
      <c r="T199" s="124" t="s">
        <v>15</v>
      </c>
      <c r="U199" s="125">
        <v>15005842</v>
      </c>
      <c r="V199" s="124"/>
      <c r="W199" s="124" t="s">
        <v>99</v>
      </c>
      <c r="X199" s="124" t="s">
        <v>100</v>
      </c>
      <c r="Y199" s="124"/>
      <c r="Z199" s="124" t="s">
        <v>350</v>
      </c>
      <c r="AA199" s="124" t="s">
        <v>174</v>
      </c>
      <c r="AB199" s="124" t="s">
        <v>20</v>
      </c>
      <c r="AC199" s="125">
        <v>9</v>
      </c>
      <c r="AD199" s="124" t="s">
        <v>44</v>
      </c>
      <c r="AE199" s="124" t="s">
        <v>429</v>
      </c>
      <c r="AF199" s="126">
        <v>17.38</v>
      </c>
    </row>
    <row r="200" spans="1:32" ht="15" x14ac:dyDescent="0.25">
      <c r="C200" t="s">
        <v>295</v>
      </c>
      <c r="F200" s="1"/>
      <c r="K200" s="119" t="s">
        <v>404</v>
      </c>
      <c r="L200" s="119" t="s">
        <v>375</v>
      </c>
      <c r="M200" s="134">
        <v>2015</v>
      </c>
      <c r="N200" s="119">
        <v>9</v>
      </c>
      <c r="O200" s="119" t="s">
        <v>405</v>
      </c>
      <c r="Q200" s="105">
        <v>464.94</v>
      </c>
      <c r="S200" s="124" t="s">
        <v>14</v>
      </c>
      <c r="T200" s="124" t="s">
        <v>15</v>
      </c>
      <c r="U200" s="125">
        <v>15006241</v>
      </c>
      <c r="V200" s="124"/>
      <c r="W200" s="124" t="s">
        <v>99</v>
      </c>
      <c r="X200" s="124" t="s">
        <v>100</v>
      </c>
      <c r="Y200" s="124"/>
      <c r="Z200" s="124" t="s">
        <v>430</v>
      </c>
      <c r="AA200" s="124" t="s">
        <v>174</v>
      </c>
      <c r="AB200" s="124" t="s">
        <v>20</v>
      </c>
      <c r="AC200" s="125">
        <v>9</v>
      </c>
      <c r="AD200" s="124" t="s">
        <v>431</v>
      </c>
      <c r="AE200" s="124" t="s">
        <v>432</v>
      </c>
      <c r="AF200" s="126">
        <v>678.04</v>
      </c>
    </row>
    <row r="201" spans="1:32" ht="15" x14ac:dyDescent="0.25">
      <c r="A201" t="s">
        <v>287</v>
      </c>
      <c r="C201" t="s">
        <v>383</v>
      </c>
      <c r="D201" t="s">
        <v>367</v>
      </c>
      <c r="F201" s="1"/>
      <c r="H201" t="s">
        <v>217</v>
      </c>
      <c r="I201" t="s">
        <v>218</v>
      </c>
      <c r="K201">
        <v>1511385</v>
      </c>
      <c r="L201" t="s">
        <v>234</v>
      </c>
      <c r="M201" s="134">
        <v>2015</v>
      </c>
      <c r="N201" s="1">
        <v>13</v>
      </c>
      <c r="Q201" s="2">
        <v>449</v>
      </c>
      <c r="R201" s="67"/>
      <c r="S201" s="124" t="s">
        <v>14</v>
      </c>
      <c r="T201" s="124" t="s">
        <v>15</v>
      </c>
      <c r="U201" s="125">
        <v>15006241</v>
      </c>
      <c r="V201" s="124"/>
      <c r="W201" s="124" t="s">
        <v>99</v>
      </c>
      <c r="X201" s="124" t="s">
        <v>100</v>
      </c>
      <c r="Y201" s="124"/>
      <c r="Z201" s="124" t="s">
        <v>430</v>
      </c>
      <c r="AA201" s="124" t="s">
        <v>174</v>
      </c>
      <c r="AB201" s="124" t="s">
        <v>20</v>
      </c>
      <c r="AC201" s="125">
        <v>9</v>
      </c>
      <c r="AD201" s="124" t="s">
        <v>44</v>
      </c>
      <c r="AE201" s="124" t="s">
        <v>432</v>
      </c>
      <c r="AF201" s="126">
        <v>35.74</v>
      </c>
    </row>
    <row r="202" spans="1:32" ht="15" x14ac:dyDescent="0.25">
      <c r="A202" t="s">
        <v>290</v>
      </c>
      <c r="C202" s="120" t="s">
        <v>287</v>
      </c>
      <c r="D202" s="120" t="s">
        <v>14</v>
      </c>
      <c r="E202" t="s">
        <v>15</v>
      </c>
      <c r="F202" s="121">
        <v>15002651</v>
      </c>
      <c r="H202" t="s">
        <v>16</v>
      </c>
      <c r="I202" t="s">
        <v>17</v>
      </c>
      <c r="K202" t="s">
        <v>18</v>
      </c>
      <c r="L202" s="120" t="s">
        <v>19</v>
      </c>
      <c r="M202" s="134">
        <v>2015</v>
      </c>
      <c r="N202" s="121">
        <v>4</v>
      </c>
      <c r="O202" t="s">
        <v>21</v>
      </c>
      <c r="P202" t="s">
        <v>22</v>
      </c>
      <c r="Q202" s="2">
        <v>469.75</v>
      </c>
      <c r="R202" s="65"/>
      <c r="S202" s="124" t="s">
        <v>14</v>
      </c>
      <c r="T202" s="124" t="s">
        <v>15</v>
      </c>
      <c r="U202" s="125">
        <v>15006727</v>
      </c>
      <c r="V202" s="124"/>
      <c r="W202" s="124" t="s">
        <v>99</v>
      </c>
      <c r="X202" s="124" t="s">
        <v>100</v>
      </c>
      <c r="Y202" s="124"/>
      <c r="Z202" s="124" t="s">
        <v>433</v>
      </c>
      <c r="AA202" s="124" t="s">
        <v>174</v>
      </c>
      <c r="AB202" s="124" t="s">
        <v>20</v>
      </c>
      <c r="AC202" s="125">
        <v>10</v>
      </c>
      <c r="AD202" s="124" t="s">
        <v>434</v>
      </c>
      <c r="AE202" s="124" t="s">
        <v>435</v>
      </c>
      <c r="AF202" s="126">
        <v>113.01</v>
      </c>
    </row>
    <row r="203" spans="1:32" ht="15" x14ac:dyDescent="0.25">
      <c r="A203" s="120" t="s">
        <v>291</v>
      </c>
      <c r="B203" s="120"/>
      <c r="C203" t="s">
        <v>295</v>
      </c>
      <c r="D203" t="s">
        <v>14</v>
      </c>
      <c r="E203" t="s">
        <v>15</v>
      </c>
      <c r="F203" s="121">
        <v>15001726</v>
      </c>
      <c r="H203" s="120" t="s">
        <v>99</v>
      </c>
      <c r="I203" s="120" t="s">
        <v>100</v>
      </c>
      <c r="K203" s="120" t="s">
        <v>200</v>
      </c>
      <c r="L203" s="120" t="s">
        <v>201</v>
      </c>
      <c r="M203" s="134">
        <v>2015</v>
      </c>
      <c r="N203" s="121">
        <v>3</v>
      </c>
      <c r="O203" s="120" t="s">
        <v>203</v>
      </c>
      <c r="P203" s="120" t="s">
        <v>202</v>
      </c>
      <c r="Q203" s="2">
        <v>490</v>
      </c>
      <c r="S203" s="124" t="s">
        <v>14</v>
      </c>
      <c r="T203" s="124" t="s">
        <v>15</v>
      </c>
      <c r="U203" s="125">
        <v>15006727</v>
      </c>
      <c r="V203" s="124"/>
      <c r="W203" s="124" t="s">
        <v>99</v>
      </c>
      <c r="X203" s="124" t="s">
        <v>100</v>
      </c>
      <c r="Y203" s="124"/>
      <c r="Z203" s="124" t="s">
        <v>433</v>
      </c>
      <c r="AA203" s="124" t="s">
        <v>174</v>
      </c>
      <c r="AB203" s="124" t="s">
        <v>20</v>
      </c>
      <c r="AC203" s="125">
        <v>10</v>
      </c>
      <c r="AD203" s="124" t="s">
        <v>44</v>
      </c>
      <c r="AE203" s="124" t="s">
        <v>435</v>
      </c>
      <c r="AF203" s="126">
        <v>9.09</v>
      </c>
    </row>
    <row r="204" spans="1:32" ht="15" x14ac:dyDescent="0.25">
      <c r="C204" t="s">
        <v>301</v>
      </c>
      <c r="D204" t="s">
        <v>14</v>
      </c>
      <c r="E204" t="s">
        <v>15</v>
      </c>
      <c r="F204" s="1">
        <v>15001819</v>
      </c>
      <c r="H204" t="s">
        <v>25</v>
      </c>
      <c r="I204" t="s">
        <v>26</v>
      </c>
      <c r="K204" t="s">
        <v>45</v>
      </c>
      <c r="L204" t="s">
        <v>32</v>
      </c>
      <c r="M204" s="134">
        <v>2015</v>
      </c>
      <c r="N204" s="1">
        <v>3</v>
      </c>
      <c r="O204" t="s">
        <v>33</v>
      </c>
      <c r="P204" t="s">
        <v>46</v>
      </c>
      <c r="Q204" s="2">
        <v>495.36</v>
      </c>
      <c r="R204" s="65"/>
      <c r="S204" s="124" t="s">
        <v>14</v>
      </c>
      <c r="T204" s="124" t="s">
        <v>15</v>
      </c>
      <c r="U204" s="125">
        <v>15006925</v>
      </c>
      <c r="V204" s="124"/>
      <c r="W204" s="124" t="s">
        <v>99</v>
      </c>
      <c r="X204" s="124" t="s">
        <v>100</v>
      </c>
      <c r="Y204" s="124"/>
      <c r="Z204" s="124" t="s">
        <v>490</v>
      </c>
      <c r="AA204" s="124" t="s">
        <v>491</v>
      </c>
      <c r="AB204" s="124" t="s">
        <v>20</v>
      </c>
      <c r="AC204" s="125">
        <v>10</v>
      </c>
      <c r="AD204" s="124" t="s">
        <v>492</v>
      </c>
      <c r="AE204" s="124" t="s">
        <v>493</v>
      </c>
      <c r="AF204" s="126">
        <v>146.19999999999999</v>
      </c>
    </row>
    <row r="205" spans="1:32" ht="15" x14ac:dyDescent="0.25">
      <c r="A205" t="s">
        <v>293</v>
      </c>
      <c r="C205" t="s">
        <v>295</v>
      </c>
      <c r="D205" t="s">
        <v>14</v>
      </c>
      <c r="E205" t="s">
        <v>15</v>
      </c>
      <c r="F205" s="1">
        <v>15002300</v>
      </c>
      <c r="H205" t="s">
        <v>82</v>
      </c>
      <c r="I205" t="s">
        <v>83</v>
      </c>
      <c r="K205" t="s">
        <v>92</v>
      </c>
      <c r="L205" t="s">
        <v>65</v>
      </c>
      <c r="M205" s="134">
        <v>2015</v>
      </c>
      <c r="N205" s="1">
        <v>4</v>
      </c>
      <c r="O205" t="s">
        <v>93</v>
      </c>
      <c r="P205" t="s">
        <v>94</v>
      </c>
      <c r="Q205" s="2">
        <v>502.82</v>
      </c>
      <c r="R205" s="65"/>
      <c r="S205" s="124" t="s">
        <v>14</v>
      </c>
      <c r="T205" s="124" t="s">
        <v>15</v>
      </c>
      <c r="U205" s="125">
        <v>15006925</v>
      </c>
      <c r="V205" s="124"/>
      <c r="W205" s="124" t="s">
        <v>99</v>
      </c>
      <c r="X205" s="124" t="s">
        <v>100</v>
      </c>
      <c r="Y205" s="124"/>
      <c r="Z205" s="124" t="s">
        <v>490</v>
      </c>
      <c r="AA205" s="124" t="s">
        <v>491</v>
      </c>
      <c r="AB205" s="124" t="s">
        <v>20</v>
      </c>
      <c r="AC205" s="125">
        <v>10</v>
      </c>
      <c r="AD205" s="124" t="s">
        <v>492</v>
      </c>
      <c r="AE205" s="124" t="s">
        <v>493</v>
      </c>
      <c r="AF205" s="126">
        <v>3.04</v>
      </c>
    </row>
    <row r="206" spans="1:32" ht="15" x14ac:dyDescent="0.25">
      <c r="C206" t="s">
        <v>301</v>
      </c>
      <c r="D206" t="s">
        <v>14</v>
      </c>
      <c r="E206" t="s">
        <v>15</v>
      </c>
      <c r="F206" s="1">
        <v>15002729</v>
      </c>
      <c r="H206" t="s">
        <v>99</v>
      </c>
      <c r="I206" t="s">
        <v>100</v>
      </c>
      <c r="K206" t="s">
        <v>154</v>
      </c>
      <c r="L206" t="s">
        <v>155</v>
      </c>
      <c r="M206" s="134">
        <v>2015</v>
      </c>
      <c r="N206" s="1">
        <v>5</v>
      </c>
      <c r="O206" t="s">
        <v>86</v>
      </c>
      <c r="P206" t="s">
        <v>158</v>
      </c>
      <c r="Q206" s="2">
        <v>555.86</v>
      </c>
      <c r="R206" s="65"/>
      <c r="S206" s="124" t="s">
        <v>14</v>
      </c>
      <c r="T206" s="124" t="s">
        <v>15</v>
      </c>
      <c r="U206" s="125">
        <v>15006925</v>
      </c>
      <c r="V206" s="124"/>
      <c r="W206" s="124" t="s">
        <v>99</v>
      </c>
      <c r="X206" s="124" t="s">
        <v>100</v>
      </c>
      <c r="Y206" s="124"/>
      <c r="Z206" s="124" t="s">
        <v>490</v>
      </c>
      <c r="AA206" s="124" t="s">
        <v>491</v>
      </c>
      <c r="AB206" s="124" t="s">
        <v>20</v>
      </c>
      <c r="AC206" s="125">
        <v>10</v>
      </c>
      <c r="AD206" s="124" t="s">
        <v>494</v>
      </c>
      <c r="AE206" s="124" t="s">
        <v>493</v>
      </c>
      <c r="AF206" s="126">
        <v>5.92</v>
      </c>
    </row>
    <row r="207" spans="1:32" s="69" customFormat="1" ht="15" x14ac:dyDescent="0.25">
      <c r="A207" t="s">
        <v>294</v>
      </c>
      <c r="B207"/>
      <c r="C207" t="s">
        <v>287</v>
      </c>
      <c r="D207" t="s">
        <v>14</v>
      </c>
      <c r="E207" t="s">
        <v>15</v>
      </c>
      <c r="F207" s="1">
        <v>15003627</v>
      </c>
      <c r="G207"/>
      <c r="H207" t="s">
        <v>16</v>
      </c>
      <c r="I207" t="s">
        <v>17</v>
      </c>
      <c r="J207"/>
      <c r="K207" t="s">
        <v>18</v>
      </c>
      <c r="L207" t="s">
        <v>19</v>
      </c>
      <c r="M207" s="134">
        <v>2015</v>
      </c>
      <c r="N207" s="1">
        <v>5</v>
      </c>
      <c r="O207" t="s">
        <v>23</v>
      </c>
      <c r="P207" t="s">
        <v>24</v>
      </c>
      <c r="Q207" s="2">
        <v>564.4</v>
      </c>
      <c r="R207" s="65"/>
      <c r="S207" s="124" t="s">
        <v>14</v>
      </c>
      <c r="T207" s="124" t="s">
        <v>15</v>
      </c>
      <c r="U207" s="125">
        <v>15006925</v>
      </c>
      <c r="V207" s="124"/>
      <c r="W207" s="124" t="s">
        <v>99</v>
      </c>
      <c r="X207" s="124" t="s">
        <v>100</v>
      </c>
      <c r="Y207" s="124"/>
      <c r="Z207" s="124" t="s">
        <v>490</v>
      </c>
      <c r="AA207" s="124" t="s">
        <v>491</v>
      </c>
      <c r="AB207" s="124" t="s">
        <v>20</v>
      </c>
      <c r="AC207" s="125">
        <v>10</v>
      </c>
      <c r="AD207" s="124" t="s">
        <v>44</v>
      </c>
      <c r="AE207" s="124" t="s">
        <v>493</v>
      </c>
      <c r="AF207" s="126">
        <v>9.74</v>
      </c>
    </row>
    <row r="208" spans="1:32" s="69" customFormat="1" ht="15" x14ac:dyDescent="0.25">
      <c r="A208" t="s">
        <v>295</v>
      </c>
      <c r="B208"/>
      <c r="C208" t="s">
        <v>295</v>
      </c>
      <c r="D208" t="s">
        <v>14</v>
      </c>
      <c r="E208" t="s">
        <v>15</v>
      </c>
      <c r="F208" s="1">
        <v>15001917</v>
      </c>
      <c r="G208"/>
      <c r="H208" t="s">
        <v>82</v>
      </c>
      <c r="I208" t="s">
        <v>83</v>
      </c>
      <c r="J208"/>
      <c r="K208" t="s">
        <v>18</v>
      </c>
      <c r="L208" t="s">
        <v>19</v>
      </c>
      <c r="M208" s="134">
        <v>2015</v>
      </c>
      <c r="N208" s="1">
        <v>3</v>
      </c>
      <c r="O208" t="s">
        <v>84</v>
      </c>
      <c r="P208" t="s">
        <v>85</v>
      </c>
      <c r="Q208" s="2">
        <v>578.62</v>
      </c>
      <c r="R208" s="65"/>
      <c r="S208" s="124" t="s">
        <v>14</v>
      </c>
      <c r="T208" s="124" t="s">
        <v>15</v>
      </c>
      <c r="U208" s="124"/>
      <c r="V208" s="124" t="s">
        <v>495</v>
      </c>
      <c r="W208" s="124" t="s">
        <v>99</v>
      </c>
      <c r="X208" s="124" t="s">
        <v>100</v>
      </c>
      <c r="Y208" s="124"/>
      <c r="Z208" s="124"/>
      <c r="AA208" s="124" t="s">
        <v>18</v>
      </c>
      <c r="AB208" s="124" t="s">
        <v>20</v>
      </c>
      <c r="AC208" s="125">
        <v>1</v>
      </c>
      <c r="AD208" s="124" t="s">
        <v>216</v>
      </c>
      <c r="AE208" s="124"/>
      <c r="AF208" s="126">
        <v>-3342.45</v>
      </c>
    </row>
    <row r="209" spans="1:32" s="69" customFormat="1" ht="15" x14ac:dyDescent="0.25">
      <c r="A209" t="s">
        <v>74</v>
      </c>
      <c r="B209"/>
      <c r="C209" s="69" t="s">
        <v>383</v>
      </c>
      <c r="D209" s="70" t="s">
        <v>367</v>
      </c>
      <c r="F209" s="70"/>
      <c r="H209" s="70" t="s">
        <v>217</v>
      </c>
      <c r="I209" s="70" t="s">
        <v>218</v>
      </c>
      <c r="K209" s="70">
        <v>1511240</v>
      </c>
      <c r="L209" s="70" t="s">
        <v>377</v>
      </c>
      <c r="M209" s="134">
        <v>2015</v>
      </c>
      <c r="N209" s="136">
        <v>13</v>
      </c>
      <c r="Q209" s="70">
        <v>645</v>
      </c>
      <c r="R209"/>
      <c r="S209" s="124" t="s">
        <v>14</v>
      </c>
      <c r="T209" s="124" t="s">
        <v>15</v>
      </c>
      <c r="U209" s="125">
        <v>15007127</v>
      </c>
      <c r="V209" s="124"/>
      <c r="W209" s="124" t="s">
        <v>496</v>
      </c>
      <c r="X209" s="124" t="s">
        <v>497</v>
      </c>
      <c r="Y209" s="124"/>
      <c r="Z209" s="124" t="s">
        <v>18</v>
      </c>
      <c r="AA209" s="124" t="s">
        <v>19</v>
      </c>
      <c r="AB209" s="124" t="s">
        <v>20</v>
      </c>
      <c r="AC209" s="125">
        <v>10</v>
      </c>
      <c r="AD209" s="124" t="s">
        <v>498</v>
      </c>
      <c r="AE209" s="124" t="s">
        <v>481</v>
      </c>
      <c r="AF209" s="126">
        <v>38.03</v>
      </c>
    </row>
    <row r="210" spans="1:32" s="69" customFormat="1" ht="15" x14ac:dyDescent="0.25">
      <c r="A210"/>
      <c r="B210"/>
      <c r="C210" t="s">
        <v>294</v>
      </c>
      <c r="D210" t="s">
        <v>14</v>
      </c>
      <c r="E210" t="s">
        <v>15</v>
      </c>
      <c r="F210" s="1">
        <v>15001693</v>
      </c>
      <c r="G210"/>
      <c r="H210" t="s">
        <v>99</v>
      </c>
      <c r="I210" t="s">
        <v>100</v>
      </c>
      <c r="J210"/>
      <c r="K210" t="s">
        <v>190</v>
      </c>
      <c r="L210" t="s">
        <v>191</v>
      </c>
      <c r="M210" s="134">
        <v>2015</v>
      </c>
      <c r="N210" s="1">
        <v>3</v>
      </c>
      <c r="O210" t="s">
        <v>193</v>
      </c>
      <c r="P210" t="s">
        <v>192</v>
      </c>
      <c r="Q210" s="2">
        <v>650</v>
      </c>
      <c r="R210"/>
      <c r="S210" s="124" t="s">
        <v>14</v>
      </c>
      <c r="T210" s="124" t="s">
        <v>15</v>
      </c>
      <c r="U210" s="125">
        <v>15001222</v>
      </c>
      <c r="V210" s="124"/>
      <c r="W210" s="124" t="s">
        <v>217</v>
      </c>
      <c r="X210" s="124" t="s">
        <v>218</v>
      </c>
      <c r="Y210" s="124"/>
      <c r="Z210" s="124" t="s">
        <v>18</v>
      </c>
      <c r="AA210" s="124" t="s">
        <v>19</v>
      </c>
      <c r="AB210" s="124" t="s">
        <v>20</v>
      </c>
      <c r="AC210" s="125">
        <v>2</v>
      </c>
      <c r="AD210" s="124" t="s">
        <v>86</v>
      </c>
      <c r="AE210" s="124" t="s">
        <v>219</v>
      </c>
      <c r="AF210" s="126">
        <v>19.05</v>
      </c>
    </row>
    <row r="211" spans="1:32" s="69" customFormat="1" ht="15" x14ac:dyDescent="0.25">
      <c r="A211"/>
      <c r="B211"/>
      <c r="C211" t="s">
        <v>301</v>
      </c>
      <c r="D211" t="s">
        <v>14</v>
      </c>
      <c r="E211" t="s">
        <v>15</v>
      </c>
      <c r="F211" s="121">
        <v>15002729</v>
      </c>
      <c r="G211"/>
      <c r="H211" s="120" t="s">
        <v>99</v>
      </c>
      <c r="I211" s="120" t="s">
        <v>100</v>
      </c>
      <c r="J211"/>
      <c r="K211" s="120" t="s">
        <v>154</v>
      </c>
      <c r="L211" s="120" t="s">
        <v>155</v>
      </c>
      <c r="M211" s="134">
        <v>2015</v>
      </c>
      <c r="N211" s="121">
        <v>5</v>
      </c>
      <c r="O211" s="120" t="s">
        <v>160</v>
      </c>
      <c r="P211" s="120" t="s">
        <v>158</v>
      </c>
      <c r="Q211" s="2">
        <v>672</v>
      </c>
      <c r="R211"/>
      <c r="S211" s="124" t="s">
        <v>14</v>
      </c>
      <c r="T211" s="124" t="s">
        <v>15</v>
      </c>
      <c r="U211" s="125">
        <v>15001222</v>
      </c>
      <c r="V211" s="124"/>
      <c r="W211" s="124" t="s">
        <v>217</v>
      </c>
      <c r="X211" s="124" t="s">
        <v>218</v>
      </c>
      <c r="Y211" s="124"/>
      <c r="Z211" s="124" t="s">
        <v>18</v>
      </c>
      <c r="AA211" s="124" t="s">
        <v>19</v>
      </c>
      <c r="AB211" s="124" t="s">
        <v>20</v>
      </c>
      <c r="AC211" s="125">
        <v>2</v>
      </c>
      <c r="AD211" s="124" t="s">
        <v>86</v>
      </c>
      <c r="AE211" s="124" t="s">
        <v>219</v>
      </c>
      <c r="AF211" s="126">
        <v>7.09</v>
      </c>
    </row>
    <row r="212" spans="1:32" ht="15" x14ac:dyDescent="0.25">
      <c r="C212" t="s">
        <v>278</v>
      </c>
      <c r="F212" s="1"/>
      <c r="K212" s="119" t="s">
        <v>430</v>
      </c>
      <c r="L212" s="119" t="s">
        <v>174</v>
      </c>
      <c r="M212" s="134">
        <v>2015</v>
      </c>
      <c r="N212" s="119">
        <v>9</v>
      </c>
      <c r="O212" s="119" t="s">
        <v>431</v>
      </c>
      <c r="Q212" s="105">
        <v>678.04</v>
      </c>
      <c r="S212" s="124" t="s">
        <v>14</v>
      </c>
      <c r="T212" s="124" t="s">
        <v>15</v>
      </c>
      <c r="U212" s="125">
        <v>15001222</v>
      </c>
      <c r="V212" s="124"/>
      <c r="W212" s="124" t="s">
        <v>217</v>
      </c>
      <c r="X212" s="124" t="s">
        <v>218</v>
      </c>
      <c r="Y212" s="124"/>
      <c r="Z212" s="124" t="s">
        <v>18</v>
      </c>
      <c r="AA212" s="124" t="s">
        <v>19</v>
      </c>
      <c r="AB212" s="124" t="s">
        <v>20</v>
      </c>
      <c r="AC212" s="125">
        <v>2</v>
      </c>
      <c r="AD212" s="124" t="s">
        <v>109</v>
      </c>
      <c r="AE212" s="124" t="s">
        <v>219</v>
      </c>
      <c r="AF212" s="126">
        <v>254.05</v>
      </c>
    </row>
    <row r="213" spans="1:32" s="69" customFormat="1" ht="15" x14ac:dyDescent="0.25">
      <c r="A213"/>
      <c r="B213"/>
      <c r="C213" t="s">
        <v>272</v>
      </c>
      <c r="D213"/>
      <c r="E213"/>
      <c r="F213"/>
      <c r="G213"/>
      <c r="H213" s="66" t="s">
        <v>99</v>
      </c>
      <c r="I213" s="66" t="s">
        <v>100</v>
      </c>
      <c r="J213"/>
      <c r="K213" s="66" t="s">
        <v>350</v>
      </c>
      <c r="L213" s="66" t="s">
        <v>174</v>
      </c>
      <c r="M213" s="134">
        <v>2015</v>
      </c>
      <c r="N213" s="66">
        <v>9</v>
      </c>
      <c r="O213" s="66" t="s">
        <v>198</v>
      </c>
      <c r="P213" s="66">
        <v>224029</v>
      </c>
      <c r="Q213" s="66">
        <v>699.56</v>
      </c>
      <c r="R213"/>
      <c r="S213" s="124" t="s">
        <v>14</v>
      </c>
      <c r="T213" s="124" t="s">
        <v>15</v>
      </c>
      <c r="U213" s="125">
        <v>15001222</v>
      </c>
      <c r="V213" s="124"/>
      <c r="W213" s="124" t="s">
        <v>217</v>
      </c>
      <c r="X213" s="124" t="s">
        <v>218</v>
      </c>
      <c r="Y213" s="124"/>
      <c r="Z213" s="124" t="s">
        <v>18</v>
      </c>
      <c r="AA213" s="124" t="s">
        <v>19</v>
      </c>
      <c r="AB213" s="124" t="s">
        <v>20</v>
      </c>
      <c r="AC213" s="125">
        <v>2</v>
      </c>
      <c r="AD213" s="124" t="s">
        <v>220</v>
      </c>
      <c r="AE213" s="124" t="s">
        <v>219</v>
      </c>
      <c r="AF213" s="126">
        <v>52.66</v>
      </c>
    </row>
    <row r="214" spans="1:32" s="69" customFormat="1" ht="15" x14ac:dyDescent="0.25">
      <c r="A214"/>
      <c r="B214"/>
      <c r="C214" t="s">
        <v>295</v>
      </c>
      <c r="D214" t="s">
        <v>14</v>
      </c>
      <c r="E214" t="s">
        <v>15</v>
      </c>
      <c r="F214" s="1">
        <v>15004261</v>
      </c>
      <c r="G214"/>
      <c r="H214" t="s">
        <v>82</v>
      </c>
      <c r="I214" t="s">
        <v>83</v>
      </c>
      <c r="J214"/>
      <c r="K214" t="s">
        <v>18</v>
      </c>
      <c r="L214" t="s">
        <v>19</v>
      </c>
      <c r="M214" s="134">
        <v>2015</v>
      </c>
      <c r="N214" s="1">
        <v>6</v>
      </c>
      <c r="O214" t="s">
        <v>87</v>
      </c>
      <c r="P214" t="s">
        <v>88</v>
      </c>
      <c r="Q214" s="2">
        <v>708.75</v>
      </c>
      <c r="R214"/>
      <c r="S214" s="124" t="s">
        <v>14</v>
      </c>
      <c r="T214" s="124" t="s">
        <v>15</v>
      </c>
      <c r="U214" s="125">
        <v>15001222</v>
      </c>
      <c r="V214" s="124"/>
      <c r="W214" s="124" t="s">
        <v>217</v>
      </c>
      <c r="X214" s="124" t="s">
        <v>218</v>
      </c>
      <c r="Y214" s="124"/>
      <c r="Z214" s="124" t="s">
        <v>18</v>
      </c>
      <c r="AA214" s="124" t="s">
        <v>19</v>
      </c>
      <c r="AB214" s="124" t="s">
        <v>20</v>
      </c>
      <c r="AC214" s="125">
        <v>2</v>
      </c>
      <c r="AD214" s="124" t="s">
        <v>128</v>
      </c>
      <c r="AE214" s="124" t="s">
        <v>219</v>
      </c>
      <c r="AF214" s="126">
        <v>94.5</v>
      </c>
    </row>
    <row r="215" spans="1:32" ht="15" x14ac:dyDescent="0.25">
      <c r="C215" t="s">
        <v>295</v>
      </c>
      <c r="D215" t="s">
        <v>14</v>
      </c>
      <c r="E215" t="s">
        <v>15</v>
      </c>
      <c r="F215" s="1">
        <v>15004313</v>
      </c>
      <c r="H215" t="s">
        <v>82</v>
      </c>
      <c r="I215" t="s">
        <v>83</v>
      </c>
      <c r="K215" t="s">
        <v>18</v>
      </c>
      <c r="L215" t="s">
        <v>19</v>
      </c>
      <c r="M215" s="134">
        <v>2015</v>
      </c>
      <c r="N215" s="1">
        <v>6</v>
      </c>
      <c r="O215" t="s">
        <v>90</v>
      </c>
      <c r="P215" t="s">
        <v>91</v>
      </c>
      <c r="Q215" s="2">
        <v>727.5</v>
      </c>
      <c r="S215" s="124" t="s">
        <v>14</v>
      </c>
      <c r="T215" s="124" t="s">
        <v>15</v>
      </c>
      <c r="U215" s="125">
        <v>15001222</v>
      </c>
      <c r="V215" s="124"/>
      <c r="W215" s="124" t="s">
        <v>217</v>
      </c>
      <c r="X215" s="124" t="s">
        <v>218</v>
      </c>
      <c r="Y215" s="124"/>
      <c r="Z215" s="124" t="s">
        <v>18</v>
      </c>
      <c r="AA215" s="124" t="s">
        <v>19</v>
      </c>
      <c r="AB215" s="124" t="s">
        <v>20</v>
      </c>
      <c r="AC215" s="125">
        <v>2</v>
      </c>
      <c r="AD215" s="124" t="s">
        <v>221</v>
      </c>
      <c r="AE215" s="124" t="s">
        <v>219</v>
      </c>
      <c r="AF215" s="126">
        <v>196.09</v>
      </c>
    </row>
    <row r="216" spans="1:32" ht="15" x14ac:dyDescent="0.25">
      <c r="C216" t="s">
        <v>294</v>
      </c>
      <c r="D216" t="s">
        <v>14</v>
      </c>
      <c r="E216" t="s">
        <v>15</v>
      </c>
      <c r="F216" s="1">
        <v>15001694</v>
      </c>
      <c r="H216" t="s">
        <v>99</v>
      </c>
      <c r="I216" t="s">
        <v>100</v>
      </c>
      <c r="K216" t="s">
        <v>194</v>
      </c>
      <c r="L216" t="s">
        <v>191</v>
      </c>
      <c r="M216" s="134">
        <v>2015</v>
      </c>
      <c r="N216" s="1">
        <v>3</v>
      </c>
      <c r="O216" t="s">
        <v>196</v>
      </c>
      <c r="P216" t="s">
        <v>195</v>
      </c>
      <c r="Q216" s="2">
        <v>740</v>
      </c>
      <c r="R216" s="69"/>
      <c r="S216" s="124" t="s">
        <v>14</v>
      </c>
      <c r="T216" s="124" t="s">
        <v>15</v>
      </c>
      <c r="U216" s="125">
        <v>15001222</v>
      </c>
      <c r="V216" s="124"/>
      <c r="W216" s="124" t="s">
        <v>217</v>
      </c>
      <c r="X216" s="124" t="s">
        <v>218</v>
      </c>
      <c r="Y216" s="124"/>
      <c r="Z216" s="124" t="s">
        <v>18</v>
      </c>
      <c r="AA216" s="124" t="s">
        <v>19</v>
      </c>
      <c r="AB216" s="124" t="s">
        <v>20</v>
      </c>
      <c r="AC216" s="125">
        <v>2</v>
      </c>
      <c r="AD216" s="124" t="s">
        <v>222</v>
      </c>
      <c r="AE216" s="124" t="s">
        <v>219</v>
      </c>
      <c r="AF216" s="126">
        <v>216.48</v>
      </c>
    </row>
    <row r="217" spans="1:32" s="5" customFormat="1" ht="15" x14ac:dyDescent="0.25">
      <c r="A217" s="69"/>
      <c r="B217" s="69"/>
      <c r="C217" t="s">
        <v>301</v>
      </c>
      <c r="D217" t="s">
        <v>14</v>
      </c>
      <c r="E217" t="s">
        <v>15</v>
      </c>
      <c r="F217" s="1">
        <v>15002479</v>
      </c>
      <c r="G217"/>
      <c r="H217" t="s">
        <v>99</v>
      </c>
      <c r="I217" t="s">
        <v>100</v>
      </c>
      <c r="J217"/>
      <c r="K217" t="s">
        <v>154</v>
      </c>
      <c r="L217" t="s">
        <v>155</v>
      </c>
      <c r="M217" s="134">
        <v>2015</v>
      </c>
      <c r="N217" s="1">
        <v>4</v>
      </c>
      <c r="O217" t="s">
        <v>86</v>
      </c>
      <c r="P217" t="s">
        <v>157</v>
      </c>
      <c r="Q217" s="2">
        <v>905.39</v>
      </c>
      <c r="R217"/>
      <c r="S217" s="124" t="s">
        <v>14</v>
      </c>
      <c r="T217" s="124" t="s">
        <v>15</v>
      </c>
      <c r="U217" s="125">
        <v>15001944</v>
      </c>
      <c r="V217" s="124"/>
      <c r="W217" s="124" t="s">
        <v>217</v>
      </c>
      <c r="X217" s="124" t="s">
        <v>218</v>
      </c>
      <c r="Y217" s="124"/>
      <c r="Z217" s="124" t="s">
        <v>18</v>
      </c>
      <c r="AA217" s="124" t="s">
        <v>19</v>
      </c>
      <c r="AB217" s="124" t="s">
        <v>20</v>
      </c>
      <c r="AC217" s="125">
        <v>3</v>
      </c>
      <c r="AD217" s="124" t="s">
        <v>223</v>
      </c>
      <c r="AE217" s="124" t="s">
        <v>119</v>
      </c>
      <c r="AF217" s="126">
        <v>43.13</v>
      </c>
    </row>
    <row r="218" spans="1:32" s="5" customFormat="1" ht="15" x14ac:dyDescent="0.25">
      <c r="A218"/>
      <c r="B218"/>
      <c r="C218" t="s">
        <v>295</v>
      </c>
      <c r="D218" t="s">
        <v>14</v>
      </c>
      <c r="E218" t="s">
        <v>15</v>
      </c>
      <c r="F218" s="1">
        <v>15002524</v>
      </c>
      <c r="G218"/>
      <c r="H218" t="s">
        <v>99</v>
      </c>
      <c r="I218" t="s">
        <v>100</v>
      </c>
      <c r="J218"/>
      <c r="K218" t="s">
        <v>204</v>
      </c>
      <c r="L218" t="s">
        <v>174</v>
      </c>
      <c r="M218" s="134">
        <v>2015</v>
      </c>
      <c r="N218" s="1">
        <v>4</v>
      </c>
      <c r="O218" t="s">
        <v>175</v>
      </c>
      <c r="P218" t="s">
        <v>205</v>
      </c>
      <c r="Q218" s="2">
        <v>914.81</v>
      </c>
      <c r="R218"/>
      <c r="S218" s="124" t="s">
        <v>14</v>
      </c>
      <c r="T218" s="124" t="s">
        <v>15</v>
      </c>
      <c r="U218" s="125">
        <v>15001944</v>
      </c>
      <c r="V218" s="124"/>
      <c r="W218" s="124" t="s">
        <v>217</v>
      </c>
      <c r="X218" s="124" t="s">
        <v>218</v>
      </c>
      <c r="Y218" s="124"/>
      <c r="Z218" s="124" t="s">
        <v>18</v>
      </c>
      <c r="AA218" s="124" t="s">
        <v>19</v>
      </c>
      <c r="AB218" s="124" t="s">
        <v>20</v>
      </c>
      <c r="AC218" s="125">
        <v>3</v>
      </c>
      <c r="AD218" s="124" t="s">
        <v>86</v>
      </c>
      <c r="AE218" s="124" t="s">
        <v>119</v>
      </c>
      <c r="AF218" s="126">
        <v>3.23</v>
      </c>
    </row>
    <row r="219" spans="1:32" ht="15" x14ac:dyDescent="0.25">
      <c r="C219" t="s">
        <v>295</v>
      </c>
      <c r="D219" t="s">
        <v>14</v>
      </c>
      <c r="E219" t="s">
        <v>15</v>
      </c>
      <c r="F219" s="1">
        <v>15003676</v>
      </c>
      <c r="H219" t="s">
        <v>99</v>
      </c>
      <c r="I219" t="s">
        <v>100</v>
      </c>
      <c r="K219" t="s">
        <v>18</v>
      </c>
      <c r="L219" s="120" t="s">
        <v>19</v>
      </c>
      <c r="M219" s="134">
        <v>2015</v>
      </c>
      <c r="N219" s="121">
        <v>5</v>
      </c>
      <c r="O219" s="120" t="s">
        <v>129</v>
      </c>
      <c r="P219" s="120" t="s">
        <v>130</v>
      </c>
      <c r="Q219" s="2">
        <v>938.05</v>
      </c>
      <c r="S219" s="124" t="s">
        <v>14</v>
      </c>
      <c r="T219" s="124" t="s">
        <v>15</v>
      </c>
      <c r="U219" s="125">
        <v>15002651</v>
      </c>
      <c r="V219" s="124"/>
      <c r="W219" s="124" t="s">
        <v>217</v>
      </c>
      <c r="X219" s="124" t="s">
        <v>218</v>
      </c>
      <c r="Y219" s="124"/>
      <c r="Z219" s="124" t="s">
        <v>18</v>
      </c>
      <c r="AA219" s="124" t="s">
        <v>19</v>
      </c>
      <c r="AB219" s="124" t="s">
        <v>20</v>
      </c>
      <c r="AC219" s="125">
        <v>4</v>
      </c>
      <c r="AD219" s="124" t="s">
        <v>86</v>
      </c>
      <c r="AE219" s="124" t="s">
        <v>22</v>
      </c>
      <c r="AF219" s="126">
        <v>14.12</v>
      </c>
    </row>
    <row r="220" spans="1:32" ht="15" x14ac:dyDescent="0.25">
      <c r="C220" t="s">
        <v>295</v>
      </c>
      <c r="D220" t="s">
        <v>14</v>
      </c>
      <c r="E220" t="s">
        <v>15</v>
      </c>
      <c r="F220" s="1">
        <v>15002726</v>
      </c>
      <c r="H220" t="s">
        <v>99</v>
      </c>
      <c r="I220" t="s">
        <v>100</v>
      </c>
      <c r="K220" t="s">
        <v>209</v>
      </c>
      <c r="L220" t="s">
        <v>201</v>
      </c>
      <c r="M220" s="134">
        <v>2015</v>
      </c>
      <c r="N220" s="1">
        <v>5</v>
      </c>
      <c r="O220" t="s">
        <v>211</v>
      </c>
      <c r="P220" t="s">
        <v>210</v>
      </c>
      <c r="Q220" s="2">
        <v>950</v>
      </c>
      <c r="S220" s="124" t="s">
        <v>14</v>
      </c>
      <c r="T220" s="124" t="s">
        <v>15</v>
      </c>
      <c r="U220" s="125">
        <v>15002651</v>
      </c>
      <c r="V220" s="124"/>
      <c r="W220" s="124" t="s">
        <v>217</v>
      </c>
      <c r="X220" s="124" t="s">
        <v>218</v>
      </c>
      <c r="Y220" s="124"/>
      <c r="Z220" s="124" t="s">
        <v>18</v>
      </c>
      <c r="AA220" s="124" t="s">
        <v>19</v>
      </c>
      <c r="AB220" s="124" t="s">
        <v>20</v>
      </c>
      <c r="AC220" s="125">
        <v>4</v>
      </c>
      <c r="AD220" s="124" t="s">
        <v>224</v>
      </c>
      <c r="AE220" s="124" t="s">
        <v>22</v>
      </c>
      <c r="AF220" s="126">
        <v>97.5</v>
      </c>
    </row>
    <row r="221" spans="1:32" ht="15" x14ac:dyDescent="0.25">
      <c r="C221" t="s">
        <v>295</v>
      </c>
      <c r="D221" t="s">
        <v>14</v>
      </c>
      <c r="E221" t="s">
        <v>15</v>
      </c>
      <c r="F221" s="1">
        <v>15002178</v>
      </c>
      <c r="H221" t="s">
        <v>99</v>
      </c>
      <c r="I221" t="s">
        <v>100</v>
      </c>
      <c r="K221" t="s">
        <v>179</v>
      </c>
      <c r="L221" t="s">
        <v>180</v>
      </c>
      <c r="M221" s="134">
        <v>2015</v>
      </c>
      <c r="N221" s="1">
        <v>4</v>
      </c>
      <c r="O221" t="s">
        <v>182</v>
      </c>
      <c r="P221" t="s">
        <v>181</v>
      </c>
      <c r="Q221" s="2">
        <v>986</v>
      </c>
      <c r="S221" s="124" t="s">
        <v>14</v>
      </c>
      <c r="T221" s="124" t="s">
        <v>15</v>
      </c>
      <c r="U221" s="125">
        <v>15002651</v>
      </c>
      <c r="V221" s="124"/>
      <c r="W221" s="124" t="s">
        <v>217</v>
      </c>
      <c r="X221" s="124" t="s">
        <v>218</v>
      </c>
      <c r="Y221" s="124"/>
      <c r="Z221" s="124" t="s">
        <v>18</v>
      </c>
      <c r="AA221" s="124" t="s">
        <v>19</v>
      </c>
      <c r="AB221" s="124" t="s">
        <v>20</v>
      </c>
      <c r="AC221" s="125">
        <v>4</v>
      </c>
      <c r="AD221" s="124" t="s">
        <v>109</v>
      </c>
      <c r="AE221" s="124" t="s">
        <v>22</v>
      </c>
      <c r="AF221" s="126">
        <v>185.2</v>
      </c>
    </row>
    <row r="222" spans="1:32" ht="15" x14ac:dyDescent="0.25">
      <c r="C222" t="s">
        <v>295</v>
      </c>
      <c r="D222" t="s">
        <v>14</v>
      </c>
      <c r="E222" t="s">
        <v>15</v>
      </c>
      <c r="F222" s="1">
        <v>15002178</v>
      </c>
      <c r="H222" t="s">
        <v>99</v>
      </c>
      <c r="I222" t="s">
        <v>100</v>
      </c>
      <c r="K222" t="s">
        <v>179</v>
      </c>
      <c r="L222" t="s">
        <v>180</v>
      </c>
      <c r="M222" s="134">
        <v>2015</v>
      </c>
      <c r="N222" s="1">
        <v>4</v>
      </c>
      <c r="O222" t="s">
        <v>182</v>
      </c>
      <c r="P222" t="s">
        <v>181</v>
      </c>
      <c r="Q222" s="2">
        <v>986</v>
      </c>
      <c r="S222" s="124" t="s">
        <v>14</v>
      </c>
      <c r="T222" s="124" t="s">
        <v>15</v>
      </c>
      <c r="U222" s="125">
        <v>15002651</v>
      </c>
      <c r="V222" s="124"/>
      <c r="W222" s="124" t="s">
        <v>217</v>
      </c>
      <c r="X222" s="124" t="s">
        <v>218</v>
      </c>
      <c r="Y222" s="124"/>
      <c r="Z222" s="124" t="s">
        <v>18</v>
      </c>
      <c r="AA222" s="124" t="s">
        <v>19</v>
      </c>
      <c r="AB222" s="124" t="s">
        <v>20</v>
      </c>
      <c r="AC222" s="125">
        <v>4</v>
      </c>
      <c r="AD222" s="124" t="s">
        <v>86</v>
      </c>
      <c r="AE222" s="124" t="s">
        <v>22</v>
      </c>
      <c r="AF222" s="126">
        <v>7.43</v>
      </c>
    </row>
    <row r="223" spans="1:32" ht="15" x14ac:dyDescent="0.25">
      <c r="C223" t="s">
        <v>279</v>
      </c>
      <c r="D223" t="s">
        <v>14</v>
      </c>
      <c r="E223" t="s">
        <v>15</v>
      </c>
      <c r="F223" s="1">
        <v>15002262</v>
      </c>
      <c r="H223" t="s">
        <v>99</v>
      </c>
      <c r="I223" t="s">
        <v>100</v>
      </c>
      <c r="K223" t="s">
        <v>187</v>
      </c>
      <c r="L223" t="s">
        <v>174</v>
      </c>
      <c r="M223" s="134">
        <v>2015</v>
      </c>
      <c r="N223" s="1">
        <v>4</v>
      </c>
      <c r="O223" t="s">
        <v>188</v>
      </c>
      <c r="P223" t="s">
        <v>189</v>
      </c>
      <c r="Q223" s="2">
        <v>1075</v>
      </c>
      <c r="S223" s="124" t="s">
        <v>14</v>
      </c>
      <c r="T223" s="124" t="s">
        <v>15</v>
      </c>
      <c r="U223" s="125">
        <v>15003670</v>
      </c>
      <c r="V223" s="124"/>
      <c r="W223" s="124" t="s">
        <v>217</v>
      </c>
      <c r="X223" s="124" t="s">
        <v>218</v>
      </c>
      <c r="Y223" s="124"/>
      <c r="Z223" s="124" t="s">
        <v>18</v>
      </c>
      <c r="AA223" s="124" t="s">
        <v>19</v>
      </c>
      <c r="AB223" s="124" t="s">
        <v>20</v>
      </c>
      <c r="AC223" s="125">
        <v>5</v>
      </c>
      <c r="AD223" s="124" t="s">
        <v>86</v>
      </c>
      <c r="AE223" s="124" t="s">
        <v>137</v>
      </c>
      <c r="AF223" s="126">
        <v>2.0099999999999998</v>
      </c>
    </row>
    <row r="224" spans="1:32" ht="15" x14ac:dyDescent="0.25">
      <c r="C224" t="s">
        <v>301</v>
      </c>
      <c r="D224" t="s">
        <v>14</v>
      </c>
      <c r="E224" t="s">
        <v>15</v>
      </c>
      <c r="F224" s="1">
        <v>15002219</v>
      </c>
      <c r="H224" t="s">
        <v>25</v>
      </c>
      <c r="I224" t="s">
        <v>26</v>
      </c>
      <c r="K224" t="s">
        <v>35</v>
      </c>
      <c r="L224" t="s">
        <v>36</v>
      </c>
      <c r="M224" s="134">
        <v>2015</v>
      </c>
      <c r="N224" s="1">
        <v>4</v>
      </c>
      <c r="O224" t="s">
        <v>37</v>
      </c>
      <c r="P224" t="s">
        <v>39</v>
      </c>
      <c r="Q224" s="2">
        <v>1209.18</v>
      </c>
      <c r="S224" s="124" t="s">
        <v>14</v>
      </c>
      <c r="T224" s="124" t="s">
        <v>15</v>
      </c>
      <c r="U224" s="125">
        <v>15003670</v>
      </c>
      <c r="V224" s="124"/>
      <c r="W224" s="124" t="s">
        <v>217</v>
      </c>
      <c r="X224" s="124" t="s">
        <v>218</v>
      </c>
      <c r="Y224" s="124"/>
      <c r="Z224" s="124" t="s">
        <v>18</v>
      </c>
      <c r="AA224" s="124" t="s">
        <v>19</v>
      </c>
      <c r="AB224" s="124" t="s">
        <v>20</v>
      </c>
      <c r="AC224" s="125">
        <v>5</v>
      </c>
      <c r="AD224" s="124" t="s">
        <v>225</v>
      </c>
      <c r="AE224" s="124" t="s">
        <v>137</v>
      </c>
      <c r="AF224" s="126">
        <v>26.36</v>
      </c>
    </row>
    <row r="225" spans="3:32" ht="15" x14ac:dyDescent="0.25">
      <c r="C225" t="s">
        <v>301</v>
      </c>
      <c r="D225" t="s">
        <v>14</v>
      </c>
      <c r="E225" t="s">
        <v>15</v>
      </c>
      <c r="F225" s="1">
        <v>15000263</v>
      </c>
      <c r="H225" t="s">
        <v>99</v>
      </c>
      <c r="I225" t="s">
        <v>100</v>
      </c>
      <c r="K225" t="s">
        <v>165</v>
      </c>
      <c r="L225" t="s">
        <v>96</v>
      </c>
      <c r="M225" s="134">
        <v>2015</v>
      </c>
      <c r="N225" s="1">
        <v>1</v>
      </c>
      <c r="O225" t="s">
        <v>171</v>
      </c>
      <c r="P225" t="s">
        <v>167</v>
      </c>
      <c r="Q225" s="2">
        <v>1223.49</v>
      </c>
      <c r="S225" s="124" t="s">
        <v>14</v>
      </c>
      <c r="T225" s="124" t="s">
        <v>15</v>
      </c>
      <c r="U225" s="125">
        <v>15004199</v>
      </c>
      <c r="V225" s="124"/>
      <c r="W225" s="124" t="s">
        <v>217</v>
      </c>
      <c r="X225" s="124" t="s">
        <v>218</v>
      </c>
      <c r="Y225" s="124"/>
      <c r="Z225" s="124" t="s">
        <v>18</v>
      </c>
      <c r="AA225" s="124" t="s">
        <v>226</v>
      </c>
      <c r="AB225" s="124" t="s">
        <v>20</v>
      </c>
      <c r="AC225" s="125">
        <v>6</v>
      </c>
      <c r="AD225" s="124" t="s">
        <v>227</v>
      </c>
      <c r="AE225" s="124" t="s">
        <v>228</v>
      </c>
      <c r="AF225" s="126">
        <v>153.79</v>
      </c>
    </row>
    <row r="226" spans="3:32" ht="15" x14ac:dyDescent="0.25">
      <c r="C226" t="s">
        <v>301</v>
      </c>
      <c r="F226" s="1"/>
      <c r="K226" s="119" t="s">
        <v>165</v>
      </c>
      <c r="L226" s="119" t="s">
        <v>96</v>
      </c>
      <c r="M226" s="134">
        <v>2015</v>
      </c>
      <c r="N226" s="119">
        <v>9</v>
      </c>
      <c r="O226" s="119" t="s">
        <v>171</v>
      </c>
      <c r="Q226" s="105">
        <v>1224.9100000000001</v>
      </c>
      <c r="S226" s="124" t="s">
        <v>14</v>
      </c>
      <c r="T226" s="124" t="s">
        <v>15</v>
      </c>
      <c r="U226" s="125">
        <v>15004313</v>
      </c>
      <c r="V226" s="124"/>
      <c r="W226" s="124" t="s">
        <v>217</v>
      </c>
      <c r="X226" s="124" t="s">
        <v>218</v>
      </c>
      <c r="Y226" s="124"/>
      <c r="Z226" s="124" t="s">
        <v>18</v>
      </c>
      <c r="AA226" s="124" t="s">
        <v>19</v>
      </c>
      <c r="AB226" s="124" t="s">
        <v>20</v>
      </c>
      <c r="AC226" s="125">
        <v>6</v>
      </c>
      <c r="AD226" s="124" t="s">
        <v>149</v>
      </c>
      <c r="AE226" s="124" t="s">
        <v>91</v>
      </c>
      <c r="AF226" s="126">
        <v>5.14</v>
      </c>
    </row>
    <row r="227" spans="3:32" ht="15" x14ac:dyDescent="0.25">
      <c r="C227" t="s">
        <v>285</v>
      </c>
      <c r="D227" t="s">
        <v>14</v>
      </c>
      <c r="E227" t="s">
        <v>15</v>
      </c>
      <c r="F227" s="121">
        <v>15002222</v>
      </c>
      <c r="H227" s="120" t="s">
        <v>25</v>
      </c>
      <c r="I227" s="120" t="s">
        <v>26</v>
      </c>
      <c r="K227" s="120" t="s">
        <v>60</v>
      </c>
      <c r="L227" s="120" t="s">
        <v>36</v>
      </c>
      <c r="M227" s="134">
        <v>2015</v>
      </c>
      <c r="N227" s="121">
        <v>4</v>
      </c>
      <c r="O227" s="120" t="s">
        <v>61</v>
      </c>
      <c r="P227" s="120" t="s">
        <v>63</v>
      </c>
      <c r="Q227" s="2">
        <v>1351.11</v>
      </c>
      <c r="S227" s="124" t="s">
        <v>14</v>
      </c>
      <c r="T227" s="124" t="s">
        <v>15</v>
      </c>
      <c r="U227" s="125">
        <v>15005696</v>
      </c>
      <c r="V227" s="124"/>
      <c r="W227" s="124" t="s">
        <v>217</v>
      </c>
      <c r="X227" s="124" t="s">
        <v>218</v>
      </c>
      <c r="Y227" s="124"/>
      <c r="Z227" s="124" t="s">
        <v>18</v>
      </c>
      <c r="AA227" s="124" t="s">
        <v>19</v>
      </c>
      <c r="AB227" s="124" t="s">
        <v>20</v>
      </c>
      <c r="AC227" s="125">
        <v>8</v>
      </c>
      <c r="AD227" s="124" t="s">
        <v>351</v>
      </c>
      <c r="AE227" s="124" t="s">
        <v>347</v>
      </c>
      <c r="AF227" s="126">
        <v>41.85</v>
      </c>
    </row>
    <row r="228" spans="3:32" ht="15" x14ac:dyDescent="0.25">
      <c r="C228" t="s">
        <v>285</v>
      </c>
      <c r="F228" s="120"/>
      <c r="H228" s="66" t="s">
        <v>25</v>
      </c>
      <c r="I228" s="66" t="s">
        <v>26</v>
      </c>
      <c r="K228" s="66" t="s">
        <v>60</v>
      </c>
      <c r="L228" s="66" t="s">
        <v>36</v>
      </c>
      <c r="M228" s="134">
        <v>2015</v>
      </c>
      <c r="N228" s="66">
        <v>4</v>
      </c>
      <c r="O228" s="66" t="s">
        <v>61</v>
      </c>
      <c r="P228" s="66" t="s">
        <v>63</v>
      </c>
      <c r="Q228" s="66">
        <v>1351.11</v>
      </c>
      <c r="S228" s="124" t="s">
        <v>14</v>
      </c>
      <c r="T228" s="124" t="s">
        <v>15</v>
      </c>
      <c r="U228" s="125">
        <v>15007127</v>
      </c>
      <c r="V228" s="124"/>
      <c r="W228" s="124" t="s">
        <v>217</v>
      </c>
      <c r="X228" s="124" t="s">
        <v>218</v>
      </c>
      <c r="Y228" s="124"/>
      <c r="Z228" s="124" t="s">
        <v>18</v>
      </c>
      <c r="AA228" s="124" t="s">
        <v>19</v>
      </c>
      <c r="AB228" s="124" t="s">
        <v>20</v>
      </c>
      <c r="AC228" s="125">
        <v>10</v>
      </c>
      <c r="AD228" s="124" t="s">
        <v>499</v>
      </c>
      <c r="AE228" s="124" t="s">
        <v>481</v>
      </c>
      <c r="AF228" s="126">
        <v>645</v>
      </c>
    </row>
    <row r="229" spans="3:32" ht="15" x14ac:dyDescent="0.25">
      <c r="C229" t="s">
        <v>289</v>
      </c>
      <c r="F229" s="120"/>
      <c r="H229" s="66" t="s">
        <v>360</v>
      </c>
      <c r="I229" s="66" t="s">
        <v>361</v>
      </c>
      <c r="K229" s="66" t="s">
        <v>18</v>
      </c>
      <c r="L229" s="66" t="s">
        <v>19</v>
      </c>
      <c r="M229" s="134">
        <v>2015</v>
      </c>
      <c r="N229" s="66">
        <v>8</v>
      </c>
      <c r="O229" s="66" t="s">
        <v>21</v>
      </c>
      <c r="P229" s="66" t="s">
        <v>366</v>
      </c>
      <c r="Q229" s="66">
        <v>1385.7</v>
      </c>
      <c r="S229" s="124" t="s">
        <v>14</v>
      </c>
      <c r="T229" s="124" t="s">
        <v>15</v>
      </c>
      <c r="U229" s="125">
        <v>15007127</v>
      </c>
      <c r="V229" s="124"/>
      <c r="W229" s="124" t="s">
        <v>217</v>
      </c>
      <c r="X229" s="124" t="s">
        <v>218</v>
      </c>
      <c r="Y229" s="124"/>
      <c r="Z229" s="124" t="s">
        <v>18</v>
      </c>
      <c r="AA229" s="124" t="s">
        <v>19</v>
      </c>
      <c r="AB229" s="124" t="s">
        <v>20</v>
      </c>
      <c r="AC229" s="125">
        <v>10</v>
      </c>
      <c r="AD229" s="124" t="s">
        <v>109</v>
      </c>
      <c r="AE229" s="124" t="s">
        <v>481</v>
      </c>
      <c r="AF229" s="126">
        <v>197.97</v>
      </c>
    </row>
    <row r="230" spans="3:32" ht="15" x14ac:dyDescent="0.25">
      <c r="C230" t="s">
        <v>378</v>
      </c>
      <c r="D230" t="s">
        <v>367</v>
      </c>
      <c r="H230" s="120" t="s">
        <v>25</v>
      </c>
      <c r="I230" s="120" t="s">
        <v>26</v>
      </c>
      <c r="K230" s="120">
        <v>1510249</v>
      </c>
      <c r="L230" s="120" t="s">
        <v>36</v>
      </c>
      <c r="M230" s="134">
        <v>2015</v>
      </c>
      <c r="N230" s="120">
        <v>13</v>
      </c>
      <c r="O230" s="120"/>
      <c r="P230" s="120"/>
      <c r="Q230" s="120">
        <v>1412.93</v>
      </c>
      <c r="S230" s="124" t="s">
        <v>14</v>
      </c>
      <c r="T230" s="124" t="s">
        <v>15</v>
      </c>
      <c r="U230" s="125">
        <v>15007127</v>
      </c>
      <c r="V230" s="124"/>
      <c r="W230" s="124" t="s">
        <v>217</v>
      </c>
      <c r="X230" s="124" t="s">
        <v>218</v>
      </c>
      <c r="Y230" s="124"/>
      <c r="Z230" s="124" t="s">
        <v>18</v>
      </c>
      <c r="AA230" s="124" t="s">
        <v>19</v>
      </c>
      <c r="AB230" s="124" t="s">
        <v>20</v>
      </c>
      <c r="AC230" s="125">
        <v>10</v>
      </c>
      <c r="AD230" s="124" t="s">
        <v>86</v>
      </c>
      <c r="AE230" s="124" t="s">
        <v>481</v>
      </c>
      <c r="AF230" s="126">
        <v>49.18</v>
      </c>
    </row>
    <row r="231" spans="3:32" ht="15" x14ac:dyDescent="0.25">
      <c r="C231" t="s">
        <v>301</v>
      </c>
      <c r="D231" t="s">
        <v>14</v>
      </c>
      <c r="E231" t="s">
        <v>15</v>
      </c>
      <c r="F231" s="120">
        <v>15000097</v>
      </c>
      <c r="H231" t="s">
        <v>25</v>
      </c>
      <c r="I231" t="s">
        <v>26</v>
      </c>
      <c r="K231" t="s">
        <v>40</v>
      </c>
      <c r="L231" t="s">
        <v>41</v>
      </c>
      <c r="M231" s="134">
        <v>2015</v>
      </c>
      <c r="N231" s="120">
        <v>1</v>
      </c>
      <c r="O231" t="s">
        <v>42</v>
      </c>
      <c r="P231" t="s">
        <v>43</v>
      </c>
      <c r="Q231" s="120">
        <v>1443.46</v>
      </c>
      <c r="S231" s="124" t="s">
        <v>14</v>
      </c>
      <c r="T231" s="124" t="s">
        <v>15</v>
      </c>
      <c r="U231" s="125">
        <v>15007127</v>
      </c>
      <c r="V231" s="124"/>
      <c r="W231" s="124" t="s">
        <v>217</v>
      </c>
      <c r="X231" s="124" t="s">
        <v>218</v>
      </c>
      <c r="Y231" s="124"/>
      <c r="Z231" s="124" t="s">
        <v>18</v>
      </c>
      <c r="AA231" s="124" t="s">
        <v>19</v>
      </c>
      <c r="AB231" s="124" t="s">
        <v>20</v>
      </c>
      <c r="AC231" s="125">
        <v>10</v>
      </c>
      <c r="AD231" s="124" t="s">
        <v>86</v>
      </c>
      <c r="AE231" s="124" t="s">
        <v>481</v>
      </c>
      <c r="AF231" s="126">
        <v>15.1</v>
      </c>
    </row>
    <row r="232" spans="3:32" ht="15" x14ac:dyDescent="0.25">
      <c r="C232" t="s">
        <v>301</v>
      </c>
      <c r="D232" t="s">
        <v>14</v>
      </c>
      <c r="E232" t="s">
        <v>15</v>
      </c>
      <c r="F232">
        <v>15000263</v>
      </c>
      <c r="H232" s="120" t="s">
        <v>99</v>
      </c>
      <c r="I232" s="120" t="s">
        <v>100</v>
      </c>
      <c r="K232" s="120" t="s">
        <v>165</v>
      </c>
      <c r="L232" s="120" t="s">
        <v>96</v>
      </c>
      <c r="M232" s="134">
        <v>2015</v>
      </c>
      <c r="N232" s="120">
        <v>1</v>
      </c>
      <c r="O232" s="120" t="s">
        <v>170</v>
      </c>
      <c r="P232" s="120" t="s">
        <v>167</v>
      </c>
      <c r="Q232" s="120">
        <v>1480.28</v>
      </c>
      <c r="S232" s="124" t="s">
        <v>14</v>
      </c>
      <c r="T232" s="124" t="s">
        <v>15</v>
      </c>
      <c r="U232" s="125">
        <v>15007810</v>
      </c>
      <c r="V232" s="124"/>
      <c r="W232" s="124" t="s">
        <v>217</v>
      </c>
      <c r="X232" s="124" t="s">
        <v>218</v>
      </c>
      <c r="Y232" s="124"/>
      <c r="Z232" s="124" t="s">
        <v>18</v>
      </c>
      <c r="AA232" s="124" t="s">
        <v>19</v>
      </c>
      <c r="AB232" s="124" t="s">
        <v>20</v>
      </c>
      <c r="AC232" s="125">
        <v>11</v>
      </c>
      <c r="AD232" s="124" t="s">
        <v>500</v>
      </c>
      <c r="AE232" s="124" t="s">
        <v>476</v>
      </c>
      <c r="AF232" s="126">
        <v>94.53</v>
      </c>
    </row>
    <row r="233" spans="3:32" ht="15" x14ac:dyDescent="0.25">
      <c r="C233" t="s">
        <v>301</v>
      </c>
      <c r="D233" t="s">
        <v>14</v>
      </c>
      <c r="E233" t="s">
        <v>15</v>
      </c>
      <c r="F233" s="120">
        <v>15000263</v>
      </c>
      <c r="H233" t="s">
        <v>99</v>
      </c>
      <c r="I233" t="s">
        <v>100</v>
      </c>
      <c r="K233" t="s">
        <v>165</v>
      </c>
      <c r="L233" t="s">
        <v>96</v>
      </c>
      <c r="M233" s="134">
        <v>2015</v>
      </c>
      <c r="N233" s="120">
        <v>1</v>
      </c>
      <c r="O233" t="s">
        <v>169</v>
      </c>
      <c r="P233" t="s">
        <v>167</v>
      </c>
      <c r="Q233" s="120">
        <v>1492.38</v>
      </c>
      <c r="S233" s="124" t="s">
        <v>14</v>
      </c>
      <c r="T233" s="124" t="s">
        <v>15</v>
      </c>
      <c r="U233" s="125">
        <v>15007810</v>
      </c>
      <c r="V233" s="124"/>
      <c r="W233" s="124" t="s">
        <v>217</v>
      </c>
      <c r="X233" s="124" t="s">
        <v>218</v>
      </c>
      <c r="Y233" s="124"/>
      <c r="Z233" s="124" t="s">
        <v>18</v>
      </c>
      <c r="AA233" s="124" t="s">
        <v>19</v>
      </c>
      <c r="AB233" s="124" t="s">
        <v>20</v>
      </c>
      <c r="AC233" s="125">
        <v>11</v>
      </c>
      <c r="AD233" s="124" t="s">
        <v>501</v>
      </c>
      <c r="AE233" s="124" t="s">
        <v>476</v>
      </c>
      <c r="AF233" s="126">
        <v>88.33</v>
      </c>
    </row>
    <row r="234" spans="3:32" ht="15" x14ac:dyDescent="0.25">
      <c r="C234" t="s">
        <v>289</v>
      </c>
      <c r="F234" s="120"/>
      <c r="H234" t="s">
        <v>360</v>
      </c>
      <c r="I234" t="s">
        <v>361</v>
      </c>
      <c r="K234" t="s">
        <v>18</v>
      </c>
      <c r="L234" t="s">
        <v>19</v>
      </c>
      <c r="M234" s="134">
        <v>2015</v>
      </c>
      <c r="N234" s="120">
        <v>7</v>
      </c>
      <c r="O234" t="s">
        <v>23</v>
      </c>
      <c r="P234" t="s">
        <v>364</v>
      </c>
      <c r="Q234" s="120">
        <v>1722.9</v>
      </c>
      <c r="S234" s="124" t="s">
        <v>14</v>
      </c>
      <c r="T234" s="124" t="s">
        <v>15</v>
      </c>
      <c r="U234" s="125">
        <v>15007240</v>
      </c>
      <c r="V234" s="124"/>
      <c r="W234" s="124" t="s">
        <v>217</v>
      </c>
      <c r="X234" s="124" t="s">
        <v>218</v>
      </c>
      <c r="Y234" s="124"/>
      <c r="Z234" s="124" t="s">
        <v>18</v>
      </c>
      <c r="AA234" s="124" t="s">
        <v>226</v>
      </c>
      <c r="AB234" s="124" t="s">
        <v>20</v>
      </c>
      <c r="AC234" s="125">
        <v>11</v>
      </c>
      <c r="AD234" s="124" t="s">
        <v>502</v>
      </c>
      <c r="AE234" s="124" t="s">
        <v>503</v>
      </c>
      <c r="AF234" s="126">
        <v>107.67</v>
      </c>
    </row>
    <row r="235" spans="3:32" ht="15" x14ac:dyDescent="0.25">
      <c r="C235" t="s">
        <v>301</v>
      </c>
      <c r="D235" t="s">
        <v>14</v>
      </c>
      <c r="E235" t="s">
        <v>15</v>
      </c>
      <c r="F235" s="120">
        <v>15000263</v>
      </c>
      <c r="H235" t="s">
        <v>99</v>
      </c>
      <c r="I235" t="s">
        <v>100</v>
      </c>
      <c r="K235" t="s">
        <v>165</v>
      </c>
      <c r="L235" t="s">
        <v>96</v>
      </c>
      <c r="M235" s="134">
        <v>2015</v>
      </c>
      <c r="N235" s="120">
        <v>1</v>
      </c>
      <c r="O235" t="s">
        <v>166</v>
      </c>
      <c r="P235" t="s">
        <v>167</v>
      </c>
      <c r="Q235" s="120">
        <v>1767.03</v>
      </c>
      <c r="S235" s="124" t="s">
        <v>14</v>
      </c>
      <c r="T235" s="124" t="s">
        <v>15</v>
      </c>
      <c r="U235" s="125">
        <v>15001018</v>
      </c>
      <c r="V235" s="124"/>
      <c r="W235" s="124" t="s">
        <v>217</v>
      </c>
      <c r="X235" s="124" t="s">
        <v>218</v>
      </c>
      <c r="Y235" s="124"/>
      <c r="Z235" s="124" t="s">
        <v>229</v>
      </c>
      <c r="AA235" s="124" t="s">
        <v>230</v>
      </c>
      <c r="AB235" s="124" t="s">
        <v>20</v>
      </c>
      <c r="AC235" s="125">
        <v>2</v>
      </c>
      <c r="AD235" s="124" t="s">
        <v>231</v>
      </c>
      <c r="AE235" s="124" t="s">
        <v>232</v>
      </c>
      <c r="AF235" s="126">
        <v>193.75</v>
      </c>
    </row>
    <row r="236" spans="3:32" ht="15" x14ac:dyDescent="0.25">
      <c r="C236" t="s">
        <v>285</v>
      </c>
      <c r="D236" t="s">
        <v>14</v>
      </c>
      <c r="E236" t="s">
        <v>15</v>
      </c>
      <c r="F236" s="120">
        <v>15002220</v>
      </c>
      <c r="H236" t="s">
        <v>25</v>
      </c>
      <c r="I236" t="s">
        <v>26</v>
      </c>
      <c r="K236" t="s">
        <v>60</v>
      </c>
      <c r="L236" t="s">
        <v>36</v>
      </c>
      <c r="M236" s="134">
        <v>2015</v>
      </c>
      <c r="N236" s="120">
        <v>4</v>
      </c>
      <c r="O236" t="s">
        <v>61</v>
      </c>
      <c r="P236" t="s">
        <v>62</v>
      </c>
      <c r="Q236" s="120">
        <v>1800.96</v>
      </c>
      <c r="S236" s="124" t="s">
        <v>14</v>
      </c>
      <c r="T236" s="124" t="s">
        <v>15</v>
      </c>
      <c r="U236" s="125">
        <v>15001018</v>
      </c>
      <c r="V236" s="124"/>
      <c r="W236" s="124" t="s">
        <v>217</v>
      </c>
      <c r="X236" s="124" t="s">
        <v>218</v>
      </c>
      <c r="Y236" s="124"/>
      <c r="Z236" s="124" t="s">
        <v>229</v>
      </c>
      <c r="AA236" s="124" t="s">
        <v>230</v>
      </c>
      <c r="AB236" s="124" t="s">
        <v>20</v>
      </c>
      <c r="AC236" s="125">
        <v>2</v>
      </c>
      <c r="AD236" s="124" t="s">
        <v>44</v>
      </c>
      <c r="AE236" s="124" t="s">
        <v>232</v>
      </c>
      <c r="AF236" s="126">
        <v>35</v>
      </c>
    </row>
    <row r="237" spans="3:32" ht="15" x14ac:dyDescent="0.25">
      <c r="C237" t="s">
        <v>301</v>
      </c>
      <c r="D237" t="s">
        <v>14</v>
      </c>
      <c r="E237" t="s">
        <v>15</v>
      </c>
      <c r="F237" s="120">
        <v>15000094</v>
      </c>
      <c r="H237" t="s">
        <v>99</v>
      </c>
      <c r="I237" t="s">
        <v>100</v>
      </c>
      <c r="K237" t="s">
        <v>173</v>
      </c>
      <c r="L237" t="s">
        <v>174</v>
      </c>
      <c r="M237" s="134">
        <v>2015</v>
      </c>
      <c r="N237" s="120">
        <v>1</v>
      </c>
      <c r="O237" t="s">
        <v>175</v>
      </c>
      <c r="P237" t="s">
        <v>176</v>
      </c>
      <c r="Q237" s="120">
        <v>1827.5</v>
      </c>
      <c r="S237" s="124" t="s">
        <v>14</v>
      </c>
      <c r="T237" s="124" t="s">
        <v>15</v>
      </c>
      <c r="U237" s="125">
        <v>15001018</v>
      </c>
      <c r="V237" s="124"/>
      <c r="W237" s="124" t="s">
        <v>217</v>
      </c>
      <c r="X237" s="124" t="s">
        <v>218</v>
      </c>
      <c r="Y237" s="124"/>
      <c r="Z237" s="124" t="s">
        <v>229</v>
      </c>
      <c r="AA237" s="124" t="s">
        <v>230</v>
      </c>
      <c r="AB237" s="124" t="s">
        <v>20</v>
      </c>
      <c r="AC237" s="125">
        <v>2</v>
      </c>
      <c r="AD237" s="124" t="s">
        <v>86</v>
      </c>
      <c r="AE237" s="124" t="s">
        <v>232</v>
      </c>
      <c r="AF237" s="126">
        <v>14.53</v>
      </c>
    </row>
    <row r="238" spans="3:32" ht="15" x14ac:dyDescent="0.25">
      <c r="C238" t="s">
        <v>385</v>
      </c>
      <c r="D238" t="s">
        <v>367</v>
      </c>
      <c r="F238" s="120"/>
      <c r="K238">
        <v>1511386</v>
      </c>
      <c r="L238" t="s">
        <v>386</v>
      </c>
      <c r="M238" s="134">
        <v>2015</v>
      </c>
      <c r="N238" s="120">
        <v>13</v>
      </c>
      <c r="Q238" s="120">
        <v>2021</v>
      </c>
      <c r="S238" s="124" t="s">
        <v>14</v>
      </c>
      <c r="T238" s="124" t="s">
        <v>15</v>
      </c>
      <c r="U238" s="125">
        <v>15002080</v>
      </c>
      <c r="V238" s="124"/>
      <c r="W238" s="124" t="s">
        <v>217</v>
      </c>
      <c r="X238" s="124" t="s">
        <v>218</v>
      </c>
      <c r="Y238" s="124"/>
      <c r="Z238" s="124" t="s">
        <v>233</v>
      </c>
      <c r="AA238" s="124" t="s">
        <v>234</v>
      </c>
      <c r="AB238" s="124" t="s">
        <v>20</v>
      </c>
      <c r="AC238" s="125">
        <v>4</v>
      </c>
      <c r="AD238" s="124" t="s">
        <v>235</v>
      </c>
      <c r="AE238" s="124" t="s">
        <v>236</v>
      </c>
      <c r="AF238" s="126">
        <v>72.42</v>
      </c>
    </row>
    <row r="239" spans="3:32" ht="15" x14ac:dyDescent="0.25">
      <c r="C239" t="s">
        <v>301</v>
      </c>
      <c r="D239" t="s">
        <v>14</v>
      </c>
      <c r="E239" t="s">
        <v>15</v>
      </c>
      <c r="F239" s="120">
        <v>15000263</v>
      </c>
      <c r="H239" t="s">
        <v>99</v>
      </c>
      <c r="I239" t="s">
        <v>100</v>
      </c>
      <c r="K239" t="s">
        <v>165</v>
      </c>
      <c r="L239" t="s">
        <v>96</v>
      </c>
      <c r="M239" s="134">
        <v>2015</v>
      </c>
      <c r="N239" s="120">
        <v>1</v>
      </c>
      <c r="O239" t="s">
        <v>168</v>
      </c>
      <c r="P239" t="s">
        <v>167</v>
      </c>
      <c r="Q239" s="120">
        <v>2109.7399999999998</v>
      </c>
      <c r="S239" s="124" t="s">
        <v>14</v>
      </c>
      <c r="T239" s="124" t="s">
        <v>15</v>
      </c>
      <c r="U239" s="125">
        <v>15002080</v>
      </c>
      <c r="V239" s="124"/>
      <c r="W239" s="124" t="s">
        <v>217</v>
      </c>
      <c r="X239" s="124" t="s">
        <v>218</v>
      </c>
      <c r="Y239" s="124"/>
      <c r="Z239" s="124" t="s">
        <v>233</v>
      </c>
      <c r="AA239" s="124" t="s">
        <v>234</v>
      </c>
      <c r="AB239" s="124" t="s">
        <v>20</v>
      </c>
      <c r="AC239" s="125">
        <v>4</v>
      </c>
      <c r="AD239" s="124" t="s">
        <v>44</v>
      </c>
      <c r="AE239" s="124" t="s">
        <v>236</v>
      </c>
      <c r="AF239" s="126">
        <v>14</v>
      </c>
    </row>
    <row r="240" spans="3:32" ht="15" x14ac:dyDescent="0.25">
      <c r="C240" t="s">
        <v>301</v>
      </c>
      <c r="D240" t="s">
        <v>14</v>
      </c>
      <c r="E240" t="s">
        <v>15</v>
      </c>
      <c r="F240" s="120">
        <v>15001330</v>
      </c>
      <c r="H240" t="s">
        <v>99</v>
      </c>
      <c r="I240" t="s">
        <v>100</v>
      </c>
      <c r="K240" s="120" t="s">
        <v>150</v>
      </c>
      <c r="L240" s="120" t="s">
        <v>151</v>
      </c>
      <c r="M240" s="134">
        <v>2015</v>
      </c>
      <c r="N240" s="120">
        <v>3</v>
      </c>
      <c r="O240" s="120" t="s">
        <v>152</v>
      </c>
      <c r="P240" s="120" t="s">
        <v>153</v>
      </c>
      <c r="Q240" s="120">
        <v>2115.75</v>
      </c>
      <c r="S240" s="124" t="s">
        <v>14</v>
      </c>
      <c r="T240" s="124" t="s">
        <v>15</v>
      </c>
      <c r="U240" s="125">
        <v>15001505</v>
      </c>
      <c r="V240" s="124"/>
      <c r="W240" s="124" t="s">
        <v>217</v>
      </c>
      <c r="X240" s="124" t="s">
        <v>218</v>
      </c>
      <c r="Y240" s="124"/>
      <c r="Z240" s="124" t="s">
        <v>237</v>
      </c>
      <c r="AA240" s="124" t="s">
        <v>238</v>
      </c>
      <c r="AB240" s="124" t="s">
        <v>20</v>
      </c>
      <c r="AC240" s="125">
        <v>3</v>
      </c>
      <c r="AD240" s="124" t="s">
        <v>239</v>
      </c>
      <c r="AE240" s="124" t="s">
        <v>240</v>
      </c>
      <c r="AF240" s="126">
        <v>310.41000000000003</v>
      </c>
    </row>
    <row r="241" spans="3:32" ht="15" x14ac:dyDescent="0.25">
      <c r="C241" t="s">
        <v>301</v>
      </c>
      <c r="D241" t="s">
        <v>14</v>
      </c>
      <c r="E241" t="s">
        <v>15</v>
      </c>
      <c r="F241" s="120">
        <v>15001047</v>
      </c>
      <c r="H241" t="s">
        <v>25</v>
      </c>
      <c r="I241" t="s">
        <v>26</v>
      </c>
      <c r="K241" t="s">
        <v>31</v>
      </c>
      <c r="L241" t="s">
        <v>32</v>
      </c>
      <c r="M241" s="134">
        <v>2015</v>
      </c>
      <c r="N241" s="120">
        <v>2</v>
      </c>
      <c r="O241" t="s">
        <v>33</v>
      </c>
      <c r="P241" t="s">
        <v>34</v>
      </c>
      <c r="Q241" s="120">
        <v>2146.56</v>
      </c>
      <c r="S241" s="124" t="s">
        <v>14</v>
      </c>
      <c r="T241" s="124" t="s">
        <v>15</v>
      </c>
      <c r="U241" s="125">
        <v>15001505</v>
      </c>
      <c r="V241" s="124"/>
      <c r="W241" s="124" t="s">
        <v>217</v>
      </c>
      <c r="X241" s="124" t="s">
        <v>218</v>
      </c>
      <c r="Y241" s="124"/>
      <c r="Z241" s="124" t="s">
        <v>237</v>
      </c>
      <c r="AA241" s="124" t="s">
        <v>238</v>
      </c>
      <c r="AB241" s="124" t="s">
        <v>20</v>
      </c>
      <c r="AC241" s="125">
        <v>3</v>
      </c>
      <c r="AD241" s="124" t="s">
        <v>44</v>
      </c>
      <c r="AE241" s="124" t="s">
        <v>240</v>
      </c>
      <c r="AF241" s="126">
        <v>8.26</v>
      </c>
    </row>
    <row r="242" spans="3:32" ht="15" x14ac:dyDescent="0.25">
      <c r="C242" t="s">
        <v>295</v>
      </c>
      <c r="H242" s="120"/>
      <c r="I242" s="120"/>
      <c r="K242" s="120" t="s">
        <v>414</v>
      </c>
      <c r="L242" s="120" t="s">
        <v>65</v>
      </c>
      <c r="M242" s="134">
        <v>2015</v>
      </c>
      <c r="N242" s="120">
        <v>9</v>
      </c>
      <c r="O242" s="120" t="s">
        <v>415</v>
      </c>
      <c r="P242" s="120"/>
      <c r="Q242" s="120">
        <v>3024.26</v>
      </c>
      <c r="S242" s="124" t="s">
        <v>14</v>
      </c>
      <c r="T242" s="124" t="s">
        <v>15</v>
      </c>
      <c r="U242" s="125">
        <v>15004459</v>
      </c>
      <c r="V242" s="124"/>
      <c r="W242" s="124" t="s">
        <v>217</v>
      </c>
      <c r="X242" s="124" t="s">
        <v>218</v>
      </c>
      <c r="Y242" s="124"/>
      <c r="Z242" s="124" t="s">
        <v>241</v>
      </c>
      <c r="AA242" s="124" t="s">
        <v>234</v>
      </c>
      <c r="AB242" s="124" t="s">
        <v>20</v>
      </c>
      <c r="AC242" s="125">
        <v>7</v>
      </c>
      <c r="AD242" s="124" t="s">
        <v>242</v>
      </c>
      <c r="AE242" s="124" t="s">
        <v>243</v>
      </c>
      <c r="AF242" s="126">
        <v>196.87</v>
      </c>
    </row>
    <row r="243" spans="3:32" ht="15" x14ac:dyDescent="0.25">
      <c r="C243" t="s">
        <v>301</v>
      </c>
      <c r="D243" t="s">
        <v>14</v>
      </c>
      <c r="E243" t="s">
        <v>15</v>
      </c>
      <c r="F243" s="120">
        <v>15001286</v>
      </c>
      <c r="H243" t="s">
        <v>25</v>
      </c>
      <c r="I243" t="s">
        <v>26</v>
      </c>
      <c r="K243" t="s">
        <v>35</v>
      </c>
      <c r="L243" t="s">
        <v>36</v>
      </c>
      <c r="M243" s="134">
        <v>2015</v>
      </c>
      <c r="N243" s="120">
        <v>2</v>
      </c>
      <c r="O243" t="s">
        <v>37</v>
      </c>
      <c r="P243" t="s">
        <v>38</v>
      </c>
      <c r="Q243" s="120">
        <v>3305.43</v>
      </c>
      <c r="S243" s="124" t="s">
        <v>14</v>
      </c>
      <c r="T243" s="124" t="s">
        <v>15</v>
      </c>
      <c r="U243" s="125">
        <v>15005894</v>
      </c>
      <c r="V243" s="124"/>
      <c r="W243" s="124" t="s">
        <v>217</v>
      </c>
      <c r="X243" s="124" t="s">
        <v>218</v>
      </c>
      <c r="Y243" s="124"/>
      <c r="Z243" s="124" t="s">
        <v>352</v>
      </c>
      <c r="AA243" s="124" t="s">
        <v>234</v>
      </c>
      <c r="AB243" s="124" t="s">
        <v>20</v>
      </c>
      <c r="AC243" s="125">
        <v>9</v>
      </c>
      <c r="AD243" s="124" t="s">
        <v>353</v>
      </c>
      <c r="AE243" s="124" t="s">
        <v>436</v>
      </c>
      <c r="AF243" s="126">
        <v>73.12</v>
      </c>
    </row>
    <row r="244" spans="3:32" ht="15" x14ac:dyDescent="0.25">
      <c r="C244" s="120" t="s">
        <v>301</v>
      </c>
      <c r="D244" s="120" t="s">
        <v>14</v>
      </c>
      <c r="E244" s="120" t="s">
        <v>15</v>
      </c>
      <c r="F244" s="120">
        <v>15000020</v>
      </c>
      <c r="G244" s="120"/>
      <c r="H244" s="120" t="s">
        <v>99</v>
      </c>
      <c r="I244" s="120" t="s">
        <v>100</v>
      </c>
      <c r="J244" s="120"/>
      <c r="K244" s="120" t="s">
        <v>161</v>
      </c>
      <c r="L244" s="120" t="s">
        <v>162</v>
      </c>
      <c r="M244" s="134">
        <v>2015</v>
      </c>
      <c r="N244" s="120">
        <v>1</v>
      </c>
      <c r="O244" s="120" t="s">
        <v>163</v>
      </c>
      <c r="P244" s="120" t="s">
        <v>164</v>
      </c>
      <c r="Q244" s="120">
        <v>3332.45</v>
      </c>
      <c r="S244" s="124" t="s">
        <v>14</v>
      </c>
      <c r="T244" s="124" t="s">
        <v>15</v>
      </c>
      <c r="U244" s="125">
        <v>15005894</v>
      </c>
      <c r="V244" s="124"/>
      <c r="W244" s="124" t="s">
        <v>217</v>
      </c>
      <c r="X244" s="124" t="s">
        <v>218</v>
      </c>
      <c r="Y244" s="124"/>
      <c r="Z244" s="124" t="s">
        <v>352</v>
      </c>
      <c r="AA244" s="124" t="s">
        <v>234</v>
      </c>
      <c r="AB244" s="124" t="s">
        <v>20</v>
      </c>
      <c r="AC244" s="125">
        <v>9</v>
      </c>
      <c r="AD244" s="124" t="s">
        <v>44</v>
      </c>
      <c r="AE244" s="124" t="s">
        <v>436</v>
      </c>
      <c r="AF244" s="126">
        <v>3.75</v>
      </c>
    </row>
    <row r="245" spans="3:32" ht="15" x14ac:dyDescent="0.25">
      <c r="C245" t="s">
        <v>294</v>
      </c>
      <c r="D245" t="s">
        <v>14</v>
      </c>
      <c r="E245" t="s">
        <v>15</v>
      </c>
      <c r="F245" s="120">
        <v>15002730</v>
      </c>
      <c r="H245" t="s">
        <v>99</v>
      </c>
      <c r="I245" t="s">
        <v>100</v>
      </c>
      <c r="K245" t="s">
        <v>177</v>
      </c>
      <c r="L245" t="s">
        <v>155</v>
      </c>
      <c r="M245" s="134">
        <v>2015</v>
      </c>
      <c r="N245" s="120">
        <v>5</v>
      </c>
      <c r="O245" t="s">
        <v>159</v>
      </c>
      <c r="P245" t="s">
        <v>178</v>
      </c>
      <c r="Q245" s="120">
        <v>3645</v>
      </c>
      <c r="S245" s="124" t="s">
        <v>14</v>
      </c>
      <c r="T245" s="124" t="s">
        <v>15</v>
      </c>
      <c r="U245" s="125">
        <v>15005894</v>
      </c>
      <c r="V245" s="124"/>
      <c r="W245" s="124" t="s">
        <v>217</v>
      </c>
      <c r="X245" s="124" t="s">
        <v>218</v>
      </c>
      <c r="Y245" s="124"/>
      <c r="Z245" s="124" t="s">
        <v>352</v>
      </c>
      <c r="AA245" s="124" t="s">
        <v>234</v>
      </c>
      <c r="AB245" s="124" t="s">
        <v>20</v>
      </c>
      <c r="AC245" s="125">
        <v>9</v>
      </c>
      <c r="AD245" s="124" t="s">
        <v>354</v>
      </c>
      <c r="AE245" s="124" t="s">
        <v>436</v>
      </c>
      <c r="AF245" s="126">
        <v>24.49</v>
      </c>
    </row>
    <row r="246" spans="3:32" ht="15" x14ac:dyDescent="0.25">
      <c r="C246" t="s">
        <v>285</v>
      </c>
      <c r="D246" t="s">
        <v>14</v>
      </c>
      <c r="E246" t="s">
        <v>15</v>
      </c>
      <c r="F246" s="120">
        <v>15002221</v>
      </c>
      <c r="H246" t="s">
        <v>25</v>
      </c>
      <c r="I246" t="s">
        <v>26</v>
      </c>
      <c r="K246" t="s">
        <v>68</v>
      </c>
      <c r="L246" t="s">
        <v>36</v>
      </c>
      <c r="M246" s="134">
        <v>2015</v>
      </c>
      <c r="N246" s="120">
        <v>4</v>
      </c>
      <c r="O246" t="s">
        <v>69</v>
      </c>
      <c r="P246" t="s">
        <v>70</v>
      </c>
      <c r="Q246" s="120">
        <v>4543.5600000000004</v>
      </c>
      <c r="S246" s="124" t="s">
        <v>14</v>
      </c>
      <c r="T246" s="124" t="s">
        <v>15</v>
      </c>
      <c r="U246" s="125">
        <v>15006562</v>
      </c>
      <c r="V246" s="124"/>
      <c r="W246" s="124" t="s">
        <v>217</v>
      </c>
      <c r="X246" s="124" t="s">
        <v>218</v>
      </c>
      <c r="Y246" s="124"/>
      <c r="Z246" s="124" t="s">
        <v>352</v>
      </c>
      <c r="AA246" s="124" t="s">
        <v>234</v>
      </c>
      <c r="AB246" s="124" t="s">
        <v>20</v>
      </c>
      <c r="AC246" s="125">
        <v>10</v>
      </c>
      <c r="AD246" s="124" t="s">
        <v>437</v>
      </c>
      <c r="AE246" s="124" t="s">
        <v>438</v>
      </c>
      <c r="AF246" s="126">
        <v>47.84</v>
      </c>
    </row>
    <row r="247" spans="3:32" ht="15" x14ac:dyDescent="0.25">
      <c r="C247" t="s">
        <v>301</v>
      </c>
      <c r="D247" t="s">
        <v>14</v>
      </c>
      <c r="E247" t="s">
        <v>15</v>
      </c>
      <c r="F247" s="120">
        <v>15002729</v>
      </c>
      <c r="H247" t="s">
        <v>99</v>
      </c>
      <c r="I247" t="s">
        <v>100</v>
      </c>
      <c r="K247" t="s">
        <v>154</v>
      </c>
      <c r="L247" t="s">
        <v>155</v>
      </c>
      <c r="M247" s="134">
        <v>2015</v>
      </c>
      <c r="N247" s="120">
        <v>5</v>
      </c>
      <c r="O247" t="s">
        <v>159</v>
      </c>
      <c r="P247" t="s">
        <v>158</v>
      </c>
      <c r="Q247" s="120">
        <v>7290</v>
      </c>
      <c r="S247" s="124" t="s">
        <v>14</v>
      </c>
      <c r="T247" s="124" t="s">
        <v>15</v>
      </c>
      <c r="U247" s="125">
        <v>15006562</v>
      </c>
      <c r="V247" s="124"/>
      <c r="W247" s="124" t="s">
        <v>217</v>
      </c>
      <c r="X247" s="124" t="s">
        <v>218</v>
      </c>
      <c r="Y247" s="124"/>
      <c r="Z247" s="124" t="s">
        <v>352</v>
      </c>
      <c r="AA247" s="124" t="s">
        <v>234</v>
      </c>
      <c r="AB247" s="124" t="s">
        <v>20</v>
      </c>
      <c r="AC247" s="125">
        <v>10</v>
      </c>
      <c r="AD247" s="124" t="s">
        <v>44</v>
      </c>
      <c r="AE247" s="124" t="s">
        <v>438</v>
      </c>
      <c r="AF247" s="126">
        <v>14</v>
      </c>
    </row>
    <row r="248" spans="3:32" ht="15" x14ac:dyDescent="0.25">
      <c r="C248" t="s">
        <v>285</v>
      </c>
      <c r="D248" t="s">
        <v>14</v>
      </c>
      <c r="E248" t="s">
        <v>15</v>
      </c>
      <c r="F248" s="120">
        <v>15004549</v>
      </c>
      <c r="H248" t="s">
        <v>25</v>
      </c>
      <c r="I248" t="s">
        <v>26</v>
      </c>
      <c r="K248" t="s">
        <v>71</v>
      </c>
      <c r="L248" t="s">
        <v>36</v>
      </c>
      <c r="M248" s="134">
        <v>2015</v>
      </c>
      <c r="N248" s="120">
        <v>7</v>
      </c>
      <c r="O248" t="s">
        <v>69</v>
      </c>
      <c r="P248" t="s">
        <v>72</v>
      </c>
      <c r="Q248" s="120">
        <v>9940.98</v>
      </c>
      <c r="S248" s="124" t="s">
        <v>14</v>
      </c>
      <c r="T248" s="124" t="s">
        <v>15</v>
      </c>
      <c r="U248" s="125">
        <v>15005829</v>
      </c>
      <c r="V248" s="124"/>
      <c r="W248" s="124" t="s">
        <v>217</v>
      </c>
      <c r="X248" s="124" t="s">
        <v>218</v>
      </c>
      <c r="Y248" s="124"/>
      <c r="Z248" s="124" t="s">
        <v>355</v>
      </c>
      <c r="AA248" s="124" t="s">
        <v>234</v>
      </c>
      <c r="AB248" s="124" t="s">
        <v>20</v>
      </c>
      <c r="AC248" s="125">
        <v>9</v>
      </c>
      <c r="AD248" s="124" t="s">
        <v>356</v>
      </c>
      <c r="AE248" s="124" t="s">
        <v>439</v>
      </c>
      <c r="AF248" s="126">
        <v>266.52</v>
      </c>
    </row>
    <row r="249" spans="3:32" ht="15" x14ac:dyDescent="0.25">
      <c r="C249" t="s">
        <v>301</v>
      </c>
      <c r="D249" t="s">
        <v>14</v>
      </c>
      <c r="E249" t="s">
        <v>15</v>
      </c>
      <c r="F249" s="120">
        <v>15002479</v>
      </c>
      <c r="H249" t="s">
        <v>99</v>
      </c>
      <c r="I249" t="s">
        <v>100</v>
      </c>
      <c r="K249" t="s">
        <v>154</v>
      </c>
      <c r="L249" t="s">
        <v>155</v>
      </c>
      <c r="M249" s="134">
        <v>2015</v>
      </c>
      <c r="N249" s="120">
        <v>4</v>
      </c>
      <c r="O249" t="s">
        <v>156</v>
      </c>
      <c r="P249" t="s">
        <v>157</v>
      </c>
      <c r="Q249" s="120">
        <v>11874</v>
      </c>
      <c r="S249" s="124" t="s">
        <v>14</v>
      </c>
      <c r="T249" s="124" t="s">
        <v>15</v>
      </c>
      <c r="U249" s="125">
        <v>15005829</v>
      </c>
      <c r="V249" s="124"/>
      <c r="W249" s="124" t="s">
        <v>217</v>
      </c>
      <c r="X249" s="124" t="s">
        <v>218</v>
      </c>
      <c r="Y249" s="124"/>
      <c r="Z249" s="124" t="s">
        <v>355</v>
      </c>
      <c r="AA249" s="124" t="s">
        <v>234</v>
      </c>
      <c r="AB249" s="124" t="s">
        <v>20</v>
      </c>
      <c r="AC249" s="125">
        <v>9</v>
      </c>
      <c r="AD249" s="124" t="s">
        <v>44</v>
      </c>
      <c r="AE249" s="124" t="s">
        <v>439</v>
      </c>
      <c r="AF249" s="126">
        <v>3.75</v>
      </c>
    </row>
    <row r="250" spans="3:32" ht="15" x14ac:dyDescent="0.25">
      <c r="C250" t="s">
        <v>379</v>
      </c>
      <c r="D250" t="s">
        <v>367</v>
      </c>
      <c r="F250" s="120"/>
      <c r="H250" t="s">
        <v>25</v>
      </c>
      <c r="I250" t="s">
        <v>26</v>
      </c>
      <c r="K250">
        <v>1510929</v>
      </c>
      <c r="L250" t="s">
        <v>36</v>
      </c>
      <c r="M250" s="134">
        <v>2015</v>
      </c>
      <c r="N250" s="120">
        <v>13</v>
      </c>
      <c r="Q250" s="120">
        <v>12913.02</v>
      </c>
      <c r="S250" s="124" t="s">
        <v>14</v>
      </c>
      <c r="T250" s="124" t="s">
        <v>15</v>
      </c>
      <c r="U250" s="125">
        <v>15006842</v>
      </c>
      <c r="V250" s="124"/>
      <c r="W250" s="124" t="s">
        <v>217</v>
      </c>
      <c r="X250" s="124" t="s">
        <v>218</v>
      </c>
      <c r="Y250" s="124"/>
      <c r="Z250" s="124" t="s">
        <v>504</v>
      </c>
      <c r="AA250" s="124" t="s">
        <v>234</v>
      </c>
      <c r="AB250" s="124" t="s">
        <v>20</v>
      </c>
      <c r="AC250" s="125">
        <v>10</v>
      </c>
      <c r="AD250" s="124" t="s">
        <v>505</v>
      </c>
      <c r="AE250" s="124" t="s">
        <v>506</v>
      </c>
      <c r="AF250" s="126">
        <v>359.58</v>
      </c>
    </row>
    <row r="251" spans="3:32" ht="15" x14ac:dyDescent="0.25">
      <c r="C251" t="s">
        <v>293</v>
      </c>
      <c r="D251" t="s">
        <v>255</v>
      </c>
      <c r="E251" t="s">
        <v>15</v>
      </c>
      <c r="F251" s="120">
        <v>15002246</v>
      </c>
      <c r="H251" t="s">
        <v>256</v>
      </c>
      <c r="I251" t="s">
        <v>257</v>
      </c>
      <c r="K251" t="s">
        <v>258</v>
      </c>
      <c r="L251" t="s">
        <v>259</v>
      </c>
      <c r="M251" s="134">
        <v>2015</v>
      </c>
      <c r="N251" s="120">
        <v>4</v>
      </c>
      <c r="O251" t="s">
        <v>260</v>
      </c>
      <c r="P251" t="s">
        <v>261</v>
      </c>
      <c r="Q251" s="120">
        <v>20000</v>
      </c>
      <c r="S251" s="124" t="s">
        <v>14</v>
      </c>
      <c r="T251" s="124" t="s">
        <v>15</v>
      </c>
      <c r="U251" s="125">
        <v>15005635</v>
      </c>
      <c r="V251" s="124"/>
      <c r="W251" s="124" t="s">
        <v>357</v>
      </c>
      <c r="X251" s="124" t="s">
        <v>358</v>
      </c>
      <c r="Y251" s="124"/>
      <c r="Z251" s="124" t="s">
        <v>18</v>
      </c>
      <c r="AA251" s="124" t="s">
        <v>19</v>
      </c>
      <c r="AB251" s="124" t="s">
        <v>20</v>
      </c>
      <c r="AC251" s="125">
        <v>8</v>
      </c>
      <c r="AD251" s="124" t="s">
        <v>359</v>
      </c>
      <c r="AE251" s="124" t="s">
        <v>348</v>
      </c>
      <c r="AF251" s="126">
        <v>45.71</v>
      </c>
    </row>
    <row r="252" spans="3:32" ht="15" x14ac:dyDescent="0.25">
      <c r="C252" t="s">
        <v>294</v>
      </c>
      <c r="D252" s="67" t="s">
        <v>367</v>
      </c>
      <c r="F252" s="67"/>
      <c r="H252" s="67" t="s">
        <v>99</v>
      </c>
      <c r="I252" s="67" t="s">
        <v>100</v>
      </c>
      <c r="K252" s="67">
        <v>1510996</v>
      </c>
      <c r="L252" s="67" t="s">
        <v>155</v>
      </c>
      <c r="M252" s="134">
        <v>2015</v>
      </c>
      <c r="N252" s="119">
        <v>10</v>
      </c>
      <c r="O252" s="119" t="s">
        <v>428</v>
      </c>
      <c r="Q252" s="105">
        <v>19790</v>
      </c>
      <c r="S252" s="124" t="s">
        <v>14</v>
      </c>
      <c r="T252" s="124" t="s">
        <v>15</v>
      </c>
      <c r="U252" s="125">
        <v>15001796</v>
      </c>
      <c r="V252" s="124"/>
      <c r="W252" s="124" t="s">
        <v>244</v>
      </c>
      <c r="X252" s="124" t="s">
        <v>245</v>
      </c>
      <c r="Y252" s="124"/>
      <c r="Z252" s="124" t="s">
        <v>18</v>
      </c>
      <c r="AA252" s="124" t="s">
        <v>141</v>
      </c>
      <c r="AB252" s="124" t="s">
        <v>20</v>
      </c>
      <c r="AC252" s="125">
        <v>3</v>
      </c>
      <c r="AD252" s="124" t="s">
        <v>246</v>
      </c>
      <c r="AE252" s="124" t="s">
        <v>247</v>
      </c>
      <c r="AF252" s="126">
        <v>82.23</v>
      </c>
    </row>
    <row r="253" spans="3:32" ht="15" x14ac:dyDescent="0.25">
      <c r="C253" t="s">
        <v>302</v>
      </c>
      <c r="D253" t="s">
        <v>14</v>
      </c>
      <c r="E253" t="s">
        <v>15</v>
      </c>
      <c r="F253" s="120"/>
      <c r="G253" t="s">
        <v>250</v>
      </c>
      <c r="H253" t="s">
        <v>251</v>
      </c>
      <c r="I253" t="s">
        <v>252</v>
      </c>
      <c r="L253" s="120" t="s">
        <v>18</v>
      </c>
      <c r="M253" s="134">
        <v>2015</v>
      </c>
      <c r="N253" s="121">
        <v>6</v>
      </c>
      <c r="O253" s="120" t="s">
        <v>253</v>
      </c>
      <c r="P253" s="120"/>
      <c r="Q253" s="2">
        <v>252900</v>
      </c>
      <c r="S253" s="124" t="s">
        <v>14</v>
      </c>
      <c r="T253" s="124" t="s">
        <v>15</v>
      </c>
      <c r="U253" s="125">
        <v>15003211</v>
      </c>
      <c r="V253" s="124"/>
      <c r="W253" s="124" t="s">
        <v>244</v>
      </c>
      <c r="X253" s="124" t="s">
        <v>245</v>
      </c>
      <c r="Y253" s="124"/>
      <c r="Z253" s="124" t="s">
        <v>18</v>
      </c>
      <c r="AA253" s="124" t="s">
        <v>141</v>
      </c>
      <c r="AB253" s="124" t="s">
        <v>20</v>
      </c>
      <c r="AC253" s="125">
        <v>5</v>
      </c>
      <c r="AD253" s="124" t="s">
        <v>248</v>
      </c>
      <c r="AE253" s="124" t="s">
        <v>249</v>
      </c>
      <c r="AF253" s="126">
        <v>82.23</v>
      </c>
    </row>
    <row r="254" spans="3:32" ht="15" x14ac:dyDescent="0.25">
      <c r="C254" t="s">
        <v>294</v>
      </c>
      <c r="D254" s="67" t="s">
        <v>367</v>
      </c>
      <c r="F254" s="67"/>
      <c r="H254" s="67" t="s">
        <v>99</v>
      </c>
      <c r="I254" s="67" t="s">
        <v>100</v>
      </c>
      <c r="K254" s="119" t="s">
        <v>426</v>
      </c>
      <c r="L254" s="119" t="s">
        <v>155</v>
      </c>
      <c r="M254" s="134">
        <v>2015</v>
      </c>
      <c r="N254" s="119">
        <v>10</v>
      </c>
      <c r="O254" s="119" t="s">
        <v>86</v>
      </c>
      <c r="Q254" s="119">
        <v>1508.99</v>
      </c>
      <c r="S254" s="124" t="s">
        <v>14</v>
      </c>
      <c r="T254" s="124" t="s">
        <v>15</v>
      </c>
      <c r="U254" s="125">
        <v>15004846</v>
      </c>
      <c r="V254" s="124"/>
      <c r="W254" s="124" t="s">
        <v>360</v>
      </c>
      <c r="X254" s="124" t="s">
        <v>361</v>
      </c>
      <c r="Y254" s="124"/>
      <c r="Z254" s="124" t="s">
        <v>18</v>
      </c>
      <c r="AA254" s="124" t="s">
        <v>19</v>
      </c>
      <c r="AB254" s="124" t="s">
        <v>20</v>
      </c>
      <c r="AC254" s="125">
        <v>7</v>
      </c>
      <c r="AD254" s="124" t="s">
        <v>362</v>
      </c>
      <c r="AE254" s="124" t="s">
        <v>363</v>
      </c>
      <c r="AF254" s="126">
        <v>413</v>
      </c>
    </row>
    <row r="255" spans="3:32" ht="15" x14ac:dyDescent="0.25">
      <c r="C255" t="s">
        <v>509</v>
      </c>
      <c r="D255" s="124" t="s">
        <v>0</v>
      </c>
      <c r="E255" s="124" t="s">
        <v>1</v>
      </c>
      <c r="F255" s="124" t="s">
        <v>2</v>
      </c>
      <c r="G255" s="124" t="s">
        <v>3</v>
      </c>
      <c r="H255" s="124" t="s">
        <v>4</v>
      </c>
      <c r="I255" s="124" t="s">
        <v>5</v>
      </c>
      <c r="J255" s="124" t="s">
        <v>6</v>
      </c>
      <c r="K255" s="124" t="s">
        <v>7</v>
      </c>
      <c r="L255" s="124" t="s">
        <v>8</v>
      </c>
      <c r="M255" s="134">
        <v>2015</v>
      </c>
      <c r="N255" s="124" t="s">
        <v>10</v>
      </c>
      <c r="O255" s="124" t="s">
        <v>11</v>
      </c>
      <c r="P255" s="124" t="s">
        <v>12</v>
      </c>
      <c r="Q255" s="124" t="s">
        <v>13</v>
      </c>
      <c r="S255" s="124" t="s">
        <v>14</v>
      </c>
      <c r="T255" s="124" t="s">
        <v>15</v>
      </c>
      <c r="U255" s="125">
        <v>15004894</v>
      </c>
      <c r="V255" s="124"/>
      <c r="W255" s="124" t="s">
        <v>360</v>
      </c>
      <c r="X255" s="124" t="s">
        <v>361</v>
      </c>
      <c r="Y255" s="124"/>
      <c r="Z255" s="124" t="s">
        <v>18</v>
      </c>
      <c r="AA255" s="124" t="s">
        <v>19</v>
      </c>
      <c r="AB255" s="124" t="s">
        <v>20</v>
      </c>
      <c r="AC255" s="125">
        <v>7</v>
      </c>
      <c r="AD255" s="124" t="s">
        <v>23</v>
      </c>
      <c r="AE255" s="124" t="s">
        <v>364</v>
      </c>
      <c r="AF255" s="126">
        <v>90.31</v>
      </c>
    </row>
    <row r="256" spans="3:32" ht="15" x14ac:dyDescent="0.25">
      <c r="C256" s="124" t="s">
        <v>509</v>
      </c>
      <c r="D256" s="124" t="s">
        <v>14</v>
      </c>
      <c r="E256" s="124" t="s">
        <v>15</v>
      </c>
      <c r="F256" s="125">
        <v>15007109</v>
      </c>
      <c r="G256" s="124"/>
      <c r="H256" s="124" t="s">
        <v>459</v>
      </c>
      <c r="I256" s="124" t="s">
        <v>460</v>
      </c>
      <c r="J256" s="124"/>
      <c r="K256" s="124" t="s">
        <v>18</v>
      </c>
      <c r="L256" s="124" t="s">
        <v>19</v>
      </c>
      <c r="M256" s="134">
        <v>2015</v>
      </c>
      <c r="N256" s="125">
        <v>10</v>
      </c>
      <c r="O256" s="124" t="s">
        <v>461</v>
      </c>
      <c r="P256" s="124" t="s">
        <v>462</v>
      </c>
      <c r="Q256" s="126">
        <v>149</v>
      </c>
      <c r="S256" s="124" t="s">
        <v>14</v>
      </c>
      <c r="T256" s="124" t="s">
        <v>15</v>
      </c>
      <c r="U256" s="125">
        <v>15004894</v>
      </c>
      <c r="V256" s="124"/>
      <c r="W256" s="124" t="s">
        <v>360</v>
      </c>
      <c r="X256" s="124" t="s">
        <v>361</v>
      </c>
      <c r="Y256" s="124"/>
      <c r="Z256" s="124" t="s">
        <v>18</v>
      </c>
      <c r="AA256" s="124" t="s">
        <v>19</v>
      </c>
      <c r="AB256" s="124" t="s">
        <v>20</v>
      </c>
      <c r="AC256" s="125">
        <v>7</v>
      </c>
      <c r="AD256" s="124" t="s">
        <v>23</v>
      </c>
      <c r="AE256" s="124" t="s">
        <v>364</v>
      </c>
      <c r="AF256" s="126">
        <v>1722.9</v>
      </c>
    </row>
    <row r="257" spans="3:32" ht="15" x14ac:dyDescent="0.25">
      <c r="C257" s="124" t="s">
        <v>509</v>
      </c>
      <c r="D257" s="124" t="s">
        <v>14</v>
      </c>
      <c r="E257" s="124" t="s">
        <v>15</v>
      </c>
      <c r="F257" s="125">
        <v>15002651</v>
      </c>
      <c r="G257" s="124"/>
      <c r="H257" s="124" t="s">
        <v>16</v>
      </c>
      <c r="I257" s="124" t="s">
        <v>17</v>
      </c>
      <c r="J257" s="124"/>
      <c r="K257" s="124" t="s">
        <v>18</v>
      </c>
      <c r="L257" s="124" t="s">
        <v>19</v>
      </c>
      <c r="M257" s="134">
        <v>2015</v>
      </c>
      <c r="N257" s="125">
        <v>4</v>
      </c>
      <c r="O257" s="124" t="s">
        <v>21</v>
      </c>
      <c r="P257" s="124" t="s">
        <v>22</v>
      </c>
      <c r="Q257" s="126">
        <v>469.75</v>
      </c>
      <c r="S257" s="124" t="s">
        <v>14</v>
      </c>
      <c r="T257" s="124" t="s">
        <v>15</v>
      </c>
      <c r="U257" s="125">
        <v>15004894</v>
      </c>
      <c r="V257" s="124"/>
      <c r="W257" s="124" t="s">
        <v>360</v>
      </c>
      <c r="X257" s="124" t="s">
        <v>361</v>
      </c>
      <c r="Y257" s="124"/>
      <c r="Z257" s="124" t="s">
        <v>18</v>
      </c>
      <c r="AA257" s="124" t="s">
        <v>19</v>
      </c>
      <c r="AB257" s="124" t="s">
        <v>20</v>
      </c>
      <c r="AC257" s="125">
        <v>7</v>
      </c>
      <c r="AD257" s="124" t="s">
        <v>23</v>
      </c>
      <c r="AE257" s="124" t="s">
        <v>364</v>
      </c>
      <c r="AF257" s="126">
        <v>322.25</v>
      </c>
    </row>
    <row r="258" spans="3:32" ht="15" x14ac:dyDescent="0.25">
      <c r="C258" s="124" t="s">
        <v>509</v>
      </c>
      <c r="D258" s="124" t="s">
        <v>14</v>
      </c>
      <c r="E258" s="124" t="s">
        <v>15</v>
      </c>
      <c r="F258" s="125">
        <v>15003627</v>
      </c>
      <c r="G258" s="124"/>
      <c r="H258" s="124" t="s">
        <v>16</v>
      </c>
      <c r="I258" s="124" t="s">
        <v>17</v>
      </c>
      <c r="J258" s="124"/>
      <c r="K258" s="124" t="s">
        <v>18</v>
      </c>
      <c r="L258" s="124" t="s">
        <v>19</v>
      </c>
      <c r="M258" s="134">
        <v>2015</v>
      </c>
      <c r="N258" s="125">
        <v>5</v>
      </c>
      <c r="O258" s="124" t="s">
        <v>23</v>
      </c>
      <c r="P258" s="124" t="s">
        <v>24</v>
      </c>
      <c r="Q258" s="126">
        <v>564.4</v>
      </c>
      <c r="S258" s="124" t="s">
        <v>14</v>
      </c>
      <c r="T258" s="124" t="s">
        <v>15</v>
      </c>
      <c r="U258" s="125">
        <v>15005618</v>
      </c>
      <c r="V258" s="124"/>
      <c r="W258" s="124" t="s">
        <v>360</v>
      </c>
      <c r="X258" s="124" t="s">
        <v>361</v>
      </c>
      <c r="Y258" s="124"/>
      <c r="Z258" s="124" t="s">
        <v>18</v>
      </c>
      <c r="AA258" s="124" t="s">
        <v>19</v>
      </c>
      <c r="AB258" s="124" t="s">
        <v>20</v>
      </c>
      <c r="AC258" s="125">
        <v>8</v>
      </c>
      <c r="AD258" s="124" t="s">
        <v>23</v>
      </c>
      <c r="AE258" s="124" t="s">
        <v>365</v>
      </c>
      <c r="AF258" s="126">
        <v>55</v>
      </c>
    </row>
    <row r="259" spans="3:32" ht="15" x14ac:dyDescent="0.25">
      <c r="C259" s="124" t="s">
        <v>509</v>
      </c>
      <c r="D259" s="124" t="s">
        <v>14</v>
      </c>
      <c r="E259" s="124" t="s">
        <v>15</v>
      </c>
      <c r="F259" s="125">
        <v>15007761</v>
      </c>
      <c r="G259" s="124"/>
      <c r="H259" s="124" t="s">
        <v>463</v>
      </c>
      <c r="I259" s="124" t="s">
        <v>464</v>
      </c>
      <c r="J259" s="124"/>
      <c r="K259" s="124" t="s">
        <v>18</v>
      </c>
      <c r="L259" s="124" t="s">
        <v>19</v>
      </c>
      <c r="M259" s="134">
        <v>2015</v>
      </c>
      <c r="N259" s="125">
        <v>11</v>
      </c>
      <c r="O259" s="124" t="s">
        <v>465</v>
      </c>
      <c r="P259" s="124" t="s">
        <v>466</v>
      </c>
      <c r="Q259" s="126">
        <v>110</v>
      </c>
      <c r="S259" s="124" t="s">
        <v>14</v>
      </c>
      <c r="T259" s="124" t="s">
        <v>15</v>
      </c>
      <c r="U259" s="125">
        <v>15005666</v>
      </c>
      <c r="V259" s="124"/>
      <c r="W259" s="124" t="s">
        <v>360</v>
      </c>
      <c r="X259" s="124" t="s">
        <v>361</v>
      </c>
      <c r="Y259" s="124"/>
      <c r="Z259" s="124" t="s">
        <v>18</v>
      </c>
      <c r="AA259" s="124" t="s">
        <v>19</v>
      </c>
      <c r="AB259" s="124" t="s">
        <v>20</v>
      </c>
      <c r="AC259" s="125">
        <v>8</v>
      </c>
      <c r="AD259" s="124" t="s">
        <v>21</v>
      </c>
      <c r="AE259" s="124" t="s">
        <v>366</v>
      </c>
      <c r="AF259" s="126">
        <v>1385.7</v>
      </c>
    </row>
    <row r="260" spans="3:32" ht="15" x14ac:dyDescent="0.25">
      <c r="C260" s="124" t="s">
        <v>509</v>
      </c>
      <c r="D260" s="124" t="s">
        <v>14</v>
      </c>
      <c r="E260" s="124" t="s">
        <v>15</v>
      </c>
      <c r="F260" s="125">
        <v>15001727</v>
      </c>
      <c r="G260" s="124"/>
      <c r="H260" s="124" t="s">
        <v>25</v>
      </c>
      <c r="I260" s="124" t="s">
        <v>26</v>
      </c>
      <c r="J260" s="124"/>
      <c r="K260" s="124" t="s">
        <v>27</v>
      </c>
      <c r="L260" s="124" t="s">
        <v>28</v>
      </c>
      <c r="M260" s="134">
        <v>2015</v>
      </c>
      <c r="N260" s="125">
        <v>3</v>
      </c>
      <c r="O260" s="124" t="s">
        <v>29</v>
      </c>
      <c r="P260" s="124" t="s">
        <v>30</v>
      </c>
      <c r="Q260" s="126">
        <v>24.8</v>
      </c>
      <c r="S260" s="124" t="s">
        <v>14</v>
      </c>
      <c r="T260" s="124" t="s">
        <v>15</v>
      </c>
      <c r="U260" s="125">
        <v>15006311</v>
      </c>
      <c r="V260" s="124"/>
      <c r="W260" s="124" t="s">
        <v>360</v>
      </c>
      <c r="X260" s="124" t="s">
        <v>361</v>
      </c>
      <c r="Y260" s="124"/>
      <c r="Z260" s="124" t="s">
        <v>18</v>
      </c>
      <c r="AA260" s="124" t="s">
        <v>19</v>
      </c>
      <c r="AB260" s="124" t="s">
        <v>20</v>
      </c>
      <c r="AC260" s="125">
        <v>9</v>
      </c>
      <c r="AD260" s="124" t="s">
        <v>23</v>
      </c>
      <c r="AE260" s="124" t="s">
        <v>440</v>
      </c>
      <c r="AF260" s="126">
        <v>9</v>
      </c>
    </row>
    <row r="261" spans="3:32" ht="15" x14ac:dyDescent="0.25">
      <c r="C261" s="124" t="s">
        <v>509</v>
      </c>
      <c r="D261" s="124" t="s">
        <v>14</v>
      </c>
      <c r="E261" s="124" t="s">
        <v>15</v>
      </c>
      <c r="F261" s="125">
        <v>15001047</v>
      </c>
      <c r="G261" s="124"/>
      <c r="H261" s="124" t="s">
        <v>25</v>
      </c>
      <c r="I261" s="124" t="s">
        <v>26</v>
      </c>
      <c r="J261" s="124"/>
      <c r="K261" s="124" t="s">
        <v>31</v>
      </c>
      <c r="L261" s="124" t="s">
        <v>32</v>
      </c>
      <c r="M261" s="134">
        <v>2015</v>
      </c>
      <c r="N261" s="125">
        <v>2</v>
      </c>
      <c r="O261" s="124" t="s">
        <v>33</v>
      </c>
      <c r="P261" s="124" t="s">
        <v>34</v>
      </c>
      <c r="Q261" s="126">
        <v>2146.56</v>
      </c>
      <c r="S261" s="124" t="s">
        <v>14</v>
      </c>
      <c r="T261" s="124" t="s">
        <v>15</v>
      </c>
      <c r="U261" s="125">
        <v>15006311</v>
      </c>
      <c r="V261" s="124"/>
      <c r="W261" s="124" t="s">
        <v>360</v>
      </c>
      <c r="X261" s="124" t="s">
        <v>361</v>
      </c>
      <c r="Y261" s="124"/>
      <c r="Z261" s="124" t="s">
        <v>18</v>
      </c>
      <c r="AA261" s="124" t="s">
        <v>19</v>
      </c>
      <c r="AB261" s="124" t="s">
        <v>20</v>
      </c>
      <c r="AC261" s="125">
        <v>9</v>
      </c>
      <c r="AD261" s="124" t="s">
        <v>23</v>
      </c>
      <c r="AE261" s="124" t="s">
        <v>440</v>
      </c>
      <c r="AF261" s="126">
        <v>41.94</v>
      </c>
    </row>
    <row r="262" spans="3:32" ht="15" x14ac:dyDescent="0.25">
      <c r="C262" s="124" t="s">
        <v>509</v>
      </c>
      <c r="D262" s="124" t="s">
        <v>14</v>
      </c>
      <c r="E262" s="124" t="s">
        <v>15</v>
      </c>
      <c r="F262" s="125">
        <v>15001286</v>
      </c>
      <c r="G262" s="124"/>
      <c r="H262" s="124" t="s">
        <v>25</v>
      </c>
      <c r="I262" s="124" t="s">
        <v>26</v>
      </c>
      <c r="J262" s="124"/>
      <c r="K262" s="124" t="s">
        <v>35</v>
      </c>
      <c r="L262" s="124" t="s">
        <v>36</v>
      </c>
      <c r="M262" s="134">
        <v>2015</v>
      </c>
      <c r="N262" s="125">
        <v>2</v>
      </c>
      <c r="O262" s="124" t="s">
        <v>37</v>
      </c>
      <c r="P262" s="124" t="s">
        <v>38</v>
      </c>
      <c r="Q262" s="126">
        <v>3305.43</v>
      </c>
      <c r="S262" s="124" t="s">
        <v>14</v>
      </c>
      <c r="T262" s="124" t="s">
        <v>15</v>
      </c>
      <c r="U262" s="125">
        <v>15006311</v>
      </c>
      <c r="V262" s="124"/>
      <c r="W262" s="124" t="s">
        <v>360</v>
      </c>
      <c r="X262" s="124" t="s">
        <v>361</v>
      </c>
      <c r="Y262" s="124"/>
      <c r="Z262" s="124" t="s">
        <v>18</v>
      </c>
      <c r="AA262" s="124" t="s">
        <v>19</v>
      </c>
      <c r="AB262" s="124" t="s">
        <v>20</v>
      </c>
      <c r="AC262" s="125">
        <v>9</v>
      </c>
      <c r="AD262" s="124" t="s">
        <v>23</v>
      </c>
      <c r="AE262" s="124" t="s">
        <v>440</v>
      </c>
      <c r="AF262" s="126">
        <v>17.38</v>
      </c>
    </row>
    <row r="263" spans="3:32" ht="15" x14ac:dyDescent="0.25">
      <c r="C263" s="124" t="s">
        <v>509</v>
      </c>
      <c r="D263" s="124" t="s">
        <v>14</v>
      </c>
      <c r="E263" s="124" t="s">
        <v>15</v>
      </c>
      <c r="F263" s="125">
        <v>15002219</v>
      </c>
      <c r="G263" s="124"/>
      <c r="H263" s="124" t="s">
        <v>25</v>
      </c>
      <c r="I263" s="124" t="s">
        <v>26</v>
      </c>
      <c r="J263" s="124"/>
      <c r="K263" s="124" t="s">
        <v>35</v>
      </c>
      <c r="L263" s="124" t="s">
        <v>36</v>
      </c>
      <c r="M263" s="134">
        <v>2015</v>
      </c>
      <c r="N263" s="125">
        <v>4</v>
      </c>
      <c r="O263" s="124" t="s">
        <v>37</v>
      </c>
      <c r="P263" s="124" t="s">
        <v>39</v>
      </c>
      <c r="Q263" s="126">
        <v>1209.18</v>
      </c>
      <c r="S263" s="124" t="s">
        <v>14</v>
      </c>
      <c r="T263" s="124" t="s">
        <v>15</v>
      </c>
      <c r="U263" s="125">
        <v>15006311</v>
      </c>
      <c r="V263" s="124"/>
      <c r="W263" s="124" t="s">
        <v>360</v>
      </c>
      <c r="X263" s="124" t="s">
        <v>361</v>
      </c>
      <c r="Y263" s="124"/>
      <c r="Z263" s="124" t="s">
        <v>18</v>
      </c>
      <c r="AA263" s="124" t="s">
        <v>19</v>
      </c>
      <c r="AB263" s="124" t="s">
        <v>20</v>
      </c>
      <c r="AC263" s="125">
        <v>9</v>
      </c>
      <c r="AD263" s="124" t="s">
        <v>23</v>
      </c>
      <c r="AE263" s="124" t="s">
        <v>440</v>
      </c>
      <c r="AF263" s="126">
        <v>55</v>
      </c>
    </row>
    <row r="264" spans="3:32" ht="15" x14ac:dyDescent="0.25">
      <c r="C264" s="124" t="s">
        <v>509</v>
      </c>
      <c r="D264" s="124" t="s">
        <v>14</v>
      </c>
      <c r="E264" s="124" t="s">
        <v>15</v>
      </c>
      <c r="F264" s="125">
        <v>15000097</v>
      </c>
      <c r="G264" s="124"/>
      <c r="H264" s="124" t="s">
        <v>25</v>
      </c>
      <c r="I264" s="124" t="s">
        <v>26</v>
      </c>
      <c r="J264" s="124"/>
      <c r="K264" s="124" t="s">
        <v>40</v>
      </c>
      <c r="L264" s="124" t="s">
        <v>41</v>
      </c>
      <c r="M264" s="134">
        <v>2015</v>
      </c>
      <c r="N264" s="125">
        <v>1</v>
      </c>
      <c r="O264" s="124" t="s">
        <v>42</v>
      </c>
      <c r="P264" s="124" t="s">
        <v>43</v>
      </c>
      <c r="Q264" s="126">
        <v>1443.46</v>
      </c>
      <c r="S264" s="124" t="s">
        <v>14</v>
      </c>
      <c r="T264" s="124" t="s">
        <v>15</v>
      </c>
      <c r="U264" s="125">
        <v>15006311</v>
      </c>
      <c r="V264" s="124"/>
      <c r="W264" s="124" t="s">
        <v>360</v>
      </c>
      <c r="X264" s="124" t="s">
        <v>361</v>
      </c>
      <c r="Y264" s="124"/>
      <c r="Z264" s="124" t="s">
        <v>18</v>
      </c>
      <c r="AA264" s="124" t="s">
        <v>19</v>
      </c>
      <c r="AB264" s="124" t="s">
        <v>20</v>
      </c>
      <c r="AC264" s="125">
        <v>9</v>
      </c>
      <c r="AD264" s="124" t="s">
        <v>23</v>
      </c>
      <c r="AE264" s="124" t="s">
        <v>440</v>
      </c>
      <c r="AF264" s="126">
        <v>7</v>
      </c>
    </row>
    <row r="265" spans="3:32" ht="15" x14ac:dyDescent="0.25">
      <c r="C265" s="124" t="s">
        <v>509</v>
      </c>
      <c r="D265" s="124" t="s">
        <v>14</v>
      </c>
      <c r="E265" s="124" t="s">
        <v>15</v>
      </c>
      <c r="F265" s="125">
        <v>15000097</v>
      </c>
      <c r="G265" s="124"/>
      <c r="H265" s="124" t="s">
        <v>25</v>
      </c>
      <c r="I265" s="124" t="s">
        <v>26</v>
      </c>
      <c r="J265" s="124"/>
      <c r="K265" s="124" t="s">
        <v>40</v>
      </c>
      <c r="L265" s="124" t="s">
        <v>41</v>
      </c>
      <c r="M265" s="134">
        <v>2015</v>
      </c>
      <c r="N265" s="125">
        <v>1</v>
      </c>
      <c r="O265" s="124" t="s">
        <v>44</v>
      </c>
      <c r="P265" s="124" t="s">
        <v>43</v>
      </c>
      <c r="Q265" s="126">
        <v>9.93</v>
      </c>
      <c r="S265" s="124" t="s">
        <v>14</v>
      </c>
      <c r="T265" s="124" t="s">
        <v>15</v>
      </c>
      <c r="U265" s="125">
        <v>15006350</v>
      </c>
      <c r="V265" s="124"/>
      <c r="W265" s="124" t="s">
        <v>360</v>
      </c>
      <c r="X265" s="124" t="s">
        <v>361</v>
      </c>
      <c r="Y265" s="124"/>
      <c r="Z265" s="124" t="s">
        <v>18</v>
      </c>
      <c r="AA265" s="124" t="s">
        <v>19</v>
      </c>
      <c r="AB265" s="124" t="s">
        <v>20</v>
      </c>
      <c r="AC265" s="125">
        <v>9</v>
      </c>
      <c r="AD265" s="124" t="s">
        <v>21</v>
      </c>
      <c r="AE265" s="124" t="s">
        <v>441</v>
      </c>
      <c r="AF265" s="126">
        <v>42.87</v>
      </c>
    </row>
    <row r="266" spans="3:32" ht="15" x14ac:dyDescent="0.25">
      <c r="C266" s="124" t="s">
        <v>509</v>
      </c>
      <c r="D266" s="124" t="s">
        <v>14</v>
      </c>
      <c r="E266" s="124" t="s">
        <v>15</v>
      </c>
      <c r="F266" s="125">
        <v>15001819</v>
      </c>
      <c r="G266" s="124"/>
      <c r="H266" s="124" t="s">
        <v>25</v>
      </c>
      <c r="I266" s="124" t="s">
        <v>26</v>
      </c>
      <c r="J266" s="124"/>
      <c r="K266" s="124" t="s">
        <v>45</v>
      </c>
      <c r="L266" s="124" t="s">
        <v>32</v>
      </c>
      <c r="M266" s="134">
        <v>2015</v>
      </c>
      <c r="N266" s="125">
        <v>3</v>
      </c>
      <c r="O266" s="124" t="s">
        <v>33</v>
      </c>
      <c r="P266" s="124" t="s">
        <v>46</v>
      </c>
      <c r="Q266" s="126">
        <v>495.36</v>
      </c>
      <c r="S266" s="124" t="s">
        <v>14</v>
      </c>
      <c r="T266" s="124" t="s">
        <v>15</v>
      </c>
      <c r="U266" s="125">
        <v>15006350</v>
      </c>
      <c r="V266" s="124"/>
      <c r="W266" s="124" t="s">
        <v>360</v>
      </c>
      <c r="X266" s="124" t="s">
        <v>361</v>
      </c>
      <c r="Y266" s="124"/>
      <c r="Z266" s="124" t="s">
        <v>18</v>
      </c>
      <c r="AA266" s="124" t="s">
        <v>19</v>
      </c>
      <c r="AB266" s="124" t="s">
        <v>20</v>
      </c>
      <c r="AC266" s="125">
        <v>9</v>
      </c>
      <c r="AD266" s="124" t="s">
        <v>21</v>
      </c>
      <c r="AE266" s="124" t="s">
        <v>441</v>
      </c>
      <c r="AF266" s="126">
        <v>8.94</v>
      </c>
    </row>
    <row r="267" spans="3:32" ht="15" x14ac:dyDescent="0.25">
      <c r="C267" s="124" t="s">
        <v>509</v>
      </c>
      <c r="D267" s="124" t="s">
        <v>14</v>
      </c>
      <c r="E267" s="124" t="s">
        <v>15</v>
      </c>
      <c r="F267" s="125">
        <v>15000640</v>
      </c>
      <c r="G267" s="124"/>
      <c r="H267" s="124" t="s">
        <v>25</v>
      </c>
      <c r="I267" s="124" t="s">
        <v>26</v>
      </c>
      <c r="J267" s="124"/>
      <c r="K267" s="124" t="s">
        <v>47</v>
      </c>
      <c r="L267" s="124" t="s">
        <v>48</v>
      </c>
      <c r="M267" s="134">
        <v>2015</v>
      </c>
      <c r="N267" s="125">
        <v>2</v>
      </c>
      <c r="O267" s="124" t="s">
        <v>49</v>
      </c>
      <c r="P267" s="124" t="s">
        <v>50</v>
      </c>
      <c r="Q267" s="126">
        <v>43.54</v>
      </c>
      <c r="S267" s="124" t="s">
        <v>14</v>
      </c>
      <c r="T267" s="124" t="s">
        <v>15</v>
      </c>
      <c r="U267" s="125">
        <v>15006350</v>
      </c>
      <c r="V267" s="124"/>
      <c r="W267" s="124" t="s">
        <v>360</v>
      </c>
      <c r="X267" s="124" t="s">
        <v>361</v>
      </c>
      <c r="Y267" s="124"/>
      <c r="Z267" s="124" t="s">
        <v>18</v>
      </c>
      <c r="AA267" s="124" t="s">
        <v>19</v>
      </c>
      <c r="AB267" s="124" t="s">
        <v>20</v>
      </c>
      <c r="AC267" s="125">
        <v>9</v>
      </c>
      <c r="AD267" s="124" t="s">
        <v>21</v>
      </c>
      <c r="AE267" s="124" t="s">
        <v>441</v>
      </c>
      <c r="AF267" s="126">
        <v>53.95</v>
      </c>
    </row>
    <row r="268" spans="3:32" ht="15" x14ac:dyDescent="0.25">
      <c r="C268" s="124" t="s">
        <v>509</v>
      </c>
      <c r="D268" s="124" t="s">
        <v>14</v>
      </c>
      <c r="E268" s="124" t="s">
        <v>15</v>
      </c>
      <c r="F268" s="125">
        <v>15001488</v>
      </c>
      <c r="G268" s="124"/>
      <c r="H268" s="124" t="s">
        <v>25</v>
      </c>
      <c r="I268" s="124" t="s">
        <v>26</v>
      </c>
      <c r="J268" s="124"/>
      <c r="K268" s="124" t="s">
        <v>47</v>
      </c>
      <c r="L268" s="124" t="s">
        <v>48</v>
      </c>
      <c r="M268" s="134">
        <v>2015</v>
      </c>
      <c r="N268" s="125">
        <v>3</v>
      </c>
      <c r="O268" s="124" t="s">
        <v>49</v>
      </c>
      <c r="P268" s="124" t="s">
        <v>51</v>
      </c>
      <c r="Q268" s="126">
        <v>36</v>
      </c>
      <c r="S268" s="124" t="s">
        <v>14</v>
      </c>
      <c r="T268" s="124" t="s">
        <v>15</v>
      </c>
      <c r="U268" s="125">
        <v>15006350</v>
      </c>
      <c r="V268" s="124"/>
      <c r="W268" s="124" t="s">
        <v>360</v>
      </c>
      <c r="X268" s="124" t="s">
        <v>361</v>
      </c>
      <c r="Y268" s="124"/>
      <c r="Z268" s="124" t="s">
        <v>18</v>
      </c>
      <c r="AA268" s="124" t="s">
        <v>19</v>
      </c>
      <c r="AB268" s="124" t="s">
        <v>20</v>
      </c>
      <c r="AC268" s="125">
        <v>9</v>
      </c>
      <c r="AD268" s="124" t="s">
        <v>21</v>
      </c>
      <c r="AE268" s="124" t="s">
        <v>441</v>
      </c>
      <c r="AF268" s="126">
        <v>107.92</v>
      </c>
    </row>
    <row r="269" spans="3:32" ht="15" x14ac:dyDescent="0.25">
      <c r="C269" s="124" t="s">
        <v>509</v>
      </c>
      <c r="D269" s="124" t="s">
        <v>14</v>
      </c>
      <c r="E269" s="124" t="s">
        <v>15</v>
      </c>
      <c r="F269" s="125">
        <v>15002130</v>
      </c>
      <c r="G269" s="124"/>
      <c r="H269" s="124" t="s">
        <v>25</v>
      </c>
      <c r="I269" s="124" t="s">
        <v>26</v>
      </c>
      <c r="J269" s="124"/>
      <c r="K269" s="124" t="s">
        <v>47</v>
      </c>
      <c r="L269" s="124" t="s">
        <v>48</v>
      </c>
      <c r="M269" s="134">
        <v>2015</v>
      </c>
      <c r="N269" s="125">
        <v>4</v>
      </c>
      <c r="O269" s="124" t="s">
        <v>49</v>
      </c>
      <c r="P269" s="124" t="s">
        <v>52</v>
      </c>
      <c r="Q269" s="126">
        <v>36</v>
      </c>
      <c r="S269" s="124" t="s">
        <v>14</v>
      </c>
      <c r="T269" s="124" t="s">
        <v>15</v>
      </c>
      <c r="U269" s="125">
        <v>15006350</v>
      </c>
      <c r="V269" s="124"/>
      <c r="W269" s="124" t="s">
        <v>360</v>
      </c>
      <c r="X269" s="124" t="s">
        <v>361</v>
      </c>
      <c r="Y269" s="124"/>
      <c r="Z269" s="124" t="s">
        <v>18</v>
      </c>
      <c r="AA269" s="124" t="s">
        <v>19</v>
      </c>
      <c r="AB269" s="124" t="s">
        <v>20</v>
      </c>
      <c r="AC269" s="125">
        <v>9</v>
      </c>
      <c r="AD269" s="124" t="s">
        <v>21</v>
      </c>
      <c r="AE269" s="124" t="s">
        <v>441</v>
      </c>
      <c r="AF269" s="126">
        <v>33.33</v>
      </c>
    </row>
    <row r="270" spans="3:32" ht="15" x14ac:dyDescent="0.25">
      <c r="C270" s="124" t="s">
        <v>509</v>
      </c>
      <c r="D270" s="124" t="s">
        <v>14</v>
      </c>
      <c r="E270" s="124" t="s">
        <v>15</v>
      </c>
      <c r="F270" s="125">
        <v>15002875</v>
      </c>
      <c r="G270" s="124"/>
      <c r="H270" s="124" t="s">
        <v>25</v>
      </c>
      <c r="I270" s="124" t="s">
        <v>26</v>
      </c>
      <c r="J270" s="124"/>
      <c r="K270" s="124" t="s">
        <v>47</v>
      </c>
      <c r="L270" s="124" t="s">
        <v>48</v>
      </c>
      <c r="M270" s="134">
        <v>2015</v>
      </c>
      <c r="N270" s="125">
        <v>5</v>
      </c>
      <c r="O270" s="124" t="s">
        <v>49</v>
      </c>
      <c r="P270" s="124" t="s">
        <v>53</v>
      </c>
      <c r="Q270" s="126">
        <v>36</v>
      </c>
      <c r="S270" s="124" t="s">
        <v>14</v>
      </c>
      <c r="T270" s="124" t="s">
        <v>15</v>
      </c>
      <c r="U270" s="125">
        <v>15006350</v>
      </c>
      <c r="V270" s="124"/>
      <c r="W270" s="124" t="s">
        <v>360</v>
      </c>
      <c r="X270" s="124" t="s">
        <v>361</v>
      </c>
      <c r="Y270" s="124"/>
      <c r="Z270" s="124" t="s">
        <v>18</v>
      </c>
      <c r="AA270" s="124" t="s">
        <v>19</v>
      </c>
      <c r="AB270" s="124" t="s">
        <v>20</v>
      </c>
      <c r="AC270" s="125">
        <v>9</v>
      </c>
      <c r="AD270" s="124" t="s">
        <v>21</v>
      </c>
      <c r="AE270" s="124" t="s">
        <v>441</v>
      </c>
      <c r="AF270" s="126">
        <v>15.99</v>
      </c>
    </row>
    <row r="271" spans="3:32" ht="15" x14ac:dyDescent="0.25">
      <c r="C271" s="124" t="s">
        <v>509</v>
      </c>
      <c r="D271" s="124" t="s">
        <v>14</v>
      </c>
      <c r="E271" s="124" t="s">
        <v>15</v>
      </c>
      <c r="F271" s="125">
        <v>15004061</v>
      </c>
      <c r="G271" s="124"/>
      <c r="H271" s="124" t="s">
        <v>25</v>
      </c>
      <c r="I271" s="124" t="s">
        <v>26</v>
      </c>
      <c r="J271" s="124"/>
      <c r="K271" s="124" t="s">
        <v>47</v>
      </c>
      <c r="L271" s="124" t="s">
        <v>48</v>
      </c>
      <c r="M271" s="134">
        <v>2015</v>
      </c>
      <c r="N271" s="125">
        <v>6</v>
      </c>
      <c r="O271" s="124" t="s">
        <v>49</v>
      </c>
      <c r="P271" s="124" t="s">
        <v>54</v>
      </c>
      <c r="Q271" s="126">
        <v>36</v>
      </c>
      <c r="S271" s="124" t="s">
        <v>14</v>
      </c>
      <c r="T271" s="124" t="s">
        <v>15</v>
      </c>
      <c r="U271" s="125">
        <v>15006350</v>
      </c>
      <c r="V271" s="124"/>
      <c r="W271" s="124" t="s">
        <v>360</v>
      </c>
      <c r="X271" s="124" t="s">
        <v>361</v>
      </c>
      <c r="Y271" s="124"/>
      <c r="Z271" s="124" t="s">
        <v>18</v>
      </c>
      <c r="AA271" s="124" t="s">
        <v>19</v>
      </c>
      <c r="AB271" s="124" t="s">
        <v>20</v>
      </c>
      <c r="AC271" s="125">
        <v>9</v>
      </c>
      <c r="AD271" s="124" t="s">
        <v>21</v>
      </c>
      <c r="AE271" s="124" t="s">
        <v>441</v>
      </c>
      <c r="AF271" s="126">
        <v>9.23</v>
      </c>
    </row>
    <row r="272" spans="3:32" ht="15" x14ac:dyDescent="0.25">
      <c r="C272" s="124" t="s">
        <v>509</v>
      </c>
      <c r="D272" s="124" t="s">
        <v>14</v>
      </c>
      <c r="E272" s="124" t="s">
        <v>15</v>
      </c>
      <c r="F272" s="125">
        <v>15004739</v>
      </c>
      <c r="G272" s="124"/>
      <c r="H272" s="124" t="s">
        <v>25</v>
      </c>
      <c r="I272" s="124" t="s">
        <v>26</v>
      </c>
      <c r="J272" s="124"/>
      <c r="K272" s="124" t="s">
        <v>47</v>
      </c>
      <c r="L272" s="124" t="s">
        <v>48</v>
      </c>
      <c r="M272" s="134">
        <v>2015</v>
      </c>
      <c r="N272" s="125">
        <v>7</v>
      </c>
      <c r="O272" s="124" t="s">
        <v>49</v>
      </c>
      <c r="P272" s="124" t="s">
        <v>55</v>
      </c>
      <c r="Q272" s="126">
        <v>39.33</v>
      </c>
      <c r="S272" s="124" t="s">
        <v>14</v>
      </c>
      <c r="T272" s="124" t="s">
        <v>15</v>
      </c>
      <c r="U272" s="125">
        <v>15006350</v>
      </c>
      <c r="V272" s="124"/>
      <c r="W272" s="124" t="s">
        <v>360</v>
      </c>
      <c r="X272" s="124" t="s">
        <v>361</v>
      </c>
      <c r="Y272" s="124"/>
      <c r="Z272" s="124" t="s">
        <v>18</v>
      </c>
      <c r="AA272" s="124" t="s">
        <v>19</v>
      </c>
      <c r="AB272" s="124" t="s">
        <v>20</v>
      </c>
      <c r="AC272" s="125">
        <v>9</v>
      </c>
      <c r="AD272" s="124" t="s">
        <v>21</v>
      </c>
      <c r="AE272" s="124" t="s">
        <v>441</v>
      </c>
      <c r="AF272" s="126">
        <v>8.99</v>
      </c>
    </row>
    <row r="273" spans="3:32" ht="15" x14ac:dyDescent="0.25">
      <c r="C273" s="124" t="s">
        <v>509</v>
      </c>
      <c r="D273" s="124" t="s">
        <v>14</v>
      </c>
      <c r="E273" s="124" t="s">
        <v>15</v>
      </c>
      <c r="F273" s="125">
        <v>15005323</v>
      </c>
      <c r="G273" s="124"/>
      <c r="H273" s="124" t="s">
        <v>25</v>
      </c>
      <c r="I273" s="124" t="s">
        <v>26</v>
      </c>
      <c r="J273" s="124"/>
      <c r="K273" s="124" t="s">
        <v>47</v>
      </c>
      <c r="L273" s="124" t="s">
        <v>48</v>
      </c>
      <c r="M273" s="134">
        <v>2015</v>
      </c>
      <c r="N273" s="125">
        <v>8</v>
      </c>
      <c r="O273" s="124" t="s">
        <v>49</v>
      </c>
      <c r="P273" s="124" t="s">
        <v>398</v>
      </c>
      <c r="Q273" s="126">
        <v>36</v>
      </c>
      <c r="S273" s="124" t="s">
        <v>14</v>
      </c>
      <c r="T273" s="124" t="s">
        <v>15</v>
      </c>
      <c r="U273" s="125">
        <v>15006480</v>
      </c>
      <c r="V273" s="124"/>
      <c r="W273" s="124" t="s">
        <v>360</v>
      </c>
      <c r="X273" s="124" t="s">
        <v>361</v>
      </c>
      <c r="Y273" s="124"/>
      <c r="Z273" s="124" t="s">
        <v>18</v>
      </c>
      <c r="AA273" s="124" t="s">
        <v>442</v>
      </c>
      <c r="AB273" s="124" t="s">
        <v>20</v>
      </c>
      <c r="AC273" s="125">
        <v>10</v>
      </c>
      <c r="AD273" s="124" t="s">
        <v>443</v>
      </c>
      <c r="AE273" s="124" t="s">
        <v>444</v>
      </c>
      <c r="AF273" s="126">
        <v>103.99</v>
      </c>
    </row>
    <row r="274" spans="3:32" ht="15" x14ac:dyDescent="0.25">
      <c r="C274" s="124" t="s">
        <v>509</v>
      </c>
      <c r="D274" s="124" t="s">
        <v>14</v>
      </c>
      <c r="E274" s="124" t="s">
        <v>15</v>
      </c>
      <c r="F274" s="125">
        <v>15005867</v>
      </c>
      <c r="G274" s="124"/>
      <c r="H274" s="124" t="s">
        <v>25</v>
      </c>
      <c r="I274" s="124" t="s">
        <v>26</v>
      </c>
      <c r="J274" s="124"/>
      <c r="K274" s="124" t="s">
        <v>47</v>
      </c>
      <c r="L274" s="124" t="s">
        <v>48</v>
      </c>
      <c r="M274" s="134">
        <v>2015</v>
      </c>
      <c r="N274" s="125">
        <v>9</v>
      </c>
      <c r="O274" s="124" t="s">
        <v>49</v>
      </c>
      <c r="P274" s="124" t="s">
        <v>399</v>
      </c>
      <c r="Q274" s="126">
        <v>36</v>
      </c>
      <c r="S274" s="124" t="s">
        <v>14</v>
      </c>
      <c r="T274" s="124" t="s">
        <v>15</v>
      </c>
      <c r="U274" s="125">
        <v>15006645</v>
      </c>
      <c r="V274" s="124"/>
      <c r="W274" s="124" t="s">
        <v>360</v>
      </c>
      <c r="X274" s="124" t="s">
        <v>361</v>
      </c>
      <c r="Y274" s="124"/>
      <c r="Z274" s="124" t="s">
        <v>18</v>
      </c>
      <c r="AA274" s="124" t="s">
        <v>141</v>
      </c>
      <c r="AB274" s="124" t="s">
        <v>20</v>
      </c>
      <c r="AC274" s="125">
        <v>10</v>
      </c>
      <c r="AD274" s="124" t="s">
        <v>445</v>
      </c>
      <c r="AE274" s="124" t="s">
        <v>446</v>
      </c>
      <c r="AF274" s="126">
        <v>33.619999999999997</v>
      </c>
    </row>
    <row r="275" spans="3:32" ht="15" x14ac:dyDescent="0.25">
      <c r="C275" s="124" t="s">
        <v>509</v>
      </c>
      <c r="D275" s="124" t="s">
        <v>14</v>
      </c>
      <c r="E275" s="124" t="s">
        <v>15</v>
      </c>
      <c r="F275" s="125">
        <v>15006663</v>
      </c>
      <c r="G275" s="124"/>
      <c r="H275" s="124" t="s">
        <v>25</v>
      </c>
      <c r="I275" s="124" t="s">
        <v>26</v>
      </c>
      <c r="J275" s="124"/>
      <c r="K275" s="124" t="s">
        <v>47</v>
      </c>
      <c r="L275" s="124" t="s">
        <v>48</v>
      </c>
      <c r="M275" s="134">
        <v>2015</v>
      </c>
      <c r="N275" s="125">
        <v>10</v>
      </c>
      <c r="O275" s="124" t="s">
        <v>49</v>
      </c>
      <c r="P275" s="124" t="s">
        <v>400</v>
      </c>
      <c r="Q275" s="126">
        <v>36</v>
      </c>
      <c r="S275" s="124" t="s">
        <v>14</v>
      </c>
      <c r="T275" s="124" t="s">
        <v>15</v>
      </c>
      <c r="U275" s="125">
        <v>15006645</v>
      </c>
      <c r="V275" s="124"/>
      <c r="W275" s="124" t="s">
        <v>360</v>
      </c>
      <c r="X275" s="124" t="s">
        <v>361</v>
      </c>
      <c r="Y275" s="124"/>
      <c r="Z275" s="124" t="s">
        <v>18</v>
      </c>
      <c r="AA275" s="124" t="s">
        <v>141</v>
      </c>
      <c r="AB275" s="124" t="s">
        <v>20</v>
      </c>
      <c r="AC275" s="125">
        <v>10</v>
      </c>
      <c r="AD275" s="124" t="s">
        <v>445</v>
      </c>
      <c r="AE275" s="124" t="s">
        <v>446</v>
      </c>
      <c r="AF275" s="126">
        <v>-13.5</v>
      </c>
    </row>
    <row r="276" spans="3:32" ht="15" x14ac:dyDescent="0.25">
      <c r="C276" s="124" t="s">
        <v>509</v>
      </c>
      <c r="D276" s="124" t="s">
        <v>14</v>
      </c>
      <c r="E276" s="124" t="s">
        <v>15</v>
      </c>
      <c r="F276" s="125">
        <v>15007315</v>
      </c>
      <c r="G276" s="124"/>
      <c r="H276" s="124" t="s">
        <v>25</v>
      </c>
      <c r="I276" s="124" t="s">
        <v>26</v>
      </c>
      <c r="J276" s="124"/>
      <c r="K276" s="124" t="s">
        <v>47</v>
      </c>
      <c r="L276" s="124" t="s">
        <v>48</v>
      </c>
      <c r="M276" s="134">
        <v>2015</v>
      </c>
      <c r="N276" s="125">
        <v>11</v>
      </c>
      <c r="O276" s="124" t="s">
        <v>49</v>
      </c>
      <c r="P276" s="124" t="s">
        <v>467</v>
      </c>
      <c r="Q276" s="126">
        <v>49.73</v>
      </c>
      <c r="S276" s="124" t="s">
        <v>14</v>
      </c>
      <c r="T276" s="124" t="s">
        <v>15</v>
      </c>
      <c r="U276" s="124"/>
      <c r="V276" s="124" t="s">
        <v>250</v>
      </c>
      <c r="W276" s="124" t="s">
        <v>251</v>
      </c>
      <c r="X276" s="124" t="s">
        <v>252</v>
      </c>
      <c r="Y276" s="124"/>
      <c r="Z276" s="124"/>
      <c r="AA276" s="124" t="s">
        <v>18</v>
      </c>
      <c r="AB276" s="124" t="s">
        <v>20</v>
      </c>
      <c r="AC276" s="125">
        <v>6</v>
      </c>
      <c r="AD276" s="124" t="s">
        <v>253</v>
      </c>
      <c r="AE276" s="124"/>
      <c r="AF276" s="126">
        <v>252900</v>
      </c>
    </row>
    <row r="277" spans="3:32" ht="15.75" thickBot="1" x14ac:dyDescent="0.3">
      <c r="C277" s="124" t="s">
        <v>509</v>
      </c>
      <c r="D277" s="124" t="s">
        <v>14</v>
      </c>
      <c r="E277" s="124" t="s">
        <v>15</v>
      </c>
      <c r="F277" s="125">
        <v>15001328</v>
      </c>
      <c r="G277" s="124"/>
      <c r="H277" s="124" t="s">
        <v>25</v>
      </c>
      <c r="I277" s="124" t="s">
        <v>26</v>
      </c>
      <c r="J277" s="124"/>
      <c r="K277" s="124" t="s">
        <v>56</v>
      </c>
      <c r="L277" s="124" t="s">
        <v>28</v>
      </c>
      <c r="M277" s="134">
        <v>2015</v>
      </c>
      <c r="N277" s="125">
        <v>3</v>
      </c>
      <c r="O277" s="124" t="s">
        <v>29</v>
      </c>
      <c r="P277" s="124" t="s">
        <v>57</v>
      </c>
      <c r="Q277" s="126">
        <v>24.8</v>
      </c>
      <c r="S277" s="124" t="s">
        <v>14</v>
      </c>
      <c r="T277" s="124" t="s">
        <v>15</v>
      </c>
      <c r="U277" s="124"/>
      <c r="V277" s="124" t="s">
        <v>507</v>
      </c>
      <c r="W277" s="124" t="s">
        <v>251</v>
      </c>
      <c r="X277" s="124" t="s">
        <v>252</v>
      </c>
      <c r="Y277" s="124"/>
      <c r="Z277" s="124"/>
      <c r="AA277" s="124" t="s">
        <v>18</v>
      </c>
      <c r="AB277" s="124" t="s">
        <v>20</v>
      </c>
      <c r="AC277" s="125">
        <v>11</v>
      </c>
      <c r="AD277" s="124" t="s">
        <v>508</v>
      </c>
      <c r="AE277" s="124"/>
      <c r="AF277" s="126">
        <v>196700</v>
      </c>
    </row>
    <row r="278" spans="3:32" ht="21.75" thickBot="1" x14ac:dyDescent="0.3">
      <c r="C278" s="124" t="s">
        <v>509</v>
      </c>
      <c r="D278" s="124" t="s">
        <v>14</v>
      </c>
      <c r="E278" s="124" t="s">
        <v>15</v>
      </c>
      <c r="F278" s="125">
        <v>15002110</v>
      </c>
      <c r="G278" s="124"/>
      <c r="H278" s="124" t="s">
        <v>25</v>
      </c>
      <c r="I278" s="124" t="s">
        <v>26</v>
      </c>
      <c r="J278" s="124"/>
      <c r="K278" s="124" t="s">
        <v>56</v>
      </c>
      <c r="L278" s="124" t="s">
        <v>28</v>
      </c>
      <c r="M278" s="134">
        <v>2015</v>
      </c>
      <c r="N278" s="125">
        <v>4</v>
      </c>
      <c r="O278" s="124" t="s">
        <v>29</v>
      </c>
      <c r="P278" s="124" t="s">
        <v>58</v>
      </c>
      <c r="Q278" s="126">
        <v>12.4</v>
      </c>
      <c r="S278" s="127" t="s">
        <v>48</v>
      </c>
      <c r="T278" s="128">
        <v>1510057</v>
      </c>
      <c r="U278" s="129" t="s">
        <v>141</v>
      </c>
      <c r="V278" s="130"/>
      <c r="W278" s="130" t="s">
        <v>25</v>
      </c>
      <c r="X278" s="129" t="s">
        <v>26</v>
      </c>
      <c r="Y278" s="131">
        <v>335.4</v>
      </c>
      <c r="Z278" t="s">
        <v>511</v>
      </c>
    </row>
    <row r="279" spans="3:32" ht="21.75" thickBot="1" x14ac:dyDescent="0.3">
      <c r="C279" s="124" t="s">
        <v>509</v>
      </c>
      <c r="D279" s="124" t="s">
        <v>14</v>
      </c>
      <c r="E279" s="124" t="s">
        <v>15</v>
      </c>
      <c r="F279" s="125">
        <v>15004541</v>
      </c>
      <c r="G279" s="124"/>
      <c r="H279" s="124" t="s">
        <v>25</v>
      </c>
      <c r="I279" s="124" t="s">
        <v>26</v>
      </c>
      <c r="J279" s="124"/>
      <c r="K279" s="124" t="s">
        <v>56</v>
      </c>
      <c r="L279" s="124" t="s">
        <v>28</v>
      </c>
      <c r="M279" s="134">
        <v>2015</v>
      </c>
      <c r="N279" s="125">
        <v>7</v>
      </c>
      <c r="O279" s="124" t="s">
        <v>29</v>
      </c>
      <c r="P279" s="124" t="s">
        <v>59</v>
      </c>
      <c r="Q279" s="126">
        <v>24.8</v>
      </c>
      <c r="S279" s="127" t="s">
        <v>28</v>
      </c>
      <c r="T279" s="128">
        <v>1510068</v>
      </c>
      <c r="U279" s="129" t="s">
        <v>141</v>
      </c>
      <c r="V279" s="130"/>
      <c r="W279" s="130" t="s">
        <v>25</v>
      </c>
      <c r="X279" s="129" t="s">
        <v>26</v>
      </c>
      <c r="Y279" s="131">
        <v>162.91999999999999</v>
      </c>
      <c r="Z279" s="124" t="s">
        <v>511</v>
      </c>
    </row>
    <row r="280" spans="3:32" ht="21.75" thickBot="1" x14ac:dyDescent="0.3">
      <c r="C280" s="124" t="s">
        <v>509</v>
      </c>
      <c r="D280" s="124" t="s">
        <v>14</v>
      </c>
      <c r="E280" s="124" t="s">
        <v>15</v>
      </c>
      <c r="F280" s="125">
        <v>15004780</v>
      </c>
      <c r="G280" s="124"/>
      <c r="H280" s="124" t="s">
        <v>25</v>
      </c>
      <c r="I280" s="124" t="s">
        <v>26</v>
      </c>
      <c r="J280" s="124"/>
      <c r="K280" s="124" t="s">
        <v>56</v>
      </c>
      <c r="L280" s="124" t="s">
        <v>28</v>
      </c>
      <c r="M280" s="134">
        <v>2015</v>
      </c>
      <c r="N280" s="125">
        <v>7</v>
      </c>
      <c r="O280" s="124" t="s">
        <v>29</v>
      </c>
      <c r="P280" s="124" t="s">
        <v>336</v>
      </c>
      <c r="Q280" s="126">
        <v>27.41</v>
      </c>
      <c r="S280" s="127" t="s">
        <v>36</v>
      </c>
      <c r="T280" s="128">
        <v>1510249</v>
      </c>
      <c r="U280" s="129" t="s">
        <v>141</v>
      </c>
      <c r="V280" s="132">
        <v>42354</v>
      </c>
      <c r="W280" s="130" t="s">
        <v>25</v>
      </c>
      <c r="X280" s="129" t="s">
        <v>26</v>
      </c>
      <c r="Y280" s="133">
        <v>1412.93</v>
      </c>
      <c r="Z280" s="124" t="s">
        <v>511</v>
      </c>
    </row>
    <row r="281" spans="3:32" ht="21.75" thickBot="1" x14ac:dyDescent="0.3">
      <c r="C281" s="124" t="s">
        <v>509</v>
      </c>
      <c r="D281" s="124" t="s">
        <v>14</v>
      </c>
      <c r="E281" s="124" t="s">
        <v>15</v>
      </c>
      <c r="F281" s="125">
        <v>15005857</v>
      </c>
      <c r="G281" s="124"/>
      <c r="H281" s="124" t="s">
        <v>25</v>
      </c>
      <c r="I281" s="124" t="s">
        <v>26</v>
      </c>
      <c r="J281" s="124"/>
      <c r="K281" s="124" t="s">
        <v>56</v>
      </c>
      <c r="L281" s="124" t="s">
        <v>28</v>
      </c>
      <c r="M281" s="134">
        <v>2015</v>
      </c>
      <c r="N281" s="125">
        <v>9</v>
      </c>
      <c r="O281" s="124" t="s">
        <v>29</v>
      </c>
      <c r="P281" s="124" t="s">
        <v>337</v>
      </c>
      <c r="Q281" s="126">
        <v>24.8</v>
      </c>
      <c r="S281" s="127" t="s">
        <v>36</v>
      </c>
      <c r="T281" s="128">
        <v>1510929</v>
      </c>
      <c r="U281" s="129" t="s">
        <v>141</v>
      </c>
      <c r="V281" s="132">
        <v>42369</v>
      </c>
      <c r="W281" s="130" t="s">
        <v>25</v>
      </c>
      <c r="X281" s="129" t="s">
        <v>26</v>
      </c>
      <c r="Y281" s="133">
        <v>5483.65</v>
      </c>
      <c r="Z281" s="124" t="s">
        <v>511</v>
      </c>
    </row>
    <row r="282" spans="3:32" ht="21.75" thickBot="1" x14ac:dyDescent="0.3">
      <c r="C282" s="124" t="s">
        <v>509</v>
      </c>
      <c r="D282" s="124" t="s">
        <v>14</v>
      </c>
      <c r="E282" s="124" t="s">
        <v>15</v>
      </c>
      <c r="F282" s="125">
        <v>15006210</v>
      </c>
      <c r="G282" s="124"/>
      <c r="H282" s="124" t="s">
        <v>25</v>
      </c>
      <c r="I282" s="124" t="s">
        <v>26</v>
      </c>
      <c r="J282" s="124"/>
      <c r="K282" s="124" t="s">
        <v>56</v>
      </c>
      <c r="L282" s="124" t="s">
        <v>28</v>
      </c>
      <c r="M282" s="134">
        <v>2015</v>
      </c>
      <c r="N282" s="125">
        <v>9</v>
      </c>
      <c r="O282" s="124" t="s">
        <v>29</v>
      </c>
      <c r="P282" s="124" t="s">
        <v>401</v>
      </c>
      <c r="Q282" s="126">
        <v>12.4</v>
      </c>
      <c r="S282" s="127" t="s">
        <v>234</v>
      </c>
      <c r="T282" s="128">
        <v>1511173</v>
      </c>
      <c r="U282" s="129" t="s">
        <v>141</v>
      </c>
      <c r="V282" s="132">
        <v>42254</v>
      </c>
      <c r="W282" s="130" t="s">
        <v>217</v>
      </c>
      <c r="X282" s="129" t="s">
        <v>218</v>
      </c>
      <c r="Y282" s="131">
        <v>50.3</v>
      </c>
      <c r="Z282" s="124" t="s">
        <v>511</v>
      </c>
    </row>
    <row r="283" spans="3:32" ht="21.75" thickBot="1" x14ac:dyDescent="0.3">
      <c r="C283" s="124" t="s">
        <v>509</v>
      </c>
      <c r="D283" s="124" t="s">
        <v>14</v>
      </c>
      <c r="E283" s="124" t="s">
        <v>15</v>
      </c>
      <c r="F283" s="125">
        <v>15006651</v>
      </c>
      <c r="G283" s="124"/>
      <c r="H283" s="124" t="s">
        <v>25</v>
      </c>
      <c r="I283" s="124" t="s">
        <v>26</v>
      </c>
      <c r="J283" s="124"/>
      <c r="K283" s="124" t="s">
        <v>56</v>
      </c>
      <c r="L283" s="124" t="s">
        <v>28</v>
      </c>
      <c r="M283" s="134">
        <v>2015</v>
      </c>
      <c r="N283" s="125">
        <v>10</v>
      </c>
      <c r="O283" s="124" t="s">
        <v>29</v>
      </c>
      <c r="P283" s="124" t="s">
        <v>402</v>
      </c>
      <c r="Q283" s="126">
        <v>260.37</v>
      </c>
      <c r="S283" s="127" t="s">
        <v>234</v>
      </c>
      <c r="T283" s="128">
        <v>1511385</v>
      </c>
      <c r="U283" s="129" t="s">
        <v>141</v>
      </c>
      <c r="V283" s="132">
        <v>42292</v>
      </c>
      <c r="W283" s="130" t="s">
        <v>217</v>
      </c>
      <c r="X283" s="129" t="s">
        <v>218</v>
      </c>
      <c r="Y283" s="131">
        <v>89.48</v>
      </c>
      <c r="Z283" s="124" t="s">
        <v>511</v>
      </c>
    </row>
    <row r="284" spans="3:32" ht="21.75" thickBot="1" x14ac:dyDescent="0.3">
      <c r="C284" s="124" t="s">
        <v>509</v>
      </c>
      <c r="D284" s="124" t="s">
        <v>14</v>
      </c>
      <c r="E284" s="124" t="s">
        <v>15</v>
      </c>
      <c r="F284" s="125">
        <v>15006699</v>
      </c>
      <c r="G284" s="124"/>
      <c r="H284" s="124" t="s">
        <v>25</v>
      </c>
      <c r="I284" s="124" t="s">
        <v>26</v>
      </c>
      <c r="J284" s="124"/>
      <c r="K284" s="124" t="s">
        <v>56</v>
      </c>
      <c r="L284" s="124" t="s">
        <v>28</v>
      </c>
      <c r="M284" s="134">
        <v>2015</v>
      </c>
      <c r="N284" s="125">
        <v>10</v>
      </c>
      <c r="O284" s="124" t="s">
        <v>29</v>
      </c>
      <c r="P284" s="124" t="s">
        <v>403</v>
      </c>
      <c r="Q284" s="126">
        <v>18.600000000000001</v>
      </c>
      <c r="S284" s="127" t="s">
        <v>32</v>
      </c>
      <c r="T284" s="128">
        <v>1511386</v>
      </c>
      <c r="U284" s="129" t="s">
        <v>141</v>
      </c>
      <c r="V284" s="132">
        <v>42313</v>
      </c>
      <c r="W284" s="130" t="s">
        <v>25</v>
      </c>
      <c r="X284" s="129" t="s">
        <v>26</v>
      </c>
      <c r="Y284" s="133">
        <v>2021.49</v>
      </c>
      <c r="Z284" s="124" t="s">
        <v>511</v>
      </c>
    </row>
    <row r="285" spans="3:32" ht="32.25" thickBot="1" x14ac:dyDescent="0.3">
      <c r="C285" s="124" t="s">
        <v>509</v>
      </c>
      <c r="D285" s="124" t="s">
        <v>14</v>
      </c>
      <c r="E285" s="124" t="s">
        <v>15</v>
      </c>
      <c r="F285" s="125">
        <v>15007255</v>
      </c>
      <c r="G285" s="124"/>
      <c r="H285" s="124" t="s">
        <v>25</v>
      </c>
      <c r="I285" s="124" t="s">
        <v>26</v>
      </c>
      <c r="J285" s="124"/>
      <c r="K285" s="124" t="s">
        <v>56</v>
      </c>
      <c r="L285" s="124" t="s">
        <v>28</v>
      </c>
      <c r="M285" s="134">
        <v>2015</v>
      </c>
      <c r="N285" s="125">
        <v>11</v>
      </c>
      <c r="O285" s="124" t="s">
        <v>29</v>
      </c>
      <c r="P285" s="124" t="s">
        <v>468</v>
      </c>
      <c r="Q285" s="126">
        <v>115.3</v>
      </c>
      <c r="S285" s="127" t="s">
        <v>491</v>
      </c>
      <c r="T285" s="128">
        <v>1511464</v>
      </c>
      <c r="U285" s="129" t="s">
        <v>141</v>
      </c>
      <c r="V285" s="132">
        <v>42300</v>
      </c>
      <c r="W285" s="130" t="s">
        <v>99</v>
      </c>
      <c r="X285" s="129" t="s">
        <v>100</v>
      </c>
      <c r="Y285" s="131">
        <v>11.84</v>
      </c>
      <c r="Z285" s="124" t="s">
        <v>511</v>
      </c>
    </row>
    <row r="286" spans="3:32" ht="15" x14ac:dyDescent="0.25">
      <c r="C286" s="124" t="s">
        <v>509</v>
      </c>
      <c r="D286" s="124" t="s">
        <v>14</v>
      </c>
      <c r="E286" s="124" t="s">
        <v>15</v>
      </c>
      <c r="F286" s="125">
        <v>15007406</v>
      </c>
      <c r="G286" s="124"/>
      <c r="H286" s="124" t="s">
        <v>25</v>
      </c>
      <c r="I286" s="124" t="s">
        <v>26</v>
      </c>
      <c r="J286" s="124"/>
      <c r="K286" s="124" t="s">
        <v>56</v>
      </c>
      <c r="L286" s="124" t="s">
        <v>28</v>
      </c>
      <c r="M286" s="134">
        <v>2015</v>
      </c>
      <c r="N286" s="125">
        <v>11</v>
      </c>
      <c r="O286" s="124" t="s">
        <v>29</v>
      </c>
      <c r="P286" s="124" t="s">
        <v>469</v>
      </c>
      <c r="Q286" s="126">
        <v>16.2</v>
      </c>
      <c r="Z286" s="124"/>
    </row>
    <row r="287" spans="3:32" ht="15" x14ac:dyDescent="0.25">
      <c r="C287" s="124" t="s">
        <v>509</v>
      </c>
      <c r="D287" s="124" t="s">
        <v>14</v>
      </c>
      <c r="E287" s="124" t="s">
        <v>15</v>
      </c>
      <c r="F287" s="125">
        <v>15002220</v>
      </c>
      <c r="G287" s="124"/>
      <c r="H287" s="124" t="s">
        <v>25</v>
      </c>
      <c r="I287" s="124" t="s">
        <v>26</v>
      </c>
      <c r="J287" s="124"/>
      <c r="K287" s="124" t="s">
        <v>60</v>
      </c>
      <c r="L287" s="124" t="s">
        <v>36</v>
      </c>
      <c r="M287" s="134">
        <v>2015</v>
      </c>
      <c r="N287" s="125">
        <v>4</v>
      </c>
      <c r="O287" s="124" t="s">
        <v>61</v>
      </c>
      <c r="P287" s="124" t="s">
        <v>62</v>
      </c>
      <c r="Q287" s="126">
        <v>1800.96</v>
      </c>
      <c r="Z287" s="124"/>
    </row>
    <row r="288" spans="3:32" ht="15" x14ac:dyDescent="0.25">
      <c r="C288" s="124" t="s">
        <v>509</v>
      </c>
      <c r="D288" s="124" t="s">
        <v>14</v>
      </c>
      <c r="E288" s="124" t="s">
        <v>15</v>
      </c>
      <c r="F288" s="125">
        <v>15002222</v>
      </c>
      <c r="G288" s="124"/>
      <c r="H288" s="124" t="s">
        <v>25</v>
      </c>
      <c r="I288" s="124" t="s">
        <v>26</v>
      </c>
      <c r="J288" s="124"/>
      <c r="K288" s="124" t="s">
        <v>60</v>
      </c>
      <c r="L288" s="124" t="s">
        <v>36</v>
      </c>
      <c r="M288" s="134">
        <v>2015</v>
      </c>
      <c r="N288" s="125">
        <v>4</v>
      </c>
      <c r="O288" s="124" t="s">
        <v>61</v>
      </c>
      <c r="P288" s="124" t="s">
        <v>63</v>
      </c>
      <c r="Q288" s="126">
        <v>1351.11</v>
      </c>
      <c r="Z288" s="124"/>
    </row>
    <row r="289" spans="3:26" ht="15" x14ac:dyDescent="0.25">
      <c r="C289" s="124" t="s">
        <v>509</v>
      </c>
      <c r="D289" s="124" t="s">
        <v>14</v>
      </c>
      <c r="E289" s="124" t="s">
        <v>15</v>
      </c>
      <c r="F289" s="125">
        <v>15002403</v>
      </c>
      <c r="G289" s="124"/>
      <c r="H289" s="124" t="s">
        <v>25</v>
      </c>
      <c r="I289" s="124" t="s">
        <v>26</v>
      </c>
      <c r="J289" s="124"/>
      <c r="K289" s="124" t="s">
        <v>64</v>
      </c>
      <c r="L289" s="124" t="s">
        <v>65</v>
      </c>
      <c r="M289" s="134">
        <v>2015</v>
      </c>
      <c r="N289" s="125">
        <v>4</v>
      </c>
      <c r="O289" s="124" t="s">
        <v>66</v>
      </c>
      <c r="P289" s="124" t="s">
        <v>67</v>
      </c>
      <c r="Q289" s="126">
        <v>430</v>
      </c>
      <c r="Z289" s="124"/>
    </row>
    <row r="290" spans="3:26" ht="15" x14ac:dyDescent="0.25">
      <c r="C290" s="124" t="s">
        <v>509</v>
      </c>
      <c r="D290" s="124" t="s">
        <v>14</v>
      </c>
      <c r="E290" s="124" t="s">
        <v>15</v>
      </c>
      <c r="F290" s="125">
        <v>15002403</v>
      </c>
      <c r="G290" s="124"/>
      <c r="H290" s="124" t="s">
        <v>25</v>
      </c>
      <c r="I290" s="124" t="s">
        <v>26</v>
      </c>
      <c r="J290" s="124"/>
      <c r="K290" s="124" t="s">
        <v>64</v>
      </c>
      <c r="L290" s="124" t="s">
        <v>65</v>
      </c>
      <c r="M290" s="134">
        <v>2015</v>
      </c>
      <c r="N290" s="125">
        <v>4</v>
      </c>
      <c r="O290" s="124" t="s">
        <v>44</v>
      </c>
      <c r="P290" s="124" t="s">
        <v>67</v>
      </c>
      <c r="Q290" s="126">
        <v>59.35</v>
      </c>
      <c r="Z290" s="124"/>
    </row>
    <row r="291" spans="3:26" ht="15" x14ac:dyDescent="0.25">
      <c r="C291" s="124" t="s">
        <v>509</v>
      </c>
      <c r="D291" s="124" t="s">
        <v>14</v>
      </c>
      <c r="E291" s="124" t="s">
        <v>15</v>
      </c>
      <c r="F291" s="125">
        <v>15002221</v>
      </c>
      <c r="G291" s="124"/>
      <c r="H291" s="124" t="s">
        <v>25</v>
      </c>
      <c r="I291" s="124" t="s">
        <v>26</v>
      </c>
      <c r="J291" s="124"/>
      <c r="K291" s="124" t="s">
        <v>68</v>
      </c>
      <c r="L291" s="124" t="s">
        <v>36</v>
      </c>
      <c r="M291" s="134">
        <v>2015</v>
      </c>
      <c r="N291" s="125">
        <v>4</v>
      </c>
      <c r="O291" s="124" t="s">
        <v>69</v>
      </c>
      <c r="P291" s="124" t="s">
        <v>70</v>
      </c>
      <c r="Q291" s="126">
        <v>4543.5600000000004</v>
      </c>
      <c r="Z291" s="124"/>
    </row>
    <row r="292" spans="3:26" ht="15" x14ac:dyDescent="0.25">
      <c r="C292" s="124" t="s">
        <v>509</v>
      </c>
      <c r="D292" s="124" t="s">
        <v>14</v>
      </c>
      <c r="E292" s="124" t="s">
        <v>15</v>
      </c>
      <c r="F292" s="125">
        <v>15004549</v>
      </c>
      <c r="G292" s="124"/>
      <c r="H292" s="124" t="s">
        <v>25</v>
      </c>
      <c r="I292" s="124" t="s">
        <v>26</v>
      </c>
      <c r="J292" s="124"/>
      <c r="K292" s="124" t="s">
        <v>71</v>
      </c>
      <c r="L292" s="124" t="s">
        <v>36</v>
      </c>
      <c r="M292" s="134">
        <v>2015</v>
      </c>
      <c r="N292" s="125">
        <v>7</v>
      </c>
      <c r="O292" s="124" t="s">
        <v>69</v>
      </c>
      <c r="P292" s="124" t="s">
        <v>72</v>
      </c>
      <c r="Q292" s="126">
        <v>9940.98</v>
      </c>
      <c r="Z292" s="124"/>
    </row>
    <row r="293" spans="3:26" ht="15" x14ac:dyDescent="0.25">
      <c r="C293" s="124" t="s">
        <v>509</v>
      </c>
      <c r="D293" s="124" t="s">
        <v>14</v>
      </c>
      <c r="E293" s="124" t="s">
        <v>15</v>
      </c>
      <c r="F293" s="125">
        <v>15007201</v>
      </c>
      <c r="G293" s="124"/>
      <c r="H293" s="124" t="s">
        <v>25</v>
      </c>
      <c r="I293" s="124" t="s">
        <v>26</v>
      </c>
      <c r="J293" s="124"/>
      <c r="K293" s="124" t="s">
        <v>71</v>
      </c>
      <c r="L293" s="124" t="s">
        <v>36</v>
      </c>
      <c r="M293" s="134">
        <v>2015</v>
      </c>
      <c r="N293" s="125">
        <v>11</v>
      </c>
      <c r="O293" s="124" t="s">
        <v>69</v>
      </c>
      <c r="P293" s="124" t="s">
        <v>470</v>
      </c>
      <c r="Q293" s="126">
        <v>7429.38</v>
      </c>
      <c r="Z293" s="124"/>
    </row>
    <row r="294" spans="3:26" ht="15" x14ac:dyDescent="0.25">
      <c r="C294" s="124" t="s">
        <v>509</v>
      </c>
      <c r="D294" s="124" t="s">
        <v>14</v>
      </c>
      <c r="E294" s="124" t="s">
        <v>15</v>
      </c>
      <c r="F294" s="125">
        <v>15005980</v>
      </c>
      <c r="G294" s="124"/>
      <c r="H294" s="124" t="s">
        <v>25</v>
      </c>
      <c r="I294" s="124" t="s">
        <v>26</v>
      </c>
      <c r="J294" s="124"/>
      <c r="K294" s="124" t="s">
        <v>404</v>
      </c>
      <c r="L294" s="124" t="s">
        <v>375</v>
      </c>
      <c r="M294" s="134">
        <v>2015</v>
      </c>
      <c r="N294" s="125">
        <v>9</v>
      </c>
      <c r="O294" s="124" t="s">
        <v>405</v>
      </c>
      <c r="P294" s="124" t="s">
        <v>406</v>
      </c>
      <c r="Q294" s="126">
        <v>464.94</v>
      </c>
      <c r="Z294" s="124"/>
    </row>
    <row r="295" spans="3:26" ht="15" x14ac:dyDescent="0.25">
      <c r="C295" s="124" t="s">
        <v>509</v>
      </c>
      <c r="D295" s="124" t="s">
        <v>14</v>
      </c>
      <c r="E295" s="124" t="s">
        <v>15</v>
      </c>
      <c r="F295" s="125">
        <v>15005973</v>
      </c>
      <c r="G295" s="124"/>
      <c r="H295" s="124" t="s">
        <v>25</v>
      </c>
      <c r="I295" s="124" t="s">
        <v>26</v>
      </c>
      <c r="J295" s="124"/>
      <c r="K295" s="124" t="s">
        <v>407</v>
      </c>
      <c r="L295" s="124" t="s">
        <v>65</v>
      </c>
      <c r="M295" s="134">
        <v>2015</v>
      </c>
      <c r="N295" s="125">
        <v>9</v>
      </c>
      <c r="O295" s="124" t="s">
        <v>66</v>
      </c>
      <c r="P295" s="124" t="s">
        <v>408</v>
      </c>
      <c r="Q295" s="126">
        <v>215.25</v>
      </c>
      <c r="Z295" s="124"/>
    </row>
    <row r="296" spans="3:26" ht="15" x14ac:dyDescent="0.25">
      <c r="C296" s="124" t="s">
        <v>509</v>
      </c>
      <c r="D296" s="124" t="s">
        <v>14</v>
      </c>
      <c r="E296" s="124" t="s">
        <v>15</v>
      </c>
      <c r="F296" s="125">
        <v>15005973</v>
      </c>
      <c r="G296" s="124"/>
      <c r="H296" s="124" t="s">
        <v>25</v>
      </c>
      <c r="I296" s="124" t="s">
        <v>26</v>
      </c>
      <c r="J296" s="124"/>
      <c r="K296" s="124" t="s">
        <v>407</v>
      </c>
      <c r="L296" s="124" t="s">
        <v>65</v>
      </c>
      <c r="M296" s="134">
        <v>2015</v>
      </c>
      <c r="N296" s="125">
        <v>9</v>
      </c>
      <c r="O296" s="124" t="s">
        <v>44</v>
      </c>
      <c r="P296" s="124" t="s">
        <v>408</v>
      </c>
      <c r="Q296" s="126">
        <v>73.760000000000005</v>
      </c>
      <c r="Z296" s="124"/>
    </row>
    <row r="297" spans="3:26" ht="15" x14ac:dyDescent="0.25">
      <c r="C297" s="124" t="s">
        <v>509</v>
      </c>
      <c r="D297" s="124" t="s">
        <v>14</v>
      </c>
      <c r="E297" s="124" t="s">
        <v>15</v>
      </c>
      <c r="F297" s="125">
        <v>15001654</v>
      </c>
      <c r="G297" s="124"/>
      <c r="H297" s="124" t="s">
        <v>73</v>
      </c>
      <c r="I297" s="124" t="s">
        <v>74</v>
      </c>
      <c r="J297" s="124"/>
      <c r="K297" s="124" t="s">
        <v>18</v>
      </c>
      <c r="L297" s="124" t="s">
        <v>75</v>
      </c>
      <c r="M297" s="134">
        <v>2015</v>
      </c>
      <c r="N297" s="125">
        <v>3</v>
      </c>
      <c r="O297" s="124" t="s">
        <v>76</v>
      </c>
      <c r="P297" s="124" t="s">
        <v>77</v>
      </c>
      <c r="Q297" s="126">
        <v>14.98</v>
      </c>
      <c r="Z297" s="124"/>
    </row>
    <row r="298" spans="3:26" ht="15" x14ac:dyDescent="0.25">
      <c r="C298" s="124" t="s">
        <v>509</v>
      </c>
      <c r="D298" s="124" t="s">
        <v>14</v>
      </c>
      <c r="E298" s="124" t="s">
        <v>15</v>
      </c>
      <c r="F298" s="125">
        <v>15005457</v>
      </c>
      <c r="G298" s="124"/>
      <c r="H298" s="124" t="s">
        <v>73</v>
      </c>
      <c r="I298" s="124" t="s">
        <v>74</v>
      </c>
      <c r="J298" s="124"/>
      <c r="K298" s="124" t="s">
        <v>18</v>
      </c>
      <c r="L298" s="124" t="s">
        <v>338</v>
      </c>
      <c r="M298" s="134">
        <v>2015</v>
      </c>
      <c r="N298" s="125">
        <v>8</v>
      </c>
      <c r="O298" s="124" t="s">
        <v>339</v>
      </c>
      <c r="P298" s="124" t="s">
        <v>409</v>
      </c>
      <c r="Q298" s="126">
        <v>12.44</v>
      </c>
      <c r="Z298" s="124"/>
    </row>
    <row r="299" spans="3:26" ht="15" x14ac:dyDescent="0.25">
      <c r="C299" s="124" t="s">
        <v>509</v>
      </c>
      <c r="D299" s="124" t="s">
        <v>14</v>
      </c>
      <c r="E299" s="124" t="s">
        <v>15</v>
      </c>
      <c r="F299" s="125">
        <v>15000393</v>
      </c>
      <c r="G299" s="124"/>
      <c r="H299" s="124" t="s">
        <v>78</v>
      </c>
      <c r="I299" s="124" t="s">
        <v>79</v>
      </c>
      <c r="J299" s="124"/>
      <c r="K299" s="124" t="s">
        <v>18</v>
      </c>
      <c r="L299" s="124" t="s">
        <v>19</v>
      </c>
      <c r="M299" s="134">
        <v>2015</v>
      </c>
      <c r="N299" s="125">
        <v>1</v>
      </c>
      <c r="O299" s="124" t="s">
        <v>80</v>
      </c>
      <c r="P299" s="124" t="s">
        <v>81</v>
      </c>
      <c r="Q299" s="126">
        <v>222.94</v>
      </c>
      <c r="Z299" s="124"/>
    </row>
    <row r="300" spans="3:26" ht="15" x14ac:dyDescent="0.25">
      <c r="C300" s="124" t="s">
        <v>509</v>
      </c>
      <c r="D300" s="124" t="s">
        <v>14</v>
      </c>
      <c r="E300" s="124" t="s">
        <v>15</v>
      </c>
      <c r="F300" s="125">
        <v>15006382</v>
      </c>
      <c r="G300" s="124"/>
      <c r="H300" s="124" t="s">
        <v>78</v>
      </c>
      <c r="I300" s="124" t="s">
        <v>79</v>
      </c>
      <c r="J300" s="124"/>
      <c r="K300" s="124" t="s">
        <v>18</v>
      </c>
      <c r="L300" s="124" t="s">
        <v>19</v>
      </c>
      <c r="M300" s="134">
        <v>2015</v>
      </c>
      <c r="N300" s="125">
        <v>9</v>
      </c>
      <c r="O300" s="124" t="s">
        <v>410</v>
      </c>
      <c r="P300" s="124" t="s">
        <v>411</v>
      </c>
      <c r="Q300" s="126">
        <v>301</v>
      </c>
      <c r="Z300" s="124"/>
    </row>
    <row r="301" spans="3:26" ht="15" x14ac:dyDescent="0.25">
      <c r="C301" s="124" t="s">
        <v>509</v>
      </c>
      <c r="D301" s="124" t="s">
        <v>14</v>
      </c>
      <c r="E301" s="124" t="s">
        <v>15</v>
      </c>
      <c r="F301" s="125">
        <v>15006382</v>
      </c>
      <c r="G301" s="124"/>
      <c r="H301" s="124" t="s">
        <v>78</v>
      </c>
      <c r="I301" s="124" t="s">
        <v>79</v>
      </c>
      <c r="J301" s="124"/>
      <c r="K301" s="124" t="s">
        <v>18</v>
      </c>
      <c r="L301" s="124" t="s">
        <v>19</v>
      </c>
      <c r="M301" s="134">
        <v>2015</v>
      </c>
      <c r="N301" s="125">
        <v>9</v>
      </c>
      <c r="O301" s="124" t="s">
        <v>86</v>
      </c>
      <c r="P301" s="124" t="s">
        <v>411</v>
      </c>
      <c r="Q301" s="126">
        <v>22.95</v>
      </c>
      <c r="Z301" s="124"/>
    </row>
    <row r="302" spans="3:26" ht="15" x14ac:dyDescent="0.25">
      <c r="C302" s="124" t="s">
        <v>509</v>
      </c>
      <c r="D302" s="124" t="s">
        <v>14</v>
      </c>
      <c r="E302" s="124" t="s">
        <v>15</v>
      </c>
      <c r="F302" s="125">
        <v>15007158</v>
      </c>
      <c r="G302" s="124"/>
      <c r="H302" s="124" t="s">
        <v>78</v>
      </c>
      <c r="I302" s="124" t="s">
        <v>79</v>
      </c>
      <c r="J302" s="124"/>
      <c r="K302" s="124" t="s">
        <v>18</v>
      </c>
      <c r="L302" s="124" t="s">
        <v>19</v>
      </c>
      <c r="M302" s="134">
        <v>2015</v>
      </c>
      <c r="N302" s="125">
        <v>10</v>
      </c>
      <c r="O302" s="124" t="s">
        <v>471</v>
      </c>
      <c r="P302" s="124" t="s">
        <v>472</v>
      </c>
      <c r="Q302" s="126">
        <v>99.97</v>
      </c>
      <c r="Z302" s="124"/>
    </row>
    <row r="303" spans="3:26" ht="15" x14ac:dyDescent="0.25">
      <c r="C303" s="124" t="s">
        <v>509</v>
      </c>
      <c r="D303" s="124" t="s">
        <v>14</v>
      </c>
      <c r="E303" s="124" t="s">
        <v>15</v>
      </c>
      <c r="F303" s="125">
        <v>15007158</v>
      </c>
      <c r="G303" s="124"/>
      <c r="H303" s="124" t="s">
        <v>78</v>
      </c>
      <c r="I303" s="124" t="s">
        <v>79</v>
      </c>
      <c r="J303" s="124"/>
      <c r="K303" s="124" t="s">
        <v>18</v>
      </c>
      <c r="L303" s="124" t="s">
        <v>19</v>
      </c>
      <c r="M303" s="134">
        <v>2015</v>
      </c>
      <c r="N303" s="125">
        <v>10</v>
      </c>
      <c r="O303" s="124" t="s">
        <v>473</v>
      </c>
      <c r="P303" s="124" t="s">
        <v>472</v>
      </c>
      <c r="Q303" s="126">
        <v>64.56</v>
      </c>
      <c r="Z303" s="124"/>
    </row>
    <row r="304" spans="3:26" ht="15" x14ac:dyDescent="0.25">
      <c r="C304" s="124" t="s">
        <v>509</v>
      </c>
      <c r="D304" s="124" t="s">
        <v>14</v>
      </c>
      <c r="E304" s="124" t="s">
        <v>15</v>
      </c>
      <c r="F304" s="125">
        <v>15007158</v>
      </c>
      <c r="G304" s="124"/>
      <c r="H304" s="124" t="s">
        <v>78</v>
      </c>
      <c r="I304" s="124" t="s">
        <v>79</v>
      </c>
      <c r="J304" s="124"/>
      <c r="K304" s="124" t="s">
        <v>18</v>
      </c>
      <c r="L304" s="124" t="s">
        <v>19</v>
      </c>
      <c r="M304" s="134">
        <v>2015</v>
      </c>
      <c r="N304" s="125">
        <v>10</v>
      </c>
      <c r="O304" s="124" t="s">
        <v>474</v>
      </c>
      <c r="P304" s="124" t="s">
        <v>472</v>
      </c>
      <c r="Q304" s="126">
        <v>153.41</v>
      </c>
      <c r="Z304" s="124"/>
    </row>
    <row r="305" spans="3:26" ht="15" x14ac:dyDescent="0.25">
      <c r="C305" s="124" t="s">
        <v>509</v>
      </c>
      <c r="D305" s="124" t="s">
        <v>14</v>
      </c>
      <c r="E305" s="124" t="s">
        <v>15</v>
      </c>
      <c r="F305" s="125">
        <v>15001917</v>
      </c>
      <c r="G305" s="124"/>
      <c r="H305" s="124" t="s">
        <v>82</v>
      </c>
      <c r="I305" s="124" t="s">
        <v>83</v>
      </c>
      <c r="J305" s="124"/>
      <c r="K305" s="124" t="s">
        <v>18</v>
      </c>
      <c r="L305" s="124" t="s">
        <v>19</v>
      </c>
      <c r="M305" s="134">
        <v>2015</v>
      </c>
      <c r="N305" s="125">
        <v>3</v>
      </c>
      <c r="O305" s="124" t="s">
        <v>84</v>
      </c>
      <c r="P305" s="124" t="s">
        <v>85</v>
      </c>
      <c r="Q305" s="126">
        <v>578.62</v>
      </c>
      <c r="Z305" s="124"/>
    </row>
    <row r="306" spans="3:26" ht="15" x14ac:dyDescent="0.25">
      <c r="C306" s="124" t="s">
        <v>509</v>
      </c>
      <c r="D306" s="124" t="s">
        <v>14</v>
      </c>
      <c r="E306" s="124" t="s">
        <v>15</v>
      </c>
      <c r="F306" s="125">
        <v>15001917</v>
      </c>
      <c r="G306" s="124"/>
      <c r="H306" s="124" t="s">
        <v>82</v>
      </c>
      <c r="I306" s="124" t="s">
        <v>83</v>
      </c>
      <c r="J306" s="124"/>
      <c r="K306" s="124" t="s">
        <v>18</v>
      </c>
      <c r="L306" s="124" t="s">
        <v>19</v>
      </c>
      <c r="M306" s="134">
        <v>2015</v>
      </c>
      <c r="N306" s="125">
        <v>3</v>
      </c>
      <c r="O306" s="124" t="s">
        <v>86</v>
      </c>
      <c r="P306" s="124" t="s">
        <v>85</v>
      </c>
      <c r="Q306" s="126">
        <v>43.4</v>
      </c>
      <c r="Z306" s="124"/>
    </row>
    <row r="307" spans="3:26" ht="15" x14ac:dyDescent="0.25">
      <c r="C307" s="124" t="s">
        <v>509</v>
      </c>
      <c r="D307" s="124" t="s">
        <v>14</v>
      </c>
      <c r="E307" s="124" t="s">
        <v>15</v>
      </c>
      <c r="F307" s="125">
        <v>15004261</v>
      </c>
      <c r="G307" s="124"/>
      <c r="H307" s="124" t="s">
        <v>82</v>
      </c>
      <c r="I307" s="124" t="s">
        <v>83</v>
      </c>
      <c r="J307" s="124"/>
      <c r="K307" s="124" t="s">
        <v>18</v>
      </c>
      <c r="L307" s="124" t="s">
        <v>19</v>
      </c>
      <c r="M307" s="134">
        <v>2015</v>
      </c>
      <c r="N307" s="125">
        <v>6</v>
      </c>
      <c r="O307" s="124" t="s">
        <v>87</v>
      </c>
      <c r="P307" s="124" t="s">
        <v>88</v>
      </c>
      <c r="Q307" s="126">
        <v>708.75</v>
      </c>
      <c r="Z307" s="124"/>
    </row>
    <row r="308" spans="3:26" ht="15" x14ac:dyDescent="0.25">
      <c r="C308" s="124" t="s">
        <v>509</v>
      </c>
      <c r="D308" s="124" t="s">
        <v>14</v>
      </c>
      <c r="E308" s="124" t="s">
        <v>15</v>
      </c>
      <c r="F308" s="125">
        <v>15004261</v>
      </c>
      <c r="G308" s="124"/>
      <c r="H308" s="124" t="s">
        <v>82</v>
      </c>
      <c r="I308" s="124" t="s">
        <v>83</v>
      </c>
      <c r="J308" s="124"/>
      <c r="K308" s="124" t="s">
        <v>18</v>
      </c>
      <c r="L308" s="124" t="s">
        <v>19</v>
      </c>
      <c r="M308" s="134">
        <v>2015</v>
      </c>
      <c r="N308" s="125">
        <v>6</v>
      </c>
      <c r="O308" s="124" t="s">
        <v>89</v>
      </c>
      <c r="P308" s="124" t="s">
        <v>88</v>
      </c>
      <c r="Q308" s="126">
        <v>19.440000000000001</v>
      </c>
      <c r="Z308" s="124"/>
    </row>
    <row r="309" spans="3:26" ht="15" x14ac:dyDescent="0.25">
      <c r="C309" s="124" t="s">
        <v>509</v>
      </c>
      <c r="D309" s="124" t="s">
        <v>14</v>
      </c>
      <c r="E309" s="124" t="s">
        <v>15</v>
      </c>
      <c r="F309" s="125">
        <v>15004313</v>
      </c>
      <c r="G309" s="124"/>
      <c r="H309" s="124" t="s">
        <v>82</v>
      </c>
      <c r="I309" s="124" t="s">
        <v>83</v>
      </c>
      <c r="J309" s="124"/>
      <c r="K309" s="124" t="s">
        <v>18</v>
      </c>
      <c r="L309" s="124" t="s">
        <v>19</v>
      </c>
      <c r="M309" s="134">
        <v>2015</v>
      </c>
      <c r="N309" s="125">
        <v>6</v>
      </c>
      <c r="O309" s="124" t="s">
        <v>90</v>
      </c>
      <c r="P309" s="124" t="s">
        <v>91</v>
      </c>
      <c r="Q309" s="126">
        <v>727.5</v>
      </c>
      <c r="Z309" s="124"/>
    </row>
    <row r="310" spans="3:26" ht="15" x14ac:dyDescent="0.25">
      <c r="C310" s="124" t="s">
        <v>509</v>
      </c>
      <c r="D310" s="124" t="s">
        <v>14</v>
      </c>
      <c r="E310" s="124" t="s">
        <v>15</v>
      </c>
      <c r="F310" s="125">
        <v>15004313</v>
      </c>
      <c r="G310" s="124"/>
      <c r="H310" s="124" t="s">
        <v>82</v>
      </c>
      <c r="I310" s="124" t="s">
        <v>83</v>
      </c>
      <c r="J310" s="124"/>
      <c r="K310" s="124" t="s">
        <v>18</v>
      </c>
      <c r="L310" s="124" t="s">
        <v>19</v>
      </c>
      <c r="M310" s="134">
        <v>2015</v>
      </c>
      <c r="N310" s="125">
        <v>6</v>
      </c>
      <c r="O310" s="124" t="s">
        <v>86</v>
      </c>
      <c r="P310" s="124" t="s">
        <v>91</v>
      </c>
      <c r="Q310" s="126">
        <v>55.47</v>
      </c>
      <c r="Z310" s="124"/>
    </row>
    <row r="311" spans="3:26" ht="15" x14ac:dyDescent="0.25">
      <c r="C311" s="124" t="s">
        <v>509</v>
      </c>
      <c r="D311" s="124" t="s">
        <v>14</v>
      </c>
      <c r="E311" s="124" t="s">
        <v>15</v>
      </c>
      <c r="F311" s="125">
        <v>15007810</v>
      </c>
      <c r="G311" s="124"/>
      <c r="H311" s="124" t="s">
        <v>82</v>
      </c>
      <c r="I311" s="124" t="s">
        <v>83</v>
      </c>
      <c r="J311" s="124"/>
      <c r="K311" s="124" t="s">
        <v>18</v>
      </c>
      <c r="L311" s="124" t="s">
        <v>19</v>
      </c>
      <c r="M311" s="134">
        <v>2015</v>
      </c>
      <c r="N311" s="125">
        <v>11</v>
      </c>
      <c r="O311" s="124" t="s">
        <v>475</v>
      </c>
      <c r="P311" s="124" t="s">
        <v>476</v>
      </c>
      <c r="Q311" s="126">
        <v>768.69</v>
      </c>
      <c r="Z311" s="124"/>
    </row>
    <row r="312" spans="3:26" ht="15" x14ac:dyDescent="0.25">
      <c r="C312" s="124" t="s">
        <v>509</v>
      </c>
      <c r="D312" s="124" t="s">
        <v>14</v>
      </c>
      <c r="E312" s="124" t="s">
        <v>15</v>
      </c>
      <c r="F312" s="125">
        <v>15002300</v>
      </c>
      <c r="G312" s="124"/>
      <c r="H312" s="124" t="s">
        <v>82</v>
      </c>
      <c r="I312" s="124" t="s">
        <v>83</v>
      </c>
      <c r="J312" s="124"/>
      <c r="K312" s="124" t="s">
        <v>92</v>
      </c>
      <c r="L312" s="124" t="s">
        <v>65</v>
      </c>
      <c r="M312" s="134">
        <v>2015</v>
      </c>
      <c r="N312" s="125">
        <v>4</v>
      </c>
      <c r="O312" s="124" t="s">
        <v>93</v>
      </c>
      <c r="P312" s="124" t="s">
        <v>94</v>
      </c>
      <c r="Q312" s="126">
        <v>502.82</v>
      </c>
      <c r="Z312" s="124"/>
    </row>
    <row r="313" spans="3:26" ht="15" x14ac:dyDescent="0.25">
      <c r="C313" s="124" t="s">
        <v>509</v>
      </c>
      <c r="D313" s="124" t="s">
        <v>14</v>
      </c>
      <c r="E313" s="124" t="s">
        <v>15</v>
      </c>
      <c r="F313" s="125">
        <v>15002300</v>
      </c>
      <c r="G313" s="124"/>
      <c r="H313" s="124" t="s">
        <v>82</v>
      </c>
      <c r="I313" s="124" t="s">
        <v>83</v>
      </c>
      <c r="J313" s="124"/>
      <c r="K313" s="124" t="s">
        <v>92</v>
      </c>
      <c r="L313" s="124" t="s">
        <v>65</v>
      </c>
      <c r="M313" s="134">
        <v>2015</v>
      </c>
      <c r="N313" s="125">
        <v>4</v>
      </c>
      <c r="O313" s="124" t="s">
        <v>44</v>
      </c>
      <c r="P313" s="124" t="s">
        <v>94</v>
      </c>
      <c r="Q313" s="126">
        <v>10.01</v>
      </c>
      <c r="Z313" s="124"/>
    </row>
    <row r="314" spans="3:26" ht="15" x14ac:dyDescent="0.25">
      <c r="C314" s="124" t="s">
        <v>509</v>
      </c>
      <c r="D314" s="124" t="s">
        <v>14</v>
      </c>
      <c r="E314" s="124" t="s">
        <v>15</v>
      </c>
      <c r="F314" s="125">
        <v>15003782</v>
      </c>
      <c r="G314" s="124"/>
      <c r="H314" s="124" t="s">
        <v>82</v>
      </c>
      <c r="I314" s="124" t="s">
        <v>83</v>
      </c>
      <c r="J314" s="124"/>
      <c r="K314" s="124" t="s">
        <v>95</v>
      </c>
      <c r="L314" s="124" t="s">
        <v>96</v>
      </c>
      <c r="M314" s="134">
        <v>2015</v>
      </c>
      <c r="N314" s="125">
        <v>6</v>
      </c>
      <c r="O314" s="124" t="s">
        <v>97</v>
      </c>
      <c r="P314" s="124" t="s">
        <v>98</v>
      </c>
      <c r="Q314" s="126">
        <v>426.84</v>
      </c>
      <c r="Z314" s="124"/>
    </row>
    <row r="315" spans="3:26" ht="15" x14ac:dyDescent="0.25">
      <c r="C315" s="124" t="s">
        <v>509</v>
      </c>
      <c r="D315" s="124" t="s">
        <v>14</v>
      </c>
      <c r="E315" s="124" t="s">
        <v>15</v>
      </c>
      <c r="F315" s="125">
        <v>15003782</v>
      </c>
      <c r="G315" s="124"/>
      <c r="H315" s="124" t="s">
        <v>82</v>
      </c>
      <c r="I315" s="124" t="s">
        <v>83</v>
      </c>
      <c r="J315" s="124"/>
      <c r="K315" s="124" t="s">
        <v>95</v>
      </c>
      <c r="L315" s="124" t="s">
        <v>96</v>
      </c>
      <c r="M315" s="134">
        <v>2015</v>
      </c>
      <c r="N315" s="125">
        <v>6</v>
      </c>
      <c r="O315" s="124" t="s">
        <v>44</v>
      </c>
      <c r="P315" s="124" t="s">
        <v>98</v>
      </c>
      <c r="Q315" s="126">
        <v>8.8800000000000008</v>
      </c>
      <c r="Z315" s="124"/>
    </row>
    <row r="316" spans="3:26" ht="15" x14ac:dyDescent="0.25">
      <c r="C316" s="124" t="s">
        <v>509</v>
      </c>
      <c r="D316" s="124" t="s">
        <v>14</v>
      </c>
      <c r="E316" s="124" t="s">
        <v>15</v>
      </c>
      <c r="F316" s="125">
        <v>15005521</v>
      </c>
      <c r="G316" s="124"/>
      <c r="H316" s="124" t="s">
        <v>82</v>
      </c>
      <c r="I316" s="124" t="s">
        <v>83</v>
      </c>
      <c r="J316" s="124"/>
      <c r="K316" s="124" t="s">
        <v>340</v>
      </c>
      <c r="L316" s="124" t="s">
        <v>341</v>
      </c>
      <c r="M316" s="134">
        <v>2015</v>
      </c>
      <c r="N316" s="125">
        <v>8</v>
      </c>
      <c r="O316" s="124" t="s">
        <v>342</v>
      </c>
      <c r="P316" s="124" t="s">
        <v>343</v>
      </c>
      <c r="Q316" s="126">
        <v>259</v>
      </c>
      <c r="Z316" s="124"/>
    </row>
    <row r="317" spans="3:26" ht="15" x14ac:dyDescent="0.25">
      <c r="C317" s="124" t="s">
        <v>509</v>
      </c>
      <c r="D317" s="124" t="s">
        <v>14</v>
      </c>
      <c r="E317" s="124" t="s">
        <v>15</v>
      </c>
      <c r="F317" s="125">
        <v>15005521</v>
      </c>
      <c r="G317" s="124"/>
      <c r="H317" s="124" t="s">
        <v>82</v>
      </c>
      <c r="I317" s="124" t="s">
        <v>83</v>
      </c>
      <c r="J317" s="124"/>
      <c r="K317" s="124" t="s">
        <v>340</v>
      </c>
      <c r="L317" s="124" t="s">
        <v>341</v>
      </c>
      <c r="M317" s="134">
        <v>2015</v>
      </c>
      <c r="N317" s="125">
        <v>8</v>
      </c>
      <c r="O317" s="124" t="s">
        <v>44</v>
      </c>
      <c r="P317" s="124" t="s">
        <v>343</v>
      </c>
      <c r="Q317" s="126">
        <v>50</v>
      </c>
      <c r="Z317" s="124"/>
    </row>
    <row r="318" spans="3:26" ht="15" x14ac:dyDescent="0.25">
      <c r="C318" s="124" t="s">
        <v>509</v>
      </c>
      <c r="D318" s="124" t="s">
        <v>14</v>
      </c>
      <c r="E318" s="124" t="s">
        <v>15</v>
      </c>
      <c r="F318" s="125">
        <v>15006843</v>
      </c>
      <c r="G318" s="124"/>
      <c r="H318" s="124" t="s">
        <v>82</v>
      </c>
      <c r="I318" s="124" t="s">
        <v>83</v>
      </c>
      <c r="J318" s="124"/>
      <c r="K318" s="124" t="s">
        <v>477</v>
      </c>
      <c r="L318" s="124" t="s">
        <v>65</v>
      </c>
      <c r="M318" s="134">
        <v>2015</v>
      </c>
      <c r="N318" s="125">
        <v>10</v>
      </c>
      <c r="O318" s="124" t="s">
        <v>478</v>
      </c>
      <c r="P318" s="124" t="s">
        <v>479</v>
      </c>
      <c r="Q318" s="126">
        <v>72.75</v>
      </c>
      <c r="Z318" s="124"/>
    </row>
    <row r="319" spans="3:26" ht="15" x14ac:dyDescent="0.25">
      <c r="C319" s="124" t="s">
        <v>509</v>
      </c>
      <c r="D319" s="124" t="s">
        <v>14</v>
      </c>
      <c r="E319" s="124" t="s">
        <v>15</v>
      </c>
      <c r="F319" s="125">
        <v>15006843</v>
      </c>
      <c r="G319" s="124"/>
      <c r="H319" s="124" t="s">
        <v>82</v>
      </c>
      <c r="I319" s="124" t="s">
        <v>83</v>
      </c>
      <c r="J319" s="124"/>
      <c r="K319" s="124" t="s">
        <v>477</v>
      </c>
      <c r="L319" s="124" t="s">
        <v>65</v>
      </c>
      <c r="M319" s="134">
        <v>2015</v>
      </c>
      <c r="N319" s="125">
        <v>10</v>
      </c>
      <c r="O319" s="124" t="s">
        <v>44</v>
      </c>
      <c r="P319" s="124" t="s">
        <v>479</v>
      </c>
      <c r="Q319" s="126">
        <v>7.7</v>
      </c>
      <c r="Z319" s="124"/>
    </row>
    <row r="320" spans="3:26" ht="15" x14ac:dyDescent="0.25">
      <c r="C320" s="124" t="s">
        <v>509</v>
      </c>
      <c r="D320" s="124" t="s">
        <v>14</v>
      </c>
      <c r="E320" s="124" t="s">
        <v>15</v>
      </c>
      <c r="F320" s="125">
        <v>15006097</v>
      </c>
      <c r="G320" s="124"/>
      <c r="H320" s="124" t="s">
        <v>412</v>
      </c>
      <c r="I320" s="124" t="s">
        <v>413</v>
      </c>
      <c r="J320" s="124"/>
      <c r="K320" s="124" t="s">
        <v>414</v>
      </c>
      <c r="L320" s="124" t="s">
        <v>65</v>
      </c>
      <c r="M320" s="134">
        <v>2015</v>
      </c>
      <c r="N320" s="125">
        <v>9</v>
      </c>
      <c r="O320" s="124" t="s">
        <v>415</v>
      </c>
      <c r="P320" s="124" t="s">
        <v>416</v>
      </c>
      <c r="Q320" s="126">
        <v>3024.26</v>
      </c>
      <c r="Z320" s="124"/>
    </row>
    <row r="321" spans="3:26" ht="15" x14ac:dyDescent="0.25">
      <c r="C321" s="124" t="s">
        <v>509</v>
      </c>
      <c r="D321" s="124" t="s">
        <v>14</v>
      </c>
      <c r="E321" s="124" t="s">
        <v>15</v>
      </c>
      <c r="F321" s="125">
        <v>15006097</v>
      </c>
      <c r="G321" s="124"/>
      <c r="H321" s="124" t="s">
        <v>412</v>
      </c>
      <c r="I321" s="124" t="s">
        <v>413</v>
      </c>
      <c r="J321" s="124"/>
      <c r="K321" s="124" t="s">
        <v>414</v>
      </c>
      <c r="L321" s="124" t="s">
        <v>65</v>
      </c>
      <c r="M321" s="134">
        <v>2015</v>
      </c>
      <c r="N321" s="125">
        <v>9</v>
      </c>
      <c r="O321" s="124" t="s">
        <v>44</v>
      </c>
      <c r="P321" s="124" t="s">
        <v>416</v>
      </c>
      <c r="Q321" s="126">
        <v>10</v>
      </c>
      <c r="Z321" s="124"/>
    </row>
    <row r="322" spans="3:26" ht="15" x14ac:dyDescent="0.25">
      <c r="C322" s="124" t="s">
        <v>509</v>
      </c>
      <c r="D322" s="124" t="s">
        <v>14</v>
      </c>
      <c r="E322" s="124" t="s">
        <v>15</v>
      </c>
      <c r="F322" s="125">
        <v>15006686</v>
      </c>
      <c r="G322" s="124"/>
      <c r="H322" s="124" t="s">
        <v>412</v>
      </c>
      <c r="I322" s="124" t="s">
        <v>413</v>
      </c>
      <c r="J322" s="124"/>
      <c r="K322" s="124" t="s">
        <v>417</v>
      </c>
      <c r="L322" s="124" t="s">
        <v>65</v>
      </c>
      <c r="M322" s="134">
        <v>2015</v>
      </c>
      <c r="N322" s="125">
        <v>10</v>
      </c>
      <c r="O322" s="124" t="s">
        <v>418</v>
      </c>
      <c r="P322" s="124" t="s">
        <v>419</v>
      </c>
      <c r="Q322" s="126">
        <v>201.26</v>
      </c>
      <c r="Z322" s="124"/>
    </row>
    <row r="323" spans="3:26" ht="15" x14ac:dyDescent="0.25">
      <c r="C323" s="124" t="s">
        <v>509</v>
      </c>
      <c r="D323" s="124" t="s">
        <v>14</v>
      </c>
      <c r="E323" s="124" t="s">
        <v>15</v>
      </c>
      <c r="F323" s="125">
        <v>15006686</v>
      </c>
      <c r="G323" s="124"/>
      <c r="H323" s="124" t="s">
        <v>412</v>
      </c>
      <c r="I323" s="124" t="s">
        <v>413</v>
      </c>
      <c r="J323" s="124"/>
      <c r="K323" s="124" t="s">
        <v>417</v>
      </c>
      <c r="L323" s="124" t="s">
        <v>65</v>
      </c>
      <c r="M323" s="134">
        <v>2015</v>
      </c>
      <c r="N323" s="125">
        <v>10</v>
      </c>
      <c r="O323" s="124" t="s">
        <v>44</v>
      </c>
      <c r="P323" s="124" t="s">
        <v>419</v>
      </c>
      <c r="Q323" s="126">
        <v>49.88</v>
      </c>
      <c r="Z323" s="124"/>
    </row>
    <row r="324" spans="3:26" ht="15" x14ac:dyDescent="0.25">
      <c r="C324" s="124" t="s">
        <v>509</v>
      </c>
      <c r="D324" s="124" t="s">
        <v>14</v>
      </c>
      <c r="E324" s="124" t="s">
        <v>15</v>
      </c>
      <c r="F324" s="125">
        <v>15000347</v>
      </c>
      <c r="G324" s="124"/>
      <c r="H324" s="124" t="s">
        <v>99</v>
      </c>
      <c r="I324" s="124" t="s">
        <v>100</v>
      </c>
      <c r="J324" s="124"/>
      <c r="K324" s="124" t="s">
        <v>18</v>
      </c>
      <c r="L324" s="124" t="s">
        <v>19</v>
      </c>
      <c r="M324" s="134">
        <v>2015</v>
      </c>
      <c r="N324" s="125">
        <v>1</v>
      </c>
      <c r="O324" s="124" t="s">
        <v>101</v>
      </c>
      <c r="P324" s="124" t="s">
        <v>102</v>
      </c>
      <c r="Q324" s="126">
        <v>14.79</v>
      </c>
      <c r="Z324" s="124"/>
    </row>
    <row r="325" spans="3:26" ht="15" x14ac:dyDescent="0.25">
      <c r="C325" s="124" t="s">
        <v>509</v>
      </c>
      <c r="D325" s="124" t="s">
        <v>14</v>
      </c>
      <c r="E325" s="124" t="s">
        <v>15</v>
      </c>
      <c r="F325" s="125">
        <v>15000347</v>
      </c>
      <c r="G325" s="124"/>
      <c r="H325" s="124" t="s">
        <v>99</v>
      </c>
      <c r="I325" s="124" t="s">
        <v>100</v>
      </c>
      <c r="J325" s="124"/>
      <c r="K325" s="124" t="s">
        <v>18</v>
      </c>
      <c r="L325" s="124" t="s">
        <v>19</v>
      </c>
      <c r="M325" s="134">
        <v>2015</v>
      </c>
      <c r="N325" s="125">
        <v>1</v>
      </c>
      <c r="O325" s="124" t="s">
        <v>103</v>
      </c>
      <c r="P325" s="124" t="s">
        <v>102</v>
      </c>
      <c r="Q325" s="126">
        <v>14.93</v>
      </c>
      <c r="Z325" s="124"/>
    </row>
    <row r="326" spans="3:26" ht="15" x14ac:dyDescent="0.25">
      <c r="C326" s="124" t="s">
        <v>509</v>
      </c>
      <c r="D326" s="124" t="s">
        <v>14</v>
      </c>
      <c r="E326" s="124" t="s">
        <v>15</v>
      </c>
      <c r="F326" s="125">
        <v>15001259</v>
      </c>
      <c r="G326" s="124"/>
      <c r="H326" s="124" t="s">
        <v>99</v>
      </c>
      <c r="I326" s="124" t="s">
        <v>100</v>
      </c>
      <c r="J326" s="124"/>
      <c r="K326" s="124" t="s">
        <v>18</v>
      </c>
      <c r="L326" s="124" t="s">
        <v>19</v>
      </c>
      <c r="M326" s="134">
        <v>2015</v>
      </c>
      <c r="N326" s="125">
        <v>2</v>
      </c>
      <c r="O326" s="124" t="s">
        <v>104</v>
      </c>
      <c r="P326" s="124" t="s">
        <v>105</v>
      </c>
      <c r="Q326" s="126">
        <v>300</v>
      </c>
      <c r="Z326" s="124"/>
    </row>
    <row r="327" spans="3:26" ht="15" x14ac:dyDescent="0.25">
      <c r="C327" s="124" t="s">
        <v>509</v>
      </c>
      <c r="D327" s="124" t="s">
        <v>14</v>
      </c>
      <c r="E327" s="124" t="s">
        <v>15</v>
      </c>
      <c r="F327" s="125">
        <v>15001259</v>
      </c>
      <c r="G327" s="124"/>
      <c r="H327" s="124" t="s">
        <v>99</v>
      </c>
      <c r="I327" s="124" t="s">
        <v>100</v>
      </c>
      <c r="J327" s="124"/>
      <c r="K327" s="124" t="s">
        <v>18</v>
      </c>
      <c r="L327" s="124" t="s">
        <v>19</v>
      </c>
      <c r="M327" s="134">
        <v>2015</v>
      </c>
      <c r="N327" s="125">
        <v>2</v>
      </c>
      <c r="O327" s="124" t="s">
        <v>80</v>
      </c>
      <c r="P327" s="124" t="s">
        <v>105</v>
      </c>
      <c r="Q327" s="126">
        <v>24.24</v>
      </c>
      <c r="Z327" s="124"/>
    </row>
    <row r="328" spans="3:26" ht="15" x14ac:dyDescent="0.25">
      <c r="C328" s="124" t="s">
        <v>509</v>
      </c>
      <c r="D328" s="124" t="s">
        <v>14</v>
      </c>
      <c r="E328" s="124" t="s">
        <v>15</v>
      </c>
      <c r="F328" s="125">
        <v>15001202</v>
      </c>
      <c r="G328" s="124"/>
      <c r="H328" s="124" t="s">
        <v>99</v>
      </c>
      <c r="I328" s="124" t="s">
        <v>100</v>
      </c>
      <c r="J328" s="124"/>
      <c r="K328" s="124" t="s">
        <v>18</v>
      </c>
      <c r="L328" s="124" t="s">
        <v>19</v>
      </c>
      <c r="M328" s="134">
        <v>2015</v>
      </c>
      <c r="N328" s="125">
        <v>2</v>
      </c>
      <c r="O328" s="124" t="s">
        <v>86</v>
      </c>
      <c r="P328" s="124" t="s">
        <v>106</v>
      </c>
      <c r="Q328" s="126">
        <v>1.71</v>
      </c>
      <c r="Z328" s="124"/>
    </row>
    <row r="329" spans="3:26" ht="15" x14ac:dyDescent="0.25">
      <c r="C329" s="124" t="s">
        <v>509</v>
      </c>
      <c r="D329" s="124" t="s">
        <v>14</v>
      </c>
      <c r="E329" s="124" t="s">
        <v>15</v>
      </c>
      <c r="F329" s="125">
        <v>15001167</v>
      </c>
      <c r="G329" s="124"/>
      <c r="H329" s="124" t="s">
        <v>99</v>
      </c>
      <c r="I329" s="124" t="s">
        <v>100</v>
      </c>
      <c r="J329" s="124"/>
      <c r="K329" s="124" t="s">
        <v>18</v>
      </c>
      <c r="L329" s="124" t="s">
        <v>19</v>
      </c>
      <c r="M329" s="134">
        <v>2015</v>
      </c>
      <c r="N329" s="125">
        <v>2</v>
      </c>
      <c r="O329" s="124" t="s">
        <v>86</v>
      </c>
      <c r="P329" s="124" t="s">
        <v>107</v>
      </c>
      <c r="Q329" s="126">
        <v>5.54</v>
      </c>
      <c r="Z329" s="124"/>
    </row>
    <row r="330" spans="3:26" ht="15" x14ac:dyDescent="0.25">
      <c r="C330" s="124" t="s">
        <v>509</v>
      </c>
      <c r="D330" s="124" t="s">
        <v>14</v>
      </c>
      <c r="E330" s="124" t="s">
        <v>15</v>
      </c>
      <c r="F330" s="125">
        <v>15001259</v>
      </c>
      <c r="G330" s="124"/>
      <c r="H330" s="124" t="s">
        <v>99</v>
      </c>
      <c r="I330" s="124" t="s">
        <v>100</v>
      </c>
      <c r="J330" s="124"/>
      <c r="K330" s="124" t="s">
        <v>18</v>
      </c>
      <c r="L330" s="124" t="s">
        <v>19</v>
      </c>
      <c r="M330" s="134">
        <v>2015</v>
      </c>
      <c r="N330" s="125">
        <v>2</v>
      </c>
      <c r="O330" s="124" t="s">
        <v>86</v>
      </c>
      <c r="P330" s="124" t="s">
        <v>105</v>
      </c>
      <c r="Q330" s="126">
        <v>22.5</v>
      </c>
      <c r="Z330" s="124"/>
    </row>
    <row r="331" spans="3:26" ht="15" x14ac:dyDescent="0.25">
      <c r="C331" s="124" t="s">
        <v>509</v>
      </c>
      <c r="D331" s="124" t="s">
        <v>14</v>
      </c>
      <c r="E331" s="124" t="s">
        <v>15</v>
      </c>
      <c r="F331" s="125">
        <v>15001202</v>
      </c>
      <c r="G331" s="124"/>
      <c r="H331" s="124" t="s">
        <v>99</v>
      </c>
      <c r="I331" s="124" t="s">
        <v>100</v>
      </c>
      <c r="J331" s="124"/>
      <c r="K331" s="124" t="s">
        <v>18</v>
      </c>
      <c r="L331" s="124" t="s">
        <v>19</v>
      </c>
      <c r="M331" s="134">
        <v>2015</v>
      </c>
      <c r="N331" s="125">
        <v>2</v>
      </c>
      <c r="O331" s="124" t="s">
        <v>108</v>
      </c>
      <c r="P331" s="124" t="s">
        <v>106</v>
      </c>
      <c r="Q331" s="126">
        <v>22.75</v>
      </c>
      <c r="Z331" s="124"/>
    </row>
    <row r="332" spans="3:26" ht="15" x14ac:dyDescent="0.25">
      <c r="C332" s="124" t="s">
        <v>509</v>
      </c>
      <c r="D332" s="124" t="s">
        <v>14</v>
      </c>
      <c r="E332" s="124" t="s">
        <v>15</v>
      </c>
      <c r="F332" s="125">
        <v>15001167</v>
      </c>
      <c r="G332" s="124"/>
      <c r="H332" s="124" t="s">
        <v>99</v>
      </c>
      <c r="I332" s="124" t="s">
        <v>100</v>
      </c>
      <c r="J332" s="124"/>
      <c r="K332" s="124" t="s">
        <v>18</v>
      </c>
      <c r="L332" s="124" t="s">
        <v>19</v>
      </c>
      <c r="M332" s="134">
        <v>2015</v>
      </c>
      <c r="N332" s="125">
        <v>2</v>
      </c>
      <c r="O332" s="124" t="s">
        <v>109</v>
      </c>
      <c r="P332" s="124" t="s">
        <v>107</v>
      </c>
      <c r="Q332" s="126">
        <v>73.900000000000006</v>
      </c>
      <c r="Z332" s="124"/>
    </row>
    <row r="333" spans="3:26" ht="15" x14ac:dyDescent="0.25">
      <c r="C333" s="124" t="s">
        <v>509</v>
      </c>
      <c r="D333" s="124" t="s">
        <v>14</v>
      </c>
      <c r="E333" s="124" t="s">
        <v>15</v>
      </c>
      <c r="F333" s="125">
        <v>15001890</v>
      </c>
      <c r="G333" s="124"/>
      <c r="H333" s="124" t="s">
        <v>99</v>
      </c>
      <c r="I333" s="124" t="s">
        <v>100</v>
      </c>
      <c r="J333" s="124"/>
      <c r="K333" s="124" t="s">
        <v>18</v>
      </c>
      <c r="L333" s="124" t="s">
        <v>19</v>
      </c>
      <c r="M333" s="134">
        <v>2015</v>
      </c>
      <c r="N333" s="125">
        <v>3</v>
      </c>
      <c r="O333" s="124" t="s">
        <v>109</v>
      </c>
      <c r="P333" s="124" t="s">
        <v>110</v>
      </c>
      <c r="Q333" s="126">
        <v>210</v>
      </c>
      <c r="Z333" s="124"/>
    </row>
    <row r="334" spans="3:26" ht="15" x14ac:dyDescent="0.25">
      <c r="C334" s="124" t="s">
        <v>509</v>
      </c>
      <c r="D334" s="124" t="s">
        <v>14</v>
      </c>
      <c r="E334" s="124" t="s">
        <v>15</v>
      </c>
      <c r="F334" s="125">
        <v>15001890</v>
      </c>
      <c r="G334" s="124"/>
      <c r="H334" s="124" t="s">
        <v>99</v>
      </c>
      <c r="I334" s="124" t="s">
        <v>100</v>
      </c>
      <c r="J334" s="124"/>
      <c r="K334" s="124" t="s">
        <v>18</v>
      </c>
      <c r="L334" s="124" t="s">
        <v>19</v>
      </c>
      <c r="M334" s="134">
        <v>2015</v>
      </c>
      <c r="N334" s="125">
        <v>3</v>
      </c>
      <c r="O334" s="124" t="s">
        <v>86</v>
      </c>
      <c r="P334" s="124" t="s">
        <v>110</v>
      </c>
      <c r="Q334" s="126">
        <v>18.68</v>
      </c>
      <c r="Z334" s="124"/>
    </row>
    <row r="335" spans="3:26" ht="15" x14ac:dyDescent="0.25">
      <c r="C335" s="124" t="s">
        <v>509</v>
      </c>
      <c r="D335" s="124" t="s">
        <v>14</v>
      </c>
      <c r="E335" s="124" t="s">
        <v>15</v>
      </c>
      <c r="F335" s="125">
        <v>15001890</v>
      </c>
      <c r="G335" s="124"/>
      <c r="H335" s="124" t="s">
        <v>99</v>
      </c>
      <c r="I335" s="124" t="s">
        <v>100</v>
      </c>
      <c r="J335" s="124"/>
      <c r="K335" s="124" t="s">
        <v>18</v>
      </c>
      <c r="L335" s="124" t="s">
        <v>19</v>
      </c>
      <c r="M335" s="134">
        <v>2015</v>
      </c>
      <c r="N335" s="125">
        <v>3</v>
      </c>
      <c r="O335" s="124" t="s">
        <v>86</v>
      </c>
      <c r="P335" s="124" t="s">
        <v>110</v>
      </c>
      <c r="Q335" s="126">
        <v>15.75</v>
      </c>
      <c r="Z335" s="124"/>
    </row>
    <row r="336" spans="3:26" ht="15" x14ac:dyDescent="0.25">
      <c r="C336" s="124" t="s">
        <v>509</v>
      </c>
      <c r="D336" s="124" t="s">
        <v>14</v>
      </c>
      <c r="E336" s="124" t="s">
        <v>15</v>
      </c>
      <c r="F336" s="125">
        <v>15001924</v>
      </c>
      <c r="G336" s="124"/>
      <c r="H336" s="124" t="s">
        <v>99</v>
      </c>
      <c r="I336" s="124" t="s">
        <v>100</v>
      </c>
      <c r="J336" s="124"/>
      <c r="K336" s="124" t="s">
        <v>18</v>
      </c>
      <c r="L336" s="124" t="s">
        <v>19</v>
      </c>
      <c r="M336" s="134">
        <v>2015</v>
      </c>
      <c r="N336" s="125">
        <v>3</v>
      </c>
      <c r="O336" s="124" t="s">
        <v>86</v>
      </c>
      <c r="P336" s="124" t="s">
        <v>111</v>
      </c>
      <c r="Q336" s="126">
        <v>26.29</v>
      </c>
      <c r="Z336" s="124"/>
    </row>
    <row r="337" spans="3:26" ht="15" x14ac:dyDescent="0.25">
      <c r="C337" s="124" t="s">
        <v>509</v>
      </c>
      <c r="D337" s="124" t="s">
        <v>14</v>
      </c>
      <c r="E337" s="124" t="s">
        <v>15</v>
      </c>
      <c r="F337" s="125">
        <v>15001924</v>
      </c>
      <c r="G337" s="124"/>
      <c r="H337" s="124" t="s">
        <v>99</v>
      </c>
      <c r="I337" s="124" t="s">
        <v>100</v>
      </c>
      <c r="J337" s="124"/>
      <c r="K337" s="124" t="s">
        <v>18</v>
      </c>
      <c r="L337" s="124" t="s">
        <v>19</v>
      </c>
      <c r="M337" s="134">
        <v>2015</v>
      </c>
      <c r="N337" s="125">
        <v>3</v>
      </c>
      <c r="O337" s="124" t="s">
        <v>112</v>
      </c>
      <c r="P337" s="124" t="s">
        <v>111</v>
      </c>
      <c r="Q337" s="126">
        <v>73.849999999999994</v>
      </c>
      <c r="Z337" s="124"/>
    </row>
    <row r="338" spans="3:26" ht="15" x14ac:dyDescent="0.25">
      <c r="C338" s="124" t="s">
        <v>509</v>
      </c>
      <c r="D338" s="124" t="s">
        <v>14</v>
      </c>
      <c r="E338" s="124" t="s">
        <v>15</v>
      </c>
      <c r="F338" s="125">
        <v>15001890</v>
      </c>
      <c r="G338" s="124"/>
      <c r="H338" s="124" t="s">
        <v>99</v>
      </c>
      <c r="I338" s="124" t="s">
        <v>100</v>
      </c>
      <c r="J338" s="124"/>
      <c r="K338" s="124" t="s">
        <v>18</v>
      </c>
      <c r="L338" s="124" t="s">
        <v>19</v>
      </c>
      <c r="M338" s="134">
        <v>2015</v>
      </c>
      <c r="N338" s="125">
        <v>3</v>
      </c>
      <c r="O338" s="124" t="s">
        <v>86</v>
      </c>
      <c r="P338" s="124" t="s">
        <v>110</v>
      </c>
      <c r="Q338" s="126">
        <v>4.03</v>
      </c>
      <c r="Z338" s="124"/>
    </row>
    <row r="339" spans="3:26" ht="15" x14ac:dyDescent="0.25">
      <c r="C339" s="124" t="s">
        <v>509</v>
      </c>
      <c r="D339" s="124" t="s">
        <v>14</v>
      </c>
      <c r="E339" s="124" t="s">
        <v>15</v>
      </c>
      <c r="F339" s="125">
        <v>15001890</v>
      </c>
      <c r="G339" s="124"/>
      <c r="H339" s="124" t="s">
        <v>99</v>
      </c>
      <c r="I339" s="124" t="s">
        <v>100</v>
      </c>
      <c r="J339" s="124"/>
      <c r="K339" s="124" t="s">
        <v>18</v>
      </c>
      <c r="L339" s="124" t="s">
        <v>19</v>
      </c>
      <c r="M339" s="134">
        <v>2015</v>
      </c>
      <c r="N339" s="125">
        <v>3</v>
      </c>
      <c r="O339" s="124" t="s">
        <v>86</v>
      </c>
      <c r="P339" s="124" t="s">
        <v>110</v>
      </c>
      <c r="Q339" s="126">
        <v>15.8</v>
      </c>
      <c r="Z339" s="124"/>
    </row>
    <row r="340" spans="3:26" ht="15" x14ac:dyDescent="0.25">
      <c r="C340" s="124" t="s">
        <v>509</v>
      </c>
      <c r="D340" s="124" t="s">
        <v>14</v>
      </c>
      <c r="E340" s="124" t="s">
        <v>15</v>
      </c>
      <c r="F340" s="125">
        <v>15001949</v>
      </c>
      <c r="G340" s="124"/>
      <c r="H340" s="124" t="s">
        <v>99</v>
      </c>
      <c r="I340" s="124" t="s">
        <v>100</v>
      </c>
      <c r="J340" s="124"/>
      <c r="K340" s="124" t="s">
        <v>18</v>
      </c>
      <c r="L340" s="124" t="s">
        <v>19</v>
      </c>
      <c r="M340" s="134">
        <v>2015</v>
      </c>
      <c r="N340" s="125">
        <v>3</v>
      </c>
      <c r="O340" s="124" t="s">
        <v>113</v>
      </c>
      <c r="P340" s="124" t="s">
        <v>114</v>
      </c>
      <c r="Q340" s="126">
        <v>123.43</v>
      </c>
      <c r="Z340" s="124"/>
    </row>
    <row r="341" spans="3:26" ht="15" x14ac:dyDescent="0.25">
      <c r="C341" s="124" t="s">
        <v>509</v>
      </c>
      <c r="D341" s="124" t="s">
        <v>14</v>
      </c>
      <c r="E341" s="124" t="s">
        <v>15</v>
      </c>
      <c r="F341" s="125">
        <v>15001890</v>
      </c>
      <c r="G341" s="124"/>
      <c r="H341" s="124" t="s">
        <v>99</v>
      </c>
      <c r="I341" s="124" t="s">
        <v>100</v>
      </c>
      <c r="J341" s="124"/>
      <c r="K341" s="124" t="s">
        <v>18</v>
      </c>
      <c r="L341" s="124" t="s">
        <v>19</v>
      </c>
      <c r="M341" s="134">
        <v>2015</v>
      </c>
      <c r="N341" s="125">
        <v>3</v>
      </c>
      <c r="O341" s="124" t="s">
        <v>115</v>
      </c>
      <c r="P341" s="124" t="s">
        <v>110</v>
      </c>
      <c r="Q341" s="126">
        <v>53.75</v>
      </c>
      <c r="Z341" s="124"/>
    </row>
    <row r="342" spans="3:26" ht="15" x14ac:dyDescent="0.25">
      <c r="C342" s="124" t="s">
        <v>509</v>
      </c>
      <c r="D342" s="124" t="s">
        <v>14</v>
      </c>
      <c r="E342" s="124" t="s">
        <v>15</v>
      </c>
      <c r="F342" s="125">
        <v>15001890</v>
      </c>
      <c r="G342" s="124"/>
      <c r="H342" s="124" t="s">
        <v>99</v>
      </c>
      <c r="I342" s="124" t="s">
        <v>100</v>
      </c>
      <c r="J342" s="124"/>
      <c r="K342" s="124" t="s">
        <v>18</v>
      </c>
      <c r="L342" s="124" t="s">
        <v>19</v>
      </c>
      <c r="M342" s="134">
        <v>2015</v>
      </c>
      <c r="N342" s="125">
        <v>3</v>
      </c>
      <c r="O342" s="124" t="s">
        <v>116</v>
      </c>
      <c r="P342" s="124" t="s">
        <v>110</v>
      </c>
      <c r="Q342" s="126">
        <v>210.72</v>
      </c>
      <c r="Z342" s="124"/>
    </row>
    <row r="343" spans="3:26" ht="15" x14ac:dyDescent="0.25">
      <c r="C343" s="124" t="s">
        <v>509</v>
      </c>
      <c r="D343" s="124" t="s">
        <v>14</v>
      </c>
      <c r="E343" s="124" t="s">
        <v>15</v>
      </c>
      <c r="F343" s="125">
        <v>15001924</v>
      </c>
      <c r="G343" s="124"/>
      <c r="H343" s="124" t="s">
        <v>99</v>
      </c>
      <c r="I343" s="124" t="s">
        <v>100</v>
      </c>
      <c r="J343" s="124"/>
      <c r="K343" s="124" t="s">
        <v>18</v>
      </c>
      <c r="L343" s="124" t="s">
        <v>19</v>
      </c>
      <c r="M343" s="134">
        <v>2015</v>
      </c>
      <c r="N343" s="125">
        <v>3</v>
      </c>
      <c r="O343" s="124" t="s">
        <v>117</v>
      </c>
      <c r="P343" s="124" t="s">
        <v>111</v>
      </c>
      <c r="Q343" s="126">
        <v>350.5</v>
      </c>
      <c r="Z343" s="124"/>
    </row>
    <row r="344" spans="3:26" ht="15" x14ac:dyDescent="0.25">
      <c r="C344" s="124" t="s">
        <v>509</v>
      </c>
      <c r="D344" s="124" t="s">
        <v>14</v>
      </c>
      <c r="E344" s="124" t="s">
        <v>15</v>
      </c>
      <c r="F344" s="125">
        <v>15001890</v>
      </c>
      <c r="G344" s="124"/>
      <c r="H344" s="124" t="s">
        <v>99</v>
      </c>
      <c r="I344" s="124" t="s">
        <v>100</v>
      </c>
      <c r="J344" s="124"/>
      <c r="K344" s="124" t="s">
        <v>18</v>
      </c>
      <c r="L344" s="124" t="s">
        <v>19</v>
      </c>
      <c r="M344" s="134">
        <v>2015</v>
      </c>
      <c r="N344" s="125">
        <v>3</v>
      </c>
      <c r="O344" s="124" t="s">
        <v>109</v>
      </c>
      <c r="P344" s="124" t="s">
        <v>110</v>
      </c>
      <c r="Q344" s="126">
        <v>249</v>
      </c>
      <c r="Z344" s="124"/>
    </row>
    <row r="345" spans="3:26" ht="15" x14ac:dyDescent="0.25">
      <c r="C345" s="124" t="s">
        <v>509</v>
      </c>
      <c r="D345" s="124" t="s">
        <v>14</v>
      </c>
      <c r="E345" s="124" t="s">
        <v>15</v>
      </c>
      <c r="F345" s="125">
        <v>15001944</v>
      </c>
      <c r="G345" s="124"/>
      <c r="H345" s="124" t="s">
        <v>99</v>
      </c>
      <c r="I345" s="124" t="s">
        <v>100</v>
      </c>
      <c r="J345" s="124"/>
      <c r="K345" s="124" t="s">
        <v>18</v>
      </c>
      <c r="L345" s="124" t="s">
        <v>19</v>
      </c>
      <c r="M345" s="134">
        <v>2015</v>
      </c>
      <c r="N345" s="125">
        <v>3</v>
      </c>
      <c r="O345" s="124" t="s">
        <v>118</v>
      </c>
      <c r="P345" s="124" t="s">
        <v>119</v>
      </c>
      <c r="Q345" s="126">
        <v>317.49</v>
      </c>
      <c r="Z345" s="124"/>
    </row>
    <row r="346" spans="3:26" ht="15" x14ac:dyDescent="0.25">
      <c r="C346" s="124" t="s">
        <v>509</v>
      </c>
      <c r="D346" s="124" t="s">
        <v>14</v>
      </c>
      <c r="E346" s="124" t="s">
        <v>15</v>
      </c>
      <c r="F346" s="125">
        <v>15002596</v>
      </c>
      <c r="G346" s="124"/>
      <c r="H346" s="124" t="s">
        <v>99</v>
      </c>
      <c r="I346" s="124" t="s">
        <v>100</v>
      </c>
      <c r="J346" s="124"/>
      <c r="K346" s="124" t="s">
        <v>18</v>
      </c>
      <c r="L346" s="124" t="s">
        <v>19</v>
      </c>
      <c r="M346" s="134">
        <v>2015</v>
      </c>
      <c r="N346" s="125">
        <v>4</v>
      </c>
      <c r="O346" s="124" t="s">
        <v>86</v>
      </c>
      <c r="P346" s="124" t="s">
        <v>124</v>
      </c>
      <c r="Q346" s="126">
        <v>13.26</v>
      </c>
      <c r="Z346" s="124"/>
    </row>
    <row r="347" spans="3:26" ht="15" x14ac:dyDescent="0.25">
      <c r="C347" s="124" t="s">
        <v>509</v>
      </c>
      <c r="D347" s="124" t="s">
        <v>14</v>
      </c>
      <c r="E347" s="124" t="s">
        <v>15</v>
      </c>
      <c r="F347" s="125">
        <v>15002651</v>
      </c>
      <c r="G347" s="124"/>
      <c r="H347" s="124" t="s">
        <v>99</v>
      </c>
      <c r="I347" s="124" t="s">
        <v>100</v>
      </c>
      <c r="J347" s="124"/>
      <c r="K347" s="124" t="s">
        <v>18</v>
      </c>
      <c r="L347" s="124" t="s">
        <v>19</v>
      </c>
      <c r="M347" s="134">
        <v>2015</v>
      </c>
      <c r="N347" s="125">
        <v>4</v>
      </c>
      <c r="O347" s="124" t="s">
        <v>125</v>
      </c>
      <c r="P347" s="124" t="s">
        <v>22</v>
      </c>
      <c r="Q347" s="126">
        <v>78.78</v>
      </c>
      <c r="Z347" s="124"/>
    </row>
    <row r="348" spans="3:26" ht="15" x14ac:dyDescent="0.25">
      <c r="C348" s="124" t="s">
        <v>509</v>
      </c>
      <c r="D348" s="124" t="s">
        <v>14</v>
      </c>
      <c r="E348" s="124" t="s">
        <v>15</v>
      </c>
      <c r="F348" s="125">
        <v>15002651</v>
      </c>
      <c r="G348" s="124"/>
      <c r="H348" s="124" t="s">
        <v>99</v>
      </c>
      <c r="I348" s="124" t="s">
        <v>100</v>
      </c>
      <c r="J348" s="124"/>
      <c r="K348" s="124" t="s">
        <v>18</v>
      </c>
      <c r="L348" s="124" t="s">
        <v>19</v>
      </c>
      <c r="M348" s="134">
        <v>2015</v>
      </c>
      <c r="N348" s="125">
        <v>4</v>
      </c>
      <c r="O348" s="124" t="s">
        <v>109</v>
      </c>
      <c r="P348" s="124" t="s">
        <v>22</v>
      </c>
      <c r="Q348" s="126">
        <v>231.98</v>
      </c>
      <c r="Z348" s="124"/>
    </row>
    <row r="349" spans="3:26" ht="15" x14ac:dyDescent="0.25">
      <c r="C349" s="124" t="s">
        <v>509</v>
      </c>
      <c r="D349" s="124" t="s">
        <v>14</v>
      </c>
      <c r="E349" s="124" t="s">
        <v>15</v>
      </c>
      <c r="F349" s="125">
        <v>15002651</v>
      </c>
      <c r="G349" s="124"/>
      <c r="H349" s="124" t="s">
        <v>99</v>
      </c>
      <c r="I349" s="124" t="s">
        <v>100</v>
      </c>
      <c r="J349" s="124"/>
      <c r="K349" s="124" t="s">
        <v>18</v>
      </c>
      <c r="L349" s="124" t="s">
        <v>19</v>
      </c>
      <c r="M349" s="134">
        <v>2015</v>
      </c>
      <c r="N349" s="125">
        <v>4</v>
      </c>
      <c r="O349" s="124" t="s">
        <v>126</v>
      </c>
      <c r="P349" s="124" t="s">
        <v>22</v>
      </c>
      <c r="Q349" s="126">
        <v>132.5</v>
      </c>
      <c r="Z349" s="124"/>
    </row>
    <row r="350" spans="3:26" ht="15" x14ac:dyDescent="0.25">
      <c r="C350" s="124" t="s">
        <v>509</v>
      </c>
      <c r="D350" s="124" t="s">
        <v>14</v>
      </c>
      <c r="E350" s="124" t="s">
        <v>15</v>
      </c>
      <c r="F350" s="125">
        <v>15002685</v>
      </c>
      <c r="G350" s="124"/>
      <c r="H350" s="124" t="s">
        <v>99</v>
      </c>
      <c r="I350" s="124" t="s">
        <v>100</v>
      </c>
      <c r="J350" s="124"/>
      <c r="K350" s="124" t="s">
        <v>18</v>
      </c>
      <c r="L350" s="124" t="s">
        <v>19</v>
      </c>
      <c r="M350" s="134">
        <v>2015</v>
      </c>
      <c r="N350" s="125">
        <v>4</v>
      </c>
      <c r="O350" s="124" t="s">
        <v>80</v>
      </c>
      <c r="P350" s="124" t="s">
        <v>127</v>
      </c>
      <c r="Q350" s="126">
        <v>42.07</v>
      </c>
      <c r="Z350" s="124"/>
    </row>
    <row r="351" spans="3:26" ht="15" x14ac:dyDescent="0.25">
      <c r="C351" s="124" t="s">
        <v>509</v>
      </c>
      <c r="D351" s="124" t="s">
        <v>14</v>
      </c>
      <c r="E351" s="124" t="s">
        <v>15</v>
      </c>
      <c r="F351" s="125">
        <v>15002596</v>
      </c>
      <c r="G351" s="124"/>
      <c r="H351" s="124" t="s">
        <v>99</v>
      </c>
      <c r="I351" s="124" t="s">
        <v>100</v>
      </c>
      <c r="J351" s="124"/>
      <c r="K351" s="124" t="s">
        <v>18</v>
      </c>
      <c r="L351" s="124" t="s">
        <v>19</v>
      </c>
      <c r="M351" s="134">
        <v>2015</v>
      </c>
      <c r="N351" s="125">
        <v>4</v>
      </c>
      <c r="O351" s="124" t="s">
        <v>128</v>
      </c>
      <c r="P351" s="124" t="s">
        <v>124</v>
      </c>
      <c r="Q351" s="126">
        <v>173.9</v>
      </c>
      <c r="Z351" s="124"/>
    </row>
    <row r="352" spans="3:26" ht="15" x14ac:dyDescent="0.25">
      <c r="C352" s="124" t="s">
        <v>509</v>
      </c>
      <c r="D352" s="124" t="s">
        <v>14</v>
      </c>
      <c r="E352" s="124" t="s">
        <v>15</v>
      </c>
      <c r="F352" s="125">
        <v>15002651</v>
      </c>
      <c r="G352" s="124"/>
      <c r="H352" s="124" t="s">
        <v>99</v>
      </c>
      <c r="I352" s="124" t="s">
        <v>100</v>
      </c>
      <c r="J352" s="124"/>
      <c r="K352" s="124" t="s">
        <v>18</v>
      </c>
      <c r="L352" s="124" t="s">
        <v>19</v>
      </c>
      <c r="M352" s="134">
        <v>2015</v>
      </c>
      <c r="N352" s="125">
        <v>4</v>
      </c>
      <c r="O352" s="124" t="s">
        <v>86</v>
      </c>
      <c r="P352" s="124" t="s">
        <v>22</v>
      </c>
      <c r="Q352" s="126">
        <v>10.1</v>
      </c>
      <c r="Z352" s="124"/>
    </row>
    <row r="353" spans="3:26" ht="15" x14ac:dyDescent="0.25">
      <c r="C353" s="124" t="s">
        <v>509</v>
      </c>
      <c r="D353" s="124" t="s">
        <v>14</v>
      </c>
      <c r="E353" s="124" t="s">
        <v>15</v>
      </c>
      <c r="F353" s="125">
        <v>15002626</v>
      </c>
      <c r="G353" s="124"/>
      <c r="H353" s="124" t="s">
        <v>99</v>
      </c>
      <c r="I353" s="124" t="s">
        <v>100</v>
      </c>
      <c r="J353" s="124"/>
      <c r="K353" s="124" t="s">
        <v>18</v>
      </c>
      <c r="L353" s="124" t="s">
        <v>19</v>
      </c>
      <c r="M353" s="134">
        <v>2015</v>
      </c>
      <c r="N353" s="125">
        <v>4</v>
      </c>
      <c r="O353" s="124" t="s">
        <v>120</v>
      </c>
      <c r="P353" s="124" t="s">
        <v>121</v>
      </c>
      <c r="Q353" s="126">
        <v>27.65</v>
      </c>
      <c r="Z353" s="124"/>
    </row>
    <row r="354" spans="3:26" ht="15" x14ac:dyDescent="0.25">
      <c r="C354" s="124" t="s">
        <v>509</v>
      </c>
      <c r="D354" s="124" t="s">
        <v>14</v>
      </c>
      <c r="E354" s="124" t="s">
        <v>15</v>
      </c>
      <c r="F354" s="125">
        <v>15002626</v>
      </c>
      <c r="G354" s="124"/>
      <c r="H354" s="124" t="s">
        <v>99</v>
      </c>
      <c r="I354" s="124" t="s">
        <v>100</v>
      </c>
      <c r="J354" s="124"/>
      <c r="K354" s="124" t="s">
        <v>18</v>
      </c>
      <c r="L354" s="124" t="s">
        <v>19</v>
      </c>
      <c r="M354" s="134">
        <v>2015</v>
      </c>
      <c r="N354" s="125">
        <v>4</v>
      </c>
      <c r="O354" s="124" t="s">
        <v>122</v>
      </c>
      <c r="P354" s="124" t="s">
        <v>121</v>
      </c>
      <c r="Q354" s="126">
        <v>11.78</v>
      </c>
      <c r="Z354" s="124"/>
    </row>
    <row r="355" spans="3:26" ht="15" x14ac:dyDescent="0.25">
      <c r="C355" s="124" t="s">
        <v>509</v>
      </c>
      <c r="D355" s="124" t="s">
        <v>14</v>
      </c>
      <c r="E355" s="124" t="s">
        <v>15</v>
      </c>
      <c r="F355" s="125">
        <v>15002626</v>
      </c>
      <c r="G355" s="124"/>
      <c r="H355" s="124" t="s">
        <v>99</v>
      </c>
      <c r="I355" s="124" t="s">
        <v>100</v>
      </c>
      <c r="J355" s="124"/>
      <c r="K355" s="124" t="s">
        <v>18</v>
      </c>
      <c r="L355" s="124" t="s">
        <v>19</v>
      </c>
      <c r="M355" s="134">
        <v>2015</v>
      </c>
      <c r="N355" s="125">
        <v>4</v>
      </c>
      <c r="O355" s="124" t="s">
        <v>123</v>
      </c>
      <c r="P355" s="124" t="s">
        <v>121</v>
      </c>
      <c r="Q355" s="126">
        <v>198.16</v>
      </c>
      <c r="Z355" s="124"/>
    </row>
    <row r="356" spans="3:26" ht="15" x14ac:dyDescent="0.25">
      <c r="C356" s="124" t="s">
        <v>509</v>
      </c>
      <c r="D356" s="124" t="s">
        <v>14</v>
      </c>
      <c r="E356" s="124" t="s">
        <v>15</v>
      </c>
      <c r="F356" s="125">
        <v>15003676</v>
      </c>
      <c r="G356" s="124"/>
      <c r="H356" s="124" t="s">
        <v>99</v>
      </c>
      <c r="I356" s="124" t="s">
        <v>100</v>
      </c>
      <c r="J356" s="124"/>
      <c r="K356" s="124" t="s">
        <v>18</v>
      </c>
      <c r="L356" s="124" t="s">
        <v>19</v>
      </c>
      <c r="M356" s="134">
        <v>2015</v>
      </c>
      <c r="N356" s="125">
        <v>5</v>
      </c>
      <c r="O356" s="124" t="s">
        <v>129</v>
      </c>
      <c r="P356" s="124" t="s">
        <v>130</v>
      </c>
      <c r="Q356" s="126">
        <v>938.05</v>
      </c>
      <c r="Z356" s="124"/>
    </row>
    <row r="357" spans="3:26" ht="15" x14ac:dyDescent="0.25">
      <c r="C357" s="124" t="s">
        <v>509</v>
      </c>
      <c r="D357" s="124" t="s">
        <v>14</v>
      </c>
      <c r="E357" s="124" t="s">
        <v>15</v>
      </c>
      <c r="F357" s="125">
        <v>15003676</v>
      </c>
      <c r="G357" s="124"/>
      <c r="H357" s="124" t="s">
        <v>99</v>
      </c>
      <c r="I357" s="124" t="s">
        <v>100</v>
      </c>
      <c r="J357" s="124"/>
      <c r="K357" s="124" t="s">
        <v>18</v>
      </c>
      <c r="L357" s="124" t="s">
        <v>19</v>
      </c>
      <c r="M357" s="134">
        <v>2015</v>
      </c>
      <c r="N357" s="125">
        <v>5</v>
      </c>
      <c r="O357" s="124" t="s">
        <v>80</v>
      </c>
      <c r="P357" s="124" t="s">
        <v>130</v>
      </c>
      <c r="Q357" s="126">
        <v>48.63</v>
      </c>
      <c r="Z357" s="124"/>
    </row>
    <row r="358" spans="3:26" ht="15" x14ac:dyDescent="0.25">
      <c r="C358" s="124" t="s">
        <v>509</v>
      </c>
      <c r="D358" s="124" t="s">
        <v>14</v>
      </c>
      <c r="E358" s="124" t="s">
        <v>15</v>
      </c>
      <c r="F358" s="125">
        <v>15003615</v>
      </c>
      <c r="G358" s="124"/>
      <c r="H358" s="124" t="s">
        <v>99</v>
      </c>
      <c r="I358" s="124" t="s">
        <v>100</v>
      </c>
      <c r="J358" s="124"/>
      <c r="K358" s="124" t="s">
        <v>18</v>
      </c>
      <c r="L358" s="124" t="s">
        <v>19</v>
      </c>
      <c r="M358" s="134">
        <v>2015</v>
      </c>
      <c r="N358" s="125">
        <v>5</v>
      </c>
      <c r="O358" s="124" t="s">
        <v>131</v>
      </c>
      <c r="P358" s="124" t="s">
        <v>132</v>
      </c>
      <c r="Q358" s="126">
        <v>60.4</v>
      </c>
      <c r="Z358" s="124"/>
    </row>
    <row r="359" spans="3:26" ht="15" x14ac:dyDescent="0.25">
      <c r="C359" s="124" t="s">
        <v>509</v>
      </c>
      <c r="D359" s="124" t="s">
        <v>14</v>
      </c>
      <c r="E359" s="124" t="s">
        <v>15</v>
      </c>
      <c r="F359" s="125">
        <v>15003643</v>
      </c>
      <c r="G359" s="124"/>
      <c r="H359" s="124" t="s">
        <v>99</v>
      </c>
      <c r="I359" s="124" t="s">
        <v>100</v>
      </c>
      <c r="J359" s="124"/>
      <c r="K359" s="124" t="s">
        <v>18</v>
      </c>
      <c r="L359" s="124" t="s">
        <v>19</v>
      </c>
      <c r="M359" s="134">
        <v>2015</v>
      </c>
      <c r="N359" s="125">
        <v>5</v>
      </c>
      <c r="O359" s="124" t="s">
        <v>133</v>
      </c>
      <c r="P359" s="124" t="s">
        <v>134</v>
      </c>
      <c r="Q359" s="126">
        <v>10.63</v>
      </c>
      <c r="Z359" s="124"/>
    </row>
    <row r="360" spans="3:26" ht="15" x14ac:dyDescent="0.25">
      <c r="C360" s="124" t="s">
        <v>509</v>
      </c>
      <c r="D360" s="124" t="s">
        <v>14</v>
      </c>
      <c r="E360" s="124" t="s">
        <v>15</v>
      </c>
      <c r="F360" s="125">
        <v>15003643</v>
      </c>
      <c r="G360" s="124"/>
      <c r="H360" s="124" t="s">
        <v>99</v>
      </c>
      <c r="I360" s="124" t="s">
        <v>100</v>
      </c>
      <c r="J360" s="124"/>
      <c r="K360" s="124" t="s">
        <v>18</v>
      </c>
      <c r="L360" s="124" t="s">
        <v>19</v>
      </c>
      <c r="M360" s="134">
        <v>2015</v>
      </c>
      <c r="N360" s="125">
        <v>5</v>
      </c>
      <c r="O360" s="124" t="s">
        <v>135</v>
      </c>
      <c r="P360" s="124" t="s">
        <v>134</v>
      </c>
      <c r="Q360" s="126">
        <v>17.5</v>
      </c>
      <c r="Z360" s="124"/>
    </row>
    <row r="361" spans="3:26" ht="15" x14ac:dyDescent="0.25">
      <c r="C361" s="124" t="s">
        <v>509</v>
      </c>
      <c r="D361" s="124" t="s">
        <v>14</v>
      </c>
      <c r="E361" s="124" t="s">
        <v>15</v>
      </c>
      <c r="F361" s="125">
        <v>15003670</v>
      </c>
      <c r="G361" s="124"/>
      <c r="H361" s="124" t="s">
        <v>99</v>
      </c>
      <c r="I361" s="124" t="s">
        <v>100</v>
      </c>
      <c r="J361" s="124"/>
      <c r="K361" s="124" t="s">
        <v>18</v>
      </c>
      <c r="L361" s="124" t="s">
        <v>19</v>
      </c>
      <c r="M361" s="134">
        <v>2015</v>
      </c>
      <c r="N361" s="125">
        <v>5</v>
      </c>
      <c r="O361" s="124" t="s">
        <v>136</v>
      </c>
      <c r="P361" s="124" t="s">
        <v>137</v>
      </c>
      <c r="Q361" s="126">
        <v>198.67</v>
      </c>
      <c r="Z361" s="124"/>
    </row>
    <row r="362" spans="3:26" ht="15" x14ac:dyDescent="0.25">
      <c r="C362" s="124" t="s">
        <v>509</v>
      </c>
      <c r="D362" s="124" t="s">
        <v>14</v>
      </c>
      <c r="E362" s="124" t="s">
        <v>15</v>
      </c>
      <c r="F362" s="125">
        <v>15003313</v>
      </c>
      <c r="G362" s="124"/>
      <c r="H362" s="124" t="s">
        <v>99</v>
      </c>
      <c r="I362" s="124" t="s">
        <v>100</v>
      </c>
      <c r="J362" s="124"/>
      <c r="K362" s="124" t="s">
        <v>18</v>
      </c>
      <c r="L362" s="124" t="s">
        <v>138</v>
      </c>
      <c r="M362" s="134">
        <v>2015</v>
      </c>
      <c r="N362" s="125">
        <v>5</v>
      </c>
      <c r="O362" s="124" t="s">
        <v>139</v>
      </c>
      <c r="P362" s="124" t="s">
        <v>140</v>
      </c>
      <c r="Q362" s="126">
        <v>107.51</v>
      </c>
      <c r="Z362" s="124"/>
    </row>
    <row r="363" spans="3:26" ht="15" x14ac:dyDescent="0.25">
      <c r="C363" s="124" t="s">
        <v>509</v>
      </c>
      <c r="D363" s="124" t="s">
        <v>14</v>
      </c>
      <c r="E363" s="124" t="s">
        <v>15</v>
      </c>
      <c r="F363" s="125">
        <v>15003404</v>
      </c>
      <c r="G363" s="124"/>
      <c r="H363" s="124" t="s">
        <v>99</v>
      </c>
      <c r="I363" s="124" t="s">
        <v>100</v>
      </c>
      <c r="J363" s="124"/>
      <c r="K363" s="124" t="s">
        <v>18</v>
      </c>
      <c r="L363" s="124" t="s">
        <v>141</v>
      </c>
      <c r="M363" s="134">
        <v>2015</v>
      </c>
      <c r="N363" s="125">
        <v>5</v>
      </c>
      <c r="O363" s="124" t="s">
        <v>142</v>
      </c>
      <c r="P363" s="124" t="s">
        <v>143</v>
      </c>
      <c r="Q363" s="126">
        <v>126.41</v>
      </c>
      <c r="Z363" s="124"/>
    </row>
    <row r="364" spans="3:26" ht="15" x14ac:dyDescent="0.25">
      <c r="C364" s="124" t="s">
        <v>509</v>
      </c>
      <c r="D364" s="124" t="s">
        <v>14</v>
      </c>
      <c r="E364" s="124" t="s">
        <v>15</v>
      </c>
      <c r="F364" s="125">
        <v>15004313</v>
      </c>
      <c r="G364" s="124"/>
      <c r="H364" s="124" t="s">
        <v>99</v>
      </c>
      <c r="I364" s="124" t="s">
        <v>100</v>
      </c>
      <c r="J364" s="124"/>
      <c r="K364" s="124" t="s">
        <v>18</v>
      </c>
      <c r="L364" s="124" t="s">
        <v>19</v>
      </c>
      <c r="M364" s="134">
        <v>2015</v>
      </c>
      <c r="N364" s="125">
        <v>6</v>
      </c>
      <c r="O364" s="124" t="s">
        <v>144</v>
      </c>
      <c r="P364" s="124" t="s">
        <v>91</v>
      </c>
      <c r="Q364" s="126">
        <v>124.63</v>
      </c>
      <c r="Z364" s="124"/>
    </row>
    <row r="365" spans="3:26" ht="15" x14ac:dyDescent="0.25">
      <c r="C365" s="124" t="s">
        <v>509</v>
      </c>
      <c r="D365" s="124" t="s">
        <v>14</v>
      </c>
      <c r="E365" s="124" t="s">
        <v>15</v>
      </c>
      <c r="F365" s="125">
        <v>15004261</v>
      </c>
      <c r="G365" s="124"/>
      <c r="H365" s="124" t="s">
        <v>99</v>
      </c>
      <c r="I365" s="124" t="s">
        <v>100</v>
      </c>
      <c r="J365" s="124"/>
      <c r="K365" s="124" t="s">
        <v>18</v>
      </c>
      <c r="L365" s="124" t="s">
        <v>19</v>
      </c>
      <c r="M365" s="134">
        <v>2015</v>
      </c>
      <c r="N365" s="125">
        <v>6</v>
      </c>
      <c r="O365" s="124" t="s">
        <v>145</v>
      </c>
      <c r="P365" s="124" t="s">
        <v>88</v>
      </c>
      <c r="Q365" s="126">
        <v>42.24</v>
      </c>
      <c r="Z365" s="124"/>
    </row>
    <row r="366" spans="3:26" ht="15" x14ac:dyDescent="0.25">
      <c r="C366" s="124" t="s">
        <v>509</v>
      </c>
      <c r="D366" s="124" t="s">
        <v>14</v>
      </c>
      <c r="E366" s="124" t="s">
        <v>15</v>
      </c>
      <c r="F366" s="125">
        <v>15004289</v>
      </c>
      <c r="G366" s="124"/>
      <c r="H366" s="124" t="s">
        <v>99</v>
      </c>
      <c r="I366" s="124" t="s">
        <v>100</v>
      </c>
      <c r="J366" s="124"/>
      <c r="K366" s="124" t="s">
        <v>18</v>
      </c>
      <c r="L366" s="124" t="s">
        <v>19</v>
      </c>
      <c r="M366" s="134">
        <v>2015</v>
      </c>
      <c r="N366" s="125">
        <v>6</v>
      </c>
      <c r="O366" s="124" t="s">
        <v>146</v>
      </c>
      <c r="P366" s="124" t="s">
        <v>147</v>
      </c>
      <c r="Q366" s="126">
        <v>71.89</v>
      </c>
      <c r="Z366" s="124"/>
    </row>
    <row r="367" spans="3:26" ht="15" x14ac:dyDescent="0.25">
      <c r="C367" s="124" t="s">
        <v>509</v>
      </c>
      <c r="D367" s="124" t="s">
        <v>14</v>
      </c>
      <c r="E367" s="124" t="s">
        <v>15</v>
      </c>
      <c r="F367" s="125">
        <v>15004289</v>
      </c>
      <c r="G367" s="124"/>
      <c r="H367" s="124" t="s">
        <v>99</v>
      </c>
      <c r="I367" s="124" t="s">
        <v>100</v>
      </c>
      <c r="J367" s="124"/>
      <c r="K367" s="124" t="s">
        <v>18</v>
      </c>
      <c r="L367" s="124" t="s">
        <v>19</v>
      </c>
      <c r="M367" s="134">
        <v>2015</v>
      </c>
      <c r="N367" s="125">
        <v>6</v>
      </c>
      <c r="O367" s="124" t="s">
        <v>122</v>
      </c>
      <c r="P367" s="124" t="s">
        <v>147</v>
      </c>
      <c r="Q367" s="126">
        <v>20.16</v>
      </c>
      <c r="Z367" s="124"/>
    </row>
    <row r="368" spans="3:26" ht="15" x14ac:dyDescent="0.25">
      <c r="C368" s="124" t="s">
        <v>509</v>
      </c>
      <c r="D368" s="124" t="s">
        <v>14</v>
      </c>
      <c r="E368" s="124" t="s">
        <v>15</v>
      </c>
      <c r="F368" s="125">
        <v>15004289</v>
      </c>
      <c r="G368" s="124"/>
      <c r="H368" s="124" t="s">
        <v>99</v>
      </c>
      <c r="I368" s="124" t="s">
        <v>100</v>
      </c>
      <c r="J368" s="124"/>
      <c r="K368" s="124" t="s">
        <v>18</v>
      </c>
      <c r="L368" s="124" t="s">
        <v>19</v>
      </c>
      <c r="M368" s="134">
        <v>2015</v>
      </c>
      <c r="N368" s="125">
        <v>6</v>
      </c>
      <c r="O368" s="124" t="s">
        <v>148</v>
      </c>
      <c r="P368" s="124" t="s">
        <v>147</v>
      </c>
      <c r="Q368" s="126">
        <v>34.39</v>
      </c>
      <c r="Z368" s="124"/>
    </row>
    <row r="369" spans="3:26" ht="15" x14ac:dyDescent="0.25">
      <c r="C369" s="124" t="s">
        <v>509</v>
      </c>
      <c r="D369" s="124" t="s">
        <v>14</v>
      </c>
      <c r="E369" s="124" t="s">
        <v>15</v>
      </c>
      <c r="F369" s="125">
        <v>15004313</v>
      </c>
      <c r="G369" s="124"/>
      <c r="H369" s="124" t="s">
        <v>99</v>
      </c>
      <c r="I369" s="124" t="s">
        <v>100</v>
      </c>
      <c r="J369" s="124"/>
      <c r="K369" s="124" t="s">
        <v>18</v>
      </c>
      <c r="L369" s="124" t="s">
        <v>19</v>
      </c>
      <c r="M369" s="134">
        <v>2015</v>
      </c>
      <c r="N369" s="125">
        <v>6</v>
      </c>
      <c r="O369" s="124" t="s">
        <v>149</v>
      </c>
      <c r="P369" s="124" t="s">
        <v>91</v>
      </c>
      <c r="Q369" s="126">
        <v>53.77</v>
      </c>
      <c r="Z369" s="124"/>
    </row>
    <row r="370" spans="3:26" ht="15" x14ac:dyDescent="0.25">
      <c r="C370" s="124" t="s">
        <v>509</v>
      </c>
      <c r="D370" s="124" t="s">
        <v>14</v>
      </c>
      <c r="E370" s="124" t="s">
        <v>15</v>
      </c>
      <c r="F370" s="125">
        <v>15004313</v>
      </c>
      <c r="G370" s="124"/>
      <c r="H370" s="124" t="s">
        <v>99</v>
      </c>
      <c r="I370" s="124" t="s">
        <v>100</v>
      </c>
      <c r="J370" s="124"/>
      <c r="K370" s="124" t="s">
        <v>18</v>
      </c>
      <c r="L370" s="124" t="s">
        <v>19</v>
      </c>
      <c r="M370" s="134">
        <v>2015</v>
      </c>
      <c r="N370" s="125">
        <v>6</v>
      </c>
      <c r="O370" s="124" t="s">
        <v>109</v>
      </c>
      <c r="P370" s="124" t="s">
        <v>91</v>
      </c>
      <c r="Q370" s="126">
        <v>127.3</v>
      </c>
      <c r="Z370" s="124"/>
    </row>
    <row r="371" spans="3:26" ht="15" x14ac:dyDescent="0.25">
      <c r="C371" s="124" t="s">
        <v>509</v>
      </c>
      <c r="D371" s="124" t="s">
        <v>14</v>
      </c>
      <c r="E371" s="124" t="s">
        <v>15</v>
      </c>
      <c r="F371" s="125">
        <v>15004313</v>
      </c>
      <c r="G371" s="124"/>
      <c r="H371" s="124" t="s">
        <v>99</v>
      </c>
      <c r="I371" s="124" t="s">
        <v>100</v>
      </c>
      <c r="J371" s="124"/>
      <c r="K371" s="124" t="s">
        <v>18</v>
      </c>
      <c r="L371" s="124" t="s">
        <v>19</v>
      </c>
      <c r="M371" s="134">
        <v>2015</v>
      </c>
      <c r="N371" s="125">
        <v>6</v>
      </c>
      <c r="O371" s="124" t="s">
        <v>86</v>
      </c>
      <c r="P371" s="124" t="s">
        <v>91</v>
      </c>
      <c r="Q371" s="126">
        <v>9.7100000000000009</v>
      </c>
      <c r="Z371" s="124"/>
    </row>
    <row r="372" spans="3:26" ht="15" x14ac:dyDescent="0.25">
      <c r="C372" s="124" t="s">
        <v>509</v>
      </c>
      <c r="D372" s="124" t="s">
        <v>14</v>
      </c>
      <c r="E372" s="124" t="s">
        <v>15</v>
      </c>
      <c r="F372" s="125">
        <v>15004932</v>
      </c>
      <c r="G372" s="124"/>
      <c r="H372" s="124" t="s">
        <v>99</v>
      </c>
      <c r="I372" s="124" t="s">
        <v>100</v>
      </c>
      <c r="J372" s="124"/>
      <c r="K372" s="124" t="s">
        <v>18</v>
      </c>
      <c r="L372" s="124" t="s">
        <v>19</v>
      </c>
      <c r="M372" s="134">
        <v>2015</v>
      </c>
      <c r="N372" s="125">
        <v>7</v>
      </c>
      <c r="O372" s="124" t="s">
        <v>86</v>
      </c>
      <c r="P372" s="124" t="s">
        <v>344</v>
      </c>
      <c r="Q372" s="126">
        <v>2.23</v>
      </c>
      <c r="Z372" s="124"/>
    </row>
    <row r="373" spans="3:26" ht="15" x14ac:dyDescent="0.25">
      <c r="C373" s="124" t="s">
        <v>509</v>
      </c>
      <c r="D373" s="124" t="s">
        <v>14</v>
      </c>
      <c r="E373" s="124" t="s">
        <v>15</v>
      </c>
      <c r="F373" s="125">
        <v>15004932</v>
      </c>
      <c r="G373" s="124"/>
      <c r="H373" s="124" t="s">
        <v>99</v>
      </c>
      <c r="I373" s="124" t="s">
        <v>100</v>
      </c>
      <c r="J373" s="124"/>
      <c r="K373" s="124" t="s">
        <v>18</v>
      </c>
      <c r="L373" s="124" t="s">
        <v>19</v>
      </c>
      <c r="M373" s="134">
        <v>2015</v>
      </c>
      <c r="N373" s="125">
        <v>7</v>
      </c>
      <c r="O373" s="124" t="s">
        <v>345</v>
      </c>
      <c r="P373" s="124" t="s">
        <v>344</v>
      </c>
      <c r="Q373" s="126">
        <v>29.28</v>
      </c>
      <c r="Z373" s="124"/>
    </row>
    <row r="374" spans="3:26" ht="15" x14ac:dyDescent="0.25">
      <c r="C374" s="124" t="s">
        <v>509</v>
      </c>
      <c r="D374" s="124" t="s">
        <v>14</v>
      </c>
      <c r="E374" s="124" t="s">
        <v>15</v>
      </c>
      <c r="F374" s="125">
        <v>15005696</v>
      </c>
      <c r="G374" s="124"/>
      <c r="H374" s="124" t="s">
        <v>99</v>
      </c>
      <c r="I374" s="124" t="s">
        <v>100</v>
      </c>
      <c r="J374" s="124"/>
      <c r="K374" s="124" t="s">
        <v>18</v>
      </c>
      <c r="L374" s="124" t="s">
        <v>19</v>
      </c>
      <c r="M374" s="134">
        <v>2015</v>
      </c>
      <c r="N374" s="125">
        <v>8</v>
      </c>
      <c r="O374" s="124" t="s">
        <v>346</v>
      </c>
      <c r="P374" s="124" t="s">
        <v>347</v>
      </c>
      <c r="Q374" s="126">
        <v>38.03</v>
      </c>
      <c r="Z374" s="124"/>
    </row>
    <row r="375" spans="3:26" ht="15" x14ac:dyDescent="0.25">
      <c r="C375" s="124" t="s">
        <v>509</v>
      </c>
      <c r="D375" s="124" t="s">
        <v>14</v>
      </c>
      <c r="E375" s="124" t="s">
        <v>15</v>
      </c>
      <c r="F375" s="125">
        <v>15005635</v>
      </c>
      <c r="G375" s="124"/>
      <c r="H375" s="124" t="s">
        <v>99</v>
      </c>
      <c r="I375" s="124" t="s">
        <v>100</v>
      </c>
      <c r="J375" s="124"/>
      <c r="K375" s="124" t="s">
        <v>18</v>
      </c>
      <c r="L375" s="124" t="s">
        <v>19</v>
      </c>
      <c r="M375" s="134">
        <v>2015</v>
      </c>
      <c r="N375" s="125">
        <v>8</v>
      </c>
      <c r="O375" s="124" t="s">
        <v>148</v>
      </c>
      <c r="P375" s="124" t="s">
        <v>348</v>
      </c>
      <c r="Q375" s="126">
        <v>10.75</v>
      </c>
      <c r="Z375" s="124"/>
    </row>
    <row r="376" spans="3:26" ht="15" x14ac:dyDescent="0.25">
      <c r="C376" s="124" t="s">
        <v>509</v>
      </c>
      <c r="D376" s="124" t="s">
        <v>14</v>
      </c>
      <c r="E376" s="124" t="s">
        <v>15</v>
      </c>
      <c r="F376" s="125">
        <v>15006381</v>
      </c>
      <c r="G376" s="124"/>
      <c r="H376" s="124" t="s">
        <v>99</v>
      </c>
      <c r="I376" s="124" t="s">
        <v>100</v>
      </c>
      <c r="J376" s="124"/>
      <c r="K376" s="124" t="s">
        <v>18</v>
      </c>
      <c r="L376" s="124" t="s">
        <v>19</v>
      </c>
      <c r="M376" s="134">
        <v>2015</v>
      </c>
      <c r="N376" s="125">
        <v>9</v>
      </c>
      <c r="O376" s="124" t="s">
        <v>420</v>
      </c>
      <c r="P376" s="124" t="s">
        <v>421</v>
      </c>
      <c r="Q376" s="126">
        <v>46.91</v>
      </c>
      <c r="Z376" s="124"/>
    </row>
    <row r="377" spans="3:26" ht="15" x14ac:dyDescent="0.25">
      <c r="C377" s="124" t="s">
        <v>509</v>
      </c>
      <c r="D377" s="124" t="s">
        <v>14</v>
      </c>
      <c r="E377" s="124" t="s">
        <v>15</v>
      </c>
      <c r="F377" s="125">
        <v>15006381</v>
      </c>
      <c r="G377" s="124"/>
      <c r="H377" s="124" t="s">
        <v>99</v>
      </c>
      <c r="I377" s="124" t="s">
        <v>100</v>
      </c>
      <c r="J377" s="124"/>
      <c r="K377" s="124" t="s">
        <v>18</v>
      </c>
      <c r="L377" s="124" t="s">
        <v>19</v>
      </c>
      <c r="M377" s="134">
        <v>2015</v>
      </c>
      <c r="N377" s="125">
        <v>9</v>
      </c>
      <c r="O377" s="124" t="s">
        <v>86</v>
      </c>
      <c r="P377" s="124" t="s">
        <v>421</v>
      </c>
      <c r="Q377" s="126">
        <v>3.58</v>
      </c>
      <c r="Z377" s="124"/>
    </row>
    <row r="378" spans="3:26" ht="15" x14ac:dyDescent="0.25">
      <c r="C378" s="124" t="s">
        <v>509</v>
      </c>
      <c r="D378" s="124" t="s">
        <v>14</v>
      </c>
      <c r="E378" s="124" t="s">
        <v>15</v>
      </c>
      <c r="F378" s="125">
        <v>15007127</v>
      </c>
      <c r="G378" s="124"/>
      <c r="H378" s="124" t="s">
        <v>99</v>
      </c>
      <c r="I378" s="124" t="s">
        <v>100</v>
      </c>
      <c r="J378" s="124"/>
      <c r="K378" s="124" t="s">
        <v>18</v>
      </c>
      <c r="L378" s="124" t="s">
        <v>19</v>
      </c>
      <c r="M378" s="134">
        <v>2015</v>
      </c>
      <c r="N378" s="125">
        <v>10</v>
      </c>
      <c r="O378" s="124" t="s">
        <v>480</v>
      </c>
      <c r="P378" s="124" t="s">
        <v>481</v>
      </c>
      <c r="Q378" s="126">
        <v>90</v>
      </c>
      <c r="Z378" s="124"/>
    </row>
    <row r="379" spans="3:26" ht="15" x14ac:dyDescent="0.25">
      <c r="C379" s="124" t="s">
        <v>509</v>
      </c>
      <c r="D379" s="124" t="s">
        <v>14</v>
      </c>
      <c r="E379" s="124" t="s">
        <v>15</v>
      </c>
      <c r="F379" s="125">
        <v>15006576</v>
      </c>
      <c r="G379" s="124"/>
      <c r="H379" s="124" t="s">
        <v>99</v>
      </c>
      <c r="I379" s="124" t="s">
        <v>100</v>
      </c>
      <c r="J379" s="124"/>
      <c r="K379" s="124" t="s">
        <v>18</v>
      </c>
      <c r="L379" s="124" t="s">
        <v>422</v>
      </c>
      <c r="M379" s="134">
        <v>2015</v>
      </c>
      <c r="N379" s="125">
        <v>10</v>
      </c>
      <c r="O379" s="124" t="s">
        <v>423</v>
      </c>
      <c r="P379" s="124" t="s">
        <v>424</v>
      </c>
      <c r="Q379" s="126">
        <v>85</v>
      </c>
      <c r="Z379" s="124"/>
    </row>
    <row r="380" spans="3:26" ht="15" x14ac:dyDescent="0.25">
      <c r="C380" s="124" t="s">
        <v>509</v>
      </c>
      <c r="D380" s="124" t="s">
        <v>14</v>
      </c>
      <c r="E380" s="124" t="s">
        <v>15</v>
      </c>
      <c r="F380" s="125">
        <v>15007781</v>
      </c>
      <c r="G380" s="124"/>
      <c r="H380" s="124" t="s">
        <v>99</v>
      </c>
      <c r="I380" s="124" t="s">
        <v>100</v>
      </c>
      <c r="J380" s="124"/>
      <c r="K380" s="124" t="s">
        <v>18</v>
      </c>
      <c r="L380" s="124" t="s">
        <v>19</v>
      </c>
      <c r="M380" s="134">
        <v>2015</v>
      </c>
      <c r="N380" s="125">
        <v>11</v>
      </c>
      <c r="O380" s="124" t="s">
        <v>482</v>
      </c>
      <c r="P380" s="124" t="s">
        <v>483</v>
      </c>
      <c r="Q380" s="126">
        <v>11.21</v>
      </c>
      <c r="Z380" s="124"/>
    </row>
    <row r="381" spans="3:26" ht="15" x14ac:dyDescent="0.25">
      <c r="C381" s="124" t="s">
        <v>509</v>
      </c>
      <c r="D381" s="124" t="s">
        <v>14</v>
      </c>
      <c r="E381" s="124" t="s">
        <v>15</v>
      </c>
      <c r="F381" s="125">
        <v>15007781</v>
      </c>
      <c r="G381" s="124"/>
      <c r="H381" s="124" t="s">
        <v>99</v>
      </c>
      <c r="I381" s="124" t="s">
        <v>100</v>
      </c>
      <c r="J381" s="124"/>
      <c r="K381" s="124" t="s">
        <v>18</v>
      </c>
      <c r="L381" s="124" t="s">
        <v>19</v>
      </c>
      <c r="M381" s="134">
        <v>2015</v>
      </c>
      <c r="N381" s="125">
        <v>11</v>
      </c>
      <c r="O381" s="124" t="s">
        <v>148</v>
      </c>
      <c r="P381" s="124" t="s">
        <v>483</v>
      </c>
      <c r="Q381" s="126">
        <v>7.3</v>
      </c>
      <c r="Z381" s="124"/>
    </row>
    <row r="382" spans="3:26" ht="15" x14ac:dyDescent="0.25">
      <c r="C382" s="124" t="s">
        <v>509</v>
      </c>
      <c r="D382" s="124" t="s">
        <v>14</v>
      </c>
      <c r="E382" s="124" t="s">
        <v>15</v>
      </c>
      <c r="F382" s="125">
        <v>15007814</v>
      </c>
      <c r="G382" s="124"/>
      <c r="H382" s="124" t="s">
        <v>99</v>
      </c>
      <c r="I382" s="124" t="s">
        <v>100</v>
      </c>
      <c r="J382" s="124"/>
      <c r="K382" s="124" t="s">
        <v>18</v>
      </c>
      <c r="L382" s="124" t="s">
        <v>19</v>
      </c>
      <c r="M382" s="134">
        <v>2015</v>
      </c>
      <c r="N382" s="125">
        <v>11</v>
      </c>
      <c r="O382" s="124" t="s">
        <v>484</v>
      </c>
      <c r="P382" s="124" t="s">
        <v>485</v>
      </c>
      <c r="Q382" s="126">
        <v>10.32</v>
      </c>
      <c r="Z382" s="124"/>
    </row>
    <row r="383" spans="3:26" ht="15" x14ac:dyDescent="0.25">
      <c r="C383" s="124" t="s">
        <v>509</v>
      </c>
      <c r="D383" s="124" t="s">
        <v>14</v>
      </c>
      <c r="E383" s="124" t="s">
        <v>15</v>
      </c>
      <c r="F383" s="125">
        <v>15007810</v>
      </c>
      <c r="G383" s="124"/>
      <c r="H383" s="124" t="s">
        <v>99</v>
      </c>
      <c r="I383" s="124" t="s">
        <v>100</v>
      </c>
      <c r="J383" s="124"/>
      <c r="K383" s="124" t="s">
        <v>18</v>
      </c>
      <c r="L383" s="124" t="s">
        <v>19</v>
      </c>
      <c r="M383" s="134">
        <v>2015</v>
      </c>
      <c r="N383" s="125">
        <v>11</v>
      </c>
      <c r="O383" s="124" t="s">
        <v>86</v>
      </c>
      <c r="P383" s="124" t="s">
        <v>476</v>
      </c>
      <c r="Q383" s="126">
        <v>3.18</v>
      </c>
      <c r="Z383" s="124"/>
    </row>
    <row r="384" spans="3:26" ht="15" x14ac:dyDescent="0.25">
      <c r="C384" s="124" t="s">
        <v>509</v>
      </c>
      <c r="D384" s="124" t="s">
        <v>14</v>
      </c>
      <c r="E384" s="124" t="s">
        <v>15</v>
      </c>
      <c r="F384" s="125">
        <v>15007781</v>
      </c>
      <c r="G384" s="124"/>
      <c r="H384" s="124" t="s">
        <v>99</v>
      </c>
      <c r="I384" s="124" t="s">
        <v>100</v>
      </c>
      <c r="J384" s="124"/>
      <c r="K384" s="124" t="s">
        <v>18</v>
      </c>
      <c r="L384" s="124" t="s">
        <v>19</v>
      </c>
      <c r="M384" s="134">
        <v>2015</v>
      </c>
      <c r="N384" s="125">
        <v>11</v>
      </c>
      <c r="O384" s="124" t="s">
        <v>486</v>
      </c>
      <c r="P384" s="124" t="s">
        <v>483</v>
      </c>
      <c r="Q384" s="126">
        <v>46.81</v>
      </c>
      <c r="Z384" s="124"/>
    </row>
    <row r="385" spans="3:26" ht="15" x14ac:dyDescent="0.25">
      <c r="C385" s="124" t="s">
        <v>509</v>
      </c>
      <c r="D385" s="124" t="s">
        <v>14</v>
      </c>
      <c r="E385" s="124" t="s">
        <v>15</v>
      </c>
      <c r="F385" s="125">
        <v>15007781</v>
      </c>
      <c r="G385" s="124"/>
      <c r="H385" s="124" t="s">
        <v>99</v>
      </c>
      <c r="I385" s="124" t="s">
        <v>100</v>
      </c>
      <c r="J385" s="124"/>
      <c r="K385" s="124" t="s">
        <v>18</v>
      </c>
      <c r="L385" s="124" t="s">
        <v>19</v>
      </c>
      <c r="M385" s="134">
        <v>2015</v>
      </c>
      <c r="N385" s="125">
        <v>11</v>
      </c>
      <c r="O385" s="124" t="s">
        <v>487</v>
      </c>
      <c r="P385" s="124" t="s">
        <v>483</v>
      </c>
      <c r="Q385" s="126">
        <v>112.78</v>
      </c>
      <c r="Z385" s="124"/>
    </row>
    <row r="386" spans="3:26" ht="15" x14ac:dyDescent="0.25">
      <c r="C386" s="124" t="s">
        <v>509</v>
      </c>
      <c r="D386" s="124" t="s">
        <v>14</v>
      </c>
      <c r="E386" s="124" t="s">
        <v>15</v>
      </c>
      <c r="F386" s="125">
        <v>15007810</v>
      </c>
      <c r="G386" s="124"/>
      <c r="H386" s="124" t="s">
        <v>99</v>
      </c>
      <c r="I386" s="124" t="s">
        <v>100</v>
      </c>
      <c r="J386" s="124"/>
      <c r="K386" s="124" t="s">
        <v>18</v>
      </c>
      <c r="L386" s="124" t="s">
        <v>19</v>
      </c>
      <c r="M386" s="134">
        <v>2015</v>
      </c>
      <c r="N386" s="125">
        <v>11</v>
      </c>
      <c r="O386" s="124" t="s">
        <v>488</v>
      </c>
      <c r="P386" s="124" t="s">
        <v>476</v>
      </c>
      <c r="Q386" s="126">
        <v>41.75</v>
      </c>
      <c r="Z386" s="124"/>
    </row>
    <row r="387" spans="3:26" ht="15" x14ac:dyDescent="0.25">
      <c r="C387" s="124" t="s">
        <v>509</v>
      </c>
      <c r="D387" s="124" t="s">
        <v>14</v>
      </c>
      <c r="E387" s="124" t="s">
        <v>15</v>
      </c>
      <c r="F387" s="125">
        <v>15007752</v>
      </c>
      <c r="G387" s="124"/>
      <c r="H387" s="124" t="s">
        <v>99</v>
      </c>
      <c r="I387" s="124" t="s">
        <v>100</v>
      </c>
      <c r="J387" s="124"/>
      <c r="K387" s="124" t="s">
        <v>18</v>
      </c>
      <c r="L387" s="124" t="s">
        <v>19</v>
      </c>
      <c r="M387" s="134">
        <v>2015</v>
      </c>
      <c r="N387" s="125">
        <v>11</v>
      </c>
      <c r="O387" s="124" t="s">
        <v>473</v>
      </c>
      <c r="P387" s="124" t="s">
        <v>489</v>
      </c>
      <c r="Q387" s="126">
        <v>215.02</v>
      </c>
      <c r="Z387" s="124"/>
    </row>
    <row r="388" spans="3:26" ht="15" x14ac:dyDescent="0.25">
      <c r="C388" s="124" t="s">
        <v>509</v>
      </c>
      <c r="D388" s="124" t="s">
        <v>14</v>
      </c>
      <c r="E388" s="124" t="s">
        <v>15</v>
      </c>
      <c r="F388" s="125">
        <v>15001330</v>
      </c>
      <c r="G388" s="124"/>
      <c r="H388" s="124" t="s">
        <v>99</v>
      </c>
      <c r="I388" s="124" t="s">
        <v>100</v>
      </c>
      <c r="J388" s="124"/>
      <c r="K388" s="124" t="s">
        <v>150</v>
      </c>
      <c r="L388" s="124" t="s">
        <v>151</v>
      </c>
      <c r="M388" s="134">
        <v>2015</v>
      </c>
      <c r="N388" s="125">
        <v>3</v>
      </c>
      <c r="O388" s="124" t="s">
        <v>152</v>
      </c>
      <c r="P388" s="124" t="s">
        <v>153</v>
      </c>
      <c r="Q388" s="126">
        <v>2115.75</v>
      </c>
      <c r="Z388" s="124"/>
    </row>
    <row r="389" spans="3:26" ht="15" x14ac:dyDescent="0.25">
      <c r="C389" s="124" t="s">
        <v>509</v>
      </c>
      <c r="D389" s="124" t="s">
        <v>14</v>
      </c>
      <c r="E389" s="124" t="s">
        <v>15</v>
      </c>
      <c r="F389" s="125">
        <v>15002479</v>
      </c>
      <c r="G389" s="124"/>
      <c r="H389" s="124" t="s">
        <v>99</v>
      </c>
      <c r="I389" s="124" t="s">
        <v>100</v>
      </c>
      <c r="J389" s="124"/>
      <c r="K389" s="124" t="s">
        <v>154</v>
      </c>
      <c r="L389" s="124" t="s">
        <v>155</v>
      </c>
      <c r="M389" s="134">
        <v>2015</v>
      </c>
      <c r="N389" s="125">
        <v>4</v>
      </c>
      <c r="O389" s="124" t="s">
        <v>156</v>
      </c>
      <c r="P389" s="124" t="s">
        <v>157</v>
      </c>
      <c r="Q389" s="126">
        <v>11874</v>
      </c>
      <c r="Z389" s="124"/>
    </row>
    <row r="390" spans="3:26" ht="15" x14ac:dyDescent="0.25">
      <c r="C390" s="124" t="s">
        <v>509</v>
      </c>
      <c r="D390" s="124" t="s">
        <v>14</v>
      </c>
      <c r="E390" s="124" t="s">
        <v>15</v>
      </c>
      <c r="F390" s="125">
        <v>15002479</v>
      </c>
      <c r="G390" s="124"/>
      <c r="H390" s="124" t="s">
        <v>99</v>
      </c>
      <c r="I390" s="124" t="s">
        <v>100</v>
      </c>
      <c r="J390" s="124"/>
      <c r="K390" s="124" t="s">
        <v>154</v>
      </c>
      <c r="L390" s="124" t="s">
        <v>155</v>
      </c>
      <c r="M390" s="134">
        <v>2015</v>
      </c>
      <c r="N390" s="125">
        <v>4</v>
      </c>
      <c r="O390" s="124" t="s">
        <v>86</v>
      </c>
      <c r="P390" s="124" t="s">
        <v>157</v>
      </c>
      <c r="Q390" s="126">
        <v>905.39</v>
      </c>
      <c r="Z390" s="124"/>
    </row>
    <row r="391" spans="3:26" ht="15" x14ac:dyDescent="0.25">
      <c r="C391" s="124" t="s">
        <v>509</v>
      </c>
      <c r="D391" s="124" t="s">
        <v>14</v>
      </c>
      <c r="E391" s="124" t="s">
        <v>15</v>
      </c>
      <c r="F391" s="125">
        <v>15002729</v>
      </c>
      <c r="G391" s="124"/>
      <c r="H391" s="124" t="s">
        <v>99</v>
      </c>
      <c r="I391" s="124" t="s">
        <v>100</v>
      </c>
      <c r="J391" s="124"/>
      <c r="K391" s="124" t="s">
        <v>154</v>
      </c>
      <c r="L391" s="124" t="s">
        <v>155</v>
      </c>
      <c r="M391" s="134">
        <v>2015</v>
      </c>
      <c r="N391" s="125">
        <v>5</v>
      </c>
      <c r="O391" s="124" t="s">
        <v>86</v>
      </c>
      <c r="P391" s="124" t="s">
        <v>158</v>
      </c>
      <c r="Q391" s="126">
        <v>555.86</v>
      </c>
      <c r="Z391" s="124"/>
    </row>
    <row r="392" spans="3:26" ht="15" x14ac:dyDescent="0.25">
      <c r="C392" s="124" t="s">
        <v>509</v>
      </c>
      <c r="D392" s="124" t="s">
        <v>14</v>
      </c>
      <c r="E392" s="124" t="s">
        <v>15</v>
      </c>
      <c r="F392" s="125">
        <v>15002729</v>
      </c>
      <c r="G392" s="124"/>
      <c r="H392" s="124" t="s">
        <v>99</v>
      </c>
      <c r="I392" s="124" t="s">
        <v>100</v>
      </c>
      <c r="J392" s="124"/>
      <c r="K392" s="124" t="s">
        <v>154</v>
      </c>
      <c r="L392" s="124" t="s">
        <v>155</v>
      </c>
      <c r="M392" s="134">
        <v>2015</v>
      </c>
      <c r="N392" s="125">
        <v>5</v>
      </c>
      <c r="O392" s="124" t="s">
        <v>86</v>
      </c>
      <c r="P392" s="124" t="s">
        <v>158</v>
      </c>
      <c r="Q392" s="126">
        <v>51.24</v>
      </c>
      <c r="Z392" s="124"/>
    </row>
    <row r="393" spans="3:26" ht="15" x14ac:dyDescent="0.25">
      <c r="C393" s="124" t="s">
        <v>509</v>
      </c>
      <c r="D393" s="124" t="s">
        <v>14</v>
      </c>
      <c r="E393" s="124" t="s">
        <v>15</v>
      </c>
      <c r="F393" s="125">
        <v>15002729</v>
      </c>
      <c r="G393" s="124"/>
      <c r="H393" s="124" t="s">
        <v>99</v>
      </c>
      <c r="I393" s="124" t="s">
        <v>100</v>
      </c>
      <c r="J393" s="124"/>
      <c r="K393" s="124" t="s">
        <v>154</v>
      </c>
      <c r="L393" s="124" t="s">
        <v>155</v>
      </c>
      <c r="M393" s="134">
        <v>2015</v>
      </c>
      <c r="N393" s="125">
        <v>5</v>
      </c>
      <c r="O393" s="124" t="s">
        <v>159</v>
      </c>
      <c r="P393" s="124" t="s">
        <v>158</v>
      </c>
      <c r="Q393" s="126">
        <v>7290</v>
      </c>
      <c r="Z393" s="124"/>
    </row>
    <row r="394" spans="3:26" ht="15" x14ac:dyDescent="0.25">
      <c r="C394" s="124" t="s">
        <v>509</v>
      </c>
      <c r="D394" s="124" t="s">
        <v>14</v>
      </c>
      <c r="E394" s="124" t="s">
        <v>15</v>
      </c>
      <c r="F394" s="125">
        <v>15002729</v>
      </c>
      <c r="G394" s="124"/>
      <c r="H394" s="124" t="s">
        <v>99</v>
      </c>
      <c r="I394" s="124" t="s">
        <v>100</v>
      </c>
      <c r="J394" s="124"/>
      <c r="K394" s="124" t="s">
        <v>154</v>
      </c>
      <c r="L394" s="124" t="s">
        <v>155</v>
      </c>
      <c r="M394" s="134">
        <v>2015</v>
      </c>
      <c r="N394" s="125">
        <v>5</v>
      </c>
      <c r="O394" s="124" t="s">
        <v>160</v>
      </c>
      <c r="P394" s="124" t="s">
        <v>158</v>
      </c>
      <c r="Q394" s="126">
        <v>672</v>
      </c>
      <c r="Z394" s="124"/>
    </row>
    <row r="395" spans="3:26" ht="15" x14ac:dyDescent="0.25">
      <c r="C395" s="124" t="s">
        <v>509</v>
      </c>
      <c r="D395" s="124" t="s">
        <v>14</v>
      </c>
      <c r="E395" s="124" t="s">
        <v>15</v>
      </c>
      <c r="F395" s="125">
        <v>15000020</v>
      </c>
      <c r="G395" s="124"/>
      <c r="H395" s="124" t="s">
        <v>99</v>
      </c>
      <c r="I395" s="124" t="s">
        <v>100</v>
      </c>
      <c r="J395" s="124"/>
      <c r="K395" s="124" t="s">
        <v>161</v>
      </c>
      <c r="L395" s="124" t="s">
        <v>162</v>
      </c>
      <c r="M395" s="134">
        <v>2015</v>
      </c>
      <c r="N395" s="125">
        <v>1</v>
      </c>
      <c r="O395" s="124" t="s">
        <v>163</v>
      </c>
      <c r="P395" s="124" t="s">
        <v>164</v>
      </c>
      <c r="Q395" s="126">
        <v>3332.45</v>
      </c>
      <c r="Z395" s="124"/>
    </row>
    <row r="396" spans="3:26" ht="15" x14ac:dyDescent="0.25">
      <c r="C396" s="124" t="s">
        <v>509</v>
      </c>
      <c r="D396" s="124" t="s">
        <v>14</v>
      </c>
      <c r="E396" s="124" t="s">
        <v>15</v>
      </c>
      <c r="F396" s="125">
        <v>15000020</v>
      </c>
      <c r="G396" s="124"/>
      <c r="H396" s="124" t="s">
        <v>99</v>
      </c>
      <c r="I396" s="124" t="s">
        <v>100</v>
      </c>
      <c r="J396" s="124"/>
      <c r="K396" s="124" t="s">
        <v>161</v>
      </c>
      <c r="L396" s="124" t="s">
        <v>162</v>
      </c>
      <c r="M396" s="134">
        <v>2015</v>
      </c>
      <c r="N396" s="125">
        <v>1</v>
      </c>
      <c r="O396" s="124" t="s">
        <v>44</v>
      </c>
      <c r="P396" s="124" t="s">
        <v>164</v>
      </c>
      <c r="Q396" s="126">
        <v>10</v>
      </c>
      <c r="Z396" s="124"/>
    </row>
    <row r="397" spans="3:26" ht="15" x14ac:dyDescent="0.25">
      <c r="C397" s="124" t="s">
        <v>509</v>
      </c>
      <c r="D397" s="124" t="s">
        <v>14</v>
      </c>
      <c r="E397" s="124" t="s">
        <v>15</v>
      </c>
      <c r="F397" s="125">
        <v>15000263</v>
      </c>
      <c r="G397" s="124"/>
      <c r="H397" s="124" t="s">
        <v>99</v>
      </c>
      <c r="I397" s="124" t="s">
        <v>100</v>
      </c>
      <c r="J397" s="124"/>
      <c r="K397" s="124" t="s">
        <v>165</v>
      </c>
      <c r="L397" s="124" t="s">
        <v>96</v>
      </c>
      <c r="M397" s="134">
        <v>2015</v>
      </c>
      <c r="N397" s="125">
        <v>1</v>
      </c>
      <c r="O397" s="124" t="s">
        <v>166</v>
      </c>
      <c r="P397" s="124" t="s">
        <v>167</v>
      </c>
      <c r="Q397" s="126">
        <v>1767.03</v>
      </c>
      <c r="Z397" s="124"/>
    </row>
    <row r="398" spans="3:26" ht="15" x14ac:dyDescent="0.25">
      <c r="C398" s="124" t="s">
        <v>509</v>
      </c>
      <c r="D398" s="124" t="s">
        <v>14</v>
      </c>
      <c r="E398" s="124" t="s">
        <v>15</v>
      </c>
      <c r="F398" s="125">
        <v>15000263</v>
      </c>
      <c r="G398" s="124"/>
      <c r="H398" s="124" t="s">
        <v>99</v>
      </c>
      <c r="I398" s="124" t="s">
        <v>100</v>
      </c>
      <c r="J398" s="124"/>
      <c r="K398" s="124" t="s">
        <v>165</v>
      </c>
      <c r="L398" s="124" t="s">
        <v>96</v>
      </c>
      <c r="M398" s="134">
        <v>2015</v>
      </c>
      <c r="N398" s="125">
        <v>1</v>
      </c>
      <c r="O398" s="124" t="s">
        <v>168</v>
      </c>
      <c r="P398" s="124" t="s">
        <v>167</v>
      </c>
      <c r="Q398" s="126">
        <v>2109.7399999999998</v>
      </c>
      <c r="Z398" s="124"/>
    </row>
    <row r="399" spans="3:26" ht="15" x14ac:dyDescent="0.25">
      <c r="C399" s="124" t="s">
        <v>509</v>
      </c>
      <c r="D399" s="124" t="s">
        <v>14</v>
      </c>
      <c r="E399" s="124" t="s">
        <v>15</v>
      </c>
      <c r="F399" s="125">
        <v>15000263</v>
      </c>
      <c r="G399" s="124"/>
      <c r="H399" s="124" t="s">
        <v>99</v>
      </c>
      <c r="I399" s="124" t="s">
        <v>100</v>
      </c>
      <c r="J399" s="124"/>
      <c r="K399" s="124" t="s">
        <v>165</v>
      </c>
      <c r="L399" s="124" t="s">
        <v>96</v>
      </c>
      <c r="M399" s="134">
        <v>2015</v>
      </c>
      <c r="N399" s="125">
        <v>1</v>
      </c>
      <c r="O399" s="124" t="s">
        <v>169</v>
      </c>
      <c r="P399" s="124" t="s">
        <v>167</v>
      </c>
      <c r="Q399" s="126">
        <v>1492.38</v>
      </c>
      <c r="Z399" s="124"/>
    </row>
    <row r="400" spans="3:26" ht="15" x14ac:dyDescent="0.25">
      <c r="C400" s="124" t="s">
        <v>509</v>
      </c>
      <c r="D400" s="124" t="s">
        <v>14</v>
      </c>
      <c r="E400" s="124" t="s">
        <v>15</v>
      </c>
      <c r="F400" s="125">
        <v>15000263</v>
      </c>
      <c r="G400" s="124"/>
      <c r="H400" s="124" t="s">
        <v>99</v>
      </c>
      <c r="I400" s="124" t="s">
        <v>100</v>
      </c>
      <c r="J400" s="124"/>
      <c r="K400" s="124" t="s">
        <v>165</v>
      </c>
      <c r="L400" s="124" t="s">
        <v>96</v>
      </c>
      <c r="M400" s="134">
        <v>2015</v>
      </c>
      <c r="N400" s="125">
        <v>1</v>
      </c>
      <c r="O400" s="124" t="s">
        <v>170</v>
      </c>
      <c r="P400" s="124" t="s">
        <v>167</v>
      </c>
      <c r="Q400" s="126">
        <v>1480.28</v>
      </c>
      <c r="Z400" s="124"/>
    </row>
    <row r="401" spans="3:26" ht="15" x14ac:dyDescent="0.25">
      <c r="C401" s="124" t="s">
        <v>509</v>
      </c>
      <c r="D401" s="124" t="s">
        <v>14</v>
      </c>
      <c r="E401" s="124" t="s">
        <v>15</v>
      </c>
      <c r="F401" s="125">
        <v>15000263</v>
      </c>
      <c r="G401" s="124"/>
      <c r="H401" s="124" t="s">
        <v>99</v>
      </c>
      <c r="I401" s="124" t="s">
        <v>100</v>
      </c>
      <c r="J401" s="124"/>
      <c r="K401" s="124" t="s">
        <v>165</v>
      </c>
      <c r="L401" s="124" t="s">
        <v>96</v>
      </c>
      <c r="M401" s="134">
        <v>2015</v>
      </c>
      <c r="N401" s="125">
        <v>1</v>
      </c>
      <c r="O401" s="124" t="s">
        <v>171</v>
      </c>
      <c r="P401" s="124" t="s">
        <v>167</v>
      </c>
      <c r="Q401" s="126">
        <v>1223.49</v>
      </c>
      <c r="Z401" s="124"/>
    </row>
    <row r="402" spans="3:26" ht="15" x14ac:dyDescent="0.25">
      <c r="C402" s="124" t="s">
        <v>509</v>
      </c>
      <c r="D402" s="124" t="s">
        <v>14</v>
      </c>
      <c r="E402" s="124" t="s">
        <v>15</v>
      </c>
      <c r="F402" s="125">
        <v>15000263</v>
      </c>
      <c r="G402" s="124"/>
      <c r="H402" s="124" t="s">
        <v>99</v>
      </c>
      <c r="I402" s="124" t="s">
        <v>100</v>
      </c>
      <c r="J402" s="124"/>
      <c r="K402" s="124" t="s">
        <v>165</v>
      </c>
      <c r="L402" s="124" t="s">
        <v>96</v>
      </c>
      <c r="M402" s="134">
        <v>2015</v>
      </c>
      <c r="N402" s="125">
        <v>1</v>
      </c>
      <c r="O402" s="124" t="s">
        <v>172</v>
      </c>
      <c r="P402" s="124" t="s">
        <v>167</v>
      </c>
      <c r="Q402" s="126">
        <v>301.01</v>
      </c>
      <c r="Z402" s="124"/>
    </row>
    <row r="403" spans="3:26" ht="15" x14ac:dyDescent="0.25">
      <c r="C403" s="124" t="s">
        <v>509</v>
      </c>
      <c r="D403" s="124" t="s">
        <v>14</v>
      </c>
      <c r="E403" s="124" t="s">
        <v>15</v>
      </c>
      <c r="F403" s="125">
        <v>15000263</v>
      </c>
      <c r="G403" s="124"/>
      <c r="H403" s="124" t="s">
        <v>99</v>
      </c>
      <c r="I403" s="124" t="s">
        <v>100</v>
      </c>
      <c r="J403" s="124"/>
      <c r="K403" s="124" t="s">
        <v>165</v>
      </c>
      <c r="L403" s="124" t="s">
        <v>96</v>
      </c>
      <c r="M403" s="134">
        <v>2015</v>
      </c>
      <c r="N403" s="125">
        <v>1</v>
      </c>
      <c r="O403" s="124" t="s">
        <v>44</v>
      </c>
      <c r="P403" s="124" t="s">
        <v>167</v>
      </c>
      <c r="Q403" s="126">
        <v>9.68</v>
      </c>
      <c r="Z403" s="124"/>
    </row>
    <row r="404" spans="3:26" ht="15" x14ac:dyDescent="0.25">
      <c r="C404" s="124" t="s">
        <v>509</v>
      </c>
      <c r="D404" s="124" t="s">
        <v>14</v>
      </c>
      <c r="E404" s="124" t="s">
        <v>15</v>
      </c>
      <c r="F404" s="125">
        <v>15005846</v>
      </c>
      <c r="G404" s="124"/>
      <c r="H404" s="124" t="s">
        <v>99</v>
      </c>
      <c r="I404" s="124" t="s">
        <v>100</v>
      </c>
      <c r="J404" s="124"/>
      <c r="K404" s="124" t="s">
        <v>165</v>
      </c>
      <c r="L404" s="124" t="s">
        <v>96</v>
      </c>
      <c r="M404" s="134">
        <v>2015</v>
      </c>
      <c r="N404" s="125">
        <v>9</v>
      </c>
      <c r="O404" s="124" t="s">
        <v>171</v>
      </c>
      <c r="P404" s="124" t="s">
        <v>425</v>
      </c>
      <c r="Q404" s="126">
        <v>1224.9100000000001</v>
      </c>
      <c r="Z404" s="124"/>
    </row>
    <row r="405" spans="3:26" ht="15" x14ac:dyDescent="0.25">
      <c r="C405" s="124" t="s">
        <v>509</v>
      </c>
      <c r="D405" s="124" t="s">
        <v>14</v>
      </c>
      <c r="E405" s="124" t="s">
        <v>15</v>
      </c>
      <c r="F405" s="125">
        <v>15005846</v>
      </c>
      <c r="G405" s="124"/>
      <c r="H405" s="124" t="s">
        <v>99</v>
      </c>
      <c r="I405" s="124" t="s">
        <v>100</v>
      </c>
      <c r="J405" s="124"/>
      <c r="K405" s="124" t="s">
        <v>165</v>
      </c>
      <c r="L405" s="124" t="s">
        <v>96</v>
      </c>
      <c r="M405" s="134">
        <v>2015</v>
      </c>
      <c r="N405" s="125">
        <v>9</v>
      </c>
      <c r="O405" s="124" t="s">
        <v>44</v>
      </c>
      <c r="P405" s="124" t="s">
        <v>425</v>
      </c>
      <c r="Q405" s="126">
        <v>12.44</v>
      </c>
      <c r="Z405" s="124"/>
    </row>
    <row r="406" spans="3:26" ht="15" x14ac:dyDescent="0.25">
      <c r="C406" s="124" t="s">
        <v>509</v>
      </c>
      <c r="D406" s="124" t="s">
        <v>14</v>
      </c>
      <c r="E406" s="124" t="s">
        <v>15</v>
      </c>
      <c r="F406" s="125">
        <v>15005728</v>
      </c>
      <c r="G406" s="124"/>
      <c r="H406" s="124" t="s">
        <v>99</v>
      </c>
      <c r="I406" s="124" t="s">
        <v>100</v>
      </c>
      <c r="J406" s="124"/>
      <c r="K406" s="124" t="s">
        <v>165</v>
      </c>
      <c r="L406" s="124" t="s">
        <v>96</v>
      </c>
      <c r="M406" s="134">
        <v>2015</v>
      </c>
      <c r="N406" s="125">
        <v>9</v>
      </c>
      <c r="O406" s="124" t="s">
        <v>171</v>
      </c>
      <c r="P406" s="124" t="s">
        <v>349</v>
      </c>
      <c r="Q406" s="126">
        <v>-1223.49</v>
      </c>
      <c r="Z406" s="124"/>
    </row>
    <row r="407" spans="3:26" ht="15" x14ac:dyDescent="0.25">
      <c r="C407" s="124" t="s">
        <v>509</v>
      </c>
      <c r="D407" s="124" t="s">
        <v>14</v>
      </c>
      <c r="E407" s="124" t="s">
        <v>15</v>
      </c>
      <c r="F407" s="125">
        <v>15000094</v>
      </c>
      <c r="G407" s="124"/>
      <c r="H407" s="124" t="s">
        <v>99</v>
      </c>
      <c r="I407" s="124" t="s">
        <v>100</v>
      </c>
      <c r="J407" s="124"/>
      <c r="K407" s="124" t="s">
        <v>173</v>
      </c>
      <c r="L407" s="124" t="s">
        <v>174</v>
      </c>
      <c r="M407" s="134">
        <v>2015</v>
      </c>
      <c r="N407" s="125">
        <v>1</v>
      </c>
      <c r="O407" s="124" t="s">
        <v>175</v>
      </c>
      <c r="P407" s="124" t="s">
        <v>176</v>
      </c>
      <c r="Q407" s="126">
        <v>1827.5</v>
      </c>
      <c r="Z407" s="124"/>
    </row>
    <row r="408" spans="3:26" ht="15" x14ac:dyDescent="0.25">
      <c r="C408" s="124" t="s">
        <v>509</v>
      </c>
      <c r="D408" s="124" t="s">
        <v>14</v>
      </c>
      <c r="E408" s="124" t="s">
        <v>15</v>
      </c>
      <c r="F408" s="125">
        <v>15000094</v>
      </c>
      <c r="G408" s="124"/>
      <c r="H408" s="124" t="s">
        <v>99</v>
      </c>
      <c r="I408" s="124" t="s">
        <v>100</v>
      </c>
      <c r="J408" s="124"/>
      <c r="K408" s="124" t="s">
        <v>173</v>
      </c>
      <c r="L408" s="124" t="s">
        <v>174</v>
      </c>
      <c r="M408" s="134">
        <v>2015</v>
      </c>
      <c r="N408" s="125">
        <v>1</v>
      </c>
      <c r="O408" s="124" t="s">
        <v>44</v>
      </c>
      <c r="P408" s="124" t="s">
        <v>176</v>
      </c>
      <c r="Q408" s="126">
        <v>10.67</v>
      </c>
      <c r="Z408" s="124"/>
    </row>
    <row r="409" spans="3:26" ht="15" x14ac:dyDescent="0.25">
      <c r="C409" s="124" t="s">
        <v>509</v>
      </c>
      <c r="D409" s="124" t="s">
        <v>14</v>
      </c>
      <c r="E409" s="124" t="s">
        <v>15</v>
      </c>
      <c r="F409" s="125">
        <v>15002730</v>
      </c>
      <c r="G409" s="124"/>
      <c r="H409" s="124" t="s">
        <v>99</v>
      </c>
      <c r="I409" s="124" t="s">
        <v>100</v>
      </c>
      <c r="J409" s="124"/>
      <c r="K409" s="124" t="s">
        <v>177</v>
      </c>
      <c r="L409" s="124" t="s">
        <v>155</v>
      </c>
      <c r="M409" s="134">
        <v>2015</v>
      </c>
      <c r="N409" s="125">
        <v>5</v>
      </c>
      <c r="O409" s="124" t="s">
        <v>86</v>
      </c>
      <c r="P409" s="124" t="s">
        <v>178</v>
      </c>
      <c r="Q409" s="126">
        <v>277.93</v>
      </c>
      <c r="Z409" s="124"/>
    </row>
    <row r="410" spans="3:26" ht="15" x14ac:dyDescent="0.25">
      <c r="C410" s="124" t="s">
        <v>509</v>
      </c>
      <c r="D410" s="124" t="s">
        <v>14</v>
      </c>
      <c r="E410" s="124" t="s">
        <v>15</v>
      </c>
      <c r="F410" s="125">
        <v>15002730</v>
      </c>
      <c r="G410" s="124"/>
      <c r="H410" s="124" t="s">
        <v>99</v>
      </c>
      <c r="I410" s="124" t="s">
        <v>100</v>
      </c>
      <c r="J410" s="124"/>
      <c r="K410" s="124" t="s">
        <v>177</v>
      </c>
      <c r="L410" s="124" t="s">
        <v>155</v>
      </c>
      <c r="M410" s="134">
        <v>2015</v>
      </c>
      <c r="N410" s="125">
        <v>5</v>
      </c>
      <c r="O410" s="124" t="s">
        <v>86</v>
      </c>
      <c r="P410" s="124" t="s">
        <v>178</v>
      </c>
      <c r="Q410" s="126">
        <v>17.079999999999998</v>
      </c>
      <c r="Z410" s="124"/>
    </row>
    <row r="411" spans="3:26" ht="15" x14ac:dyDescent="0.25">
      <c r="C411" s="124" t="s">
        <v>509</v>
      </c>
      <c r="D411" s="124" t="s">
        <v>14</v>
      </c>
      <c r="E411" s="124" t="s">
        <v>15</v>
      </c>
      <c r="F411" s="125">
        <v>15002730</v>
      </c>
      <c r="G411" s="124"/>
      <c r="H411" s="124" t="s">
        <v>99</v>
      </c>
      <c r="I411" s="124" t="s">
        <v>100</v>
      </c>
      <c r="J411" s="124"/>
      <c r="K411" s="124" t="s">
        <v>177</v>
      </c>
      <c r="L411" s="124" t="s">
        <v>155</v>
      </c>
      <c r="M411" s="134">
        <v>2015</v>
      </c>
      <c r="N411" s="125">
        <v>5</v>
      </c>
      <c r="O411" s="124" t="s">
        <v>159</v>
      </c>
      <c r="P411" s="124" t="s">
        <v>178</v>
      </c>
      <c r="Q411" s="126">
        <v>3645</v>
      </c>
      <c r="Z411" s="124"/>
    </row>
    <row r="412" spans="3:26" ht="15" x14ac:dyDescent="0.25">
      <c r="C412" s="124" t="s">
        <v>509</v>
      </c>
      <c r="D412" s="124" t="s">
        <v>14</v>
      </c>
      <c r="E412" s="124" t="s">
        <v>15</v>
      </c>
      <c r="F412" s="125">
        <v>15002730</v>
      </c>
      <c r="G412" s="124"/>
      <c r="H412" s="124" t="s">
        <v>99</v>
      </c>
      <c r="I412" s="124" t="s">
        <v>100</v>
      </c>
      <c r="J412" s="124"/>
      <c r="K412" s="124" t="s">
        <v>177</v>
      </c>
      <c r="L412" s="124" t="s">
        <v>155</v>
      </c>
      <c r="M412" s="134">
        <v>2015</v>
      </c>
      <c r="N412" s="125">
        <v>5</v>
      </c>
      <c r="O412" s="124" t="s">
        <v>160</v>
      </c>
      <c r="P412" s="124" t="s">
        <v>178</v>
      </c>
      <c r="Q412" s="126">
        <v>224</v>
      </c>
      <c r="Z412" s="124"/>
    </row>
    <row r="413" spans="3:26" ht="15" x14ac:dyDescent="0.25">
      <c r="C413" s="124" t="s">
        <v>509</v>
      </c>
      <c r="D413" s="124" t="s">
        <v>14</v>
      </c>
      <c r="E413" s="124" t="s">
        <v>15</v>
      </c>
      <c r="F413" s="125">
        <v>15002178</v>
      </c>
      <c r="G413" s="124"/>
      <c r="H413" s="124" t="s">
        <v>99</v>
      </c>
      <c r="I413" s="124" t="s">
        <v>100</v>
      </c>
      <c r="J413" s="124"/>
      <c r="K413" s="124" t="s">
        <v>179</v>
      </c>
      <c r="L413" s="124" t="s">
        <v>180</v>
      </c>
      <c r="M413" s="134">
        <v>2015</v>
      </c>
      <c r="N413" s="125">
        <v>4</v>
      </c>
      <c r="O413" s="124" t="s">
        <v>86</v>
      </c>
      <c r="P413" s="124" t="s">
        <v>181</v>
      </c>
      <c r="Q413" s="126">
        <v>73.95</v>
      </c>
      <c r="Z413" s="124"/>
    </row>
    <row r="414" spans="3:26" ht="15" x14ac:dyDescent="0.25">
      <c r="C414" s="124" t="s">
        <v>509</v>
      </c>
      <c r="D414" s="124" t="s">
        <v>14</v>
      </c>
      <c r="E414" s="124" t="s">
        <v>15</v>
      </c>
      <c r="F414" s="125">
        <v>15002178</v>
      </c>
      <c r="G414" s="124"/>
      <c r="H414" s="124" t="s">
        <v>99</v>
      </c>
      <c r="I414" s="124" t="s">
        <v>100</v>
      </c>
      <c r="J414" s="124"/>
      <c r="K414" s="124" t="s">
        <v>179</v>
      </c>
      <c r="L414" s="124" t="s">
        <v>180</v>
      </c>
      <c r="M414" s="134">
        <v>2015</v>
      </c>
      <c r="N414" s="125">
        <v>4</v>
      </c>
      <c r="O414" s="124" t="s">
        <v>86</v>
      </c>
      <c r="P414" s="124" t="s">
        <v>181</v>
      </c>
      <c r="Q414" s="126">
        <v>73.95</v>
      </c>
      <c r="Z414" s="124"/>
    </row>
    <row r="415" spans="3:26" ht="15" x14ac:dyDescent="0.25">
      <c r="C415" s="124" t="s">
        <v>509</v>
      </c>
      <c r="D415" s="124" t="s">
        <v>14</v>
      </c>
      <c r="E415" s="124" t="s">
        <v>15</v>
      </c>
      <c r="F415" s="125">
        <v>15002178</v>
      </c>
      <c r="G415" s="124"/>
      <c r="H415" s="124" t="s">
        <v>99</v>
      </c>
      <c r="I415" s="124" t="s">
        <v>100</v>
      </c>
      <c r="J415" s="124"/>
      <c r="K415" s="124" t="s">
        <v>179</v>
      </c>
      <c r="L415" s="124" t="s">
        <v>180</v>
      </c>
      <c r="M415" s="134">
        <v>2015</v>
      </c>
      <c r="N415" s="125">
        <v>4</v>
      </c>
      <c r="O415" s="124" t="s">
        <v>182</v>
      </c>
      <c r="P415" s="124" t="s">
        <v>181</v>
      </c>
      <c r="Q415" s="126">
        <v>986</v>
      </c>
      <c r="Z415" s="124"/>
    </row>
    <row r="416" spans="3:26" ht="15" x14ac:dyDescent="0.25">
      <c r="C416" s="124" t="s">
        <v>509</v>
      </c>
      <c r="D416" s="124" t="s">
        <v>14</v>
      </c>
      <c r="E416" s="124" t="s">
        <v>15</v>
      </c>
      <c r="F416" s="125">
        <v>15002178</v>
      </c>
      <c r="G416" s="124"/>
      <c r="H416" s="124" t="s">
        <v>99</v>
      </c>
      <c r="I416" s="124" t="s">
        <v>100</v>
      </c>
      <c r="J416" s="124"/>
      <c r="K416" s="124" t="s">
        <v>179</v>
      </c>
      <c r="L416" s="124" t="s">
        <v>180</v>
      </c>
      <c r="M416" s="134">
        <v>2015</v>
      </c>
      <c r="N416" s="125">
        <v>4</v>
      </c>
      <c r="O416" s="124" t="s">
        <v>182</v>
      </c>
      <c r="P416" s="124" t="s">
        <v>181</v>
      </c>
      <c r="Q416" s="126">
        <v>986</v>
      </c>
      <c r="Z416" s="124"/>
    </row>
    <row r="417" spans="3:26" ht="15" x14ac:dyDescent="0.25">
      <c r="C417" s="124" t="s">
        <v>509</v>
      </c>
      <c r="D417" s="124" t="s">
        <v>14</v>
      </c>
      <c r="E417" s="124" t="s">
        <v>15</v>
      </c>
      <c r="F417" s="125">
        <v>15002178</v>
      </c>
      <c r="G417" s="124"/>
      <c r="H417" s="124" t="s">
        <v>99</v>
      </c>
      <c r="I417" s="124" t="s">
        <v>100</v>
      </c>
      <c r="J417" s="124"/>
      <c r="K417" s="124" t="s">
        <v>179</v>
      </c>
      <c r="L417" s="124" t="s">
        <v>180</v>
      </c>
      <c r="M417" s="134">
        <v>2015</v>
      </c>
      <c r="N417" s="125">
        <v>4</v>
      </c>
      <c r="O417" s="124" t="s">
        <v>44</v>
      </c>
      <c r="P417" s="124" t="s">
        <v>181</v>
      </c>
      <c r="Q417" s="126">
        <v>9.83</v>
      </c>
      <c r="Z417" s="124"/>
    </row>
    <row r="418" spans="3:26" ht="15" x14ac:dyDescent="0.25">
      <c r="C418" s="124" t="s">
        <v>509</v>
      </c>
      <c r="D418" s="124" t="s">
        <v>14</v>
      </c>
      <c r="E418" s="124" t="s">
        <v>15</v>
      </c>
      <c r="F418" s="125">
        <v>15002172</v>
      </c>
      <c r="G418" s="124"/>
      <c r="H418" s="124" t="s">
        <v>99</v>
      </c>
      <c r="I418" s="124" t="s">
        <v>100</v>
      </c>
      <c r="J418" s="124"/>
      <c r="K418" s="124" t="s">
        <v>183</v>
      </c>
      <c r="L418" s="124" t="s">
        <v>184</v>
      </c>
      <c r="M418" s="134">
        <v>2015</v>
      </c>
      <c r="N418" s="125">
        <v>4</v>
      </c>
      <c r="O418" s="124" t="s">
        <v>86</v>
      </c>
      <c r="P418" s="124" t="s">
        <v>185</v>
      </c>
      <c r="Q418" s="126">
        <v>0.68</v>
      </c>
      <c r="Z418" s="124"/>
    </row>
    <row r="419" spans="3:26" ht="15" x14ac:dyDescent="0.25">
      <c r="C419" s="124" t="s">
        <v>509</v>
      </c>
      <c r="D419" s="124" t="s">
        <v>14</v>
      </c>
      <c r="E419" s="124" t="s">
        <v>15</v>
      </c>
      <c r="F419" s="125">
        <v>15002172</v>
      </c>
      <c r="G419" s="124"/>
      <c r="H419" s="124" t="s">
        <v>99</v>
      </c>
      <c r="I419" s="124" t="s">
        <v>100</v>
      </c>
      <c r="J419" s="124"/>
      <c r="K419" s="124" t="s">
        <v>183</v>
      </c>
      <c r="L419" s="124" t="s">
        <v>184</v>
      </c>
      <c r="M419" s="134">
        <v>2015</v>
      </c>
      <c r="N419" s="125">
        <v>4</v>
      </c>
      <c r="O419" s="124" t="s">
        <v>186</v>
      </c>
      <c r="P419" s="124" t="s">
        <v>185</v>
      </c>
      <c r="Q419" s="126">
        <v>279.83</v>
      </c>
      <c r="Z419" s="124"/>
    </row>
    <row r="420" spans="3:26" ht="15" x14ac:dyDescent="0.25">
      <c r="C420" s="124" t="s">
        <v>509</v>
      </c>
      <c r="D420" s="124" t="s">
        <v>14</v>
      </c>
      <c r="E420" s="124" t="s">
        <v>15</v>
      </c>
      <c r="F420" s="125">
        <v>15002172</v>
      </c>
      <c r="G420" s="124"/>
      <c r="H420" s="124" t="s">
        <v>99</v>
      </c>
      <c r="I420" s="124" t="s">
        <v>100</v>
      </c>
      <c r="J420" s="124"/>
      <c r="K420" s="124" t="s">
        <v>183</v>
      </c>
      <c r="L420" s="124" t="s">
        <v>184</v>
      </c>
      <c r="M420" s="134">
        <v>2015</v>
      </c>
      <c r="N420" s="125">
        <v>4</v>
      </c>
      <c r="O420" s="124" t="s">
        <v>44</v>
      </c>
      <c r="P420" s="124" t="s">
        <v>185</v>
      </c>
      <c r="Q420" s="126">
        <v>9</v>
      </c>
      <c r="Z420" s="124"/>
    </row>
    <row r="421" spans="3:26" ht="15" x14ac:dyDescent="0.25">
      <c r="C421" s="124" t="s">
        <v>509</v>
      </c>
      <c r="D421" s="124" t="s">
        <v>14</v>
      </c>
      <c r="E421" s="124" t="s">
        <v>15</v>
      </c>
      <c r="F421" s="125">
        <v>15002262</v>
      </c>
      <c r="G421" s="124"/>
      <c r="H421" s="124" t="s">
        <v>99</v>
      </c>
      <c r="I421" s="124" t="s">
        <v>100</v>
      </c>
      <c r="J421" s="124"/>
      <c r="K421" s="124" t="s">
        <v>187</v>
      </c>
      <c r="L421" s="124" t="s">
        <v>174</v>
      </c>
      <c r="M421" s="134">
        <v>2015</v>
      </c>
      <c r="N421" s="125">
        <v>4</v>
      </c>
      <c r="O421" s="124" t="s">
        <v>188</v>
      </c>
      <c r="P421" s="124" t="s">
        <v>189</v>
      </c>
      <c r="Q421" s="126">
        <v>1075</v>
      </c>
      <c r="Z421" s="124"/>
    </row>
    <row r="422" spans="3:26" ht="15" x14ac:dyDescent="0.25">
      <c r="C422" s="124" t="s">
        <v>509</v>
      </c>
      <c r="D422" s="124" t="s">
        <v>14</v>
      </c>
      <c r="E422" s="124" t="s">
        <v>15</v>
      </c>
      <c r="F422" s="125">
        <v>15002262</v>
      </c>
      <c r="G422" s="124"/>
      <c r="H422" s="124" t="s">
        <v>99</v>
      </c>
      <c r="I422" s="124" t="s">
        <v>100</v>
      </c>
      <c r="J422" s="124"/>
      <c r="K422" s="124" t="s">
        <v>187</v>
      </c>
      <c r="L422" s="124" t="s">
        <v>174</v>
      </c>
      <c r="M422" s="134">
        <v>2015</v>
      </c>
      <c r="N422" s="125">
        <v>4</v>
      </c>
      <c r="O422" s="124" t="s">
        <v>44</v>
      </c>
      <c r="P422" s="124" t="s">
        <v>189</v>
      </c>
      <c r="Q422" s="126">
        <v>41.29</v>
      </c>
      <c r="Z422" s="124"/>
    </row>
    <row r="423" spans="3:26" ht="15" x14ac:dyDescent="0.25">
      <c r="C423" s="124" t="s">
        <v>509</v>
      </c>
      <c r="D423" s="124" t="s">
        <v>14</v>
      </c>
      <c r="E423" s="124" t="s">
        <v>15</v>
      </c>
      <c r="F423" s="125">
        <v>15001693</v>
      </c>
      <c r="G423" s="124"/>
      <c r="H423" s="124" t="s">
        <v>99</v>
      </c>
      <c r="I423" s="124" t="s">
        <v>100</v>
      </c>
      <c r="J423" s="124"/>
      <c r="K423" s="124" t="s">
        <v>190</v>
      </c>
      <c r="L423" s="124" t="s">
        <v>191</v>
      </c>
      <c r="M423" s="134">
        <v>2015</v>
      </c>
      <c r="N423" s="125">
        <v>3</v>
      </c>
      <c r="O423" s="124" t="s">
        <v>86</v>
      </c>
      <c r="P423" s="124" t="s">
        <v>192</v>
      </c>
      <c r="Q423" s="126">
        <v>48.75</v>
      </c>
      <c r="Z423" s="124"/>
    </row>
    <row r="424" spans="3:26" ht="15" x14ac:dyDescent="0.25">
      <c r="C424" s="124" t="s">
        <v>509</v>
      </c>
      <c r="D424" s="124" t="s">
        <v>14</v>
      </c>
      <c r="E424" s="124" t="s">
        <v>15</v>
      </c>
      <c r="F424" s="125">
        <v>15001693</v>
      </c>
      <c r="G424" s="124"/>
      <c r="H424" s="124" t="s">
        <v>99</v>
      </c>
      <c r="I424" s="124" t="s">
        <v>100</v>
      </c>
      <c r="J424" s="124"/>
      <c r="K424" s="124" t="s">
        <v>190</v>
      </c>
      <c r="L424" s="124" t="s">
        <v>191</v>
      </c>
      <c r="M424" s="134">
        <v>2015</v>
      </c>
      <c r="N424" s="125">
        <v>3</v>
      </c>
      <c r="O424" s="124" t="s">
        <v>86</v>
      </c>
      <c r="P424" s="124" t="s">
        <v>192</v>
      </c>
      <c r="Q424" s="126">
        <v>10.11</v>
      </c>
      <c r="Z424" s="124"/>
    </row>
    <row r="425" spans="3:26" ht="15" x14ac:dyDescent="0.25">
      <c r="C425" s="124" t="s">
        <v>509</v>
      </c>
      <c r="D425" s="124" t="s">
        <v>14</v>
      </c>
      <c r="E425" s="124" t="s">
        <v>15</v>
      </c>
      <c r="F425" s="125">
        <v>15001693</v>
      </c>
      <c r="G425" s="124"/>
      <c r="H425" s="124" t="s">
        <v>99</v>
      </c>
      <c r="I425" s="124" t="s">
        <v>100</v>
      </c>
      <c r="J425" s="124"/>
      <c r="K425" s="124" t="s">
        <v>190</v>
      </c>
      <c r="L425" s="124" t="s">
        <v>191</v>
      </c>
      <c r="M425" s="134">
        <v>2015</v>
      </c>
      <c r="N425" s="125">
        <v>3</v>
      </c>
      <c r="O425" s="124" t="s">
        <v>193</v>
      </c>
      <c r="P425" s="124" t="s">
        <v>192</v>
      </c>
      <c r="Q425" s="126">
        <v>650</v>
      </c>
      <c r="Z425" s="124"/>
    </row>
    <row r="426" spans="3:26" ht="15" x14ac:dyDescent="0.25">
      <c r="C426" s="124" t="s">
        <v>509</v>
      </c>
      <c r="D426" s="124" t="s">
        <v>14</v>
      </c>
      <c r="E426" s="124" t="s">
        <v>15</v>
      </c>
      <c r="F426" s="125">
        <v>15001693</v>
      </c>
      <c r="G426" s="124"/>
      <c r="H426" s="124" t="s">
        <v>99</v>
      </c>
      <c r="I426" s="124" t="s">
        <v>100</v>
      </c>
      <c r="J426" s="124"/>
      <c r="K426" s="124" t="s">
        <v>190</v>
      </c>
      <c r="L426" s="124" t="s">
        <v>191</v>
      </c>
      <c r="M426" s="134">
        <v>2015</v>
      </c>
      <c r="N426" s="125">
        <v>3</v>
      </c>
      <c r="O426" s="124" t="s">
        <v>44</v>
      </c>
      <c r="P426" s="124" t="s">
        <v>192</v>
      </c>
      <c r="Q426" s="126">
        <v>134.86000000000001</v>
      </c>
      <c r="Z426" s="124"/>
    </row>
    <row r="427" spans="3:26" ht="15" x14ac:dyDescent="0.25">
      <c r="C427" s="124" t="s">
        <v>509</v>
      </c>
      <c r="D427" s="124" t="s">
        <v>14</v>
      </c>
      <c r="E427" s="124" t="s">
        <v>15</v>
      </c>
      <c r="F427" s="125">
        <v>15001694</v>
      </c>
      <c r="G427" s="124"/>
      <c r="H427" s="124" t="s">
        <v>99</v>
      </c>
      <c r="I427" s="124" t="s">
        <v>100</v>
      </c>
      <c r="J427" s="124"/>
      <c r="K427" s="124" t="s">
        <v>194</v>
      </c>
      <c r="L427" s="124" t="s">
        <v>191</v>
      </c>
      <c r="M427" s="134">
        <v>2015</v>
      </c>
      <c r="N427" s="125">
        <v>3</v>
      </c>
      <c r="O427" s="124" t="s">
        <v>86</v>
      </c>
      <c r="P427" s="124" t="s">
        <v>195</v>
      </c>
      <c r="Q427" s="126">
        <v>55.5</v>
      </c>
      <c r="Z427" s="124"/>
    </row>
    <row r="428" spans="3:26" ht="15" x14ac:dyDescent="0.25">
      <c r="C428" s="124" t="s">
        <v>509</v>
      </c>
      <c r="D428" s="124" t="s">
        <v>14</v>
      </c>
      <c r="E428" s="124" t="s">
        <v>15</v>
      </c>
      <c r="F428" s="125">
        <v>15001694</v>
      </c>
      <c r="G428" s="124"/>
      <c r="H428" s="124" t="s">
        <v>99</v>
      </c>
      <c r="I428" s="124" t="s">
        <v>100</v>
      </c>
      <c r="J428" s="124"/>
      <c r="K428" s="124" t="s">
        <v>194</v>
      </c>
      <c r="L428" s="124" t="s">
        <v>191</v>
      </c>
      <c r="M428" s="134">
        <v>2015</v>
      </c>
      <c r="N428" s="125">
        <v>3</v>
      </c>
      <c r="O428" s="124" t="s">
        <v>86</v>
      </c>
      <c r="P428" s="124" t="s">
        <v>195</v>
      </c>
      <c r="Q428" s="126">
        <v>9.44</v>
      </c>
      <c r="Z428" s="124"/>
    </row>
    <row r="429" spans="3:26" ht="15" x14ac:dyDescent="0.25">
      <c r="C429" s="124" t="s">
        <v>509</v>
      </c>
      <c r="D429" s="124" t="s">
        <v>14</v>
      </c>
      <c r="E429" s="124" t="s">
        <v>15</v>
      </c>
      <c r="F429" s="125">
        <v>15001694</v>
      </c>
      <c r="G429" s="124"/>
      <c r="H429" s="124" t="s">
        <v>99</v>
      </c>
      <c r="I429" s="124" t="s">
        <v>100</v>
      </c>
      <c r="J429" s="124"/>
      <c r="K429" s="124" t="s">
        <v>194</v>
      </c>
      <c r="L429" s="124" t="s">
        <v>191</v>
      </c>
      <c r="M429" s="134">
        <v>2015</v>
      </c>
      <c r="N429" s="125">
        <v>3</v>
      </c>
      <c r="O429" s="124" t="s">
        <v>196</v>
      </c>
      <c r="P429" s="124" t="s">
        <v>195</v>
      </c>
      <c r="Q429" s="126">
        <v>740</v>
      </c>
      <c r="Z429" s="124"/>
    </row>
    <row r="430" spans="3:26" ht="15" x14ac:dyDescent="0.25">
      <c r="C430" s="124" t="s">
        <v>509</v>
      </c>
      <c r="D430" s="124" t="s">
        <v>14</v>
      </c>
      <c r="E430" s="124" t="s">
        <v>15</v>
      </c>
      <c r="F430" s="125">
        <v>15001694</v>
      </c>
      <c r="G430" s="124"/>
      <c r="H430" s="124" t="s">
        <v>99</v>
      </c>
      <c r="I430" s="124" t="s">
        <v>100</v>
      </c>
      <c r="J430" s="124"/>
      <c r="K430" s="124" t="s">
        <v>194</v>
      </c>
      <c r="L430" s="124" t="s">
        <v>191</v>
      </c>
      <c r="M430" s="134">
        <v>2015</v>
      </c>
      <c r="N430" s="125">
        <v>3</v>
      </c>
      <c r="O430" s="124" t="s">
        <v>44</v>
      </c>
      <c r="P430" s="124" t="s">
        <v>195</v>
      </c>
      <c r="Q430" s="126">
        <v>125.8</v>
      </c>
      <c r="Z430" s="124"/>
    </row>
    <row r="431" spans="3:26" ht="15" x14ac:dyDescent="0.25">
      <c r="C431" s="124" t="s">
        <v>509</v>
      </c>
      <c r="D431" s="124" t="s">
        <v>14</v>
      </c>
      <c r="E431" s="124" t="s">
        <v>15</v>
      </c>
      <c r="F431" s="125">
        <v>15002408</v>
      </c>
      <c r="G431" s="124"/>
      <c r="H431" s="124" t="s">
        <v>99</v>
      </c>
      <c r="I431" s="124" t="s">
        <v>100</v>
      </c>
      <c r="J431" s="124"/>
      <c r="K431" s="124" t="s">
        <v>197</v>
      </c>
      <c r="L431" s="124" t="s">
        <v>174</v>
      </c>
      <c r="M431" s="134">
        <v>2015</v>
      </c>
      <c r="N431" s="125">
        <v>4</v>
      </c>
      <c r="O431" s="124" t="s">
        <v>198</v>
      </c>
      <c r="P431" s="124" t="s">
        <v>199</v>
      </c>
      <c r="Q431" s="126">
        <v>349.38</v>
      </c>
      <c r="Z431" s="124"/>
    </row>
    <row r="432" spans="3:26" ht="15" x14ac:dyDescent="0.25">
      <c r="C432" s="124" t="s">
        <v>509</v>
      </c>
      <c r="D432" s="124" t="s">
        <v>14</v>
      </c>
      <c r="E432" s="124" t="s">
        <v>15</v>
      </c>
      <c r="F432" s="125">
        <v>15002408</v>
      </c>
      <c r="G432" s="124"/>
      <c r="H432" s="124" t="s">
        <v>99</v>
      </c>
      <c r="I432" s="124" t="s">
        <v>100</v>
      </c>
      <c r="J432" s="124"/>
      <c r="K432" s="124" t="s">
        <v>197</v>
      </c>
      <c r="L432" s="124" t="s">
        <v>174</v>
      </c>
      <c r="M432" s="134">
        <v>2015</v>
      </c>
      <c r="N432" s="125">
        <v>4</v>
      </c>
      <c r="O432" s="124" t="s">
        <v>44</v>
      </c>
      <c r="P432" s="124" t="s">
        <v>199</v>
      </c>
      <c r="Q432" s="126">
        <v>17.350000000000001</v>
      </c>
      <c r="Z432" s="124"/>
    </row>
    <row r="433" spans="3:26" ht="15" x14ac:dyDescent="0.25">
      <c r="C433" s="124" t="s">
        <v>509</v>
      </c>
      <c r="D433" s="124" t="s">
        <v>14</v>
      </c>
      <c r="E433" s="124" t="s">
        <v>15</v>
      </c>
      <c r="F433" s="125">
        <v>15001726</v>
      </c>
      <c r="G433" s="124"/>
      <c r="H433" s="124" t="s">
        <v>99</v>
      </c>
      <c r="I433" s="124" t="s">
        <v>100</v>
      </c>
      <c r="J433" s="124"/>
      <c r="K433" s="124" t="s">
        <v>200</v>
      </c>
      <c r="L433" s="124" t="s">
        <v>201</v>
      </c>
      <c r="M433" s="134">
        <v>2015</v>
      </c>
      <c r="N433" s="125">
        <v>3</v>
      </c>
      <c r="O433" s="124" t="s">
        <v>86</v>
      </c>
      <c r="P433" s="124" t="s">
        <v>202</v>
      </c>
      <c r="Q433" s="126">
        <v>36.75</v>
      </c>
      <c r="Z433" s="124"/>
    </row>
    <row r="434" spans="3:26" ht="15" x14ac:dyDescent="0.25">
      <c r="C434" s="124" t="s">
        <v>509</v>
      </c>
      <c r="D434" s="124" t="s">
        <v>14</v>
      </c>
      <c r="E434" s="124" t="s">
        <v>15</v>
      </c>
      <c r="F434" s="125">
        <v>15001726</v>
      </c>
      <c r="G434" s="124"/>
      <c r="H434" s="124" t="s">
        <v>99</v>
      </c>
      <c r="I434" s="124" t="s">
        <v>100</v>
      </c>
      <c r="J434" s="124"/>
      <c r="K434" s="124" t="s">
        <v>200</v>
      </c>
      <c r="L434" s="124" t="s">
        <v>201</v>
      </c>
      <c r="M434" s="134">
        <v>2015</v>
      </c>
      <c r="N434" s="125">
        <v>3</v>
      </c>
      <c r="O434" s="124" t="s">
        <v>86</v>
      </c>
      <c r="P434" s="124" t="s">
        <v>202</v>
      </c>
      <c r="Q434" s="126">
        <v>4.8499999999999996</v>
      </c>
      <c r="Z434" s="124"/>
    </row>
    <row r="435" spans="3:26" ht="15" x14ac:dyDescent="0.25">
      <c r="C435" s="124" t="s">
        <v>509</v>
      </c>
      <c r="D435" s="124" t="s">
        <v>14</v>
      </c>
      <c r="E435" s="124" t="s">
        <v>15</v>
      </c>
      <c r="F435" s="125">
        <v>15001726</v>
      </c>
      <c r="G435" s="124"/>
      <c r="H435" s="124" t="s">
        <v>99</v>
      </c>
      <c r="I435" s="124" t="s">
        <v>100</v>
      </c>
      <c r="J435" s="124"/>
      <c r="K435" s="124" t="s">
        <v>200</v>
      </c>
      <c r="L435" s="124" t="s">
        <v>201</v>
      </c>
      <c r="M435" s="134">
        <v>2015</v>
      </c>
      <c r="N435" s="125">
        <v>3</v>
      </c>
      <c r="O435" s="124" t="s">
        <v>203</v>
      </c>
      <c r="P435" s="124" t="s">
        <v>202</v>
      </c>
      <c r="Q435" s="126">
        <v>490</v>
      </c>
      <c r="Z435" s="124"/>
    </row>
    <row r="436" spans="3:26" ht="15" x14ac:dyDescent="0.25">
      <c r="C436" s="124" t="s">
        <v>509</v>
      </c>
      <c r="D436" s="124" t="s">
        <v>14</v>
      </c>
      <c r="E436" s="124" t="s">
        <v>15</v>
      </c>
      <c r="F436" s="125">
        <v>15001726</v>
      </c>
      <c r="G436" s="124"/>
      <c r="H436" s="124" t="s">
        <v>99</v>
      </c>
      <c r="I436" s="124" t="s">
        <v>100</v>
      </c>
      <c r="J436" s="124"/>
      <c r="K436" s="124" t="s">
        <v>200</v>
      </c>
      <c r="L436" s="124" t="s">
        <v>201</v>
      </c>
      <c r="M436" s="134">
        <v>2015</v>
      </c>
      <c r="N436" s="125">
        <v>3</v>
      </c>
      <c r="O436" s="124" t="s">
        <v>44</v>
      </c>
      <c r="P436" s="124" t="s">
        <v>202</v>
      </c>
      <c r="Q436" s="126">
        <v>64.67</v>
      </c>
      <c r="Z436" s="124"/>
    </row>
    <row r="437" spans="3:26" ht="15" x14ac:dyDescent="0.25">
      <c r="C437" s="124" t="s">
        <v>509</v>
      </c>
      <c r="D437" s="124" t="s">
        <v>14</v>
      </c>
      <c r="E437" s="124" t="s">
        <v>15</v>
      </c>
      <c r="F437" s="125">
        <v>15002524</v>
      </c>
      <c r="G437" s="124"/>
      <c r="H437" s="124" t="s">
        <v>99</v>
      </c>
      <c r="I437" s="124" t="s">
        <v>100</v>
      </c>
      <c r="J437" s="124"/>
      <c r="K437" s="124" t="s">
        <v>204</v>
      </c>
      <c r="L437" s="124" t="s">
        <v>174</v>
      </c>
      <c r="M437" s="134">
        <v>2015</v>
      </c>
      <c r="N437" s="125">
        <v>4</v>
      </c>
      <c r="O437" s="124" t="s">
        <v>175</v>
      </c>
      <c r="P437" s="124" t="s">
        <v>205</v>
      </c>
      <c r="Q437" s="126">
        <v>914.81</v>
      </c>
      <c r="Z437" s="124"/>
    </row>
    <row r="438" spans="3:26" ht="15" x14ac:dyDescent="0.25">
      <c r="C438" s="124" t="s">
        <v>509</v>
      </c>
      <c r="D438" s="124" t="s">
        <v>14</v>
      </c>
      <c r="E438" s="124" t="s">
        <v>15</v>
      </c>
      <c r="F438" s="125">
        <v>15002524</v>
      </c>
      <c r="G438" s="124"/>
      <c r="H438" s="124" t="s">
        <v>99</v>
      </c>
      <c r="I438" s="124" t="s">
        <v>100</v>
      </c>
      <c r="J438" s="124"/>
      <c r="K438" s="124" t="s">
        <v>204</v>
      </c>
      <c r="L438" s="124" t="s">
        <v>174</v>
      </c>
      <c r="M438" s="134">
        <v>2015</v>
      </c>
      <c r="N438" s="125">
        <v>4</v>
      </c>
      <c r="O438" s="124" t="s">
        <v>44</v>
      </c>
      <c r="P438" s="124" t="s">
        <v>205</v>
      </c>
      <c r="Q438" s="126">
        <v>9.19</v>
      </c>
      <c r="Z438" s="124"/>
    </row>
    <row r="439" spans="3:26" ht="15" x14ac:dyDescent="0.25">
      <c r="C439" s="124" t="s">
        <v>509</v>
      </c>
      <c r="D439" s="124" t="s">
        <v>14</v>
      </c>
      <c r="E439" s="124" t="s">
        <v>15</v>
      </c>
      <c r="F439" s="125">
        <v>15002525</v>
      </c>
      <c r="G439" s="124"/>
      <c r="H439" s="124" t="s">
        <v>99</v>
      </c>
      <c r="I439" s="124" t="s">
        <v>100</v>
      </c>
      <c r="J439" s="124"/>
      <c r="K439" s="124" t="s">
        <v>206</v>
      </c>
      <c r="L439" s="124" t="s">
        <v>174</v>
      </c>
      <c r="M439" s="134">
        <v>2015</v>
      </c>
      <c r="N439" s="125">
        <v>4</v>
      </c>
      <c r="O439" s="124" t="s">
        <v>207</v>
      </c>
      <c r="P439" s="124" t="s">
        <v>208</v>
      </c>
      <c r="Q439" s="126">
        <v>60.27</v>
      </c>
      <c r="Z439" s="124"/>
    </row>
    <row r="440" spans="3:26" ht="15" x14ac:dyDescent="0.25">
      <c r="C440" s="124" t="s">
        <v>509</v>
      </c>
      <c r="D440" s="124" t="s">
        <v>14</v>
      </c>
      <c r="E440" s="124" t="s">
        <v>15</v>
      </c>
      <c r="F440" s="125">
        <v>15002525</v>
      </c>
      <c r="G440" s="124"/>
      <c r="H440" s="124" t="s">
        <v>99</v>
      </c>
      <c r="I440" s="124" t="s">
        <v>100</v>
      </c>
      <c r="J440" s="124"/>
      <c r="K440" s="124" t="s">
        <v>206</v>
      </c>
      <c r="L440" s="124" t="s">
        <v>174</v>
      </c>
      <c r="M440" s="134">
        <v>2015</v>
      </c>
      <c r="N440" s="125">
        <v>4</v>
      </c>
      <c r="O440" s="124" t="s">
        <v>44</v>
      </c>
      <c r="P440" s="124" t="s">
        <v>208</v>
      </c>
      <c r="Q440" s="126">
        <v>25.34</v>
      </c>
      <c r="Z440" s="124"/>
    </row>
    <row r="441" spans="3:26" ht="15" x14ac:dyDescent="0.25">
      <c r="C441" s="124" t="s">
        <v>509</v>
      </c>
      <c r="D441" s="124" t="s">
        <v>14</v>
      </c>
      <c r="E441" s="124" t="s">
        <v>15</v>
      </c>
      <c r="F441" s="125">
        <v>15002726</v>
      </c>
      <c r="G441" s="124"/>
      <c r="H441" s="124" t="s">
        <v>99</v>
      </c>
      <c r="I441" s="124" t="s">
        <v>100</v>
      </c>
      <c r="J441" s="124"/>
      <c r="K441" s="124" t="s">
        <v>209</v>
      </c>
      <c r="L441" s="124" t="s">
        <v>201</v>
      </c>
      <c r="M441" s="134">
        <v>2015</v>
      </c>
      <c r="N441" s="125">
        <v>5</v>
      </c>
      <c r="O441" s="124" t="s">
        <v>86</v>
      </c>
      <c r="P441" s="124" t="s">
        <v>210</v>
      </c>
      <c r="Q441" s="126">
        <v>72.44</v>
      </c>
      <c r="Z441" s="124"/>
    </row>
    <row r="442" spans="3:26" ht="15" x14ac:dyDescent="0.25">
      <c r="C442" s="124" t="s">
        <v>509</v>
      </c>
      <c r="D442" s="124" t="s">
        <v>14</v>
      </c>
      <c r="E442" s="124" t="s">
        <v>15</v>
      </c>
      <c r="F442" s="125">
        <v>15002726</v>
      </c>
      <c r="G442" s="124"/>
      <c r="H442" s="124" t="s">
        <v>99</v>
      </c>
      <c r="I442" s="124" t="s">
        <v>100</v>
      </c>
      <c r="J442" s="124"/>
      <c r="K442" s="124" t="s">
        <v>209</v>
      </c>
      <c r="L442" s="124" t="s">
        <v>201</v>
      </c>
      <c r="M442" s="134">
        <v>2015</v>
      </c>
      <c r="N442" s="125">
        <v>5</v>
      </c>
      <c r="O442" s="124" t="s">
        <v>86</v>
      </c>
      <c r="P442" s="124" t="s">
        <v>210</v>
      </c>
      <c r="Q442" s="126">
        <v>4.8099999999999996</v>
      </c>
      <c r="Z442" s="124"/>
    </row>
    <row r="443" spans="3:26" ht="15" x14ac:dyDescent="0.25">
      <c r="C443" s="124" t="s">
        <v>509</v>
      </c>
      <c r="D443" s="124" t="s">
        <v>14</v>
      </c>
      <c r="E443" s="124" t="s">
        <v>15</v>
      </c>
      <c r="F443" s="125">
        <v>15002726</v>
      </c>
      <c r="G443" s="124"/>
      <c r="H443" s="124" t="s">
        <v>99</v>
      </c>
      <c r="I443" s="124" t="s">
        <v>100</v>
      </c>
      <c r="J443" s="124"/>
      <c r="K443" s="124" t="s">
        <v>209</v>
      </c>
      <c r="L443" s="124" t="s">
        <v>201</v>
      </c>
      <c r="M443" s="134">
        <v>2015</v>
      </c>
      <c r="N443" s="125">
        <v>5</v>
      </c>
      <c r="O443" s="124" t="s">
        <v>211</v>
      </c>
      <c r="P443" s="124" t="s">
        <v>210</v>
      </c>
      <c r="Q443" s="126">
        <v>950</v>
      </c>
      <c r="Z443" s="124"/>
    </row>
    <row r="444" spans="3:26" ht="15" x14ac:dyDescent="0.25">
      <c r="C444" s="124" t="s">
        <v>509</v>
      </c>
      <c r="D444" s="124" t="s">
        <v>14</v>
      </c>
      <c r="E444" s="124" t="s">
        <v>15</v>
      </c>
      <c r="F444" s="125">
        <v>15002726</v>
      </c>
      <c r="G444" s="124"/>
      <c r="H444" s="124" t="s">
        <v>99</v>
      </c>
      <c r="I444" s="124" t="s">
        <v>100</v>
      </c>
      <c r="J444" s="124"/>
      <c r="K444" s="124" t="s">
        <v>209</v>
      </c>
      <c r="L444" s="124" t="s">
        <v>201</v>
      </c>
      <c r="M444" s="134">
        <v>2015</v>
      </c>
      <c r="N444" s="125">
        <v>5</v>
      </c>
      <c r="O444" s="124" t="s">
        <v>44</v>
      </c>
      <c r="P444" s="124" t="s">
        <v>210</v>
      </c>
      <c r="Q444" s="126">
        <v>63.04</v>
      </c>
      <c r="Z444" s="124"/>
    </row>
    <row r="445" spans="3:26" ht="15" x14ac:dyDescent="0.25">
      <c r="C445" s="124" t="s">
        <v>509</v>
      </c>
      <c r="D445" s="124" t="s">
        <v>14</v>
      </c>
      <c r="E445" s="124" t="s">
        <v>15</v>
      </c>
      <c r="F445" s="125">
        <v>15003198</v>
      </c>
      <c r="G445" s="124"/>
      <c r="H445" s="124" t="s">
        <v>99</v>
      </c>
      <c r="I445" s="124" t="s">
        <v>100</v>
      </c>
      <c r="J445" s="124"/>
      <c r="K445" s="124" t="s">
        <v>212</v>
      </c>
      <c r="L445" s="124" t="s">
        <v>65</v>
      </c>
      <c r="M445" s="134">
        <v>2015</v>
      </c>
      <c r="N445" s="125">
        <v>5</v>
      </c>
      <c r="O445" s="124" t="s">
        <v>213</v>
      </c>
      <c r="P445" s="124" t="s">
        <v>214</v>
      </c>
      <c r="Q445" s="126">
        <v>69.959999999999994</v>
      </c>
      <c r="Z445" s="124"/>
    </row>
    <row r="446" spans="3:26" ht="15" x14ac:dyDescent="0.25">
      <c r="C446" s="124" t="s">
        <v>509</v>
      </c>
      <c r="D446" s="124" t="s">
        <v>14</v>
      </c>
      <c r="E446" s="124" t="s">
        <v>15</v>
      </c>
      <c r="F446" s="125">
        <v>15003198</v>
      </c>
      <c r="G446" s="124"/>
      <c r="H446" s="124" t="s">
        <v>99</v>
      </c>
      <c r="I446" s="124" t="s">
        <v>100</v>
      </c>
      <c r="J446" s="124"/>
      <c r="K446" s="124" t="s">
        <v>212</v>
      </c>
      <c r="L446" s="124" t="s">
        <v>65</v>
      </c>
      <c r="M446" s="134">
        <v>2015</v>
      </c>
      <c r="N446" s="125">
        <v>5</v>
      </c>
      <c r="O446" s="124" t="s">
        <v>215</v>
      </c>
      <c r="P446" s="124" t="s">
        <v>214</v>
      </c>
      <c r="Q446" s="126">
        <v>111.39</v>
      </c>
      <c r="Z446" s="124"/>
    </row>
    <row r="447" spans="3:26" ht="15" x14ac:dyDescent="0.25">
      <c r="C447" s="124" t="s">
        <v>509</v>
      </c>
      <c r="D447" s="124" t="s">
        <v>14</v>
      </c>
      <c r="E447" s="124" t="s">
        <v>15</v>
      </c>
      <c r="F447" s="125">
        <v>15003198</v>
      </c>
      <c r="G447" s="124"/>
      <c r="H447" s="124" t="s">
        <v>99</v>
      </c>
      <c r="I447" s="124" t="s">
        <v>100</v>
      </c>
      <c r="J447" s="124"/>
      <c r="K447" s="124" t="s">
        <v>212</v>
      </c>
      <c r="L447" s="124" t="s">
        <v>65</v>
      </c>
      <c r="M447" s="134">
        <v>2015</v>
      </c>
      <c r="N447" s="125">
        <v>5</v>
      </c>
      <c r="O447" s="124" t="s">
        <v>44</v>
      </c>
      <c r="P447" s="124" t="s">
        <v>214</v>
      </c>
      <c r="Q447" s="126">
        <v>9.25</v>
      </c>
      <c r="Z447" s="124"/>
    </row>
    <row r="448" spans="3:26" ht="15" x14ac:dyDescent="0.25">
      <c r="C448" s="124" t="s">
        <v>509</v>
      </c>
      <c r="D448" s="124" t="s">
        <v>14</v>
      </c>
      <c r="E448" s="124" t="s">
        <v>15</v>
      </c>
      <c r="F448" s="125">
        <v>15006514</v>
      </c>
      <c r="G448" s="124"/>
      <c r="H448" s="124" t="s">
        <v>99</v>
      </c>
      <c r="I448" s="124" t="s">
        <v>100</v>
      </c>
      <c r="J448" s="124"/>
      <c r="K448" s="124" t="s">
        <v>426</v>
      </c>
      <c r="L448" s="124" t="s">
        <v>155</v>
      </c>
      <c r="M448" s="134">
        <v>2015</v>
      </c>
      <c r="N448" s="125">
        <v>10</v>
      </c>
      <c r="O448" s="124" t="s">
        <v>86</v>
      </c>
      <c r="P448" s="124" t="s">
        <v>427</v>
      </c>
      <c r="Q448" s="126">
        <v>1508.99</v>
      </c>
      <c r="Z448" s="124"/>
    </row>
    <row r="449" spans="3:26" ht="15" x14ac:dyDescent="0.25">
      <c r="C449" s="124" t="s">
        <v>509</v>
      </c>
      <c r="D449" s="124" t="s">
        <v>14</v>
      </c>
      <c r="E449" s="124" t="s">
        <v>15</v>
      </c>
      <c r="F449" s="125">
        <v>15006514</v>
      </c>
      <c r="G449" s="124"/>
      <c r="H449" s="124" t="s">
        <v>99</v>
      </c>
      <c r="I449" s="124" t="s">
        <v>100</v>
      </c>
      <c r="J449" s="124"/>
      <c r="K449" s="124" t="s">
        <v>426</v>
      </c>
      <c r="L449" s="124" t="s">
        <v>155</v>
      </c>
      <c r="M449" s="134">
        <v>2015</v>
      </c>
      <c r="N449" s="125">
        <v>10</v>
      </c>
      <c r="O449" s="124" t="s">
        <v>428</v>
      </c>
      <c r="P449" s="124" t="s">
        <v>427</v>
      </c>
      <c r="Q449" s="126">
        <v>19790</v>
      </c>
      <c r="Z449" s="124"/>
    </row>
    <row r="450" spans="3:26" ht="15" x14ac:dyDescent="0.25">
      <c r="C450" s="124" t="s">
        <v>509</v>
      </c>
      <c r="D450" s="124" t="s">
        <v>14</v>
      </c>
      <c r="E450" s="124" t="s">
        <v>15</v>
      </c>
      <c r="F450" s="125">
        <v>15006514</v>
      </c>
      <c r="G450" s="124"/>
      <c r="H450" s="124" t="s">
        <v>99</v>
      </c>
      <c r="I450" s="124" t="s">
        <v>100</v>
      </c>
      <c r="J450" s="124"/>
      <c r="K450" s="124" t="s">
        <v>426</v>
      </c>
      <c r="L450" s="124" t="s">
        <v>155</v>
      </c>
      <c r="M450" s="134">
        <v>2015</v>
      </c>
      <c r="N450" s="125">
        <v>10</v>
      </c>
      <c r="O450" s="124" t="s">
        <v>44</v>
      </c>
      <c r="P450" s="124" t="s">
        <v>427</v>
      </c>
      <c r="Q450" s="126">
        <v>210.57</v>
      </c>
      <c r="Z450" s="124"/>
    </row>
    <row r="451" spans="3:26" ht="15" x14ac:dyDescent="0.25">
      <c r="C451" s="124" t="s">
        <v>509</v>
      </c>
      <c r="D451" s="124" t="s">
        <v>14</v>
      </c>
      <c r="E451" s="124" t="s">
        <v>15</v>
      </c>
      <c r="F451" s="125">
        <v>15005842</v>
      </c>
      <c r="G451" s="124"/>
      <c r="H451" s="124" t="s">
        <v>99</v>
      </c>
      <c r="I451" s="124" t="s">
        <v>100</v>
      </c>
      <c r="J451" s="124"/>
      <c r="K451" s="124" t="s">
        <v>350</v>
      </c>
      <c r="L451" s="124" t="s">
        <v>174</v>
      </c>
      <c r="M451" s="134">
        <v>2015</v>
      </c>
      <c r="N451" s="125">
        <v>9</v>
      </c>
      <c r="O451" s="124" t="s">
        <v>198</v>
      </c>
      <c r="P451" s="124" t="s">
        <v>429</v>
      </c>
      <c r="Q451" s="126">
        <v>699.56</v>
      </c>
      <c r="Z451" s="124"/>
    </row>
    <row r="452" spans="3:26" ht="15" x14ac:dyDescent="0.25">
      <c r="C452" s="124" t="s">
        <v>509</v>
      </c>
      <c r="D452" s="124" t="s">
        <v>14</v>
      </c>
      <c r="E452" s="124" t="s">
        <v>15</v>
      </c>
      <c r="F452" s="125">
        <v>15005842</v>
      </c>
      <c r="G452" s="124"/>
      <c r="H452" s="124" t="s">
        <v>99</v>
      </c>
      <c r="I452" s="124" t="s">
        <v>100</v>
      </c>
      <c r="J452" s="124"/>
      <c r="K452" s="124" t="s">
        <v>350</v>
      </c>
      <c r="L452" s="124" t="s">
        <v>174</v>
      </c>
      <c r="M452" s="134">
        <v>2015</v>
      </c>
      <c r="N452" s="125">
        <v>9</v>
      </c>
      <c r="O452" s="124" t="s">
        <v>44</v>
      </c>
      <c r="P452" s="124" t="s">
        <v>429</v>
      </c>
      <c r="Q452" s="126">
        <v>17.38</v>
      </c>
      <c r="Z452" s="124"/>
    </row>
    <row r="453" spans="3:26" ht="15" x14ac:dyDescent="0.25">
      <c r="C453" s="124" t="s">
        <v>509</v>
      </c>
      <c r="D453" s="124" t="s">
        <v>14</v>
      </c>
      <c r="E453" s="124" t="s">
        <v>15</v>
      </c>
      <c r="F453" s="125">
        <v>15006241</v>
      </c>
      <c r="G453" s="124"/>
      <c r="H453" s="124" t="s">
        <v>99</v>
      </c>
      <c r="I453" s="124" t="s">
        <v>100</v>
      </c>
      <c r="J453" s="124"/>
      <c r="K453" s="124" t="s">
        <v>430</v>
      </c>
      <c r="L453" s="124" t="s">
        <v>174</v>
      </c>
      <c r="M453" s="134">
        <v>2015</v>
      </c>
      <c r="N453" s="125">
        <v>9</v>
      </c>
      <c r="O453" s="124" t="s">
        <v>431</v>
      </c>
      <c r="P453" s="124" t="s">
        <v>432</v>
      </c>
      <c r="Q453" s="126">
        <v>678.04</v>
      </c>
      <c r="Z453" s="124"/>
    </row>
    <row r="454" spans="3:26" ht="15" x14ac:dyDescent="0.25">
      <c r="C454" s="124" t="s">
        <v>509</v>
      </c>
      <c r="D454" s="124" t="s">
        <v>14</v>
      </c>
      <c r="E454" s="124" t="s">
        <v>15</v>
      </c>
      <c r="F454" s="125">
        <v>15006241</v>
      </c>
      <c r="G454" s="124"/>
      <c r="H454" s="124" t="s">
        <v>99</v>
      </c>
      <c r="I454" s="124" t="s">
        <v>100</v>
      </c>
      <c r="J454" s="124"/>
      <c r="K454" s="124" t="s">
        <v>430</v>
      </c>
      <c r="L454" s="124" t="s">
        <v>174</v>
      </c>
      <c r="M454" s="134">
        <v>2015</v>
      </c>
      <c r="N454" s="125">
        <v>9</v>
      </c>
      <c r="O454" s="124" t="s">
        <v>44</v>
      </c>
      <c r="P454" s="124" t="s">
        <v>432</v>
      </c>
      <c r="Q454" s="126">
        <v>35.74</v>
      </c>
      <c r="Z454" s="124"/>
    </row>
    <row r="455" spans="3:26" ht="15" x14ac:dyDescent="0.25">
      <c r="C455" s="124" t="s">
        <v>509</v>
      </c>
      <c r="D455" s="124" t="s">
        <v>14</v>
      </c>
      <c r="E455" s="124" t="s">
        <v>15</v>
      </c>
      <c r="F455" s="125">
        <v>15006727</v>
      </c>
      <c r="G455" s="124"/>
      <c r="H455" s="124" t="s">
        <v>99</v>
      </c>
      <c r="I455" s="124" t="s">
        <v>100</v>
      </c>
      <c r="J455" s="124"/>
      <c r="K455" s="124" t="s">
        <v>433</v>
      </c>
      <c r="L455" s="124" t="s">
        <v>174</v>
      </c>
      <c r="M455" s="134">
        <v>2015</v>
      </c>
      <c r="N455" s="125">
        <v>10</v>
      </c>
      <c r="O455" s="124" t="s">
        <v>434</v>
      </c>
      <c r="P455" s="124" t="s">
        <v>435</v>
      </c>
      <c r="Q455" s="126">
        <v>113.01</v>
      </c>
      <c r="Z455" s="124"/>
    </row>
    <row r="456" spans="3:26" ht="15" x14ac:dyDescent="0.25">
      <c r="C456" s="124" t="s">
        <v>509</v>
      </c>
      <c r="D456" s="124" t="s">
        <v>14</v>
      </c>
      <c r="E456" s="124" t="s">
        <v>15</v>
      </c>
      <c r="F456" s="125">
        <v>15006727</v>
      </c>
      <c r="G456" s="124"/>
      <c r="H456" s="124" t="s">
        <v>99</v>
      </c>
      <c r="I456" s="124" t="s">
        <v>100</v>
      </c>
      <c r="J456" s="124"/>
      <c r="K456" s="124" t="s">
        <v>433</v>
      </c>
      <c r="L456" s="124" t="s">
        <v>174</v>
      </c>
      <c r="M456" s="134">
        <v>2015</v>
      </c>
      <c r="N456" s="125">
        <v>10</v>
      </c>
      <c r="O456" s="124" t="s">
        <v>44</v>
      </c>
      <c r="P456" s="124" t="s">
        <v>435</v>
      </c>
      <c r="Q456" s="126">
        <v>9.09</v>
      </c>
      <c r="Z456" s="124"/>
    </row>
    <row r="457" spans="3:26" ht="15" x14ac:dyDescent="0.25">
      <c r="C457" s="124" t="s">
        <v>509</v>
      </c>
      <c r="D457" s="124" t="s">
        <v>14</v>
      </c>
      <c r="E457" s="124" t="s">
        <v>15</v>
      </c>
      <c r="F457" s="125">
        <v>15006925</v>
      </c>
      <c r="G457" s="124"/>
      <c r="H457" s="124" t="s">
        <v>99</v>
      </c>
      <c r="I457" s="124" t="s">
        <v>100</v>
      </c>
      <c r="J457" s="124"/>
      <c r="K457" s="124" t="s">
        <v>490</v>
      </c>
      <c r="L457" s="124" t="s">
        <v>491</v>
      </c>
      <c r="M457" s="134">
        <v>2015</v>
      </c>
      <c r="N457" s="125">
        <v>10</v>
      </c>
      <c r="O457" s="124" t="s">
        <v>492</v>
      </c>
      <c r="P457" s="124" t="s">
        <v>493</v>
      </c>
      <c r="Q457" s="126">
        <v>146.19999999999999</v>
      </c>
      <c r="Z457" s="124"/>
    </row>
    <row r="458" spans="3:26" ht="15" x14ac:dyDescent="0.25">
      <c r="C458" s="124" t="s">
        <v>509</v>
      </c>
      <c r="D458" s="124" t="s">
        <v>14</v>
      </c>
      <c r="E458" s="124" t="s">
        <v>15</v>
      </c>
      <c r="F458" s="125">
        <v>15006925</v>
      </c>
      <c r="G458" s="124"/>
      <c r="H458" s="124" t="s">
        <v>99</v>
      </c>
      <c r="I458" s="124" t="s">
        <v>100</v>
      </c>
      <c r="J458" s="124"/>
      <c r="K458" s="124" t="s">
        <v>490</v>
      </c>
      <c r="L458" s="124" t="s">
        <v>491</v>
      </c>
      <c r="M458" s="134">
        <v>2015</v>
      </c>
      <c r="N458" s="125">
        <v>10</v>
      </c>
      <c r="O458" s="124" t="s">
        <v>492</v>
      </c>
      <c r="P458" s="124" t="s">
        <v>493</v>
      </c>
      <c r="Q458" s="126">
        <v>3.04</v>
      </c>
      <c r="Z458" s="124"/>
    </row>
    <row r="459" spans="3:26" ht="15" x14ac:dyDescent="0.25">
      <c r="C459" s="124" t="s">
        <v>509</v>
      </c>
      <c r="D459" s="124" t="s">
        <v>14</v>
      </c>
      <c r="E459" s="124" t="s">
        <v>15</v>
      </c>
      <c r="F459" s="125">
        <v>15006925</v>
      </c>
      <c r="G459" s="124"/>
      <c r="H459" s="124" t="s">
        <v>99</v>
      </c>
      <c r="I459" s="124" t="s">
        <v>100</v>
      </c>
      <c r="J459" s="124"/>
      <c r="K459" s="124" t="s">
        <v>490</v>
      </c>
      <c r="L459" s="124" t="s">
        <v>491</v>
      </c>
      <c r="M459" s="134">
        <v>2015</v>
      </c>
      <c r="N459" s="125">
        <v>10</v>
      </c>
      <c r="O459" s="124" t="s">
        <v>494</v>
      </c>
      <c r="P459" s="124" t="s">
        <v>493</v>
      </c>
      <c r="Q459" s="126">
        <v>5.92</v>
      </c>
      <c r="Z459" s="124"/>
    </row>
    <row r="460" spans="3:26" ht="15" x14ac:dyDescent="0.25">
      <c r="C460" s="124" t="s">
        <v>509</v>
      </c>
      <c r="D460" s="124" t="s">
        <v>14</v>
      </c>
      <c r="E460" s="124" t="s">
        <v>15</v>
      </c>
      <c r="F460" s="125">
        <v>15006925</v>
      </c>
      <c r="G460" s="124"/>
      <c r="H460" s="124" t="s">
        <v>99</v>
      </c>
      <c r="I460" s="124" t="s">
        <v>100</v>
      </c>
      <c r="J460" s="124"/>
      <c r="K460" s="124" t="s">
        <v>490</v>
      </c>
      <c r="L460" s="124" t="s">
        <v>491</v>
      </c>
      <c r="M460" s="134">
        <v>2015</v>
      </c>
      <c r="N460" s="125">
        <v>10</v>
      </c>
      <c r="O460" s="124" t="s">
        <v>44</v>
      </c>
      <c r="P460" s="124" t="s">
        <v>493</v>
      </c>
      <c r="Q460" s="126">
        <v>9.74</v>
      </c>
      <c r="Z460" s="124"/>
    </row>
    <row r="461" spans="3:26" ht="15" x14ac:dyDescent="0.25">
      <c r="C461" s="124" t="s">
        <v>509</v>
      </c>
      <c r="D461" s="124" t="s">
        <v>14</v>
      </c>
      <c r="E461" s="124" t="s">
        <v>15</v>
      </c>
      <c r="F461" s="124"/>
      <c r="G461" s="124" t="s">
        <v>495</v>
      </c>
      <c r="H461" s="124" t="s">
        <v>99</v>
      </c>
      <c r="I461" s="124" t="s">
        <v>100</v>
      </c>
      <c r="J461" s="124"/>
      <c r="K461" s="124"/>
      <c r="L461" s="124" t="s">
        <v>18</v>
      </c>
      <c r="M461" s="134">
        <v>2015</v>
      </c>
      <c r="N461" s="125">
        <v>1</v>
      </c>
      <c r="O461" s="124" t="s">
        <v>216</v>
      </c>
      <c r="P461" s="124"/>
      <c r="Q461" s="126">
        <v>-3342.45</v>
      </c>
      <c r="Z461" s="124"/>
    </row>
    <row r="462" spans="3:26" ht="15" x14ac:dyDescent="0.25">
      <c r="C462" s="124" t="s">
        <v>509</v>
      </c>
      <c r="D462" s="124" t="s">
        <v>14</v>
      </c>
      <c r="E462" s="124" t="s">
        <v>15</v>
      </c>
      <c r="F462" s="125">
        <v>15007127</v>
      </c>
      <c r="G462" s="124"/>
      <c r="H462" s="124" t="s">
        <v>496</v>
      </c>
      <c r="I462" s="124" t="s">
        <v>497</v>
      </c>
      <c r="J462" s="124"/>
      <c r="K462" s="124" t="s">
        <v>18</v>
      </c>
      <c r="L462" s="124" t="s">
        <v>19</v>
      </c>
      <c r="M462" s="134">
        <v>2015</v>
      </c>
      <c r="N462" s="125">
        <v>10</v>
      </c>
      <c r="O462" s="124" t="s">
        <v>498</v>
      </c>
      <c r="P462" s="124" t="s">
        <v>481</v>
      </c>
      <c r="Q462" s="126">
        <v>38.03</v>
      </c>
      <c r="Z462" s="124"/>
    </row>
    <row r="463" spans="3:26" ht="15" x14ac:dyDescent="0.25">
      <c r="C463" s="124" t="s">
        <v>509</v>
      </c>
      <c r="D463" s="124" t="s">
        <v>14</v>
      </c>
      <c r="E463" s="124" t="s">
        <v>15</v>
      </c>
      <c r="F463" s="125">
        <v>15001222</v>
      </c>
      <c r="G463" s="124"/>
      <c r="H463" s="124" t="s">
        <v>217</v>
      </c>
      <c r="I463" s="124" t="s">
        <v>218</v>
      </c>
      <c r="J463" s="124"/>
      <c r="K463" s="124" t="s">
        <v>18</v>
      </c>
      <c r="L463" s="124" t="s">
        <v>19</v>
      </c>
      <c r="M463" s="134">
        <v>2015</v>
      </c>
      <c r="N463" s="125">
        <v>2</v>
      </c>
      <c r="O463" s="124" t="s">
        <v>86</v>
      </c>
      <c r="P463" s="124" t="s">
        <v>219</v>
      </c>
      <c r="Q463" s="126">
        <v>19.05</v>
      </c>
      <c r="Z463" s="124"/>
    </row>
    <row r="464" spans="3:26" ht="15" x14ac:dyDescent="0.25">
      <c r="C464" s="124" t="s">
        <v>509</v>
      </c>
      <c r="D464" s="124" t="s">
        <v>14</v>
      </c>
      <c r="E464" s="124" t="s">
        <v>15</v>
      </c>
      <c r="F464" s="125">
        <v>15001222</v>
      </c>
      <c r="G464" s="124"/>
      <c r="H464" s="124" t="s">
        <v>217</v>
      </c>
      <c r="I464" s="124" t="s">
        <v>218</v>
      </c>
      <c r="J464" s="124"/>
      <c r="K464" s="124" t="s">
        <v>18</v>
      </c>
      <c r="L464" s="124" t="s">
        <v>19</v>
      </c>
      <c r="M464" s="134">
        <v>2015</v>
      </c>
      <c r="N464" s="125">
        <v>2</v>
      </c>
      <c r="O464" s="124" t="s">
        <v>86</v>
      </c>
      <c r="P464" s="124" t="s">
        <v>219</v>
      </c>
      <c r="Q464" s="126">
        <v>7.09</v>
      </c>
      <c r="Z464" s="124"/>
    </row>
    <row r="465" spans="3:26" ht="15" x14ac:dyDescent="0.25">
      <c r="C465" s="124" t="s">
        <v>509</v>
      </c>
      <c r="D465" s="124" t="s">
        <v>14</v>
      </c>
      <c r="E465" s="124" t="s">
        <v>15</v>
      </c>
      <c r="F465" s="125">
        <v>15001222</v>
      </c>
      <c r="G465" s="124"/>
      <c r="H465" s="124" t="s">
        <v>217</v>
      </c>
      <c r="I465" s="124" t="s">
        <v>218</v>
      </c>
      <c r="J465" s="124"/>
      <c r="K465" s="124" t="s">
        <v>18</v>
      </c>
      <c r="L465" s="124" t="s">
        <v>19</v>
      </c>
      <c r="M465" s="134">
        <v>2015</v>
      </c>
      <c r="N465" s="125">
        <v>2</v>
      </c>
      <c r="O465" s="124" t="s">
        <v>109</v>
      </c>
      <c r="P465" s="124" t="s">
        <v>219</v>
      </c>
      <c r="Q465" s="126">
        <v>254.05</v>
      </c>
      <c r="Z465" s="124"/>
    </row>
    <row r="466" spans="3:26" ht="15" x14ac:dyDescent="0.25">
      <c r="C466" s="124" t="s">
        <v>509</v>
      </c>
      <c r="D466" s="124" t="s">
        <v>14</v>
      </c>
      <c r="E466" s="124" t="s">
        <v>15</v>
      </c>
      <c r="F466" s="125">
        <v>15001222</v>
      </c>
      <c r="G466" s="124"/>
      <c r="H466" s="124" t="s">
        <v>217</v>
      </c>
      <c r="I466" s="124" t="s">
        <v>218</v>
      </c>
      <c r="J466" s="124"/>
      <c r="K466" s="124" t="s">
        <v>18</v>
      </c>
      <c r="L466" s="124" t="s">
        <v>19</v>
      </c>
      <c r="M466" s="134">
        <v>2015</v>
      </c>
      <c r="N466" s="125">
        <v>2</v>
      </c>
      <c r="O466" s="124" t="s">
        <v>220</v>
      </c>
      <c r="P466" s="124" t="s">
        <v>219</v>
      </c>
      <c r="Q466" s="126">
        <v>52.66</v>
      </c>
      <c r="Z466" s="124"/>
    </row>
    <row r="467" spans="3:26" ht="15" x14ac:dyDescent="0.25">
      <c r="C467" s="124" t="s">
        <v>509</v>
      </c>
      <c r="D467" s="124" t="s">
        <v>14</v>
      </c>
      <c r="E467" s="124" t="s">
        <v>15</v>
      </c>
      <c r="F467" s="125">
        <v>15001222</v>
      </c>
      <c r="G467" s="124"/>
      <c r="H467" s="124" t="s">
        <v>217</v>
      </c>
      <c r="I467" s="124" t="s">
        <v>218</v>
      </c>
      <c r="J467" s="124"/>
      <c r="K467" s="124" t="s">
        <v>18</v>
      </c>
      <c r="L467" s="124" t="s">
        <v>19</v>
      </c>
      <c r="M467" s="134">
        <v>2015</v>
      </c>
      <c r="N467" s="125">
        <v>2</v>
      </c>
      <c r="O467" s="124" t="s">
        <v>128</v>
      </c>
      <c r="P467" s="124" t="s">
        <v>219</v>
      </c>
      <c r="Q467" s="126">
        <v>94.5</v>
      </c>
      <c r="Z467" s="124"/>
    </row>
    <row r="468" spans="3:26" ht="15" x14ac:dyDescent="0.25">
      <c r="C468" s="124" t="s">
        <v>509</v>
      </c>
      <c r="D468" s="124" t="s">
        <v>14</v>
      </c>
      <c r="E468" s="124" t="s">
        <v>15</v>
      </c>
      <c r="F468" s="125">
        <v>15001222</v>
      </c>
      <c r="G468" s="124"/>
      <c r="H468" s="124" t="s">
        <v>217</v>
      </c>
      <c r="I468" s="124" t="s">
        <v>218</v>
      </c>
      <c r="J468" s="124"/>
      <c r="K468" s="124" t="s">
        <v>18</v>
      </c>
      <c r="L468" s="124" t="s">
        <v>19</v>
      </c>
      <c r="M468" s="134">
        <v>2015</v>
      </c>
      <c r="N468" s="125">
        <v>2</v>
      </c>
      <c r="O468" s="124" t="s">
        <v>221</v>
      </c>
      <c r="P468" s="124" t="s">
        <v>219</v>
      </c>
      <c r="Q468" s="126">
        <v>196.09</v>
      </c>
      <c r="Z468" s="124"/>
    </row>
    <row r="469" spans="3:26" ht="15" x14ac:dyDescent="0.25">
      <c r="C469" s="124" t="s">
        <v>509</v>
      </c>
      <c r="D469" s="124" t="s">
        <v>14</v>
      </c>
      <c r="E469" s="124" t="s">
        <v>15</v>
      </c>
      <c r="F469" s="125">
        <v>15001222</v>
      </c>
      <c r="G469" s="124"/>
      <c r="H469" s="124" t="s">
        <v>217</v>
      </c>
      <c r="I469" s="124" t="s">
        <v>218</v>
      </c>
      <c r="J469" s="124"/>
      <c r="K469" s="124" t="s">
        <v>18</v>
      </c>
      <c r="L469" s="124" t="s">
        <v>19</v>
      </c>
      <c r="M469" s="134">
        <v>2015</v>
      </c>
      <c r="N469" s="125">
        <v>2</v>
      </c>
      <c r="O469" s="124" t="s">
        <v>222</v>
      </c>
      <c r="P469" s="124" t="s">
        <v>219</v>
      </c>
      <c r="Q469" s="126">
        <v>216.48</v>
      </c>
      <c r="Z469" s="124"/>
    </row>
    <row r="470" spans="3:26" ht="15" x14ac:dyDescent="0.25">
      <c r="C470" s="124" t="s">
        <v>509</v>
      </c>
      <c r="D470" s="124" t="s">
        <v>14</v>
      </c>
      <c r="E470" s="124" t="s">
        <v>15</v>
      </c>
      <c r="F470" s="125">
        <v>15001944</v>
      </c>
      <c r="G470" s="124"/>
      <c r="H470" s="124" t="s">
        <v>217</v>
      </c>
      <c r="I470" s="124" t="s">
        <v>218</v>
      </c>
      <c r="J470" s="124"/>
      <c r="K470" s="124" t="s">
        <v>18</v>
      </c>
      <c r="L470" s="124" t="s">
        <v>19</v>
      </c>
      <c r="M470" s="134">
        <v>2015</v>
      </c>
      <c r="N470" s="125">
        <v>3</v>
      </c>
      <c r="O470" s="124" t="s">
        <v>223</v>
      </c>
      <c r="P470" s="124" t="s">
        <v>119</v>
      </c>
      <c r="Q470" s="126">
        <v>43.13</v>
      </c>
      <c r="Z470" s="124"/>
    </row>
    <row r="471" spans="3:26" ht="15" x14ac:dyDescent="0.25">
      <c r="C471" s="124" t="s">
        <v>509</v>
      </c>
      <c r="D471" s="124" t="s">
        <v>14</v>
      </c>
      <c r="E471" s="124" t="s">
        <v>15</v>
      </c>
      <c r="F471" s="125">
        <v>15001944</v>
      </c>
      <c r="G471" s="124"/>
      <c r="H471" s="124" t="s">
        <v>217</v>
      </c>
      <c r="I471" s="124" t="s">
        <v>218</v>
      </c>
      <c r="J471" s="124"/>
      <c r="K471" s="124" t="s">
        <v>18</v>
      </c>
      <c r="L471" s="124" t="s">
        <v>19</v>
      </c>
      <c r="M471" s="134">
        <v>2015</v>
      </c>
      <c r="N471" s="125">
        <v>3</v>
      </c>
      <c r="O471" s="124" t="s">
        <v>86</v>
      </c>
      <c r="P471" s="124" t="s">
        <v>119</v>
      </c>
      <c r="Q471" s="126">
        <v>3.23</v>
      </c>
      <c r="Z471" s="124"/>
    </row>
    <row r="472" spans="3:26" ht="15" x14ac:dyDescent="0.25">
      <c r="C472" s="124" t="s">
        <v>509</v>
      </c>
      <c r="D472" s="124" t="s">
        <v>14</v>
      </c>
      <c r="E472" s="124" t="s">
        <v>15</v>
      </c>
      <c r="F472" s="125">
        <v>15002651</v>
      </c>
      <c r="G472" s="124"/>
      <c r="H472" s="124" t="s">
        <v>217</v>
      </c>
      <c r="I472" s="124" t="s">
        <v>218</v>
      </c>
      <c r="J472" s="124"/>
      <c r="K472" s="124" t="s">
        <v>18</v>
      </c>
      <c r="L472" s="124" t="s">
        <v>19</v>
      </c>
      <c r="M472" s="134">
        <v>2015</v>
      </c>
      <c r="N472" s="125">
        <v>4</v>
      </c>
      <c r="O472" s="124" t="s">
        <v>86</v>
      </c>
      <c r="P472" s="124" t="s">
        <v>22</v>
      </c>
      <c r="Q472" s="126">
        <v>14.12</v>
      </c>
      <c r="Z472" s="124"/>
    </row>
    <row r="473" spans="3:26" ht="15" x14ac:dyDescent="0.25">
      <c r="C473" s="124" t="s">
        <v>509</v>
      </c>
      <c r="D473" s="124" t="s">
        <v>14</v>
      </c>
      <c r="E473" s="124" t="s">
        <v>15</v>
      </c>
      <c r="F473" s="125">
        <v>15002651</v>
      </c>
      <c r="G473" s="124"/>
      <c r="H473" s="124" t="s">
        <v>217</v>
      </c>
      <c r="I473" s="124" t="s">
        <v>218</v>
      </c>
      <c r="J473" s="124"/>
      <c r="K473" s="124" t="s">
        <v>18</v>
      </c>
      <c r="L473" s="124" t="s">
        <v>19</v>
      </c>
      <c r="M473" s="134">
        <v>2015</v>
      </c>
      <c r="N473" s="125">
        <v>4</v>
      </c>
      <c r="O473" s="124" t="s">
        <v>224</v>
      </c>
      <c r="P473" s="124" t="s">
        <v>22</v>
      </c>
      <c r="Q473" s="126">
        <v>97.5</v>
      </c>
      <c r="Z473" s="124"/>
    </row>
    <row r="474" spans="3:26" ht="15" x14ac:dyDescent="0.25">
      <c r="C474" s="124" t="s">
        <v>509</v>
      </c>
      <c r="D474" s="124" t="s">
        <v>14</v>
      </c>
      <c r="E474" s="124" t="s">
        <v>15</v>
      </c>
      <c r="F474" s="125">
        <v>15002651</v>
      </c>
      <c r="G474" s="124"/>
      <c r="H474" s="124" t="s">
        <v>217</v>
      </c>
      <c r="I474" s="124" t="s">
        <v>218</v>
      </c>
      <c r="J474" s="124"/>
      <c r="K474" s="124" t="s">
        <v>18</v>
      </c>
      <c r="L474" s="124" t="s">
        <v>19</v>
      </c>
      <c r="M474" s="134">
        <v>2015</v>
      </c>
      <c r="N474" s="125">
        <v>4</v>
      </c>
      <c r="O474" s="124" t="s">
        <v>109</v>
      </c>
      <c r="P474" s="124" t="s">
        <v>22</v>
      </c>
      <c r="Q474" s="126">
        <v>185.2</v>
      </c>
      <c r="Z474" s="124"/>
    </row>
    <row r="475" spans="3:26" ht="15" x14ac:dyDescent="0.25">
      <c r="C475" s="124" t="s">
        <v>509</v>
      </c>
      <c r="D475" s="124" t="s">
        <v>14</v>
      </c>
      <c r="E475" s="124" t="s">
        <v>15</v>
      </c>
      <c r="F475" s="125">
        <v>15002651</v>
      </c>
      <c r="G475" s="124"/>
      <c r="H475" s="124" t="s">
        <v>217</v>
      </c>
      <c r="I475" s="124" t="s">
        <v>218</v>
      </c>
      <c r="J475" s="124"/>
      <c r="K475" s="124" t="s">
        <v>18</v>
      </c>
      <c r="L475" s="124" t="s">
        <v>19</v>
      </c>
      <c r="M475" s="134">
        <v>2015</v>
      </c>
      <c r="N475" s="125">
        <v>4</v>
      </c>
      <c r="O475" s="124" t="s">
        <v>86</v>
      </c>
      <c r="P475" s="124" t="s">
        <v>22</v>
      </c>
      <c r="Q475" s="126">
        <v>7.43</v>
      </c>
      <c r="Z475" s="124"/>
    </row>
    <row r="476" spans="3:26" ht="15" x14ac:dyDescent="0.25">
      <c r="C476" s="124" t="s">
        <v>509</v>
      </c>
      <c r="D476" s="124" t="s">
        <v>14</v>
      </c>
      <c r="E476" s="124" t="s">
        <v>15</v>
      </c>
      <c r="F476" s="125">
        <v>15003670</v>
      </c>
      <c r="G476" s="124"/>
      <c r="H476" s="124" t="s">
        <v>217</v>
      </c>
      <c r="I476" s="124" t="s">
        <v>218</v>
      </c>
      <c r="J476" s="124"/>
      <c r="K476" s="124" t="s">
        <v>18</v>
      </c>
      <c r="L476" s="124" t="s">
        <v>19</v>
      </c>
      <c r="M476" s="134">
        <v>2015</v>
      </c>
      <c r="N476" s="125">
        <v>5</v>
      </c>
      <c r="O476" s="124" t="s">
        <v>86</v>
      </c>
      <c r="P476" s="124" t="s">
        <v>137</v>
      </c>
      <c r="Q476" s="126">
        <v>2.0099999999999998</v>
      </c>
      <c r="Z476" s="124"/>
    </row>
    <row r="477" spans="3:26" ht="15" x14ac:dyDescent="0.25">
      <c r="C477" s="124" t="s">
        <v>509</v>
      </c>
      <c r="D477" s="124" t="s">
        <v>14</v>
      </c>
      <c r="E477" s="124" t="s">
        <v>15</v>
      </c>
      <c r="F477" s="125">
        <v>15003670</v>
      </c>
      <c r="G477" s="124"/>
      <c r="H477" s="124" t="s">
        <v>217</v>
      </c>
      <c r="I477" s="124" t="s">
        <v>218</v>
      </c>
      <c r="J477" s="124"/>
      <c r="K477" s="124" t="s">
        <v>18</v>
      </c>
      <c r="L477" s="124" t="s">
        <v>19</v>
      </c>
      <c r="M477" s="134">
        <v>2015</v>
      </c>
      <c r="N477" s="125">
        <v>5</v>
      </c>
      <c r="O477" s="124" t="s">
        <v>225</v>
      </c>
      <c r="P477" s="124" t="s">
        <v>137</v>
      </c>
      <c r="Q477" s="126">
        <v>26.36</v>
      </c>
      <c r="Z477" s="124"/>
    </row>
    <row r="478" spans="3:26" ht="15" x14ac:dyDescent="0.25">
      <c r="C478" s="124" t="s">
        <v>509</v>
      </c>
      <c r="D478" s="124" t="s">
        <v>14</v>
      </c>
      <c r="E478" s="124" t="s">
        <v>15</v>
      </c>
      <c r="F478" s="125">
        <v>15004199</v>
      </c>
      <c r="G478" s="124"/>
      <c r="H478" s="124" t="s">
        <v>217</v>
      </c>
      <c r="I478" s="124" t="s">
        <v>218</v>
      </c>
      <c r="J478" s="124"/>
      <c r="K478" s="124" t="s">
        <v>18</v>
      </c>
      <c r="L478" s="124" t="s">
        <v>226</v>
      </c>
      <c r="M478" s="134">
        <v>2015</v>
      </c>
      <c r="N478" s="125">
        <v>6</v>
      </c>
      <c r="O478" s="124" t="s">
        <v>227</v>
      </c>
      <c r="P478" s="124" t="s">
        <v>228</v>
      </c>
      <c r="Q478" s="126">
        <v>153.79</v>
      </c>
      <c r="Z478" s="124"/>
    </row>
    <row r="479" spans="3:26" ht="15" x14ac:dyDescent="0.25">
      <c r="C479" s="124" t="s">
        <v>509</v>
      </c>
      <c r="D479" s="124" t="s">
        <v>14</v>
      </c>
      <c r="E479" s="124" t="s">
        <v>15</v>
      </c>
      <c r="F479" s="125">
        <v>15004313</v>
      </c>
      <c r="G479" s="124"/>
      <c r="H479" s="124" t="s">
        <v>217</v>
      </c>
      <c r="I479" s="124" t="s">
        <v>218</v>
      </c>
      <c r="J479" s="124"/>
      <c r="K479" s="124" t="s">
        <v>18</v>
      </c>
      <c r="L479" s="124" t="s">
        <v>19</v>
      </c>
      <c r="M479" s="134">
        <v>2015</v>
      </c>
      <c r="N479" s="125">
        <v>6</v>
      </c>
      <c r="O479" s="124" t="s">
        <v>149</v>
      </c>
      <c r="P479" s="124" t="s">
        <v>91</v>
      </c>
      <c r="Q479" s="126">
        <v>5.14</v>
      </c>
      <c r="Z479" s="124"/>
    </row>
    <row r="480" spans="3:26" ht="15" x14ac:dyDescent="0.25">
      <c r="C480" s="124" t="s">
        <v>509</v>
      </c>
      <c r="D480" s="124" t="s">
        <v>14</v>
      </c>
      <c r="E480" s="124" t="s">
        <v>15</v>
      </c>
      <c r="F480" s="125">
        <v>15005696</v>
      </c>
      <c r="G480" s="124"/>
      <c r="H480" s="124" t="s">
        <v>217</v>
      </c>
      <c r="I480" s="124" t="s">
        <v>218</v>
      </c>
      <c r="J480" s="124"/>
      <c r="K480" s="124" t="s">
        <v>18</v>
      </c>
      <c r="L480" s="124" t="s">
        <v>19</v>
      </c>
      <c r="M480" s="134">
        <v>2015</v>
      </c>
      <c r="N480" s="125">
        <v>8</v>
      </c>
      <c r="O480" s="124" t="s">
        <v>351</v>
      </c>
      <c r="P480" s="124" t="s">
        <v>347</v>
      </c>
      <c r="Q480" s="126">
        <v>41.85</v>
      </c>
      <c r="Z480" s="124"/>
    </row>
    <row r="481" spans="3:26" ht="15" x14ac:dyDescent="0.25">
      <c r="C481" s="124" t="s">
        <v>509</v>
      </c>
      <c r="D481" s="124" t="s">
        <v>14</v>
      </c>
      <c r="E481" s="124" t="s">
        <v>15</v>
      </c>
      <c r="F481" s="125">
        <v>15007127</v>
      </c>
      <c r="G481" s="124"/>
      <c r="H481" s="124" t="s">
        <v>217</v>
      </c>
      <c r="I481" s="124" t="s">
        <v>218</v>
      </c>
      <c r="J481" s="124"/>
      <c r="K481" s="124" t="s">
        <v>18</v>
      </c>
      <c r="L481" s="124" t="s">
        <v>19</v>
      </c>
      <c r="M481" s="134">
        <v>2015</v>
      </c>
      <c r="N481" s="125">
        <v>10</v>
      </c>
      <c r="O481" s="124" t="s">
        <v>499</v>
      </c>
      <c r="P481" s="124" t="s">
        <v>481</v>
      </c>
      <c r="Q481" s="126">
        <v>645</v>
      </c>
      <c r="Z481" s="124"/>
    </row>
    <row r="482" spans="3:26" ht="15" x14ac:dyDescent="0.25">
      <c r="C482" s="124" t="s">
        <v>509</v>
      </c>
      <c r="D482" s="124" t="s">
        <v>14</v>
      </c>
      <c r="E482" s="124" t="s">
        <v>15</v>
      </c>
      <c r="F482" s="125">
        <v>15007127</v>
      </c>
      <c r="G482" s="124"/>
      <c r="H482" s="124" t="s">
        <v>217</v>
      </c>
      <c r="I482" s="124" t="s">
        <v>218</v>
      </c>
      <c r="J482" s="124"/>
      <c r="K482" s="124" t="s">
        <v>18</v>
      </c>
      <c r="L482" s="124" t="s">
        <v>19</v>
      </c>
      <c r="M482" s="134">
        <v>2015</v>
      </c>
      <c r="N482" s="125">
        <v>10</v>
      </c>
      <c r="O482" s="124" t="s">
        <v>109</v>
      </c>
      <c r="P482" s="124" t="s">
        <v>481</v>
      </c>
      <c r="Q482" s="126">
        <v>197.97</v>
      </c>
      <c r="Z482" s="124"/>
    </row>
    <row r="483" spans="3:26" ht="15" x14ac:dyDescent="0.25">
      <c r="C483" s="124" t="s">
        <v>509</v>
      </c>
      <c r="D483" s="124" t="s">
        <v>14</v>
      </c>
      <c r="E483" s="124" t="s">
        <v>15</v>
      </c>
      <c r="F483" s="125">
        <v>15007127</v>
      </c>
      <c r="G483" s="124"/>
      <c r="H483" s="124" t="s">
        <v>217</v>
      </c>
      <c r="I483" s="124" t="s">
        <v>218</v>
      </c>
      <c r="J483" s="124"/>
      <c r="K483" s="124" t="s">
        <v>18</v>
      </c>
      <c r="L483" s="124" t="s">
        <v>19</v>
      </c>
      <c r="M483" s="134">
        <v>2015</v>
      </c>
      <c r="N483" s="125">
        <v>10</v>
      </c>
      <c r="O483" s="124" t="s">
        <v>86</v>
      </c>
      <c r="P483" s="124" t="s">
        <v>481</v>
      </c>
      <c r="Q483" s="126">
        <v>49.18</v>
      </c>
      <c r="Z483" s="124"/>
    </row>
    <row r="484" spans="3:26" ht="15" x14ac:dyDescent="0.25">
      <c r="C484" s="124" t="s">
        <v>509</v>
      </c>
      <c r="D484" s="124" t="s">
        <v>14</v>
      </c>
      <c r="E484" s="124" t="s">
        <v>15</v>
      </c>
      <c r="F484" s="125">
        <v>15007127</v>
      </c>
      <c r="G484" s="124"/>
      <c r="H484" s="124" t="s">
        <v>217</v>
      </c>
      <c r="I484" s="124" t="s">
        <v>218</v>
      </c>
      <c r="J484" s="124"/>
      <c r="K484" s="124" t="s">
        <v>18</v>
      </c>
      <c r="L484" s="124" t="s">
        <v>19</v>
      </c>
      <c r="M484" s="134">
        <v>2015</v>
      </c>
      <c r="N484" s="125">
        <v>10</v>
      </c>
      <c r="O484" s="124" t="s">
        <v>86</v>
      </c>
      <c r="P484" s="124" t="s">
        <v>481</v>
      </c>
      <c r="Q484" s="126">
        <v>15.1</v>
      </c>
      <c r="Z484" s="124"/>
    </row>
    <row r="485" spans="3:26" ht="15" x14ac:dyDescent="0.25">
      <c r="C485" s="124" t="s">
        <v>509</v>
      </c>
      <c r="D485" s="124" t="s">
        <v>14</v>
      </c>
      <c r="E485" s="124" t="s">
        <v>15</v>
      </c>
      <c r="F485" s="125">
        <v>15007810</v>
      </c>
      <c r="G485" s="124"/>
      <c r="H485" s="124" t="s">
        <v>217</v>
      </c>
      <c r="I485" s="124" t="s">
        <v>218</v>
      </c>
      <c r="J485" s="124"/>
      <c r="K485" s="124" t="s">
        <v>18</v>
      </c>
      <c r="L485" s="124" t="s">
        <v>19</v>
      </c>
      <c r="M485" s="134">
        <v>2015</v>
      </c>
      <c r="N485" s="125">
        <v>11</v>
      </c>
      <c r="O485" s="124" t="s">
        <v>500</v>
      </c>
      <c r="P485" s="124" t="s">
        <v>476</v>
      </c>
      <c r="Q485" s="126">
        <v>94.53</v>
      </c>
      <c r="Z485" s="124"/>
    </row>
    <row r="486" spans="3:26" ht="15" x14ac:dyDescent="0.25">
      <c r="C486" s="124" t="s">
        <v>509</v>
      </c>
      <c r="D486" s="124" t="s">
        <v>14</v>
      </c>
      <c r="E486" s="124" t="s">
        <v>15</v>
      </c>
      <c r="F486" s="125">
        <v>15007810</v>
      </c>
      <c r="G486" s="124"/>
      <c r="H486" s="124" t="s">
        <v>217</v>
      </c>
      <c r="I486" s="124" t="s">
        <v>218</v>
      </c>
      <c r="J486" s="124"/>
      <c r="K486" s="124" t="s">
        <v>18</v>
      </c>
      <c r="L486" s="124" t="s">
        <v>19</v>
      </c>
      <c r="M486" s="134">
        <v>2015</v>
      </c>
      <c r="N486" s="125">
        <v>11</v>
      </c>
      <c r="O486" s="124" t="s">
        <v>501</v>
      </c>
      <c r="P486" s="124" t="s">
        <v>476</v>
      </c>
      <c r="Q486" s="126">
        <v>88.33</v>
      </c>
      <c r="Z486" s="124"/>
    </row>
    <row r="487" spans="3:26" ht="15" x14ac:dyDescent="0.25">
      <c r="C487" s="124" t="s">
        <v>509</v>
      </c>
      <c r="D487" s="124" t="s">
        <v>14</v>
      </c>
      <c r="E487" s="124" t="s">
        <v>15</v>
      </c>
      <c r="F487" s="125">
        <v>15007240</v>
      </c>
      <c r="G487" s="124"/>
      <c r="H487" s="124" t="s">
        <v>217</v>
      </c>
      <c r="I487" s="124" t="s">
        <v>218</v>
      </c>
      <c r="J487" s="124"/>
      <c r="K487" s="124" t="s">
        <v>18</v>
      </c>
      <c r="L487" s="124" t="s">
        <v>226</v>
      </c>
      <c r="M487" s="134">
        <v>2015</v>
      </c>
      <c r="N487" s="125">
        <v>11</v>
      </c>
      <c r="O487" s="124" t="s">
        <v>502</v>
      </c>
      <c r="P487" s="124" t="s">
        <v>503</v>
      </c>
      <c r="Q487" s="126">
        <v>107.67</v>
      </c>
      <c r="Z487" s="124"/>
    </row>
    <row r="488" spans="3:26" ht="15" x14ac:dyDescent="0.25">
      <c r="C488" s="124" t="s">
        <v>509</v>
      </c>
      <c r="D488" s="124" t="s">
        <v>14</v>
      </c>
      <c r="E488" s="124" t="s">
        <v>15</v>
      </c>
      <c r="F488" s="125">
        <v>15001018</v>
      </c>
      <c r="G488" s="124"/>
      <c r="H488" s="124" t="s">
        <v>217</v>
      </c>
      <c r="I488" s="124" t="s">
        <v>218</v>
      </c>
      <c r="J488" s="124"/>
      <c r="K488" s="124" t="s">
        <v>229</v>
      </c>
      <c r="L488" s="124" t="s">
        <v>230</v>
      </c>
      <c r="M488" s="134">
        <v>2015</v>
      </c>
      <c r="N488" s="125">
        <v>2</v>
      </c>
      <c r="O488" s="124" t="s">
        <v>231</v>
      </c>
      <c r="P488" s="124" t="s">
        <v>232</v>
      </c>
      <c r="Q488" s="126">
        <v>193.75</v>
      </c>
      <c r="Z488" s="124"/>
    </row>
    <row r="489" spans="3:26" ht="15" x14ac:dyDescent="0.25">
      <c r="C489" s="124" t="s">
        <v>509</v>
      </c>
      <c r="D489" s="124" t="s">
        <v>14</v>
      </c>
      <c r="E489" s="124" t="s">
        <v>15</v>
      </c>
      <c r="F489" s="125">
        <v>15001018</v>
      </c>
      <c r="G489" s="124"/>
      <c r="H489" s="124" t="s">
        <v>217</v>
      </c>
      <c r="I489" s="124" t="s">
        <v>218</v>
      </c>
      <c r="J489" s="124"/>
      <c r="K489" s="124" t="s">
        <v>229</v>
      </c>
      <c r="L489" s="124" t="s">
        <v>230</v>
      </c>
      <c r="M489" s="134">
        <v>2015</v>
      </c>
      <c r="N489" s="125">
        <v>2</v>
      </c>
      <c r="O489" s="124" t="s">
        <v>44</v>
      </c>
      <c r="P489" s="124" t="s">
        <v>232</v>
      </c>
      <c r="Q489" s="126">
        <v>35</v>
      </c>
      <c r="Z489" s="124"/>
    </row>
    <row r="490" spans="3:26" ht="15" x14ac:dyDescent="0.25">
      <c r="C490" s="124" t="s">
        <v>509</v>
      </c>
      <c r="D490" s="124" t="s">
        <v>14</v>
      </c>
      <c r="E490" s="124" t="s">
        <v>15</v>
      </c>
      <c r="F490" s="125">
        <v>15001018</v>
      </c>
      <c r="G490" s="124"/>
      <c r="H490" s="124" t="s">
        <v>217</v>
      </c>
      <c r="I490" s="124" t="s">
        <v>218</v>
      </c>
      <c r="J490" s="124"/>
      <c r="K490" s="124" t="s">
        <v>229</v>
      </c>
      <c r="L490" s="124" t="s">
        <v>230</v>
      </c>
      <c r="M490" s="134">
        <v>2015</v>
      </c>
      <c r="N490" s="125">
        <v>2</v>
      </c>
      <c r="O490" s="124" t="s">
        <v>86</v>
      </c>
      <c r="P490" s="124" t="s">
        <v>232</v>
      </c>
      <c r="Q490" s="126">
        <v>14.53</v>
      </c>
      <c r="Z490" s="124"/>
    </row>
    <row r="491" spans="3:26" ht="15" x14ac:dyDescent="0.25">
      <c r="C491" s="124" t="s">
        <v>509</v>
      </c>
      <c r="D491" s="124" t="s">
        <v>14</v>
      </c>
      <c r="E491" s="124" t="s">
        <v>15</v>
      </c>
      <c r="F491" s="125">
        <v>15002080</v>
      </c>
      <c r="G491" s="124"/>
      <c r="H491" s="124" t="s">
        <v>217</v>
      </c>
      <c r="I491" s="124" t="s">
        <v>218</v>
      </c>
      <c r="J491" s="124"/>
      <c r="K491" s="124" t="s">
        <v>233</v>
      </c>
      <c r="L491" s="124" t="s">
        <v>234</v>
      </c>
      <c r="M491" s="134">
        <v>2015</v>
      </c>
      <c r="N491" s="125">
        <v>4</v>
      </c>
      <c r="O491" s="124" t="s">
        <v>235</v>
      </c>
      <c r="P491" s="124" t="s">
        <v>236</v>
      </c>
      <c r="Q491" s="126">
        <v>72.42</v>
      </c>
      <c r="Z491" s="124"/>
    </row>
    <row r="492" spans="3:26" ht="15" x14ac:dyDescent="0.25">
      <c r="C492" s="124" t="s">
        <v>509</v>
      </c>
      <c r="D492" s="124" t="s">
        <v>14</v>
      </c>
      <c r="E492" s="124" t="s">
        <v>15</v>
      </c>
      <c r="F492" s="125">
        <v>15002080</v>
      </c>
      <c r="G492" s="124"/>
      <c r="H492" s="124" t="s">
        <v>217</v>
      </c>
      <c r="I492" s="124" t="s">
        <v>218</v>
      </c>
      <c r="J492" s="124"/>
      <c r="K492" s="124" t="s">
        <v>233</v>
      </c>
      <c r="L492" s="124" t="s">
        <v>234</v>
      </c>
      <c r="M492" s="134">
        <v>2015</v>
      </c>
      <c r="N492" s="125">
        <v>4</v>
      </c>
      <c r="O492" s="124" t="s">
        <v>44</v>
      </c>
      <c r="P492" s="124" t="s">
        <v>236</v>
      </c>
      <c r="Q492" s="126">
        <v>14</v>
      </c>
      <c r="Z492" s="124"/>
    </row>
    <row r="493" spans="3:26" ht="15" x14ac:dyDescent="0.25">
      <c r="C493" s="124" t="s">
        <v>509</v>
      </c>
      <c r="D493" s="124" t="s">
        <v>14</v>
      </c>
      <c r="E493" s="124" t="s">
        <v>15</v>
      </c>
      <c r="F493" s="125">
        <v>15001505</v>
      </c>
      <c r="G493" s="124"/>
      <c r="H493" s="124" t="s">
        <v>217</v>
      </c>
      <c r="I493" s="124" t="s">
        <v>218</v>
      </c>
      <c r="J493" s="124"/>
      <c r="K493" s="124" t="s">
        <v>237</v>
      </c>
      <c r="L493" s="124" t="s">
        <v>238</v>
      </c>
      <c r="M493" s="134">
        <v>2015</v>
      </c>
      <c r="N493" s="125">
        <v>3</v>
      </c>
      <c r="O493" s="124" t="s">
        <v>239</v>
      </c>
      <c r="P493" s="124" t="s">
        <v>240</v>
      </c>
      <c r="Q493" s="126">
        <v>310.41000000000003</v>
      </c>
      <c r="Z493" s="124"/>
    </row>
    <row r="494" spans="3:26" ht="15" x14ac:dyDescent="0.25">
      <c r="C494" s="124" t="s">
        <v>509</v>
      </c>
      <c r="D494" s="124" t="s">
        <v>14</v>
      </c>
      <c r="E494" s="124" t="s">
        <v>15</v>
      </c>
      <c r="F494" s="125">
        <v>15001505</v>
      </c>
      <c r="G494" s="124"/>
      <c r="H494" s="124" t="s">
        <v>217</v>
      </c>
      <c r="I494" s="124" t="s">
        <v>218</v>
      </c>
      <c r="J494" s="124"/>
      <c r="K494" s="124" t="s">
        <v>237</v>
      </c>
      <c r="L494" s="124" t="s">
        <v>238</v>
      </c>
      <c r="M494" s="134">
        <v>2015</v>
      </c>
      <c r="N494" s="125">
        <v>3</v>
      </c>
      <c r="O494" s="124" t="s">
        <v>44</v>
      </c>
      <c r="P494" s="124" t="s">
        <v>240</v>
      </c>
      <c r="Q494" s="126">
        <v>8.26</v>
      </c>
      <c r="Z494" s="124"/>
    </row>
    <row r="495" spans="3:26" ht="15" x14ac:dyDescent="0.25">
      <c r="C495" s="124" t="s">
        <v>509</v>
      </c>
      <c r="D495" s="124" t="s">
        <v>14</v>
      </c>
      <c r="E495" s="124" t="s">
        <v>15</v>
      </c>
      <c r="F495" s="125">
        <v>15004459</v>
      </c>
      <c r="G495" s="124"/>
      <c r="H495" s="124" t="s">
        <v>217</v>
      </c>
      <c r="I495" s="124" t="s">
        <v>218</v>
      </c>
      <c r="J495" s="124"/>
      <c r="K495" s="124" t="s">
        <v>241</v>
      </c>
      <c r="L495" s="124" t="s">
        <v>234</v>
      </c>
      <c r="M495" s="134">
        <v>2015</v>
      </c>
      <c r="N495" s="125">
        <v>7</v>
      </c>
      <c r="O495" s="124" t="s">
        <v>242</v>
      </c>
      <c r="P495" s="124" t="s">
        <v>243</v>
      </c>
      <c r="Q495" s="126">
        <v>196.87</v>
      </c>
      <c r="Z495" s="124"/>
    </row>
    <row r="496" spans="3:26" ht="15" x14ac:dyDescent="0.25">
      <c r="C496" s="124" t="s">
        <v>509</v>
      </c>
      <c r="D496" s="124" t="s">
        <v>14</v>
      </c>
      <c r="E496" s="124" t="s">
        <v>15</v>
      </c>
      <c r="F496" s="125">
        <v>15005894</v>
      </c>
      <c r="G496" s="124"/>
      <c r="H496" s="124" t="s">
        <v>217</v>
      </c>
      <c r="I496" s="124" t="s">
        <v>218</v>
      </c>
      <c r="J496" s="124"/>
      <c r="K496" s="124" t="s">
        <v>352</v>
      </c>
      <c r="L496" s="124" t="s">
        <v>234</v>
      </c>
      <c r="M496" s="134">
        <v>2015</v>
      </c>
      <c r="N496" s="125">
        <v>9</v>
      </c>
      <c r="O496" s="124" t="s">
        <v>353</v>
      </c>
      <c r="P496" s="124" t="s">
        <v>436</v>
      </c>
      <c r="Q496" s="126">
        <v>73.12</v>
      </c>
      <c r="Z496" s="124"/>
    </row>
    <row r="497" spans="3:26" ht="15" x14ac:dyDescent="0.25">
      <c r="C497" s="124" t="s">
        <v>509</v>
      </c>
      <c r="D497" s="124" t="s">
        <v>14</v>
      </c>
      <c r="E497" s="124" t="s">
        <v>15</v>
      </c>
      <c r="F497" s="125">
        <v>15005894</v>
      </c>
      <c r="G497" s="124"/>
      <c r="H497" s="124" t="s">
        <v>217</v>
      </c>
      <c r="I497" s="124" t="s">
        <v>218</v>
      </c>
      <c r="J497" s="124"/>
      <c r="K497" s="124" t="s">
        <v>352</v>
      </c>
      <c r="L497" s="124" t="s">
        <v>234</v>
      </c>
      <c r="M497" s="134">
        <v>2015</v>
      </c>
      <c r="N497" s="125">
        <v>9</v>
      </c>
      <c r="O497" s="124" t="s">
        <v>44</v>
      </c>
      <c r="P497" s="124" t="s">
        <v>436</v>
      </c>
      <c r="Q497" s="126">
        <v>3.75</v>
      </c>
      <c r="Z497" s="124"/>
    </row>
    <row r="498" spans="3:26" ht="15" x14ac:dyDescent="0.25">
      <c r="C498" s="124" t="s">
        <v>509</v>
      </c>
      <c r="D498" s="124" t="s">
        <v>14</v>
      </c>
      <c r="E498" s="124" t="s">
        <v>15</v>
      </c>
      <c r="F498" s="125">
        <v>15005894</v>
      </c>
      <c r="G498" s="124"/>
      <c r="H498" s="124" t="s">
        <v>217</v>
      </c>
      <c r="I498" s="124" t="s">
        <v>218</v>
      </c>
      <c r="J498" s="124"/>
      <c r="K498" s="124" t="s">
        <v>352</v>
      </c>
      <c r="L498" s="124" t="s">
        <v>234</v>
      </c>
      <c r="M498" s="134">
        <v>2015</v>
      </c>
      <c r="N498" s="125">
        <v>9</v>
      </c>
      <c r="O498" s="124" t="s">
        <v>354</v>
      </c>
      <c r="P498" s="124" t="s">
        <v>436</v>
      </c>
      <c r="Q498" s="126">
        <v>24.49</v>
      </c>
      <c r="Z498" s="124"/>
    </row>
    <row r="499" spans="3:26" ht="15" x14ac:dyDescent="0.25">
      <c r="C499" s="124" t="s">
        <v>509</v>
      </c>
      <c r="D499" s="124" t="s">
        <v>14</v>
      </c>
      <c r="E499" s="124" t="s">
        <v>15</v>
      </c>
      <c r="F499" s="125">
        <v>15006562</v>
      </c>
      <c r="G499" s="124"/>
      <c r="H499" s="124" t="s">
        <v>217</v>
      </c>
      <c r="I499" s="124" t="s">
        <v>218</v>
      </c>
      <c r="J499" s="124"/>
      <c r="K499" s="124" t="s">
        <v>352</v>
      </c>
      <c r="L499" s="124" t="s">
        <v>234</v>
      </c>
      <c r="M499" s="134">
        <v>2015</v>
      </c>
      <c r="N499" s="125">
        <v>10</v>
      </c>
      <c r="O499" s="124" t="s">
        <v>437</v>
      </c>
      <c r="P499" s="124" t="s">
        <v>438</v>
      </c>
      <c r="Q499" s="126">
        <v>47.84</v>
      </c>
      <c r="Z499" s="124"/>
    </row>
    <row r="500" spans="3:26" ht="15" x14ac:dyDescent="0.25">
      <c r="C500" s="124" t="s">
        <v>509</v>
      </c>
      <c r="D500" s="124" t="s">
        <v>14</v>
      </c>
      <c r="E500" s="124" t="s">
        <v>15</v>
      </c>
      <c r="F500" s="125">
        <v>15006562</v>
      </c>
      <c r="G500" s="124"/>
      <c r="H500" s="124" t="s">
        <v>217</v>
      </c>
      <c r="I500" s="124" t="s">
        <v>218</v>
      </c>
      <c r="J500" s="124"/>
      <c r="K500" s="124" t="s">
        <v>352</v>
      </c>
      <c r="L500" s="124" t="s">
        <v>234</v>
      </c>
      <c r="M500" s="134">
        <v>2015</v>
      </c>
      <c r="N500" s="125">
        <v>10</v>
      </c>
      <c r="O500" s="124" t="s">
        <v>44</v>
      </c>
      <c r="P500" s="124" t="s">
        <v>438</v>
      </c>
      <c r="Q500" s="126">
        <v>14</v>
      </c>
      <c r="Z500" s="124"/>
    </row>
    <row r="501" spans="3:26" ht="15" x14ac:dyDescent="0.25">
      <c r="C501" s="124" t="s">
        <v>509</v>
      </c>
      <c r="D501" s="124" t="s">
        <v>14</v>
      </c>
      <c r="E501" s="124" t="s">
        <v>15</v>
      </c>
      <c r="F501" s="125">
        <v>15005829</v>
      </c>
      <c r="G501" s="124"/>
      <c r="H501" s="124" t="s">
        <v>217</v>
      </c>
      <c r="I501" s="124" t="s">
        <v>218</v>
      </c>
      <c r="J501" s="124"/>
      <c r="K501" s="124" t="s">
        <v>355</v>
      </c>
      <c r="L501" s="124" t="s">
        <v>234</v>
      </c>
      <c r="M501" s="134">
        <v>2015</v>
      </c>
      <c r="N501" s="125">
        <v>9</v>
      </c>
      <c r="O501" s="124" t="s">
        <v>356</v>
      </c>
      <c r="P501" s="124" t="s">
        <v>439</v>
      </c>
      <c r="Q501" s="126">
        <v>266.52</v>
      </c>
      <c r="Z501" s="124"/>
    </row>
    <row r="502" spans="3:26" ht="15" x14ac:dyDescent="0.25">
      <c r="C502" s="124" t="s">
        <v>509</v>
      </c>
      <c r="D502" s="124" t="s">
        <v>14</v>
      </c>
      <c r="E502" s="124" t="s">
        <v>15</v>
      </c>
      <c r="F502" s="125">
        <v>15005829</v>
      </c>
      <c r="G502" s="124"/>
      <c r="H502" s="124" t="s">
        <v>217</v>
      </c>
      <c r="I502" s="124" t="s">
        <v>218</v>
      </c>
      <c r="J502" s="124"/>
      <c r="K502" s="124" t="s">
        <v>355</v>
      </c>
      <c r="L502" s="124" t="s">
        <v>234</v>
      </c>
      <c r="M502" s="134">
        <v>2015</v>
      </c>
      <c r="N502" s="125">
        <v>9</v>
      </c>
      <c r="O502" s="124" t="s">
        <v>44</v>
      </c>
      <c r="P502" s="124" t="s">
        <v>439</v>
      </c>
      <c r="Q502" s="126">
        <v>3.75</v>
      </c>
      <c r="Z502" s="124"/>
    </row>
    <row r="503" spans="3:26" ht="15" x14ac:dyDescent="0.25">
      <c r="C503" s="124" t="s">
        <v>509</v>
      </c>
      <c r="D503" s="124" t="s">
        <v>14</v>
      </c>
      <c r="E503" s="124" t="s">
        <v>15</v>
      </c>
      <c r="F503" s="125">
        <v>15006842</v>
      </c>
      <c r="G503" s="124"/>
      <c r="H503" s="124" t="s">
        <v>217</v>
      </c>
      <c r="I503" s="124" t="s">
        <v>218</v>
      </c>
      <c r="J503" s="124"/>
      <c r="K503" s="124" t="s">
        <v>504</v>
      </c>
      <c r="L503" s="124" t="s">
        <v>234</v>
      </c>
      <c r="M503" s="134">
        <v>2015</v>
      </c>
      <c r="N503" s="125">
        <v>10</v>
      </c>
      <c r="O503" s="124" t="s">
        <v>505</v>
      </c>
      <c r="P503" s="124" t="s">
        <v>506</v>
      </c>
      <c r="Q503" s="126">
        <v>359.58</v>
      </c>
      <c r="Z503" s="124"/>
    </row>
    <row r="504" spans="3:26" ht="15" x14ac:dyDescent="0.25">
      <c r="C504" s="124" t="s">
        <v>509</v>
      </c>
      <c r="D504" s="124" t="s">
        <v>14</v>
      </c>
      <c r="E504" s="124" t="s">
        <v>15</v>
      </c>
      <c r="F504" s="125">
        <v>15005635</v>
      </c>
      <c r="G504" s="124"/>
      <c r="H504" s="124" t="s">
        <v>357</v>
      </c>
      <c r="I504" s="124" t="s">
        <v>358</v>
      </c>
      <c r="J504" s="124"/>
      <c r="K504" s="124" t="s">
        <v>18</v>
      </c>
      <c r="L504" s="124" t="s">
        <v>19</v>
      </c>
      <c r="M504" s="134">
        <v>2015</v>
      </c>
      <c r="N504" s="125">
        <v>8</v>
      </c>
      <c r="O504" s="124" t="s">
        <v>359</v>
      </c>
      <c r="P504" s="124" t="s">
        <v>348</v>
      </c>
      <c r="Q504" s="126">
        <v>45.71</v>
      </c>
      <c r="Z504" s="124"/>
    </row>
    <row r="505" spans="3:26" ht="15" x14ac:dyDescent="0.25">
      <c r="C505" s="124" t="s">
        <v>509</v>
      </c>
      <c r="D505" s="124" t="s">
        <v>14</v>
      </c>
      <c r="E505" s="124" t="s">
        <v>15</v>
      </c>
      <c r="F505" s="125">
        <v>15001796</v>
      </c>
      <c r="G505" s="124"/>
      <c r="H505" s="124" t="s">
        <v>244</v>
      </c>
      <c r="I505" s="124" t="s">
        <v>245</v>
      </c>
      <c r="J505" s="124"/>
      <c r="K505" s="124" t="s">
        <v>18</v>
      </c>
      <c r="L505" s="124" t="s">
        <v>141</v>
      </c>
      <c r="M505" s="134">
        <v>2015</v>
      </c>
      <c r="N505" s="125">
        <v>3</v>
      </c>
      <c r="O505" s="124" t="s">
        <v>246</v>
      </c>
      <c r="P505" s="124" t="s">
        <v>247</v>
      </c>
      <c r="Q505" s="126">
        <v>82.23</v>
      </c>
      <c r="Z505" s="124"/>
    </row>
    <row r="506" spans="3:26" ht="15" x14ac:dyDescent="0.25">
      <c r="C506" s="124" t="s">
        <v>509</v>
      </c>
      <c r="D506" s="124" t="s">
        <v>14</v>
      </c>
      <c r="E506" s="124" t="s">
        <v>15</v>
      </c>
      <c r="F506" s="125">
        <v>15003211</v>
      </c>
      <c r="G506" s="124"/>
      <c r="H506" s="124" t="s">
        <v>244</v>
      </c>
      <c r="I506" s="124" t="s">
        <v>245</v>
      </c>
      <c r="J506" s="124"/>
      <c r="K506" s="124" t="s">
        <v>18</v>
      </c>
      <c r="L506" s="124" t="s">
        <v>141</v>
      </c>
      <c r="M506" s="134">
        <v>2015</v>
      </c>
      <c r="N506" s="125">
        <v>5</v>
      </c>
      <c r="O506" s="124" t="s">
        <v>248</v>
      </c>
      <c r="P506" s="124" t="s">
        <v>249</v>
      </c>
      <c r="Q506" s="126">
        <v>82.23</v>
      </c>
      <c r="Z506" s="124"/>
    </row>
    <row r="507" spans="3:26" ht="15" x14ac:dyDescent="0.25">
      <c r="C507" s="124" t="s">
        <v>509</v>
      </c>
      <c r="D507" s="124" t="s">
        <v>14</v>
      </c>
      <c r="E507" s="124" t="s">
        <v>15</v>
      </c>
      <c r="F507" s="125">
        <v>15004846</v>
      </c>
      <c r="G507" s="124"/>
      <c r="H507" s="124" t="s">
        <v>360</v>
      </c>
      <c r="I507" s="124" t="s">
        <v>361</v>
      </c>
      <c r="J507" s="124"/>
      <c r="K507" s="124" t="s">
        <v>18</v>
      </c>
      <c r="L507" s="124" t="s">
        <v>19</v>
      </c>
      <c r="M507" s="134">
        <v>2015</v>
      </c>
      <c r="N507" s="125">
        <v>7</v>
      </c>
      <c r="O507" s="124" t="s">
        <v>362</v>
      </c>
      <c r="P507" s="124" t="s">
        <v>363</v>
      </c>
      <c r="Q507" s="126">
        <v>413</v>
      </c>
      <c r="Z507" s="124"/>
    </row>
    <row r="508" spans="3:26" ht="15" x14ac:dyDescent="0.25">
      <c r="C508" s="124" t="s">
        <v>509</v>
      </c>
      <c r="D508" s="124" t="s">
        <v>14</v>
      </c>
      <c r="E508" s="124" t="s">
        <v>15</v>
      </c>
      <c r="F508" s="125">
        <v>15004894</v>
      </c>
      <c r="G508" s="124"/>
      <c r="H508" s="124" t="s">
        <v>360</v>
      </c>
      <c r="I508" s="124" t="s">
        <v>361</v>
      </c>
      <c r="J508" s="124"/>
      <c r="K508" s="124" t="s">
        <v>18</v>
      </c>
      <c r="L508" s="124" t="s">
        <v>19</v>
      </c>
      <c r="M508" s="134">
        <v>2015</v>
      </c>
      <c r="N508" s="125">
        <v>7</v>
      </c>
      <c r="O508" s="124" t="s">
        <v>23</v>
      </c>
      <c r="P508" s="124" t="s">
        <v>364</v>
      </c>
      <c r="Q508" s="126">
        <v>90.31</v>
      </c>
      <c r="Z508" s="124"/>
    </row>
    <row r="509" spans="3:26" ht="15" x14ac:dyDescent="0.25">
      <c r="C509" s="124" t="s">
        <v>509</v>
      </c>
      <c r="D509" s="124" t="s">
        <v>14</v>
      </c>
      <c r="E509" s="124" t="s">
        <v>15</v>
      </c>
      <c r="F509" s="125">
        <v>15004894</v>
      </c>
      <c r="G509" s="124"/>
      <c r="H509" s="124" t="s">
        <v>360</v>
      </c>
      <c r="I509" s="124" t="s">
        <v>361</v>
      </c>
      <c r="J509" s="124"/>
      <c r="K509" s="124" t="s">
        <v>18</v>
      </c>
      <c r="L509" s="124" t="s">
        <v>19</v>
      </c>
      <c r="M509" s="134">
        <v>2015</v>
      </c>
      <c r="N509" s="125">
        <v>7</v>
      </c>
      <c r="O509" s="124" t="s">
        <v>23</v>
      </c>
      <c r="P509" s="124" t="s">
        <v>364</v>
      </c>
      <c r="Q509" s="126">
        <v>1722.9</v>
      </c>
      <c r="Z509" s="124"/>
    </row>
    <row r="510" spans="3:26" ht="15" x14ac:dyDescent="0.25">
      <c r="C510" s="124" t="s">
        <v>509</v>
      </c>
      <c r="D510" s="124" t="s">
        <v>14</v>
      </c>
      <c r="E510" s="124" t="s">
        <v>15</v>
      </c>
      <c r="F510" s="125">
        <v>15004894</v>
      </c>
      <c r="G510" s="124"/>
      <c r="H510" s="124" t="s">
        <v>360</v>
      </c>
      <c r="I510" s="124" t="s">
        <v>361</v>
      </c>
      <c r="J510" s="124"/>
      <c r="K510" s="124" t="s">
        <v>18</v>
      </c>
      <c r="L510" s="124" t="s">
        <v>19</v>
      </c>
      <c r="M510" s="134">
        <v>2015</v>
      </c>
      <c r="N510" s="125">
        <v>7</v>
      </c>
      <c r="O510" s="124" t="s">
        <v>23</v>
      </c>
      <c r="P510" s="124" t="s">
        <v>364</v>
      </c>
      <c r="Q510" s="126">
        <v>322.25</v>
      </c>
      <c r="Z510" s="124"/>
    </row>
    <row r="511" spans="3:26" ht="15" x14ac:dyDescent="0.25">
      <c r="C511" s="124" t="s">
        <v>509</v>
      </c>
      <c r="D511" s="124" t="s">
        <v>14</v>
      </c>
      <c r="E511" s="124" t="s">
        <v>15</v>
      </c>
      <c r="F511" s="125">
        <v>15005618</v>
      </c>
      <c r="G511" s="124"/>
      <c r="H511" s="124" t="s">
        <v>360</v>
      </c>
      <c r="I511" s="124" t="s">
        <v>361</v>
      </c>
      <c r="J511" s="124"/>
      <c r="K511" s="124" t="s">
        <v>18</v>
      </c>
      <c r="L511" s="124" t="s">
        <v>19</v>
      </c>
      <c r="M511" s="134">
        <v>2015</v>
      </c>
      <c r="N511" s="125">
        <v>8</v>
      </c>
      <c r="O511" s="124" t="s">
        <v>23</v>
      </c>
      <c r="P511" s="124" t="s">
        <v>365</v>
      </c>
      <c r="Q511" s="126">
        <v>55</v>
      </c>
      <c r="Z511" s="124"/>
    </row>
    <row r="512" spans="3:26" ht="15" x14ac:dyDescent="0.25">
      <c r="C512" s="124" t="s">
        <v>509</v>
      </c>
      <c r="D512" s="124" t="s">
        <v>14</v>
      </c>
      <c r="E512" s="124" t="s">
        <v>15</v>
      </c>
      <c r="F512" s="125">
        <v>15005666</v>
      </c>
      <c r="G512" s="124"/>
      <c r="H512" s="124" t="s">
        <v>360</v>
      </c>
      <c r="I512" s="124" t="s">
        <v>361</v>
      </c>
      <c r="J512" s="124"/>
      <c r="K512" s="124" t="s">
        <v>18</v>
      </c>
      <c r="L512" s="124" t="s">
        <v>19</v>
      </c>
      <c r="M512" s="134">
        <v>2015</v>
      </c>
      <c r="N512" s="125">
        <v>8</v>
      </c>
      <c r="O512" s="124" t="s">
        <v>21</v>
      </c>
      <c r="P512" s="124" t="s">
        <v>366</v>
      </c>
      <c r="Q512" s="126">
        <v>1385.7</v>
      </c>
      <c r="Z512" s="124"/>
    </row>
    <row r="513" spans="3:26" ht="15" x14ac:dyDescent="0.25">
      <c r="C513" s="124" t="s">
        <v>509</v>
      </c>
      <c r="D513" s="124" t="s">
        <v>14</v>
      </c>
      <c r="E513" s="124" t="s">
        <v>15</v>
      </c>
      <c r="F513" s="125">
        <v>15006311</v>
      </c>
      <c r="G513" s="124"/>
      <c r="H513" s="124" t="s">
        <v>360</v>
      </c>
      <c r="I513" s="124" t="s">
        <v>361</v>
      </c>
      <c r="J513" s="124"/>
      <c r="K513" s="124" t="s">
        <v>18</v>
      </c>
      <c r="L513" s="124" t="s">
        <v>19</v>
      </c>
      <c r="M513" s="134">
        <v>2015</v>
      </c>
      <c r="N513" s="125">
        <v>9</v>
      </c>
      <c r="O513" s="124" t="s">
        <v>23</v>
      </c>
      <c r="P513" s="124" t="s">
        <v>440</v>
      </c>
      <c r="Q513" s="126">
        <v>9</v>
      </c>
      <c r="Z513" s="124"/>
    </row>
    <row r="514" spans="3:26" ht="15" x14ac:dyDescent="0.25">
      <c r="C514" s="124" t="s">
        <v>509</v>
      </c>
      <c r="D514" s="124" t="s">
        <v>14</v>
      </c>
      <c r="E514" s="124" t="s">
        <v>15</v>
      </c>
      <c r="F514" s="125">
        <v>15006311</v>
      </c>
      <c r="G514" s="124"/>
      <c r="H514" s="124" t="s">
        <v>360</v>
      </c>
      <c r="I514" s="124" t="s">
        <v>361</v>
      </c>
      <c r="J514" s="124"/>
      <c r="K514" s="124" t="s">
        <v>18</v>
      </c>
      <c r="L514" s="124" t="s">
        <v>19</v>
      </c>
      <c r="M514" s="134">
        <v>2015</v>
      </c>
      <c r="N514" s="125">
        <v>9</v>
      </c>
      <c r="O514" s="124" t="s">
        <v>23</v>
      </c>
      <c r="P514" s="124" t="s">
        <v>440</v>
      </c>
      <c r="Q514" s="126">
        <v>41.94</v>
      </c>
      <c r="Z514" s="124"/>
    </row>
    <row r="515" spans="3:26" ht="15" x14ac:dyDescent="0.25">
      <c r="C515" s="124" t="s">
        <v>509</v>
      </c>
      <c r="D515" s="124" t="s">
        <v>14</v>
      </c>
      <c r="E515" s="124" t="s">
        <v>15</v>
      </c>
      <c r="F515" s="125">
        <v>15006311</v>
      </c>
      <c r="G515" s="124"/>
      <c r="H515" s="124" t="s">
        <v>360</v>
      </c>
      <c r="I515" s="124" t="s">
        <v>361</v>
      </c>
      <c r="J515" s="124"/>
      <c r="K515" s="124" t="s">
        <v>18</v>
      </c>
      <c r="L515" s="124" t="s">
        <v>19</v>
      </c>
      <c r="M515" s="134">
        <v>2015</v>
      </c>
      <c r="N515" s="125">
        <v>9</v>
      </c>
      <c r="O515" s="124" t="s">
        <v>23</v>
      </c>
      <c r="P515" s="124" t="s">
        <v>440</v>
      </c>
      <c r="Q515" s="126">
        <v>17.38</v>
      </c>
      <c r="Z515" s="124"/>
    </row>
    <row r="516" spans="3:26" ht="15" x14ac:dyDescent="0.25">
      <c r="C516" s="124" t="s">
        <v>509</v>
      </c>
      <c r="D516" s="124" t="s">
        <v>14</v>
      </c>
      <c r="E516" s="124" t="s">
        <v>15</v>
      </c>
      <c r="F516" s="125">
        <v>15006311</v>
      </c>
      <c r="G516" s="124"/>
      <c r="H516" s="124" t="s">
        <v>360</v>
      </c>
      <c r="I516" s="124" t="s">
        <v>361</v>
      </c>
      <c r="J516" s="124"/>
      <c r="K516" s="124" t="s">
        <v>18</v>
      </c>
      <c r="L516" s="124" t="s">
        <v>19</v>
      </c>
      <c r="M516" s="134">
        <v>2015</v>
      </c>
      <c r="N516" s="125">
        <v>9</v>
      </c>
      <c r="O516" s="124" t="s">
        <v>23</v>
      </c>
      <c r="P516" s="124" t="s">
        <v>440</v>
      </c>
      <c r="Q516" s="126">
        <v>55</v>
      </c>
      <c r="Z516" s="124"/>
    </row>
    <row r="517" spans="3:26" ht="15" x14ac:dyDescent="0.25">
      <c r="C517" s="124" t="s">
        <v>509</v>
      </c>
      <c r="D517" s="124" t="s">
        <v>14</v>
      </c>
      <c r="E517" s="124" t="s">
        <v>15</v>
      </c>
      <c r="F517" s="125">
        <v>15006311</v>
      </c>
      <c r="G517" s="124"/>
      <c r="H517" s="124" t="s">
        <v>360</v>
      </c>
      <c r="I517" s="124" t="s">
        <v>361</v>
      </c>
      <c r="J517" s="124"/>
      <c r="K517" s="124" t="s">
        <v>18</v>
      </c>
      <c r="L517" s="124" t="s">
        <v>19</v>
      </c>
      <c r="M517" s="134">
        <v>2015</v>
      </c>
      <c r="N517" s="125">
        <v>9</v>
      </c>
      <c r="O517" s="124" t="s">
        <v>23</v>
      </c>
      <c r="P517" s="124" t="s">
        <v>440</v>
      </c>
      <c r="Q517" s="126">
        <v>7</v>
      </c>
      <c r="Z517" s="124"/>
    </row>
    <row r="518" spans="3:26" ht="15" x14ac:dyDescent="0.25">
      <c r="C518" s="124" t="s">
        <v>509</v>
      </c>
      <c r="D518" s="124" t="s">
        <v>14</v>
      </c>
      <c r="E518" s="124" t="s">
        <v>15</v>
      </c>
      <c r="F518" s="125">
        <v>15006350</v>
      </c>
      <c r="G518" s="124"/>
      <c r="H518" s="124" t="s">
        <v>360</v>
      </c>
      <c r="I518" s="124" t="s">
        <v>361</v>
      </c>
      <c r="J518" s="124"/>
      <c r="K518" s="124" t="s">
        <v>18</v>
      </c>
      <c r="L518" s="124" t="s">
        <v>19</v>
      </c>
      <c r="M518" s="134">
        <v>2015</v>
      </c>
      <c r="N518" s="125">
        <v>9</v>
      </c>
      <c r="O518" s="124" t="s">
        <v>21</v>
      </c>
      <c r="P518" s="124" t="s">
        <v>441</v>
      </c>
      <c r="Q518" s="126">
        <v>42.87</v>
      </c>
      <c r="Z518" s="124"/>
    </row>
    <row r="519" spans="3:26" ht="15" x14ac:dyDescent="0.25">
      <c r="C519" s="124" t="s">
        <v>509</v>
      </c>
      <c r="D519" s="124" t="s">
        <v>14</v>
      </c>
      <c r="E519" s="124" t="s">
        <v>15</v>
      </c>
      <c r="F519" s="125">
        <v>15006350</v>
      </c>
      <c r="G519" s="124"/>
      <c r="H519" s="124" t="s">
        <v>360</v>
      </c>
      <c r="I519" s="124" t="s">
        <v>361</v>
      </c>
      <c r="J519" s="124"/>
      <c r="K519" s="124" t="s">
        <v>18</v>
      </c>
      <c r="L519" s="124" t="s">
        <v>19</v>
      </c>
      <c r="M519" s="134">
        <v>2015</v>
      </c>
      <c r="N519" s="125">
        <v>9</v>
      </c>
      <c r="O519" s="124" t="s">
        <v>21</v>
      </c>
      <c r="P519" s="124" t="s">
        <v>441</v>
      </c>
      <c r="Q519" s="126">
        <v>8.94</v>
      </c>
      <c r="Z519" s="124"/>
    </row>
    <row r="520" spans="3:26" ht="15" x14ac:dyDescent="0.25">
      <c r="C520" s="124" t="s">
        <v>509</v>
      </c>
      <c r="D520" s="124" t="s">
        <v>14</v>
      </c>
      <c r="E520" s="124" t="s">
        <v>15</v>
      </c>
      <c r="F520" s="125">
        <v>15006350</v>
      </c>
      <c r="G520" s="124"/>
      <c r="H520" s="124" t="s">
        <v>360</v>
      </c>
      <c r="I520" s="124" t="s">
        <v>361</v>
      </c>
      <c r="J520" s="124"/>
      <c r="K520" s="124" t="s">
        <v>18</v>
      </c>
      <c r="L520" s="124" t="s">
        <v>19</v>
      </c>
      <c r="M520" s="134">
        <v>2015</v>
      </c>
      <c r="N520" s="125">
        <v>9</v>
      </c>
      <c r="O520" s="124" t="s">
        <v>21</v>
      </c>
      <c r="P520" s="124" t="s">
        <v>441</v>
      </c>
      <c r="Q520" s="126">
        <v>53.95</v>
      </c>
      <c r="Z520" s="124"/>
    </row>
    <row r="521" spans="3:26" ht="15" x14ac:dyDescent="0.25">
      <c r="C521" s="124" t="s">
        <v>509</v>
      </c>
      <c r="D521" s="124" t="s">
        <v>14</v>
      </c>
      <c r="E521" s="124" t="s">
        <v>15</v>
      </c>
      <c r="F521" s="125">
        <v>15006350</v>
      </c>
      <c r="G521" s="124"/>
      <c r="H521" s="124" t="s">
        <v>360</v>
      </c>
      <c r="I521" s="124" t="s">
        <v>361</v>
      </c>
      <c r="J521" s="124"/>
      <c r="K521" s="124" t="s">
        <v>18</v>
      </c>
      <c r="L521" s="124" t="s">
        <v>19</v>
      </c>
      <c r="M521" s="134">
        <v>2015</v>
      </c>
      <c r="N521" s="125">
        <v>9</v>
      </c>
      <c r="O521" s="124" t="s">
        <v>21</v>
      </c>
      <c r="P521" s="124" t="s">
        <v>441</v>
      </c>
      <c r="Q521" s="126">
        <v>107.92</v>
      </c>
      <c r="Z521" s="124"/>
    </row>
    <row r="522" spans="3:26" ht="15" x14ac:dyDescent="0.25">
      <c r="C522" s="124" t="s">
        <v>509</v>
      </c>
      <c r="D522" s="124" t="s">
        <v>14</v>
      </c>
      <c r="E522" s="124" t="s">
        <v>15</v>
      </c>
      <c r="F522" s="125">
        <v>15006350</v>
      </c>
      <c r="G522" s="124"/>
      <c r="H522" s="124" t="s">
        <v>360</v>
      </c>
      <c r="I522" s="124" t="s">
        <v>361</v>
      </c>
      <c r="J522" s="124"/>
      <c r="K522" s="124" t="s">
        <v>18</v>
      </c>
      <c r="L522" s="124" t="s">
        <v>19</v>
      </c>
      <c r="M522" s="134">
        <v>2015</v>
      </c>
      <c r="N522" s="125">
        <v>9</v>
      </c>
      <c r="O522" s="124" t="s">
        <v>21</v>
      </c>
      <c r="P522" s="124" t="s">
        <v>441</v>
      </c>
      <c r="Q522" s="126">
        <v>33.33</v>
      </c>
      <c r="Z522" s="124"/>
    </row>
    <row r="523" spans="3:26" ht="15" x14ac:dyDescent="0.25">
      <c r="C523" s="124" t="s">
        <v>509</v>
      </c>
      <c r="D523" s="124" t="s">
        <v>14</v>
      </c>
      <c r="E523" s="124" t="s">
        <v>15</v>
      </c>
      <c r="F523" s="125">
        <v>15006350</v>
      </c>
      <c r="G523" s="124"/>
      <c r="H523" s="124" t="s">
        <v>360</v>
      </c>
      <c r="I523" s="124" t="s">
        <v>361</v>
      </c>
      <c r="J523" s="124"/>
      <c r="K523" s="124" t="s">
        <v>18</v>
      </c>
      <c r="L523" s="124" t="s">
        <v>19</v>
      </c>
      <c r="M523" s="134">
        <v>2015</v>
      </c>
      <c r="N523" s="125">
        <v>9</v>
      </c>
      <c r="O523" s="124" t="s">
        <v>21</v>
      </c>
      <c r="P523" s="124" t="s">
        <v>441</v>
      </c>
      <c r="Q523" s="126">
        <v>15.99</v>
      </c>
      <c r="Z523" s="124"/>
    </row>
    <row r="524" spans="3:26" ht="15" x14ac:dyDescent="0.25">
      <c r="C524" s="124" t="s">
        <v>509</v>
      </c>
      <c r="D524" s="124" t="s">
        <v>14</v>
      </c>
      <c r="E524" s="124" t="s">
        <v>15</v>
      </c>
      <c r="F524" s="125">
        <v>15006350</v>
      </c>
      <c r="G524" s="124"/>
      <c r="H524" s="124" t="s">
        <v>360</v>
      </c>
      <c r="I524" s="124" t="s">
        <v>361</v>
      </c>
      <c r="J524" s="124"/>
      <c r="K524" s="124" t="s">
        <v>18</v>
      </c>
      <c r="L524" s="124" t="s">
        <v>19</v>
      </c>
      <c r="M524" s="134">
        <v>2015</v>
      </c>
      <c r="N524" s="125">
        <v>9</v>
      </c>
      <c r="O524" s="124" t="s">
        <v>21</v>
      </c>
      <c r="P524" s="124" t="s">
        <v>441</v>
      </c>
      <c r="Q524" s="126">
        <v>9.23</v>
      </c>
      <c r="Z524" s="124"/>
    </row>
    <row r="525" spans="3:26" ht="15" x14ac:dyDescent="0.25">
      <c r="C525" s="124" t="s">
        <v>509</v>
      </c>
      <c r="D525" s="124" t="s">
        <v>14</v>
      </c>
      <c r="E525" s="124" t="s">
        <v>15</v>
      </c>
      <c r="F525" s="125">
        <v>15006350</v>
      </c>
      <c r="G525" s="124"/>
      <c r="H525" s="124" t="s">
        <v>360</v>
      </c>
      <c r="I525" s="124" t="s">
        <v>361</v>
      </c>
      <c r="J525" s="124"/>
      <c r="K525" s="124" t="s">
        <v>18</v>
      </c>
      <c r="L525" s="124" t="s">
        <v>19</v>
      </c>
      <c r="M525" s="134">
        <v>2015</v>
      </c>
      <c r="N525" s="125">
        <v>9</v>
      </c>
      <c r="O525" s="124" t="s">
        <v>21</v>
      </c>
      <c r="P525" s="124" t="s">
        <v>441</v>
      </c>
      <c r="Q525" s="126">
        <v>8.99</v>
      </c>
      <c r="Z525" s="124"/>
    </row>
    <row r="526" spans="3:26" ht="15" x14ac:dyDescent="0.25">
      <c r="C526" s="124" t="s">
        <v>509</v>
      </c>
      <c r="D526" s="124" t="s">
        <v>14</v>
      </c>
      <c r="E526" s="124" t="s">
        <v>15</v>
      </c>
      <c r="F526" s="125">
        <v>15006480</v>
      </c>
      <c r="G526" s="124"/>
      <c r="H526" s="124" t="s">
        <v>360</v>
      </c>
      <c r="I526" s="124" t="s">
        <v>361</v>
      </c>
      <c r="J526" s="124"/>
      <c r="K526" s="124" t="s">
        <v>18</v>
      </c>
      <c r="L526" s="124" t="s">
        <v>442</v>
      </c>
      <c r="M526" s="134">
        <v>2015</v>
      </c>
      <c r="N526" s="125">
        <v>10</v>
      </c>
      <c r="O526" s="124" t="s">
        <v>443</v>
      </c>
      <c r="P526" s="124" t="s">
        <v>444</v>
      </c>
      <c r="Q526" s="126">
        <v>103.99</v>
      </c>
      <c r="Z526" s="124"/>
    </row>
    <row r="527" spans="3:26" ht="15" x14ac:dyDescent="0.25">
      <c r="C527" s="124" t="s">
        <v>509</v>
      </c>
      <c r="D527" s="124" t="s">
        <v>14</v>
      </c>
      <c r="E527" s="124" t="s">
        <v>15</v>
      </c>
      <c r="F527" s="125">
        <v>15006645</v>
      </c>
      <c r="G527" s="124"/>
      <c r="H527" s="124" t="s">
        <v>360</v>
      </c>
      <c r="I527" s="124" t="s">
        <v>361</v>
      </c>
      <c r="J527" s="124"/>
      <c r="K527" s="124" t="s">
        <v>18</v>
      </c>
      <c r="L527" s="124" t="s">
        <v>141</v>
      </c>
      <c r="M527" s="134">
        <v>2015</v>
      </c>
      <c r="N527" s="125">
        <v>10</v>
      </c>
      <c r="O527" s="124" t="s">
        <v>445</v>
      </c>
      <c r="P527" s="124" t="s">
        <v>446</v>
      </c>
      <c r="Q527" s="126">
        <v>33.619999999999997</v>
      </c>
      <c r="Z527" s="124"/>
    </row>
    <row r="528" spans="3:26" ht="15" x14ac:dyDescent="0.25">
      <c r="C528" s="124" t="s">
        <v>509</v>
      </c>
      <c r="D528" s="124" t="s">
        <v>14</v>
      </c>
      <c r="E528" s="124" t="s">
        <v>15</v>
      </c>
      <c r="F528" s="125">
        <v>15006645</v>
      </c>
      <c r="G528" s="124"/>
      <c r="H528" s="124" t="s">
        <v>360</v>
      </c>
      <c r="I528" s="124" t="s">
        <v>361</v>
      </c>
      <c r="J528" s="124"/>
      <c r="K528" s="124" t="s">
        <v>18</v>
      </c>
      <c r="L528" s="124" t="s">
        <v>141</v>
      </c>
      <c r="M528" s="134">
        <v>2015</v>
      </c>
      <c r="N528" s="125">
        <v>10</v>
      </c>
      <c r="O528" s="124" t="s">
        <v>445</v>
      </c>
      <c r="P528" s="124" t="s">
        <v>446</v>
      </c>
      <c r="Q528" s="126">
        <v>-13.5</v>
      </c>
      <c r="Z528" s="124"/>
    </row>
    <row r="529" spans="3:26" ht="15" x14ac:dyDescent="0.25">
      <c r="C529" s="124" t="s">
        <v>509</v>
      </c>
      <c r="D529" s="124" t="s">
        <v>14</v>
      </c>
      <c r="E529" s="124" t="s">
        <v>15</v>
      </c>
      <c r="F529" s="124"/>
      <c r="G529" s="124" t="s">
        <v>250</v>
      </c>
      <c r="H529" s="124" t="s">
        <v>251</v>
      </c>
      <c r="I529" s="124" t="s">
        <v>252</v>
      </c>
      <c r="J529" s="124"/>
      <c r="K529" s="124"/>
      <c r="L529" s="124" t="s">
        <v>18</v>
      </c>
      <c r="M529" s="134">
        <v>2015</v>
      </c>
      <c r="N529" s="125">
        <v>6</v>
      </c>
      <c r="O529" s="124" t="s">
        <v>253</v>
      </c>
      <c r="P529" s="124"/>
      <c r="Q529" s="126">
        <v>252900</v>
      </c>
      <c r="Z529" s="124"/>
    </row>
    <row r="530" spans="3:26" ht="15" x14ac:dyDescent="0.25">
      <c r="C530" s="124" t="s">
        <v>509</v>
      </c>
      <c r="D530" s="124" t="s">
        <v>14</v>
      </c>
      <c r="E530" s="124" t="s">
        <v>15</v>
      </c>
      <c r="F530" s="124"/>
      <c r="G530" s="124" t="s">
        <v>507</v>
      </c>
      <c r="H530" s="124" t="s">
        <v>251</v>
      </c>
      <c r="I530" s="124" t="s">
        <v>252</v>
      </c>
      <c r="J530" s="124"/>
      <c r="K530" s="124"/>
      <c r="L530" s="124" t="s">
        <v>18</v>
      </c>
      <c r="M530" s="134">
        <v>2015</v>
      </c>
      <c r="N530" s="125">
        <v>11</v>
      </c>
      <c r="O530" s="124" t="s">
        <v>508</v>
      </c>
      <c r="P530" s="124"/>
      <c r="Q530" s="126">
        <v>196700</v>
      </c>
      <c r="Z530" s="12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4" sqref="C14"/>
    </sheetView>
  </sheetViews>
  <sheetFormatPr defaultRowHeight="12.75" x14ac:dyDescent="0.2"/>
  <cols>
    <col min="1" max="1" width="27.28515625" customWidth="1"/>
    <col min="2" max="2" width="90" customWidth="1"/>
    <col min="3" max="3" width="11.85546875" customWidth="1"/>
  </cols>
  <sheetData>
    <row r="1" spans="1:3" x14ac:dyDescent="0.2">
      <c r="A1" t="s">
        <v>263</v>
      </c>
      <c r="B1" t="s">
        <v>264</v>
      </c>
      <c r="C1" t="s">
        <v>265</v>
      </c>
    </row>
    <row r="2" spans="1:3" x14ac:dyDescent="0.2">
      <c r="A2" t="s">
        <v>266</v>
      </c>
      <c r="B2" t="s">
        <v>267</v>
      </c>
      <c r="C2">
        <v>300</v>
      </c>
    </row>
    <row r="3" spans="1:3" x14ac:dyDescent="0.2">
      <c r="A3" t="s">
        <v>268</v>
      </c>
      <c r="B3" t="s">
        <v>269</v>
      </c>
      <c r="C3">
        <v>500</v>
      </c>
    </row>
    <row r="4" spans="1:3" x14ac:dyDescent="0.2">
      <c r="A4" t="s">
        <v>270</v>
      </c>
      <c r="B4" t="s">
        <v>271</v>
      </c>
      <c r="C4">
        <v>500</v>
      </c>
    </row>
    <row r="5" spans="1:3" x14ac:dyDescent="0.2">
      <c r="A5" t="s">
        <v>266</v>
      </c>
      <c r="B5" t="s">
        <v>272</v>
      </c>
      <c r="C5">
        <v>700</v>
      </c>
    </row>
    <row r="6" spans="1:3" x14ac:dyDescent="0.2">
      <c r="A6" t="s">
        <v>273</v>
      </c>
      <c r="B6" t="s">
        <v>274</v>
      </c>
      <c r="C6">
        <v>750</v>
      </c>
    </row>
    <row r="7" spans="1:3" x14ac:dyDescent="0.2">
      <c r="A7" t="s">
        <v>275</v>
      </c>
      <c r="B7" t="s">
        <v>276</v>
      </c>
      <c r="C7">
        <v>2000</v>
      </c>
    </row>
    <row r="8" spans="1:3" x14ac:dyDescent="0.2">
      <c r="A8" t="s">
        <v>270</v>
      </c>
      <c r="B8" t="s">
        <v>277</v>
      </c>
      <c r="C8">
        <v>1500</v>
      </c>
    </row>
    <row r="9" spans="1:3" x14ac:dyDescent="0.2">
      <c r="A9" t="s">
        <v>266</v>
      </c>
      <c r="B9" t="s">
        <v>278</v>
      </c>
      <c r="C9">
        <v>3000</v>
      </c>
    </row>
    <row r="10" spans="1:3" x14ac:dyDescent="0.2">
      <c r="A10" t="s">
        <v>266</v>
      </c>
      <c r="B10" t="s">
        <v>279</v>
      </c>
      <c r="C10">
        <v>2400</v>
      </c>
    </row>
    <row r="11" spans="1:3" x14ac:dyDescent="0.2">
      <c r="A11" t="s">
        <v>280</v>
      </c>
      <c r="B11" t="s">
        <v>281</v>
      </c>
      <c r="C11">
        <v>4000</v>
      </c>
    </row>
    <row r="12" spans="1:3" x14ac:dyDescent="0.2">
      <c r="A12" t="s">
        <v>273</v>
      </c>
      <c r="B12" t="s">
        <v>282</v>
      </c>
      <c r="C12">
        <v>4500</v>
      </c>
    </row>
    <row r="13" spans="1:3" x14ac:dyDescent="0.2">
      <c r="A13" t="s">
        <v>283</v>
      </c>
      <c r="B13" t="s">
        <v>284</v>
      </c>
      <c r="C13">
        <v>3400</v>
      </c>
    </row>
    <row r="14" spans="1:3" x14ac:dyDescent="0.2">
      <c r="A14" t="s">
        <v>283</v>
      </c>
      <c r="B14" t="s">
        <v>285</v>
      </c>
      <c r="C14">
        <f>25000+20000</f>
        <v>45000</v>
      </c>
    </row>
    <row r="15" spans="1:3" x14ac:dyDescent="0.2">
      <c r="A15" t="s">
        <v>286</v>
      </c>
      <c r="B15" t="s">
        <v>287</v>
      </c>
      <c r="C15">
        <v>1274</v>
      </c>
    </row>
    <row r="16" spans="1:3" x14ac:dyDescent="0.2">
      <c r="A16" t="s">
        <v>288</v>
      </c>
      <c r="B16" t="s">
        <v>289</v>
      </c>
      <c r="C16">
        <f>(1800+30+30)*2</f>
        <v>3720</v>
      </c>
    </row>
    <row r="17" spans="1:3" x14ac:dyDescent="0.2">
      <c r="A17" t="s">
        <v>288</v>
      </c>
      <c r="B17" t="s">
        <v>290</v>
      </c>
      <c r="C17">
        <f>74*7*2</f>
        <v>1036</v>
      </c>
    </row>
    <row r="18" spans="1:3" x14ac:dyDescent="0.2">
      <c r="A18" t="s">
        <v>288</v>
      </c>
      <c r="B18" t="s">
        <v>291</v>
      </c>
      <c r="C18">
        <f>(90*7)*2</f>
        <v>1260</v>
      </c>
    </row>
    <row r="20" spans="1:3" x14ac:dyDescent="0.2">
      <c r="A20" t="s">
        <v>266</v>
      </c>
      <c r="B20" t="s">
        <v>294</v>
      </c>
      <c r="C20">
        <f>38450-20000</f>
        <v>18450</v>
      </c>
    </row>
    <row r="21" spans="1:3" x14ac:dyDescent="0.2">
      <c r="A21" t="s">
        <v>275</v>
      </c>
      <c r="B21" t="s">
        <v>295</v>
      </c>
      <c r="C21">
        <v>10000</v>
      </c>
    </row>
    <row r="22" spans="1:3" x14ac:dyDescent="0.2">
      <c r="A22" t="s">
        <v>74</v>
      </c>
      <c r="B22" t="s">
        <v>74</v>
      </c>
      <c r="C22">
        <v>2000</v>
      </c>
    </row>
    <row r="24" spans="1:3" x14ac:dyDescent="0.2">
      <c r="A24" t="s">
        <v>312</v>
      </c>
      <c r="C24">
        <f>SUM(C2:C22)</f>
        <v>106290</v>
      </c>
    </row>
    <row r="26" spans="1:3" x14ac:dyDescent="0.2">
      <c r="A26" t="s">
        <v>292</v>
      </c>
      <c r="B26" t="s">
        <v>293</v>
      </c>
      <c r="C26">
        <v>32000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9"/>
  <sheetViews>
    <sheetView workbookViewId="0">
      <selection activeCell="D37" sqref="D37"/>
    </sheetView>
  </sheetViews>
  <sheetFormatPr defaultRowHeight="12.75" x14ac:dyDescent="0.2"/>
  <cols>
    <col min="2" max="4" width="50.42578125" customWidth="1"/>
  </cols>
  <sheetData>
    <row r="3" spans="1:6" ht="18" x14ac:dyDescent="0.25">
      <c r="B3" s="10">
        <v>2016</v>
      </c>
    </row>
    <row r="4" spans="1:6" ht="14.25" x14ac:dyDescent="0.2">
      <c r="B4" s="9" t="s">
        <v>263</v>
      </c>
      <c r="C4" s="9" t="s">
        <v>264</v>
      </c>
      <c r="D4" s="9" t="s">
        <v>265</v>
      </c>
    </row>
    <row r="5" spans="1:6" x14ac:dyDescent="0.2">
      <c r="A5" s="11"/>
      <c r="B5" s="11" t="s">
        <v>268</v>
      </c>
      <c r="C5" s="11" t="s">
        <v>269</v>
      </c>
      <c r="D5" s="11">
        <v>500</v>
      </c>
      <c r="E5" s="11"/>
      <c r="F5" s="11"/>
    </row>
    <row r="6" spans="1:6" x14ac:dyDescent="0.2">
      <c r="A6" s="11"/>
      <c r="B6" s="11" t="s">
        <v>273</v>
      </c>
      <c r="C6" s="11" t="s">
        <v>274</v>
      </c>
      <c r="D6" s="11">
        <v>750</v>
      </c>
      <c r="E6" s="11"/>
      <c r="F6" s="11"/>
    </row>
    <row r="7" spans="1:6" x14ac:dyDescent="0.2">
      <c r="A7" s="11"/>
      <c r="B7" s="11" t="s">
        <v>275</v>
      </c>
      <c r="C7" s="11" t="s">
        <v>276</v>
      </c>
      <c r="D7" s="11">
        <v>2000</v>
      </c>
      <c r="E7" s="11"/>
      <c r="F7" s="11"/>
    </row>
    <row r="8" spans="1:6" x14ac:dyDescent="0.2">
      <c r="A8" s="11"/>
      <c r="B8" s="11" t="s">
        <v>270</v>
      </c>
      <c r="C8" s="11" t="s">
        <v>277</v>
      </c>
      <c r="D8" s="11">
        <v>1500</v>
      </c>
      <c r="E8" s="11"/>
      <c r="F8" s="11"/>
    </row>
    <row r="9" spans="1:6" x14ac:dyDescent="0.2">
      <c r="A9" s="11"/>
      <c r="B9" s="11" t="s">
        <v>266</v>
      </c>
      <c r="C9" s="11" t="s">
        <v>278</v>
      </c>
      <c r="D9" s="11">
        <v>3500</v>
      </c>
      <c r="E9" s="11"/>
      <c r="F9" s="11"/>
    </row>
    <row r="10" spans="1:6" x14ac:dyDescent="0.2">
      <c r="A10" s="11"/>
      <c r="B10" s="11" t="s">
        <v>273</v>
      </c>
      <c r="C10" s="11" t="s">
        <v>282</v>
      </c>
      <c r="D10" s="11">
        <v>4500</v>
      </c>
      <c r="E10" s="11"/>
      <c r="F10" s="11"/>
    </row>
    <row r="11" spans="1:6" x14ac:dyDescent="0.2">
      <c r="A11" s="11"/>
      <c r="B11" s="57" t="s">
        <v>283</v>
      </c>
      <c r="C11" s="57" t="s">
        <v>313</v>
      </c>
      <c r="D11" s="57">
        <v>1500</v>
      </c>
      <c r="E11" s="11"/>
      <c r="F11" s="11"/>
    </row>
    <row r="12" spans="1:6" x14ac:dyDescent="0.2">
      <c r="A12" s="11"/>
      <c r="B12" s="11" t="s">
        <v>283</v>
      </c>
      <c r="C12" s="11" t="s">
        <v>316</v>
      </c>
      <c r="D12" s="11">
        <v>3000</v>
      </c>
      <c r="E12" s="11"/>
      <c r="F12" s="11"/>
    </row>
    <row r="13" spans="1:6" x14ac:dyDescent="0.2">
      <c r="A13" s="11"/>
      <c r="B13" s="11" t="s">
        <v>283</v>
      </c>
      <c r="C13" s="11" t="s">
        <v>317</v>
      </c>
      <c r="D13" s="11">
        <v>25000</v>
      </c>
      <c r="E13" s="11"/>
      <c r="F13" s="11"/>
    </row>
    <row r="14" spans="1:6" x14ac:dyDescent="0.2">
      <c r="A14" s="11"/>
      <c r="B14" s="11" t="s">
        <v>286</v>
      </c>
      <c r="C14" s="11" t="s">
        <v>318</v>
      </c>
      <c r="D14" s="11">
        <v>1274</v>
      </c>
      <c r="E14" s="11"/>
      <c r="F14" s="11"/>
    </row>
    <row r="15" spans="1:6" x14ac:dyDescent="0.2">
      <c r="A15" s="11"/>
      <c r="B15" s="11" t="s">
        <v>322</v>
      </c>
      <c r="C15" s="11" t="s">
        <v>319</v>
      </c>
      <c r="D15" s="11">
        <f>(1800+30+30)*2</f>
        <v>3720</v>
      </c>
      <c r="E15" s="11"/>
      <c r="F15" s="11"/>
    </row>
    <row r="16" spans="1:6" x14ac:dyDescent="0.2">
      <c r="A16" s="11"/>
      <c r="B16" s="11" t="s">
        <v>322</v>
      </c>
      <c r="C16" s="11" t="s">
        <v>320</v>
      </c>
      <c r="D16" s="11">
        <f>74*7*2</f>
        <v>1036</v>
      </c>
      <c r="E16" s="11"/>
      <c r="F16" s="11"/>
    </row>
    <row r="17" spans="1:6" x14ac:dyDescent="0.2">
      <c r="A17" s="11"/>
      <c r="B17" s="11" t="s">
        <v>322</v>
      </c>
      <c r="C17" s="11" t="s">
        <v>321</v>
      </c>
      <c r="D17" s="11">
        <f>(90*7)*2</f>
        <v>1260</v>
      </c>
      <c r="E17" s="11"/>
      <c r="F17" s="11"/>
    </row>
    <row r="18" spans="1:6" x14ac:dyDescent="0.2">
      <c r="A18" s="11"/>
      <c r="B18" s="11" t="s">
        <v>275</v>
      </c>
      <c r="C18" s="11" t="s">
        <v>295</v>
      </c>
      <c r="D18" s="11">
        <v>12000</v>
      </c>
      <c r="E18" s="11"/>
      <c r="F18" s="11"/>
    </row>
    <row r="19" spans="1:6" x14ac:dyDescent="0.2">
      <c r="A19" s="11"/>
      <c r="B19" s="11" t="s">
        <v>275</v>
      </c>
      <c r="C19" s="11" t="s">
        <v>325</v>
      </c>
      <c r="D19" s="11">
        <v>10000</v>
      </c>
      <c r="E19" s="11"/>
      <c r="F19" s="11"/>
    </row>
    <row r="20" spans="1:6" x14ac:dyDescent="0.2">
      <c r="A20" s="11"/>
      <c r="B20" s="11" t="s">
        <v>275</v>
      </c>
      <c r="C20" s="11" t="s">
        <v>326</v>
      </c>
      <c r="D20" s="11">
        <v>5000</v>
      </c>
      <c r="E20" s="11"/>
      <c r="F20" s="11"/>
    </row>
    <row r="21" spans="1:6" x14ac:dyDescent="0.2">
      <c r="A21" s="11"/>
      <c r="B21" s="11" t="s">
        <v>74</v>
      </c>
      <c r="C21" s="11" t="s">
        <v>74</v>
      </c>
      <c r="D21" s="11">
        <v>2000</v>
      </c>
      <c r="E21" s="11"/>
      <c r="F21" s="11"/>
    </row>
    <row r="22" spans="1:6" x14ac:dyDescent="0.2">
      <c r="A22" s="11"/>
      <c r="B22" s="15" t="s">
        <v>323</v>
      </c>
      <c r="C22" s="15"/>
      <c r="D22" s="15" t="s">
        <v>324</v>
      </c>
      <c r="E22" s="11"/>
      <c r="F22" s="11"/>
    </row>
    <row r="23" spans="1:6" x14ac:dyDescent="0.2">
      <c r="A23" s="11"/>
      <c r="B23" s="15" t="s">
        <v>334</v>
      </c>
      <c r="C23" s="15"/>
      <c r="D23" s="15" t="s">
        <v>324</v>
      </c>
      <c r="E23" s="11"/>
      <c r="F23" s="11"/>
    </row>
    <row r="24" spans="1:6" x14ac:dyDescent="0.2">
      <c r="A24" s="11"/>
      <c r="B24" s="11" t="s">
        <v>266</v>
      </c>
      <c r="C24" s="12" t="s">
        <v>314</v>
      </c>
      <c r="D24" s="13">
        <v>1000</v>
      </c>
      <c r="E24" s="11"/>
      <c r="F24" s="11"/>
    </row>
    <row r="25" spans="1:6" x14ac:dyDescent="0.2">
      <c r="A25" s="11"/>
      <c r="B25" s="14" t="s">
        <v>327</v>
      </c>
      <c r="C25" s="15"/>
      <c r="D25" s="15"/>
      <c r="E25" s="11"/>
      <c r="F25" s="11"/>
    </row>
    <row r="26" spans="1:6" x14ac:dyDescent="0.2">
      <c r="A26" s="11"/>
      <c r="B26" s="11" t="s">
        <v>266</v>
      </c>
      <c r="C26" s="11" t="s">
        <v>272</v>
      </c>
      <c r="D26" s="11">
        <v>800</v>
      </c>
      <c r="E26" s="11"/>
      <c r="F26" s="11"/>
    </row>
    <row r="27" spans="1:6" ht="31.5" x14ac:dyDescent="0.2">
      <c r="A27" s="11"/>
      <c r="B27" s="11" t="s">
        <v>266</v>
      </c>
      <c r="C27" s="16" t="s">
        <v>330</v>
      </c>
      <c r="D27" s="17">
        <f>(((1979*12)*1.1)*1.09)+500</f>
        <v>28973.852000000006</v>
      </c>
      <c r="E27" s="11"/>
      <c r="F27" s="11"/>
    </row>
    <row r="28" spans="1:6" x14ac:dyDescent="0.2">
      <c r="A28" s="11"/>
      <c r="B28" s="11" t="s">
        <v>266</v>
      </c>
      <c r="C28" s="11" t="s">
        <v>328</v>
      </c>
      <c r="D28" s="11">
        <f>8*300</f>
        <v>2400</v>
      </c>
      <c r="E28" s="11"/>
      <c r="F28" s="11"/>
    </row>
    <row r="29" spans="1:6" x14ac:dyDescent="0.2">
      <c r="A29" s="11"/>
      <c r="B29" s="11" t="s">
        <v>266</v>
      </c>
      <c r="C29" s="12" t="s">
        <v>267</v>
      </c>
      <c r="D29" s="13">
        <v>300</v>
      </c>
      <c r="E29" s="11"/>
      <c r="F29" s="11"/>
    </row>
    <row r="30" spans="1:6" x14ac:dyDescent="0.2">
      <c r="A30" s="11"/>
      <c r="B30" s="11" t="s">
        <v>266</v>
      </c>
      <c r="C30" s="12" t="s">
        <v>329</v>
      </c>
      <c r="D30" s="13">
        <v>5000</v>
      </c>
      <c r="E30" s="11"/>
      <c r="F30" s="11"/>
    </row>
    <row r="31" spans="1:6" ht="31.5" x14ac:dyDescent="0.2">
      <c r="A31" s="11"/>
      <c r="B31" s="11" t="s">
        <v>266</v>
      </c>
      <c r="C31" s="12" t="s">
        <v>331</v>
      </c>
      <c r="D31" s="17">
        <f>(((1979*6)*1.1)*1.09)+500</f>
        <v>14736.926000000003</v>
      </c>
      <c r="E31" s="11"/>
      <c r="F31" s="11"/>
    </row>
    <row r="32" spans="1:6" x14ac:dyDescent="0.2">
      <c r="A32" s="11"/>
      <c r="B32" s="11" t="s">
        <v>266</v>
      </c>
      <c r="C32" s="56" t="s">
        <v>332</v>
      </c>
      <c r="D32">
        <v>700</v>
      </c>
      <c r="E32" s="11"/>
      <c r="F32" s="11"/>
    </row>
    <row r="33" spans="1:16" x14ac:dyDescent="0.2">
      <c r="A33" s="11"/>
      <c r="B33" s="11" t="s">
        <v>266</v>
      </c>
      <c r="C33" s="56" t="s">
        <v>333</v>
      </c>
      <c r="D33">
        <v>175</v>
      </c>
      <c r="E33" s="11"/>
      <c r="F33" s="11"/>
    </row>
    <row r="34" spans="1:16" x14ac:dyDescent="0.2">
      <c r="A34" s="11"/>
      <c r="B34" s="11" t="s">
        <v>266</v>
      </c>
      <c r="C34" s="12" t="s">
        <v>315</v>
      </c>
      <c r="D34" s="13">
        <v>11000</v>
      </c>
      <c r="E34" s="11"/>
      <c r="F34" s="11"/>
    </row>
    <row r="35" spans="1:16" x14ac:dyDescent="0.2">
      <c r="A35" s="11"/>
      <c r="E35" s="11"/>
      <c r="F35" s="11"/>
    </row>
    <row r="36" spans="1:16" x14ac:dyDescent="0.2">
      <c r="A36" s="11"/>
      <c r="B36" s="58" t="s">
        <v>312</v>
      </c>
      <c r="C36" s="13"/>
      <c r="D36" s="15">
        <f>SUM(D5:D34)</f>
        <v>143625.77800000002</v>
      </c>
      <c r="E36" s="11"/>
      <c r="F36" s="11"/>
    </row>
    <row r="37" spans="1:16" x14ac:dyDescent="0.2">
      <c r="A37" s="11"/>
      <c r="B37" s="12"/>
      <c r="C37" s="13"/>
    </row>
    <row r="38" spans="1:16" x14ac:dyDescent="0.2">
      <c r="A38" s="11"/>
      <c r="B38" s="12"/>
      <c r="C38" s="13"/>
      <c r="D38" s="11"/>
    </row>
    <row r="39" spans="1:16" x14ac:dyDescent="0.2">
      <c r="A39" s="11"/>
      <c r="B39" s="12"/>
      <c r="C39" s="13"/>
      <c r="D39" s="11"/>
    </row>
    <row r="40" spans="1:16" x14ac:dyDescent="0.2">
      <c r="A40" s="11"/>
      <c r="B40" s="12"/>
      <c r="C40" s="13"/>
      <c r="D40" s="11"/>
    </row>
    <row r="41" spans="1:16" x14ac:dyDescent="0.2">
      <c r="A41" s="11"/>
      <c r="D41" s="11"/>
    </row>
    <row r="42" spans="1:16" x14ac:dyDescent="0.2">
      <c r="A42" s="11"/>
      <c r="D42" s="11"/>
    </row>
    <row r="43" spans="1:16" x14ac:dyDescent="0.2">
      <c r="A43" s="11"/>
      <c r="B43" s="18"/>
      <c r="C43" s="18"/>
      <c r="D43" s="18"/>
    </row>
    <row r="44" spans="1:16" x14ac:dyDescent="0.2">
      <c r="A44" s="11"/>
      <c r="B44" s="21"/>
      <c r="C44" s="22"/>
      <c r="D44" s="23"/>
    </row>
    <row r="45" spans="1:16" x14ac:dyDescent="0.2">
      <c r="A45" s="11"/>
      <c r="B45" s="21"/>
      <c r="C45" s="22"/>
      <c r="D45" s="23"/>
    </row>
    <row r="46" spans="1:16" x14ac:dyDescent="0.2">
      <c r="A46" s="11"/>
      <c r="B46" s="21"/>
      <c r="C46" s="28"/>
      <c r="D46" s="22"/>
    </row>
    <row r="47" spans="1:16" x14ac:dyDescent="0.2">
      <c r="A47" s="11"/>
      <c r="B47" s="21"/>
      <c r="C47" s="28"/>
      <c r="D47" s="22"/>
      <c r="E47" s="18"/>
      <c r="F47" s="18"/>
      <c r="G47" s="18"/>
      <c r="H47" s="18"/>
      <c r="I47" s="18"/>
      <c r="J47" s="18"/>
      <c r="K47" s="18"/>
      <c r="L47" s="18"/>
      <c r="M47" s="19"/>
      <c r="N47" s="18"/>
      <c r="O47" s="20"/>
      <c r="P47" s="18"/>
    </row>
    <row r="48" spans="1:16" x14ac:dyDescent="0.2">
      <c r="A48" s="11"/>
      <c r="B48" s="21"/>
      <c r="C48" s="32"/>
      <c r="D48" s="22"/>
      <c r="E48" s="23"/>
      <c r="F48" s="23"/>
      <c r="G48" s="23"/>
      <c r="H48" s="23"/>
      <c r="I48" s="24"/>
      <c r="J48" s="24"/>
      <c r="K48" s="24"/>
      <c r="L48" s="24"/>
      <c r="M48" s="24"/>
      <c r="N48" s="24"/>
      <c r="O48" s="25"/>
      <c r="P48" s="26"/>
    </row>
    <row r="49" spans="1:16" x14ac:dyDescent="0.2">
      <c r="A49" s="11"/>
      <c r="B49" s="33"/>
      <c r="C49" s="28"/>
      <c r="D49" s="22"/>
      <c r="E49" s="23"/>
      <c r="F49" s="23"/>
      <c r="G49" s="23"/>
      <c r="H49" s="23"/>
      <c r="I49" s="24"/>
      <c r="J49" s="24"/>
      <c r="K49" s="24"/>
      <c r="L49" s="24"/>
      <c r="M49" s="24"/>
      <c r="N49" s="24"/>
      <c r="O49" s="27"/>
      <c r="P49" s="26"/>
    </row>
    <row r="50" spans="1:16" x14ac:dyDescent="0.2">
      <c r="A50" s="11"/>
      <c r="B50" s="33"/>
      <c r="C50" s="28"/>
      <c r="D50" s="22"/>
      <c r="E50" s="22"/>
      <c r="F50" s="22"/>
      <c r="G50" s="23"/>
      <c r="H50" s="29"/>
      <c r="I50" s="30"/>
      <c r="J50" s="30"/>
      <c r="K50" s="30"/>
      <c r="L50" s="30"/>
      <c r="M50" s="30"/>
      <c r="N50" s="30"/>
      <c r="O50" s="31"/>
      <c r="P50" s="31"/>
    </row>
    <row r="51" spans="1:16" x14ac:dyDescent="0.2">
      <c r="A51" s="11"/>
      <c r="B51" s="33"/>
      <c r="C51" s="29"/>
      <c r="D51" s="23"/>
      <c r="E51" s="22"/>
      <c r="F51" s="22"/>
      <c r="G51" s="23"/>
      <c r="H51" s="29"/>
      <c r="I51" s="30"/>
      <c r="J51" s="30"/>
      <c r="K51" s="30"/>
      <c r="L51" s="30"/>
      <c r="M51" s="30"/>
      <c r="N51" s="30"/>
      <c r="O51" s="31"/>
      <c r="P51" s="31"/>
    </row>
    <row r="52" spans="1:16" x14ac:dyDescent="0.2">
      <c r="A52" s="11"/>
      <c r="B52" s="33"/>
      <c r="C52" s="29"/>
      <c r="D52" s="23"/>
      <c r="E52" s="22"/>
      <c r="F52" s="22"/>
      <c r="G52" s="23"/>
      <c r="H52" s="29"/>
      <c r="I52" s="30"/>
      <c r="J52" s="30"/>
      <c r="K52" s="30"/>
      <c r="L52" s="30"/>
      <c r="M52" s="30"/>
      <c r="N52" s="30"/>
      <c r="O52" s="31"/>
      <c r="P52" s="31"/>
    </row>
    <row r="53" spans="1:16" x14ac:dyDescent="0.2">
      <c r="A53" s="11"/>
      <c r="B53" s="33"/>
      <c r="C53" s="23"/>
      <c r="D53" s="22"/>
      <c r="E53" s="22"/>
      <c r="F53" s="22"/>
      <c r="G53" s="23"/>
      <c r="H53" s="29"/>
      <c r="I53" s="30"/>
      <c r="J53" s="30"/>
      <c r="K53" s="30"/>
      <c r="L53" s="30"/>
      <c r="M53" s="30"/>
      <c r="N53" s="30"/>
      <c r="O53" s="31"/>
      <c r="P53" s="31"/>
    </row>
    <row r="54" spans="1:16" x14ac:dyDescent="0.2">
      <c r="A54" s="11"/>
      <c r="B54" s="21"/>
      <c r="C54" s="41"/>
      <c r="D54" s="42"/>
      <c r="E54" s="22"/>
      <c r="F54" s="22"/>
      <c r="G54" s="23"/>
      <c r="H54" s="29"/>
      <c r="I54" s="30"/>
      <c r="J54" s="30"/>
      <c r="K54" s="30"/>
      <c r="L54" s="30"/>
      <c r="M54" s="30"/>
      <c r="N54" s="30"/>
      <c r="O54" s="31"/>
      <c r="P54" s="31"/>
    </row>
    <row r="55" spans="1:16" x14ac:dyDescent="0.2">
      <c r="A55" s="11"/>
      <c r="B55" s="21"/>
      <c r="C55" s="41"/>
      <c r="D55" s="41"/>
      <c r="E55" s="23"/>
      <c r="F55" s="23"/>
      <c r="G55" s="23"/>
      <c r="H55" s="29"/>
      <c r="I55" s="34"/>
      <c r="J55" s="34"/>
      <c r="K55" s="34"/>
      <c r="L55" s="34"/>
      <c r="M55" s="34"/>
      <c r="N55" s="34"/>
      <c r="O55" s="35"/>
      <c r="P55" s="36"/>
    </row>
    <row r="56" spans="1:16" x14ac:dyDescent="0.2">
      <c r="A56" s="11"/>
      <c r="B56" s="21"/>
      <c r="C56" s="22"/>
      <c r="D56" s="22"/>
      <c r="E56" s="23"/>
      <c r="F56" s="23"/>
      <c r="G56" s="23"/>
      <c r="H56" s="29"/>
      <c r="I56" s="34"/>
      <c r="J56" s="34"/>
      <c r="K56" s="34"/>
      <c r="L56" s="34"/>
      <c r="M56" s="34"/>
      <c r="N56" s="34"/>
      <c r="O56" s="35"/>
      <c r="P56" s="36"/>
    </row>
    <row r="57" spans="1:16" x14ac:dyDescent="0.2">
      <c r="A57" s="11"/>
      <c r="B57" s="21"/>
      <c r="C57" s="22"/>
      <c r="D57" s="26"/>
      <c r="E57" s="22"/>
      <c r="F57" s="22"/>
      <c r="G57" s="23"/>
      <c r="H57" s="23"/>
      <c r="I57" s="24"/>
      <c r="J57" s="24"/>
      <c r="K57" s="24"/>
      <c r="L57" s="30"/>
      <c r="M57" s="37"/>
      <c r="N57" s="38"/>
      <c r="O57" s="39"/>
      <c r="P57" s="40"/>
    </row>
    <row r="58" spans="1:16" x14ac:dyDescent="0.2">
      <c r="A58" s="11"/>
      <c r="B58" s="21"/>
      <c r="C58" s="22"/>
      <c r="D58" s="26"/>
      <c r="E58" s="42"/>
      <c r="F58" s="42"/>
      <c r="G58" s="23"/>
      <c r="H58" s="43"/>
      <c r="I58" s="24"/>
      <c r="J58" s="24"/>
      <c r="K58" s="43"/>
      <c r="L58" s="30"/>
      <c r="M58" s="24"/>
      <c r="N58" s="30"/>
      <c r="O58" s="44"/>
      <c r="P58" s="40"/>
    </row>
    <row r="59" spans="1:16" x14ac:dyDescent="0.2">
      <c r="A59" s="11"/>
      <c r="B59" s="21"/>
      <c r="C59" s="22"/>
      <c r="D59" s="22"/>
      <c r="E59" s="41"/>
      <c r="F59" s="41"/>
      <c r="G59" s="23"/>
      <c r="H59" s="45"/>
      <c r="I59" s="43"/>
      <c r="J59" s="43"/>
      <c r="K59" s="43"/>
      <c r="L59" s="30"/>
      <c r="M59" s="24"/>
      <c r="N59" s="30"/>
      <c r="O59" s="46"/>
      <c r="P59" s="40"/>
    </row>
    <row r="60" spans="1:16" x14ac:dyDescent="0.2">
      <c r="A60" s="11"/>
      <c r="B60" s="21"/>
      <c r="C60" s="23"/>
      <c r="D60" s="23"/>
      <c r="E60" s="22"/>
      <c r="F60" s="22"/>
      <c r="G60" s="23"/>
      <c r="H60" s="23"/>
      <c r="I60" s="30"/>
      <c r="J60" s="30"/>
      <c r="K60" s="30"/>
      <c r="L60" s="30"/>
      <c r="M60" s="37"/>
      <c r="N60" s="38"/>
      <c r="O60" s="39"/>
      <c r="P60" s="40"/>
    </row>
    <row r="61" spans="1:16" ht="15.75" x14ac:dyDescent="0.25">
      <c r="A61" s="11"/>
      <c r="B61" s="21"/>
      <c r="C61" s="22"/>
      <c r="D61" s="49"/>
      <c r="E61" s="26"/>
      <c r="F61" s="26"/>
      <c r="G61" s="23"/>
      <c r="H61" s="23"/>
      <c r="I61" s="24"/>
      <c r="J61" s="24"/>
      <c r="K61" s="24"/>
      <c r="L61" s="30"/>
      <c r="M61" s="24"/>
      <c r="N61" s="37"/>
      <c r="O61" s="26"/>
      <c r="P61" s="26"/>
    </row>
    <row r="62" spans="1:16" x14ac:dyDescent="0.2">
      <c r="A62" s="11"/>
      <c r="B62" s="21"/>
      <c r="C62" s="22"/>
      <c r="D62" s="23"/>
      <c r="E62" s="23"/>
      <c r="F62" s="41"/>
      <c r="G62" s="23"/>
      <c r="H62" s="23"/>
      <c r="I62" s="24"/>
      <c r="J62" s="24"/>
      <c r="K62" s="24"/>
      <c r="L62" s="30"/>
      <c r="M62" s="24"/>
      <c r="N62" s="24"/>
      <c r="O62" s="26"/>
      <c r="P62" s="26"/>
    </row>
    <row r="63" spans="1:16" x14ac:dyDescent="0.2">
      <c r="A63" s="11"/>
      <c r="B63" s="21"/>
      <c r="C63" s="23"/>
      <c r="D63" s="23"/>
      <c r="E63" s="22"/>
      <c r="F63" s="41"/>
      <c r="G63" s="23"/>
      <c r="H63" s="23"/>
      <c r="I63" s="24"/>
      <c r="J63" s="24"/>
      <c r="K63" s="24"/>
      <c r="L63" s="24"/>
      <c r="M63" s="24"/>
      <c r="N63" s="24"/>
      <c r="O63" s="26"/>
      <c r="P63" s="26"/>
    </row>
    <row r="64" spans="1:16" x14ac:dyDescent="0.2">
      <c r="A64" s="11"/>
      <c r="B64" s="21"/>
      <c r="C64" s="22"/>
      <c r="D64" s="23"/>
      <c r="E64" s="23"/>
      <c r="F64" s="23"/>
      <c r="G64" s="23"/>
      <c r="H64" s="47"/>
      <c r="I64" s="24"/>
      <c r="J64" s="24"/>
      <c r="K64" s="24"/>
      <c r="L64" s="24"/>
      <c r="M64" s="24"/>
      <c r="N64" s="24"/>
      <c r="O64" s="48"/>
      <c r="P64" s="26"/>
    </row>
    <row r="65" spans="1:16" x14ac:dyDescent="0.2">
      <c r="A65" s="11"/>
      <c r="B65" s="21"/>
      <c r="C65" s="22"/>
      <c r="D65" s="23"/>
      <c r="E65" s="22"/>
      <c r="F65" s="22"/>
      <c r="G65" s="23"/>
      <c r="H65" s="50"/>
      <c r="I65" s="24"/>
      <c r="J65" s="24"/>
      <c r="K65" s="24"/>
      <c r="L65" s="24"/>
      <c r="M65" s="24"/>
      <c r="N65" s="24"/>
      <c r="O65" s="27"/>
      <c r="P65" s="26"/>
    </row>
    <row r="66" spans="1:16" x14ac:dyDescent="0.2">
      <c r="A66" s="11"/>
      <c r="B66" s="21"/>
      <c r="C66" s="22"/>
      <c r="D66" s="23"/>
      <c r="E66" s="23"/>
      <c r="F66" s="23"/>
      <c r="G66" s="23"/>
      <c r="H66" s="51"/>
      <c r="I66" s="24"/>
      <c r="J66" s="24"/>
      <c r="K66" s="24"/>
      <c r="L66" s="24"/>
      <c r="M66" s="52"/>
      <c r="N66" s="24"/>
      <c r="O66" s="48"/>
      <c r="P66" s="26"/>
    </row>
    <row r="67" spans="1:16" x14ac:dyDescent="0.2">
      <c r="A67" s="11"/>
      <c r="B67" s="21"/>
      <c r="C67" s="22"/>
      <c r="D67" s="23"/>
      <c r="E67" s="23"/>
      <c r="F67" s="23"/>
      <c r="G67" s="23"/>
      <c r="H67" s="23"/>
      <c r="I67" s="24"/>
      <c r="J67" s="24"/>
      <c r="K67" s="24"/>
      <c r="L67" s="24"/>
      <c r="M67" s="37"/>
      <c r="N67" s="53"/>
      <c r="O67" s="46"/>
      <c r="P67" s="26"/>
    </row>
    <row r="68" spans="1:16" x14ac:dyDescent="0.2">
      <c r="A68" s="11"/>
      <c r="B68" s="21"/>
      <c r="C68" s="22"/>
      <c r="D68" s="23"/>
      <c r="E68" s="23"/>
      <c r="F68" s="23"/>
      <c r="G68" s="23"/>
      <c r="H68" s="23"/>
      <c r="I68" s="24"/>
      <c r="J68" s="24"/>
      <c r="K68" s="24"/>
      <c r="L68" s="24"/>
      <c r="M68" s="24"/>
      <c r="N68" s="38"/>
      <c r="O68" s="46"/>
      <c r="P68" s="26"/>
    </row>
    <row r="69" spans="1:16" x14ac:dyDescent="0.2">
      <c r="A69" s="11"/>
      <c r="B69" s="21"/>
      <c r="C69" s="23"/>
      <c r="D69" s="22"/>
      <c r="E69" s="23"/>
      <c r="F69" s="23"/>
      <c r="G69" s="23"/>
      <c r="H69" s="23"/>
      <c r="I69" s="24"/>
      <c r="J69" s="24"/>
      <c r="K69" s="24"/>
      <c r="L69" s="24"/>
      <c r="M69" s="24"/>
      <c r="N69" s="24"/>
      <c r="O69" s="54"/>
      <c r="P69" s="40"/>
    </row>
    <row r="70" spans="1:16" x14ac:dyDescent="0.2">
      <c r="A70" s="11"/>
      <c r="B70" s="21"/>
      <c r="C70" s="23"/>
      <c r="D70" s="23"/>
      <c r="E70" s="23"/>
      <c r="F70" s="23"/>
      <c r="G70" s="23"/>
      <c r="H70" s="23"/>
      <c r="I70" s="24"/>
      <c r="J70" s="24"/>
      <c r="K70" s="24"/>
      <c r="L70" s="30"/>
      <c r="M70" s="24"/>
      <c r="N70" s="24"/>
      <c r="O70" s="46"/>
      <c r="P70" s="40"/>
    </row>
    <row r="71" spans="1:16" x14ac:dyDescent="0.2">
      <c r="A71" s="11"/>
      <c r="B71" s="21"/>
      <c r="C71" s="23"/>
      <c r="D71" s="23"/>
      <c r="E71" s="23"/>
      <c r="F71" s="41"/>
      <c r="G71" s="23"/>
      <c r="H71" s="23"/>
      <c r="I71" s="24"/>
      <c r="J71" s="24"/>
      <c r="K71" s="24"/>
      <c r="L71" s="24"/>
      <c r="M71" s="24"/>
      <c r="N71" s="24"/>
      <c r="O71" s="54"/>
      <c r="P71" s="40"/>
    </row>
    <row r="72" spans="1:16" x14ac:dyDescent="0.2">
      <c r="A72" s="11"/>
      <c r="B72" s="43"/>
      <c r="C72" s="43"/>
      <c r="D72" s="43"/>
      <c r="E72" s="23"/>
      <c r="F72" s="41"/>
      <c r="G72" s="23"/>
      <c r="H72" s="23"/>
      <c r="I72" s="24"/>
      <c r="J72" s="24"/>
      <c r="K72" s="24"/>
      <c r="L72" s="30"/>
      <c r="M72" s="24"/>
      <c r="N72" s="24"/>
      <c r="O72" s="46"/>
      <c r="P72" s="40"/>
    </row>
    <row r="73" spans="1:16" x14ac:dyDescent="0.2">
      <c r="A73" s="11"/>
      <c r="B73" s="11"/>
      <c r="C73" s="11"/>
      <c r="D73" s="11"/>
      <c r="E73" s="22"/>
      <c r="F73" s="22"/>
      <c r="G73" s="23"/>
      <c r="H73" s="23"/>
      <c r="I73" s="24"/>
      <c r="J73" s="24"/>
      <c r="K73" s="24"/>
      <c r="L73" s="30"/>
      <c r="M73" s="37"/>
      <c r="N73" s="38"/>
      <c r="O73" s="39"/>
      <c r="P73" s="40"/>
    </row>
    <row r="74" spans="1:16" x14ac:dyDescent="0.2">
      <c r="A74" s="11"/>
      <c r="E74" s="23"/>
      <c r="F74" s="22"/>
      <c r="G74" s="23"/>
      <c r="H74" s="23"/>
      <c r="I74" s="37"/>
      <c r="J74" s="37"/>
      <c r="K74" s="37"/>
      <c r="L74" s="37"/>
      <c r="M74" s="37"/>
      <c r="N74" s="37"/>
      <c r="O74" s="39"/>
      <c r="P74" s="26"/>
    </row>
    <row r="75" spans="1:16" x14ac:dyDescent="0.2">
      <c r="A75" s="11"/>
      <c r="E75" s="23"/>
      <c r="F75" s="23"/>
      <c r="G75" s="23"/>
      <c r="H75" s="23"/>
      <c r="I75" s="43"/>
      <c r="J75" s="43"/>
      <c r="K75" s="43"/>
      <c r="L75" s="43"/>
      <c r="M75" s="24"/>
      <c r="N75" s="37"/>
      <c r="O75" s="44"/>
      <c r="P75" s="43"/>
    </row>
    <row r="76" spans="1:16" x14ac:dyDescent="0.2">
      <c r="A76" s="11"/>
      <c r="E76" s="43"/>
      <c r="F76" s="43"/>
      <c r="G76" s="43"/>
      <c r="H76" s="43"/>
      <c r="I76" s="43"/>
      <c r="J76" s="43"/>
      <c r="K76" s="43"/>
      <c r="L76" s="43"/>
      <c r="M76" s="24"/>
      <c r="N76" s="43"/>
      <c r="O76" s="55"/>
      <c r="P76" s="43"/>
    </row>
    <row r="77" spans="1:16" x14ac:dyDescent="0.2">
      <c r="A77" s="11"/>
    </row>
    <row r="78" spans="1:16" x14ac:dyDescent="0.2">
      <c r="A78" s="11"/>
    </row>
    <row r="79" spans="1:16" x14ac:dyDescent="0.2">
      <c r="A79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0"/>
  <sheetViews>
    <sheetView topLeftCell="A167" workbookViewId="0">
      <selection activeCell="S2" sqref="S2:Z11"/>
    </sheetView>
  </sheetViews>
  <sheetFormatPr defaultRowHeight="12.75" x14ac:dyDescent="0.2"/>
  <sheetData>
    <row r="1" spans="1:27" ht="15" x14ac:dyDescent="0.25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 t="s">
        <v>5</v>
      </c>
      <c r="G1" s="62" t="s">
        <v>6</v>
      </c>
      <c r="H1" s="62" t="s">
        <v>7</v>
      </c>
      <c r="I1" s="62" t="s">
        <v>8</v>
      </c>
      <c r="J1" s="62" t="s">
        <v>9</v>
      </c>
      <c r="K1" s="62" t="s">
        <v>10</v>
      </c>
      <c r="L1" s="62" t="s">
        <v>11</v>
      </c>
      <c r="M1" s="62" t="s">
        <v>12</v>
      </c>
      <c r="N1" s="62" t="s">
        <v>13</v>
      </c>
      <c r="O1" s="62" t="s">
        <v>335</v>
      </c>
      <c r="S1" s="63" t="s">
        <v>367</v>
      </c>
      <c r="T1" s="63" t="s">
        <v>8</v>
      </c>
      <c r="U1" s="63" t="s">
        <v>368</v>
      </c>
      <c r="V1" s="63" t="s">
        <v>369</v>
      </c>
      <c r="W1" s="63" t="s">
        <v>370</v>
      </c>
      <c r="X1" s="63" t="s">
        <v>371</v>
      </c>
      <c r="Y1" s="63" t="s">
        <v>5</v>
      </c>
      <c r="Z1" s="63" t="s">
        <v>372</v>
      </c>
      <c r="AA1" s="63" t="s">
        <v>373</v>
      </c>
    </row>
    <row r="2" spans="1:27" ht="15" x14ac:dyDescent="0.25">
      <c r="A2" s="62" t="s">
        <v>14</v>
      </c>
      <c r="B2" s="62" t="s">
        <v>15</v>
      </c>
      <c r="C2" s="62">
        <v>15002651</v>
      </c>
      <c r="D2" s="62"/>
      <c r="E2" s="62" t="s">
        <v>16</v>
      </c>
      <c r="F2" s="62" t="s">
        <v>17</v>
      </c>
      <c r="G2" s="62"/>
      <c r="H2" s="62" t="s">
        <v>18</v>
      </c>
      <c r="I2" s="62" t="s">
        <v>19</v>
      </c>
      <c r="J2" s="62">
        <v>2015</v>
      </c>
      <c r="K2" s="62">
        <v>4</v>
      </c>
      <c r="L2" s="62" t="s">
        <v>21</v>
      </c>
      <c r="M2" s="62" t="s">
        <v>22</v>
      </c>
      <c r="N2" s="62">
        <v>469.75</v>
      </c>
      <c r="O2" s="62"/>
      <c r="S2" s="63" t="s">
        <v>367</v>
      </c>
      <c r="T2" s="63" t="s">
        <v>48</v>
      </c>
      <c r="U2" s="63">
        <v>1510057</v>
      </c>
      <c r="V2" s="63" t="s">
        <v>141</v>
      </c>
      <c r="W2" s="63"/>
      <c r="X2" s="63" t="s">
        <v>25</v>
      </c>
      <c r="Y2" s="63" t="s">
        <v>26</v>
      </c>
      <c r="Z2" s="63">
        <v>421.13</v>
      </c>
      <c r="AA2" s="63"/>
    </row>
    <row r="3" spans="1:27" ht="15" x14ac:dyDescent="0.25">
      <c r="A3" s="62" t="s">
        <v>14</v>
      </c>
      <c r="B3" s="62" t="s">
        <v>15</v>
      </c>
      <c r="C3" s="62">
        <v>15003627</v>
      </c>
      <c r="D3" s="62"/>
      <c r="E3" s="62" t="s">
        <v>16</v>
      </c>
      <c r="F3" s="62" t="s">
        <v>17</v>
      </c>
      <c r="G3" s="62"/>
      <c r="H3" s="62" t="s">
        <v>18</v>
      </c>
      <c r="I3" s="62" t="s">
        <v>19</v>
      </c>
      <c r="J3" s="62">
        <v>2015</v>
      </c>
      <c r="K3" s="62">
        <v>5</v>
      </c>
      <c r="L3" s="62" t="s">
        <v>23</v>
      </c>
      <c r="M3" s="62" t="s">
        <v>24</v>
      </c>
      <c r="N3" s="62">
        <v>564.4</v>
      </c>
      <c r="O3" s="62"/>
      <c r="S3" s="63" t="s">
        <v>367</v>
      </c>
      <c r="T3" s="63" t="s">
        <v>28</v>
      </c>
      <c r="U3" s="63">
        <v>1510068</v>
      </c>
      <c r="V3" s="63" t="s">
        <v>141</v>
      </c>
      <c r="W3" s="63"/>
      <c r="X3" s="63" t="s">
        <v>25</v>
      </c>
      <c r="Y3" s="63" t="s">
        <v>26</v>
      </c>
      <c r="Z3" s="63">
        <v>185.79</v>
      </c>
      <c r="AA3" s="63"/>
    </row>
    <row r="4" spans="1:27" ht="15" x14ac:dyDescent="0.25">
      <c r="A4" s="62" t="s">
        <v>14</v>
      </c>
      <c r="B4" s="62" t="s">
        <v>15</v>
      </c>
      <c r="C4" s="62">
        <v>15001727</v>
      </c>
      <c r="D4" s="62"/>
      <c r="E4" s="62" t="s">
        <v>25</v>
      </c>
      <c r="F4" s="62" t="s">
        <v>26</v>
      </c>
      <c r="G4" s="62"/>
      <c r="H4" s="62" t="s">
        <v>27</v>
      </c>
      <c r="I4" s="62" t="s">
        <v>28</v>
      </c>
      <c r="J4" s="62">
        <v>2015</v>
      </c>
      <c r="K4" s="62">
        <v>3</v>
      </c>
      <c r="L4" s="62" t="s">
        <v>29</v>
      </c>
      <c r="M4" s="62" t="s">
        <v>30</v>
      </c>
      <c r="N4" s="62">
        <v>24.8</v>
      </c>
      <c r="O4" s="62"/>
      <c r="S4" s="63" t="s">
        <v>367</v>
      </c>
      <c r="T4" s="63" t="s">
        <v>36</v>
      </c>
      <c r="U4" s="63">
        <v>1510249</v>
      </c>
      <c r="V4" s="63" t="s">
        <v>141</v>
      </c>
      <c r="W4" s="64">
        <v>42354</v>
      </c>
      <c r="X4" s="63" t="s">
        <v>25</v>
      </c>
      <c r="Y4" s="63" t="s">
        <v>26</v>
      </c>
      <c r="Z4" s="63">
        <v>1412.93</v>
      </c>
      <c r="AA4" s="63"/>
    </row>
    <row r="5" spans="1:27" ht="15" x14ac:dyDescent="0.25">
      <c r="A5" s="62" t="s">
        <v>14</v>
      </c>
      <c r="B5" s="62" t="s">
        <v>15</v>
      </c>
      <c r="C5" s="62">
        <v>15001047</v>
      </c>
      <c r="D5" s="62"/>
      <c r="E5" s="62" t="s">
        <v>25</v>
      </c>
      <c r="F5" s="62" t="s">
        <v>26</v>
      </c>
      <c r="G5" s="62"/>
      <c r="H5" s="62" t="s">
        <v>31</v>
      </c>
      <c r="I5" s="62" t="s">
        <v>32</v>
      </c>
      <c r="J5" s="62">
        <v>2015</v>
      </c>
      <c r="K5" s="62">
        <v>2</v>
      </c>
      <c r="L5" s="62" t="s">
        <v>33</v>
      </c>
      <c r="M5" s="62" t="s">
        <v>34</v>
      </c>
      <c r="N5" s="62">
        <v>2146.56</v>
      </c>
      <c r="O5" s="62"/>
      <c r="S5" s="63" t="s">
        <v>367</v>
      </c>
      <c r="T5" s="63" t="s">
        <v>36</v>
      </c>
      <c r="U5" s="63">
        <v>1510929</v>
      </c>
      <c r="V5" s="63" t="s">
        <v>141</v>
      </c>
      <c r="W5" s="63"/>
      <c r="X5" s="63" t="s">
        <v>25</v>
      </c>
      <c r="Y5" s="63" t="s">
        <v>26</v>
      </c>
      <c r="Z5" s="63">
        <v>12913.02</v>
      </c>
      <c r="AA5" s="63"/>
    </row>
    <row r="6" spans="1:27" ht="15" x14ac:dyDescent="0.25">
      <c r="A6" s="62" t="s">
        <v>14</v>
      </c>
      <c r="B6" s="62" t="s">
        <v>15</v>
      </c>
      <c r="C6" s="62">
        <v>15001286</v>
      </c>
      <c r="D6" s="62"/>
      <c r="E6" s="62" t="s">
        <v>25</v>
      </c>
      <c r="F6" s="62" t="s">
        <v>26</v>
      </c>
      <c r="G6" s="62"/>
      <c r="H6" s="62" t="s">
        <v>35</v>
      </c>
      <c r="I6" s="62" t="s">
        <v>36</v>
      </c>
      <c r="J6" s="62">
        <v>2015</v>
      </c>
      <c r="K6" s="62">
        <v>2</v>
      </c>
      <c r="L6" s="62" t="s">
        <v>37</v>
      </c>
      <c r="M6" s="62">
        <v>40972</v>
      </c>
      <c r="N6" s="62">
        <v>3305.43</v>
      </c>
      <c r="O6" s="62"/>
      <c r="S6" s="63" t="s">
        <v>367</v>
      </c>
      <c r="T6" s="63" t="s">
        <v>155</v>
      </c>
      <c r="U6" s="63">
        <v>1510996</v>
      </c>
      <c r="V6" s="63" t="s">
        <v>374</v>
      </c>
      <c r="W6" s="64">
        <v>42292</v>
      </c>
      <c r="X6" s="63" t="s">
        <v>99</v>
      </c>
      <c r="Y6" s="63" t="s">
        <v>100</v>
      </c>
      <c r="Z6" s="63">
        <v>21622.674999999999</v>
      </c>
      <c r="AA6" s="63"/>
    </row>
    <row r="7" spans="1:27" ht="15" x14ac:dyDescent="0.25">
      <c r="A7" s="62" t="s">
        <v>14</v>
      </c>
      <c r="B7" s="62" t="s">
        <v>15</v>
      </c>
      <c r="C7" s="62">
        <v>15002219</v>
      </c>
      <c r="D7" s="62"/>
      <c r="E7" s="62" t="s">
        <v>25</v>
      </c>
      <c r="F7" s="62" t="s">
        <v>26</v>
      </c>
      <c r="G7" s="62"/>
      <c r="H7" s="62" t="s">
        <v>35</v>
      </c>
      <c r="I7" s="62" t="s">
        <v>36</v>
      </c>
      <c r="J7" s="62">
        <v>2015</v>
      </c>
      <c r="K7" s="62">
        <v>4</v>
      </c>
      <c r="L7" s="62" t="s">
        <v>37</v>
      </c>
      <c r="M7" s="62" t="s">
        <v>39</v>
      </c>
      <c r="N7" s="62">
        <v>1209.18</v>
      </c>
      <c r="O7" s="62"/>
      <c r="S7" s="63" t="s">
        <v>367</v>
      </c>
      <c r="T7" s="63" t="s">
        <v>375</v>
      </c>
      <c r="U7" s="63">
        <v>1511105</v>
      </c>
      <c r="V7" s="63" t="s">
        <v>376</v>
      </c>
      <c r="W7" s="64">
        <v>42265</v>
      </c>
      <c r="X7" s="63" t="s">
        <v>25</v>
      </c>
      <c r="Y7" s="63" t="s">
        <v>26</v>
      </c>
      <c r="Z7" s="63">
        <v>479.96159999999998</v>
      </c>
      <c r="AA7" s="63"/>
    </row>
    <row r="8" spans="1:27" ht="15" x14ac:dyDescent="0.25">
      <c r="A8" s="62" t="s">
        <v>14</v>
      </c>
      <c r="B8" s="62" t="s">
        <v>15</v>
      </c>
      <c r="C8" s="62">
        <v>15000097</v>
      </c>
      <c r="D8" s="62"/>
      <c r="E8" s="62" t="s">
        <v>25</v>
      </c>
      <c r="F8" s="62" t="s">
        <v>26</v>
      </c>
      <c r="G8" s="62"/>
      <c r="H8" s="62" t="s">
        <v>40</v>
      </c>
      <c r="I8" s="62" t="s">
        <v>41</v>
      </c>
      <c r="J8" s="62">
        <v>2015</v>
      </c>
      <c r="K8" s="62">
        <v>1</v>
      </c>
      <c r="L8" s="62" t="s">
        <v>42</v>
      </c>
      <c r="M8" s="62">
        <v>588782</v>
      </c>
      <c r="N8" s="62">
        <v>1443.46</v>
      </c>
      <c r="O8" s="62"/>
      <c r="S8" s="63" t="s">
        <v>367</v>
      </c>
      <c r="T8" s="63" t="s">
        <v>65</v>
      </c>
      <c r="U8" s="63">
        <v>1511131</v>
      </c>
      <c r="V8" s="63" t="s">
        <v>141</v>
      </c>
      <c r="W8" s="64">
        <v>42307</v>
      </c>
      <c r="X8" s="63" t="s">
        <v>25</v>
      </c>
      <c r="Y8" s="63" t="s">
        <v>26</v>
      </c>
      <c r="Z8" s="63">
        <v>265</v>
      </c>
      <c r="AA8" s="63"/>
    </row>
    <row r="9" spans="1:27" ht="15" x14ac:dyDescent="0.25">
      <c r="A9" s="62" t="s">
        <v>14</v>
      </c>
      <c r="B9" s="62" t="s">
        <v>15</v>
      </c>
      <c r="C9" s="62">
        <v>15000097</v>
      </c>
      <c r="D9" s="62"/>
      <c r="E9" s="62" t="s">
        <v>25</v>
      </c>
      <c r="F9" s="62" t="s">
        <v>26</v>
      </c>
      <c r="G9" s="62"/>
      <c r="H9" s="62" t="s">
        <v>40</v>
      </c>
      <c r="I9" s="62" t="s">
        <v>41</v>
      </c>
      <c r="J9" s="62">
        <v>2015</v>
      </c>
      <c r="K9" s="62">
        <v>1</v>
      </c>
      <c r="L9" s="62" t="s">
        <v>44</v>
      </c>
      <c r="M9" s="62">
        <v>588782</v>
      </c>
      <c r="N9" s="62">
        <v>9.93</v>
      </c>
      <c r="O9" s="62"/>
      <c r="S9" s="63" t="s">
        <v>367</v>
      </c>
      <c r="T9" s="63" t="s">
        <v>234</v>
      </c>
      <c r="U9" s="63">
        <v>1511143</v>
      </c>
      <c r="V9" s="63" t="s">
        <v>141</v>
      </c>
      <c r="W9" s="64">
        <v>42257</v>
      </c>
      <c r="X9" s="63" t="s">
        <v>217</v>
      </c>
      <c r="Y9" s="63" t="s">
        <v>218</v>
      </c>
      <c r="Z9" s="63">
        <v>119.10120000000001</v>
      </c>
      <c r="AA9" s="63"/>
    </row>
    <row r="10" spans="1:27" ht="15" x14ac:dyDescent="0.25">
      <c r="A10" s="62" t="s">
        <v>14</v>
      </c>
      <c r="B10" s="62" t="s">
        <v>15</v>
      </c>
      <c r="C10" s="62">
        <v>15001819</v>
      </c>
      <c r="D10" s="62"/>
      <c r="E10" s="62" t="s">
        <v>25</v>
      </c>
      <c r="F10" s="62" t="s">
        <v>26</v>
      </c>
      <c r="G10" s="62"/>
      <c r="H10" s="62" t="s">
        <v>45</v>
      </c>
      <c r="I10" s="62" t="s">
        <v>32</v>
      </c>
      <c r="J10" s="62">
        <v>2015</v>
      </c>
      <c r="K10" s="62">
        <v>3</v>
      </c>
      <c r="L10" s="62" t="s">
        <v>33</v>
      </c>
      <c r="M10" s="62" t="s">
        <v>46</v>
      </c>
      <c r="N10" s="62">
        <v>495.36</v>
      </c>
      <c r="O10" s="62"/>
      <c r="S10" s="63" t="s">
        <v>367</v>
      </c>
      <c r="T10" s="63" t="s">
        <v>234</v>
      </c>
      <c r="U10" s="63">
        <v>1511173</v>
      </c>
      <c r="V10" s="63" t="s">
        <v>141</v>
      </c>
      <c r="W10" s="64">
        <v>42254</v>
      </c>
      <c r="X10" s="63" t="s">
        <v>217</v>
      </c>
      <c r="Y10" s="63" t="s">
        <v>218</v>
      </c>
      <c r="Z10" s="63">
        <v>50.3003</v>
      </c>
      <c r="AA10" s="63"/>
    </row>
    <row r="11" spans="1:27" ht="15" x14ac:dyDescent="0.25">
      <c r="A11" s="62" t="s">
        <v>14</v>
      </c>
      <c r="B11" s="62" t="s">
        <v>15</v>
      </c>
      <c r="C11" s="62">
        <v>15000640</v>
      </c>
      <c r="D11" s="62"/>
      <c r="E11" s="62" t="s">
        <v>25</v>
      </c>
      <c r="F11" s="62" t="s">
        <v>26</v>
      </c>
      <c r="G11" s="62"/>
      <c r="H11" s="62" t="s">
        <v>47</v>
      </c>
      <c r="I11" s="62" t="s">
        <v>48</v>
      </c>
      <c r="J11" s="62">
        <v>2015</v>
      </c>
      <c r="K11" s="62">
        <v>2</v>
      </c>
      <c r="L11" s="62" t="s">
        <v>49</v>
      </c>
      <c r="M11" s="62">
        <v>68646</v>
      </c>
      <c r="N11" s="62">
        <v>43.54</v>
      </c>
      <c r="O11" s="62"/>
      <c r="S11" s="63" t="s">
        <v>367</v>
      </c>
      <c r="T11" s="63" t="s">
        <v>377</v>
      </c>
      <c r="U11" s="63">
        <v>1511240</v>
      </c>
      <c r="V11" s="63" t="s">
        <v>141</v>
      </c>
      <c r="W11" s="64">
        <v>42277</v>
      </c>
      <c r="X11" s="63" t="s">
        <v>217</v>
      </c>
      <c r="Y11" s="63" t="s">
        <v>218</v>
      </c>
      <c r="Z11" s="63">
        <v>688.52329999999995</v>
      </c>
      <c r="AA11" s="63">
        <v>38158.431400000001</v>
      </c>
    </row>
    <row r="12" spans="1:27" ht="15" x14ac:dyDescent="0.25">
      <c r="A12" s="62" t="s">
        <v>14</v>
      </c>
      <c r="B12" s="62" t="s">
        <v>15</v>
      </c>
      <c r="C12" s="62">
        <v>15001488</v>
      </c>
      <c r="D12" s="62"/>
      <c r="E12" s="62" t="s">
        <v>25</v>
      </c>
      <c r="F12" s="62" t="s">
        <v>26</v>
      </c>
      <c r="G12" s="62"/>
      <c r="H12" s="62" t="s">
        <v>47</v>
      </c>
      <c r="I12" s="62" t="s">
        <v>48</v>
      </c>
      <c r="J12" s="62">
        <v>2015</v>
      </c>
      <c r="K12" s="62">
        <v>3</v>
      </c>
      <c r="L12" s="62" t="s">
        <v>49</v>
      </c>
      <c r="M12" s="62">
        <v>70061</v>
      </c>
      <c r="N12" s="62">
        <v>36</v>
      </c>
      <c r="O12" s="62"/>
    </row>
    <row r="13" spans="1:27" ht="15" x14ac:dyDescent="0.25">
      <c r="A13" s="62" t="s">
        <v>14</v>
      </c>
      <c r="B13" s="62" t="s">
        <v>15</v>
      </c>
      <c r="C13" s="62">
        <v>15002130</v>
      </c>
      <c r="D13" s="62"/>
      <c r="E13" s="62" t="s">
        <v>25</v>
      </c>
      <c r="F13" s="62" t="s">
        <v>26</v>
      </c>
      <c r="G13" s="62"/>
      <c r="H13" s="62" t="s">
        <v>47</v>
      </c>
      <c r="I13" s="62" t="s">
        <v>48</v>
      </c>
      <c r="J13" s="62">
        <v>2015</v>
      </c>
      <c r="K13" s="62">
        <v>4</v>
      </c>
      <c r="L13" s="62" t="s">
        <v>49</v>
      </c>
      <c r="M13" s="62">
        <v>71471</v>
      </c>
      <c r="N13" s="62">
        <v>36</v>
      </c>
      <c r="O13" s="62"/>
    </row>
    <row r="14" spans="1:27" ht="15" x14ac:dyDescent="0.25">
      <c r="A14" s="62" t="s">
        <v>14</v>
      </c>
      <c r="B14" s="62" t="s">
        <v>15</v>
      </c>
      <c r="C14" s="62">
        <v>15002875</v>
      </c>
      <c r="D14" s="62"/>
      <c r="E14" s="62" t="s">
        <v>25</v>
      </c>
      <c r="F14" s="62" t="s">
        <v>26</v>
      </c>
      <c r="G14" s="62"/>
      <c r="H14" s="62" t="s">
        <v>47</v>
      </c>
      <c r="I14" s="62" t="s">
        <v>48</v>
      </c>
      <c r="J14" s="62">
        <v>2015</v>
      </c>
      <c r="K14" s="62">
        <v>5</v>
      </c>
      <c r="L14" s="62" t="s">
        <v>49</v>
      </c>
      <c r="M14" s="62">
        <v>72822</v>
      </c>
      <c r="N14" s="62">
        <v>36</v>
      </c>
      <c r="O14" s="62"/>
    </row>
    <row r="15" spans="1:27" ht="15" x14ac:dyDescent="0.25">
      <c r="A15" s="62" t="s">
        <v>14</v>
      </c>
      <c r="B15" s="62" t="s">
        <v>15</v>
      </c>
      <c r="C15" s="62">
        <v>15004061</v>
      </c>
      <c r="D15" s="62"/>
      <c r="E15" s="62" t="s">
        <v>25</v>
      </c>
      <c r="F15" s="62" t="s">
        <v>26</v>
      </c>
      <c r="G15" s="62"/>
      <c r="H15" s="62" t="s">
        <v>47</v>
      </c>
      <c r="I15" s="62" t="s">
        <v>48</v>
      </c>
      <c r="J15" s="62">
        <v>2015</v>
      </c>
      <c r="K15" s="62">
        <v>6</v>
      </c>
      <c r="L15" s="62" t="s">
        <v>49</v>
      </c>
      <c r="M15" s="62">
        <v>74726</v>
      </c>
      <c r="N15" s="62">
        <v>36</v>
      </c>
      <c r="O15" s="62"/>
    </row>
    <row r="16" spans="1:27" ht="15" x14ac:dyDescent="0.25">
      <c r="A16" s="62" t="s">
        <v>14</v>
      </c>
      <c r="B16" s="62" t="s">
        <v>15</v>
      </c>
      <c r="C16" s="62">
        <v>15004739</v>
      </c>
      <c r="D16" s="62"/>
      <c r="E16" s="62" t="s">
        <v>25</v>
      </c>
      <c r="F16" s="62" t="s">
        <v>26</v>
      </c>
      <c r="G16" s="62"/>
      <c r="H16" s="62" t="s">
        <v>47</v>
      </c>
      <c r="I16" s="62" t="s">
        <v>48</v>
      </c>
      <c r="J16" s="62">
        <v>2015</v>
      </c>
      <c r="K16" s="62">
        <v>7</v>
      </c>
      <c r="L16" s="62" t="s">
        <v>49</v>
      </c>
      <c r="M16" s="62">
        <v>77106</v>
      </c>
      <c r="N16" s="62">
        <v>39.33</v>
      </c>
      <c r="O16" s="62"/>
    </row>
    <row r="17" spans="1:14" ht="15" x14ac:dyDescent="0.25">
      <c r="A17" s="62" t="s">
        <v>14</v>
      </c>
      <c r="B17" s="62" t="s">
        <v>15</v>
      </c>
      <c r="C17" s="62">
        <v>15005323</v>
      </c>
      <c r="D17" s="62"/>
      <c r="E17" s="62" t="s">
        <v>25</v>
      </c>
      <c r="F17" s="62" t="s">
        <v>26</v>
      </c>
      <c r="G17" s="62"/>
      <c r="H17" s="62" t="s">
        <v>47</v>
      </c>
      <c r="I17" s="62" t="s">
        <v>48</v>
      </c>
      <c r="J17" s="62">
        <v>2015</v>
      </c>
      <c r="K17" s="62">
        <v>8</v>
      </c>
      <c r="L17" s="62" t="s">
        <v>49</v>
      </c>
      <c r="M17" s="62">
        <v>79515</v>
      </c>
      <c r="N17" s="62">
        <v>36</v>
      </c>
    </row>
    <row r="18" spans="1:14" ht="15" x14ac:dyDescent="0.25">
      <c r="A18" s="62" t="s">
        <v>14</v>
      </c>
      <c r="B18" s="62" t="s">
        <v>15</v>
      </c>
      <c r="C18" s="62">
        <v>15005867</v>
      </c>
      <c r="D18" s="62"/>
      <c r="E18" s="62" t="s">
        <v>25</v>
      </c>
      <c r="F18" s="62" t="s">
        <v>26</v>
      </c>
      <c r="G18" s="62"/>
      <c r="H18" s="62" t="s">
        <v>47</v>
      </c>
      <c r="I18" s="62" t="s">
        <v>48</v>
      </c>
      <c r="J18" s="62">
        <v>2015</v>
      </c>
      <c r="K18" s="62">
        <v>9</v>
      </c>
      <c r="L18" s="62" t="s">
        <v>49</v>
      </c>
      <c r="M18" s="62">
        <v>81791</v>
      </c>
      <c r="N18" s="62">
        <v>36</v>
      </c>
    </row>
    <row r="19" spans="1:14" ht="15" x14ac:dyDescent="0.25">
      <c r="A19" s="62" t="s">
        <v>14</v>
      </c>
      <c r="B19" s="62" t="s">
        <v>15</v>
      </c>
      <c r="C19" s="62">
        <v>15001328</v>
      </c>
      <c r="D19" s="62"/>
      <c r="E19" s="62" t="s">
        <v>25</v>
      </c>
      <c r="F19" s="62" t="s">
        <v>26</v>
      </c>
      <c r="G19" s="62"/>
      <c r="H19" s="62" t="s">
        <v>56</v>
      </c>
      <c r="I19" s="62" t="s">
        <v>28</v>
      </c>
      <c r="J19" s="62">
        <v>2015</v>
      </c>
      <c r="K19" s="62">
        <v>3</v>
      </c>
      <c r="L19" s="62" t="s">
        <v>29</v>
      </c>
      <c r="M19" s="62" t="s">
        <v>57</v>
      </c>
      <c r="N19" s="62">
        <v>24.8</v>
      </c>
    </row>
    <row r="20" spans="1:14" ht="15" x14ac:dyDescent="0.25">
      <c r="A20" s="62" t="s">
        <v>14</v>
      </c>
      <c r="B20" s="62" t="s">
        <v>15</v>
      </c>
      <c r="C20" s="62">
        <v>15002110</v>
      </c>
      <c r="D20" s="62"/>
      <c r="E20" s="62" t="s">
        <v>25</v>
      </c>
      <c r="F20" s="62" t="s">
        <v>26</v>
      </c>
      <c r="G20" s="62"/>
      <c r="H20" s="62" t="s">
        <v>56</v>
      </c>
      <c r="I20" s="62" t="s">
        <v>28</v>
      </c>
      <c r="J20" s="62">
        <v>2015</v>
      </c>
      <c r="K20" s="62">
        <v>4</v>
      </c>
      <c r="L20" s="62" t="s">
        <v>29</v>
      </c>
      <c r="M20" s="62" t="s">
        <v>58</v>
      </c>
      <c r="N20" s="62">
        <v>12.4</v>
      </c>
    </row>
    <row r="21" spans="1:14" ht="15" x14ac:dyDescent="0.25">
      <c r="A21" s="62" t="s">
        <v>14</v>
      </c>
      <c r="B21" s="62" t="s">
        <v>15</v>
      </c>
      <c r="C21" s="62">
        <v>15004541</v>
      </c>
      <c r="D21" s="62"/>
      <c r="E21" s="62" t="s">
        <v>25</v>
      </c>
      <c r="F21" s="62" t="s">
        <v>26</v>
      </c>
      <c r="G21" s="62"/>
      <c r="H21" s="62" t="s">
        <v>56</v>
      </c>
      <c r="I21" s="62" t="s">
        <v>28</v>
      </c>
      <c r="J21" s="62">
        <v>2015</v>
      </c>
      <c r="K21" s="62">
        <v>7</v>
      </c>
      <c r="L21" s="62" t="s">
        <v>29</v>
      </c>
      <c r="M21" s="62" t="s">
        <v>59</v>
      </c>
      <c r="N21" s="62">
        <v>24.8</v>
      </c>
    </row>
    <row r="22" spans="1:14" ht="15" x14ac:dyDescent="0.25">
      <c r="A22" s="62" t="s">
        <v>14</v>
      </c>
      <c r="B22" s="62" t="s">
        <v>15</v>
      </c>
      <c r="C22" s="62">
        <v>15004780</v>
      </c>
      <c r="D22" s="62"/>
      <c r="E22" s="62" t="s">
        <v>25</v>
      </c>
      <c r="F22" s="62" t="s">
        <v>26</v>
      </c>
      <c r="G22" s="62"/>
      <c r="H22" s="62" t="s">
        <v>56</v>
      </c>
      <c r="I22" s="62" t="s">
        <v>28</v>
      </c>
      <c r="J22" s="62">
        <v>2015</v>
      </c>
      <c r="K22" s="62">
        <v>7</v>
      </c>
      <c r="L22" s="62" t="s">
        <v>29</v>
      </c>
      <c r="M22" s="62" t="s">
        <v>336</v>
      </c>
      <c r="N22" s="62">
        <v>27.41</v>
      </c>
    </row>
    <row r="23" spans="1:14" ht="15" x14ac:dyDescent="0.25">
      <c r="A23" s="62" t="s">
        <v>14</v>
      </c>
      <c r="B23" s="62" t="s">
        <v>15</v>
      </c>
      <c r="C23" s="62">
        <v>15005857</v>
      </c>
      <c r="D23" s="62"/>
      <c r="E23" s="62" t="s">
        <v>25</v>
      </c>
      <c r="F23" s="62" t="s">
        <v>26</v>
      </c>
      <c r="G23" s="62"/>
      <c r="H23" s="62" t="s">
        <v>56</v>
      </c>
      <c r="I23" s="62" t="s">
        <v>28</v>
      </c>
      <c r="J23" s="62">
        <v>2015</v>
      </c>
      <c r="K23" s="62">
        <v>9</v>
      </c>
      <c r="L23" s="62" t="s">
        <v>29</v>
      </c>
      <c r="M23" s="62" t="s">
        <v>337</v>
      </c>
      <c r="N23" s="62">
        <v>24.8</v>
      </c>
    </row>
    <row r="24" spans="1:14" ht="15" x14ac:dyDescent="0.25">
      <c r="A24" s="62" t="s">
        <v>14</v>
      </c>
      <c r="B24" s="62" t="s">
        <v>15</v>
      </c>
      <c r="C24" s="62">
        <v>15002220</v>
      </c>
      <c r="D24" s="62"/>
      <c r="E24" s="62" t="s">
        <v>25</v>
      </c>
      <c r="F24" s="62" t="s">
        <v>26</v>
      </c>
      <c r="G24" s="62"/>
      <c r="H24" s="62" t="s">
        <v>60</v>
      </c>
      <c r="I24" s="62" t="s">
        <v>36</v>
      </c>
      <c r="J24" s="62">
        <v>2015</v>
      </c>
      <c r="K24" s="62">
        <v>4</v>
      </c>
      <c r="L24" s="62" t="s">
        <v>61</v>
      </c>
      <c r="M24" s="62" t="s">
        <v>62</v>
      </c>
      <c r="N24" s="62">
        <v>1800.96</v>
      </c>
    </row>
    <row r="25" spans="1:14" ht="15" x14ac:dyDescent="0.25">
      <c r="A25" s="62" t="s">
        <v>14</v>
      </c>
      <c r="B25" s="62" t="s">
        <v>15</v>
      </c>
      <c r="C25" s="62">
        <v>15002222</v>
      </c>
      <c r="D25" s="62"/>
      <c r="E25" s="62" t="s">
        <v>25</v>
      </c>
      <c r="F25" s="62" t="s">
        <v>26</v>
      </c>
      <c r="G25" s="62"/>
      <c r="H25" s="62" t="s">
        <v>60</v>
      </c>
      <c r="I25" s="62" t="s">
        <v>36</v>
      </c>
      <c r="J25" s="62">
        <v>2015</v>
      </c>
      <c r="K25" s="62">
        <v>4</v>
      </c>
      <c r="L25" s="62" t="s">
        <v>61</v>
      </c>
      <c r="M25" s="62" t="s">
        <v>63</v>
      </c>
      <c r="N25" s="62">
        <v>1351.11</v>
      </c>
    </row>
    <row r="26" spans="1:14" ht="15" x14ac:dyDescent="0.25">
      <c r="A26" s="62" t="s">
        <v>14</v>
      </c>
      <c r="B26" s="62" t="s">
        <v>15</v>
      </c>
      <c r="C26" s="62">
        <v>15002403</v>
      </c>
      <c r="D26" s="62"/>
      <c r="E26" s="62" t="s">
        <v>25</v>
      </c>
      <c r="F26" s="62" t="s">
        <v>26</v>
      </c>
      <c r="G26" s="62"/>
      <c r="H26" s="62" t="s">
        <v>64</v>
      </c>
      <c r="I26" s="62" t="s">
        <v>65</v>
      </c>
      <c r="J26" s="62">
        <v>2015</v>
      </c>
      <c r="K26" s="62">
        <v>4</v>
      </c>
      <c r="L26" s="62" t="s">
        <v>66</v>
      </c>
      <c r="M26" s="62" t="s">
        <v>67</v>
      </c>
      <c r="N26" s="62">
        <v>430</v>
      </c>
    </row>
    <row r="27" spans="1:14" ht="15" x14ac:dyDescent="0.25">
      <c r="A27" s="62" t="s">
        <v>14</v>
      </c>
      <c r="B27" s="62" t="s">
        <v>15</v>
      </c>
      <c r="C27" s="62">
        <v>15002403</v>
      </c>
      <c r="D27" s="62"/>
      <c r="E27" s="62" t="s">
        <v>25</v>
      </c>
      <c r="F27" s="62" t="s">
        <v>26</v>
      </c>
      <c r="G27" s="62"/>
      <c r="H27" s="62" t="s">
        <v>64</v>
      </c>
      <c r="I27" s="62" t="s">
        <v>65</v>
      </c>
      <c r="J27" s="62">
        <v>2015</v>
      </c>
      <c r="K27" s="62">
        <v>4</v>
      </c>
      <c r="L27" s="62" t="s">
        <v>44</v>
      </c>
      <c r="M27" s="62" t="s">
        <v>67</v>
      </c>
      <c r="N27" s="62">
        <v>59.35</v>
      </c>
    </row>
    <row r="28" spans="1:14" ht="15" x14ac:dyDescent="0.25">
      <c r="A28" s="62" t="s">
        <v>14</v>
      </c>
      <c r="B28" s="62" t="s">
        <v>15</v>
      </c>
      <c r="C28" s="62">
        <v>15002221</v>
      </c>
      <c r="D28" s="62"/>
      <c r="E28" s="62" t="s">
        <v>25</v>
      </c>
      <c r="F28" s="62" t="s">
        <v>26</v>
      </c>
      <c r="G28" s="62"/>
      <c r="H28" s="62" t="s">
        <v>68</v>
      </c>
      <c r="I28" s="62" t="s">
        <v>36</v>
      </c>
      <c r="J28" s="62">
        <v>2015</v>
      </c>
      <c r="K28" s="62">
        <v>4</v>
      </c>
      <c r="L28" s="62" t="s">
        <v>69</v>
      </c>
      <c r="M28" s="62" t="s">
        <v>70</v>
      </c>
      <c r="N28" s="62">
        <v>4543.5600000000004</v>
      </c>
    </row>
    <row r="29" spans="1:14" ht="15" x14ac:dyDescent="0.25">
      <c r="A29" s="62" t="s">
        <v>14</v>
      </c>
      <c r="B29" s="62" t="s">
        <v>15</v>
      </c>
      <c r="C29" s="62">
        <v>15004549</v>
      </c>
      <c r="D29" s="62"/>
      <c r="E29" s="62" t="s">
        <v>25</v>
      </c>
      <c r="F29" s="62" t="s">
        <v>26</v>
      </c>
      <c r="G29" s="62"/>
      <c r="H29" s="62" t="s">
        <v>71</v>
      </c>
      <c r="I29" s="62" t="s">
        <v>36</v>
      </c>
      <c r="J29" s="62">
        <v>2015</v>
      </c>
      <c r="K29" s="62">
        <v>7</v>
      </c>
      <c r="L29" s="62" t="s">
        <v>69</v>
      </c>
      <c r="M29" s="62">
        <v>43743</v>
      </c>
      <c r="N29" s="62">
        <v>9940.98</v>
      </c>
    </row>
    <row r="30" spans="1:14" ht="15" x14ac:dyDescent="0.25">
      <c r="A30" s="62" t="s">
        <v>14</v>
      </c>
      <c r="B30" s="62" t="s">
        <v>15</v>
      </c>
      <c r="C30" s="62">
        <v>15001654</v>
      </c>
      <c r="D30" s="62"/>
      <c r="E30" s="62" t="s">
        <v>73</v>
      </c>
      <c r="F30" s="62" t="s">
        <v>74</v>
      </c>
      <c r="G30" s="62"/>
      <c r="H30" s="62" t="s">
        <v>18</v>
      </c>
      <c r="I30" s="62" t="s">
        <v>75</v>
      </c>
      <c r="J30" s="62">
        <v>2015</v>
      </c>
      <c r="K30" s="62">
        <v>3</v>
      </c>
      <c r="L30" s="62" t="s">
        <v>76</v>
      </c>
      <c r="M30" s="62" t="s">
        <v>77</v>
      </c>
      <c r="N30" s="62">
        <v>14.98</v>
      </c>
    </row>
    <row r="31" spans="1:14" ht="15" x14ac:dyDescent="0.25">
      <c r="A31" s="62" t="s">
        <v>14</v>
      </c>
      <c r="B31" s="62" t="s">
        <v>15</v>
      </c>
      <c r="C31" s="62">
        <v>15005457</v>
      </c>
      <c r="D31" s="62"/>
      <c r="E31" s="62" t="s">
        <v>73</v>
      </c>
      <c r="F31" s="62" t="s">
        <v>74</v>
      </c>
      <c r="G31" s="62"/>
      <c r="H31" s="62" t="s">
        <v>18</v>
      </c>
      <c r="I31" s="62" t="s">
        <v>338</v>
      </c>
      <c r="J31" s="62">
        <v>2015</v>
      </c>
      <c r="K31" s="62">
        <v>8</v>
      </c>
      <c r="L31" s="62" t="s">
        <v>339</v>
      </c>
      <c r="M31" s="62">
        <v>1050766045</v>
      </c>
      <c r="N31" s="62">
        <v>12.44</v>
      </c>
    </row>
    <row r="32" spans="1:14" ht="15" x14ac:dyDescent="0.25">
      <c r="A32" s="62" t="s">
        <v>14</v>
      </c>
      <c r="B32" s="62" t="s">
        <v>15</v>
      </c>
      <c r="C32" s="62">
        <v>15000393</v>
      </c>
      <c r="D32" s="62"/>
      <c r="E32" s="62" t="s">
        <v>78</v>
      </c>
      <c r="F32" s="62" t="s">
        <v>79</v>
      </c>
      <c r="G32" s="62"/>
      <c r="H32" s="62" t="s">
        <v>18</v>
      </c>
      <c r="I32" s="62" t="s">
        <v>19</v>
      </c>
      <c r="J32" s="62">
        <v>2015</v>
      </c>
      <c r="K32" s="62">
        <v>1</v>
      </c>
      <c r="L32" s="62" t="s">
        <v>80</v>
      </c>
      <c r="M32" s="62" t="s">
        <v>81</v>
      </c>
      <c r="N32" s="62">
        <v>222.94</v>
      </c>
    </row>
    <row r="33" spans="1:14" ht="15" x14ac:dyDescent="0.25">
      <c r="A33" s="62" t="s">
        <v>14</v>
      </c>
      <c r="B33" s="62" t="s">
        <v>15</v>
      </c>
      <c r="C33" s="62">
        <v>15001917</v>
      </c>
      <c r="D33" s="62"/>
      <c r="E33" s="62" t="s">
        <v>82</v>
      </c>
      <c r="F33" s="62" t="s">
        <v>83</v>
      </c>
      <c r="G33" s="62"/>
      <c r="H33" s="62" t="s">
        <v>18</v>
      </c>
      <c r="I33" s="62" t="s">
        <v>19</v>
      </c>
      <c r="J33" s="62">
        <v>2015</v>
      </c>
      <c r="K33" s="62">
        <v>3</v>
      </c>
      <c r="L33" s="62" t="s">
        <v>84</v>
      </c>
      <c r="M33" s="62" t="s">
        <v>85</v>
      </c>
      <c r="N33" s="62">
        <v>578.62</v>
      </c>
    </row>
    <row r="34" spans="1:14" ht="15" x14ac:dyDescent="0.25">
      <c r="A34" s="62" t="s">
        <v>14</v>
      </c>
      <c r="B34" s="62" t="s">
        <v>15</v>
      </c>
      <c r="C34" s="62">
        <v>15001917</v>
      </c>
      <c r="D34" s="62"/>
      <c r="E34" s="62" t="s">
        <v>82</v>
      </c>
      <c r="F34" s="62" t="s">
        <v>83</v>
      </c>
      <c r="G34" s="62"/>
      <c r="H34" s="62" t="s">
        <v>18</v>
      </c>
      <c r="I34" s="62" t="s">
        <v>19</v>
      </c>
      <c r="J34" s="62">
        <v>2015</v>
      </c>
      <c r="K34" s="62">
        <v>3</v>
      </c>
      <c r="L34" s="62" t="s">
        <v>86</v>
      </c>
      <c r="M34" s="62" t="s">
        <v>85</v>
      </c>
      <c r="N34" s="62">
        <v>43.4</v>
      </c>
    </row>
    <row r="35" spans="1:14" ht="15" x14ac:dyDescent="0.25">
      <c r="A35" s="62" t="s">
        <v>14</v>
      </c>
      <c r="B35" s="62" t="s">
        <v>15</v>
      </c>
      <c r="C35" s="62">
        <v>15004261</v>
      </c>
      <c r="D35" s="62"/>
      <c r="E35" s="62" t="s">
        <v>82</v>
      </c>
      <c r="F35" s="62" t="s">
        <v>83</v>
      </c>
      <c r="G35" s="62"/>
      <c r="H35" s="62" t="s">
        <v>18</v>
      </c>
      <c r="I35" s="62" t="s">
        <v>19</v>
      </c>
      <c r="J35" s="62">
        <v>2015</v>
      </c>
      <c r="K35" s="62">
        <v>6</v>
      </c>
      <c r="L35" s="62" t="s">
        <v>87</v>
      </c>
      <c r="M35" s="62" t="s">
        <v>88</v>
      </c>
      <c r="N35" s="62">
        <v>708.75</v>
      </c>
    </row>
    <row r="36" spans="1:14" ht="15" x14ac:dyDescent="0.25">
      <c r="A36" s="62" t="s">
        <v>14</v>
      </c>
      <c r="B36" s="62" t="s">
        <v>15</v>
      </c>
      <c r="C36" s="62">
        <v>15004261</v>
      </c>
      <c r="D36" s="62"/>
      <c r="E36" s="62" t="s">
        <v>82</v>
      </c>
      <c r="F36" s="62" t="s">
        <v>83</v>
      </c>
      <c r="G36" s="62"/>
      <c r="H36" s="62" t="s">
        <v>18</v>
      </c>
      <c r="I36" s="62" t="s">
        <v>19</v>
      </c>
      <c r="J36" s="62">
        <v>2015</v>
      </c>
      <c r="K36" s="62">
        <v>6</v>
      </c>
      <c r="L36" s="62" t="s">
        <v>89</v>
      </c>
      <c r="M36" s="62" t="s">
        <v>88</v>
      </c>
      <c r="N36" s="62">
        <v>19.440000000000001</v>
      </c>
    </row>
    <row r="37" spans="1:14" ht="15" x14ac:dyDescent="0.25">
      <c r="A37" s="62" t="s">
        <v>14</v>
      </c>
      <c r="B37" s="62" t="s">
        <v>15</v>
      </c>
      <c r="C37" s="62">
        <v>15004313</v>
      </c>
      <c r="D37" s="62"/>
      <c r="E37" s="62" t="s">
        <v>82</v>
      </c>
      <c r="F37" s="62" t="s">
        <v>83</v>
      </c>
      <c r="G37" s="62"/>
      <c r="H37" s="62" t="s">
        <v>18</v>
      </c>
      <c r="I37" s="62" t="s">
        <v>19</v>
      </c>
      <c r="J37" s="62">
        <v>2015</v>
      </c>
      <c r="K37" s="62">
        <v>6</v>
      </c>
      <c r="L37" s="62" t="s">
        <v>90</v>
      </c>
      <c r="M37" s="62" t="s">
        <v>91</v>
      </c>
      <c r="N37" s="62">
        <v>727.5</v>
      </c>
    </row>
    <row r="38" spans="1:14" ht="15" x14ac:dyDescent="0.25">
      <c r="A38" s="62" t="s">
        <v>14</v>
      </c>
      <c r="B38" s="62" t="s">
        <v>15</v>
      </c>
      <c r="C38" s="62">
        <v>15004313</v>
      </c>
      <c r="D38" s="62"/>
      <c r="E38" s="62" t="s">
        <v>82</v>
      </c>
      <c r="F38" s="62" t="s">
        <v>83</v>
      </c>
      <c r="G38" s="62"/>
      <c r="H38" s="62" t="s">
        <v>18</v>
      </c>
      <c r="I38" s="62" t="s">
        <v>19</v>
      </c>
      <c r="J38" s="62">
        <v>2015</v>
      </c>
      <c r="K38" s="62">
        <v>6</v>
      </c>
      <c r="L38" s="62" t="s">
        <v>86</v>
      </c>
      <c r="M38" s="62" t="s">
        <v>91</v>
      </c>
      <c r="N38" s="62">
        <v>55.47</v>
      </c>
    </row>
    <row r="39" spans="1:14" ht="15" x14ac:dyDescent="0.25">
      <c r="A39" s="62" t="s">
        <v>14</v>
      </c>
      <c r="B39" s="62" t="s">
        <v>15</v>
      </c>
      <c r="C39" s="62">
        <v>15002300</v>
      </c>
      <c r="D39" s="62"/>
      <c r="E39" s="62" t="s">
        <v>82</v>
      </c>
      <c r="F39" s="62" t="s">
        <v>83</v>
      </c>
      <c r="G39" s="62"/>
      <c r="H39" s="62" t="s">
        <v>92</v>
      </c>
      <c r="I39" s="62" t="s">
        <v>65</v>
      </c>
      <c r="J39" s="62">
        <v>2015</v>
      </c>
      <c r="K39" s="62">
        <v>4</v>
      </c>
      <c r="L39" s="62" t="s">
        <v>93</v>
      </c>
      <c r="M39" s="62" t="s">
        <v>94</v>
      </c>
      <c r="N39" s="62">
        <v>502.82</v>
      </c>
    </row>
    <row r="40" spans="1:14" ht="15" x14ac:dyDescent="0.25">
      <c r="A40" s="62" t="s">
        <v>14</v>
      </c>
      <c r="B40" s="62" t="s">
        <v>15</v>
      </c>
      <c r="C40" s="62">
        <v>15002300</v>
      </c>
      <c r="D40" s="62"/>
      <c r="E40" s="62" t="s">
        <v>82</v>
      </c>
      <c r="F40" s="62" t="s">
        <v>83</v>
      </c>
      <c r="G40" s="62"/>
      <c r="H40" s="62" t="s">
        <v>92</v>
      </c>
      <c r="I40" s="62" t="s">
        <v>65</v>
      </c>
      <c r="J40" s="62">
        <v>2015</v>
      </c>
      <c r="K40" s="62">
        <v>4</v>
      </c>
      <c r="L40" s="62" t="s">
        <v>44</v>
      </c>
      <c r="M40" s="62" t="s">
        <v>94</v>
      </c>
      <c r="N40" s="62">
        <v>10.01</v>
      </c>
    </row>
    <row r="41" spans="1:14" ht="15" x14ac:dyDescent="0.25">
      <c r="A41" s="62" t="s">
        <v>14</v>
      </c>
      <c r="B41" s="62" t="s">
        <v>15</v>
      </c>
      <c r="C41" s="62">
        <v>15003782</v>
      </c>
      <c r="D41" s="62"/>
      <c r="E41" s="62" t="s">
        <v>82</v>
      </c>
      <c r="F41" s="62" t="s">
        <v>83</v>
      </c>
      <c r="G41" s="62"/>
      <c r="H41" s="62" t="s">
        <v>95</v>
      </c>
      <c r="I41" s="62" t="s">
        <v>96</v>
      </c>
      <c r="J41" s="62">
        <v>2015</v>
      </c>
      <c r="K41" s="62">
        <v>6</v>
      </c>
      <c r="L41" s="62" t="s">
        <v>97</v>
      </c>
      <c r="M41" s="62">
        <v>145570</v>
      </c>
      <c r="N41" s="62">
        <v>426.84</v>
      </c>
    </row>
    <row r="42" spans="1:14" ht="15" x14ac:dyDescent="0.25">
      <c r="A42" s="62" t="s">
        <v>14</v>
      </c>
      <c r="B42" s="62" t="s">
        <v>15</v>
      </c>
      <c r="C42" s="62">
        <v>15003782</v>
      </c>
      <c r="D42" s="62"/>
      <c r="E42" s="62" t="s">
        <v>82</v>
      </c>
      <c r="F42" s="62" t="s">
        <v>83</v>
      </c>
      <c r="G42" s="62"/>
      <c r="H42" s="62" t="s">
        <v>95</v>
      </c>
      <c r="I42" s="62" t="s">
        <v>96</v>
      </c>
      <c r="J42" s="62">
        <v>2015</v>
      </c>
      <c r="K42" s="62">
        <v>6</v>
      </c>
      <c r="L42" s="62" t="s">
        <v>44</v>
      </c>
      <c r="M42" s="62">
        <v>145570</v>
      </c>
      <c r="N42" s="62">
        <v>8.8800000000000008</v>
      </c>
    </row>
    <row r="43" spans="1:14" ht="15" x14ac:dyDescent="0.25">
      <c r="A43" s="62" t="s">
        <v>14</v>
      </c>
      <c r="B43" s="62" t="s">
        <v>15</v>
      </c>
      <c r="C43" s="62">
        <v>15005521</v>
      </c>
      <c r="D43" s="62"/>
      <c r="E43" s="62" t="s">
        <v>82</v>
      </c>
      <c r="F43" s="62" t="s">
        <v>83</v>
      </c>
      <c r="G43" s="62"/>
      <c r="H43" s="62" t="s">
        <v>340</v>
      </c>
      <c r="I43" s="62" t="s">
        <v>341</v>
      </c>
      <c r="J43" s="62">
        <v>2015</v>
      </c>
      <c r="K43" s="62">
        <v>8</v>
      </c>
      <c r="L43" s="62" t="s">
        <v>342</v>
      </c>
      <c r="M43" s="62" t="s">
        <v>343</v>
      </c>
      <c r="N43" s="62">
        <v>259</v>
      </c>
    </row>
    <row r="44" spans="1:14" ht="15" x14ac:dyDescent="0.25">
      <c r="A44" s="62" t="s">
        <v>14</v>
      </c>
      <c r="B44" s="62" t="s">
        <v>15</v>
      </c>
      <c r="C44" s="62">
        <v>15005521</v>
      </c>
      <c r="D44" s="62"/>
      <c r="E44" s="62" t="s">
        <v>82</v>
      </c>
      <c r="F44" s="62" t="s">
        <v>83</v>
      </c>
      <c r="G44" s="62"/>
      <c r="H44" s="62" t="s">
        <v>340</v>
      </c>
      <c r="I44" s="62" t="s">
        <v>341</v>
      </c>
      <c r="J44" s="62">
        <v>2015</v>
      </c>
      <c r="K44" s="62">
        <v>8</v>
      </c>
      <c r="L44" s="62" t="s">
        <v>44</v>
      </c>
      <c r="M44" s="62" t="s">
        <v>343</v>
      </c>
      <c r="N44" s="62">
        <v>50</v>
      </c>
    </row>
    <row r="45" spans="1:14" ht="15" x14ac:dyDescent="0.25">
      <c r="A45" s="62" t="s">
        <v>14</v>
      </c>
      <c r="B45" s="62" t="s">
        <v>15</v>
      </c>
      <c r="C45" s="62">
        <v>15000347</v>
      </c>
      <c r="D45" s="62"/>
      <c r="E45" s="62" t="s">
        <v>99</v>
      </c>
      <c r="F45" s="62" t="s">
        <v>100</v>
      </c>
      <c r="G45" s="62"/>
      <c r="H45" s="62" t="s">
        <v>18</v>
      </c>
      <c r="I45" s="62" t="s">
        <v>19</v>
      </c>
      <c r="J45" s="62">
        <v>2015</v>
      </c>
      <c r="K45" s="62">
        <v>1</v>
      </c>
      <c r="L45" s="62" t="s">
        <v>101</v>
      </c>
      <c r="M45" s="62" t="s">
        <v>102</v>
      </c>
      <c r="N45" s="62">
        <v>14.79</v>
      </c>
    </row>
    <row r="46" spans="1:14" ht="15" x14ac:dyDescent="0.25">
      <c r="A46" s="62" t="s">
        <v>14</v>
      </c>
      <c r="B46" s="62" t="s">
        <v>15</v>
      </c>
      <c r="C46" s="62">
        <v>15000347</v>
      </c>
      <c r="D46" s="62"/>
      <c r="E46" s="62" t="s">
        <v>99</v>
      </c>
      <c r="F46" s="62" t="s">
        <v>100</v>
      </c>
      <c r="G46" s="62"/>
      <c r="H46" s="62" t="s">
        <v>18</v>
      </c>
      <c r="I46" s="62" t="s">
        <v>19</v>
      </c>
      <c r="J46" s="62">
        <v>2015</v>
      </c>
      <c r="K46" s="62">
        <v>1</v>
      </c>
      <c r="L46" s="62" t="s">
        <v>103</v>
      </c>
      <c r="M46" s="62" t="s">
        <v>102</v>
      </c>
      <c r="N46" s="62">
        <v>14.93</v>
      </c>
    </row>
    <row r="47" spans="1:14" ht="15" x14ac:dyDescent="0.25">
      <c r="A47" s="62" t="s">
        <v>14</v>
      </c>
      <c r="B47" s="62" t="s">
        <v>15</v>
      </c>
      <c r="C47" s="62">
        <v>15001259</v>
      </c>
      <c r="D47" s="62"/>
      <c r="E47" s="62" t="s">
        <v>99</v>
      </c>
      <c r="F47" s="62" t="s">
        <v>100</v>
      </c>
      <c r="G47" s="62"/>
      <c r="H47" s="62" t="s">
        <v>18</v>
      </c>
      <c r="I47" s="62" t="s">
        <v>19</v>
      </c>
      <c r="J47" s="62">
        <v>2015</v>
      </c>
      <c r="K47" s="62">
        <v>2</v>
      </c>
      <c r="L47" s="62" t="s">
        <v>104</v>
      </c>
      <c r="M47" s="62" t="s">
        <v>105</v>
      </c>
      <c r="N47" s="62">
        <v>300</v>
      </c>
    </row>
    <row r="48" spans="1:14" ht="15" x14ac:dyDescent="0.25">
      <c r="A48" s="62" t="s">
        <v>14</v>
      </c>
      <c r="B48" s="62" t="s">
        <v>15</v>
      </c>
      <c r="C48" s="62">
        <v>15001259</v>
      </c>
      <c r="D48" s="62"/>
      <c r="E48" s="62" t="s">
        <v>99</v>
      </c>
      <c r="F48" s="62" t="s">
        <v>100</v>
      </c>
      <c r="G48" s="62"/>
      <c r="H48" s="62" t="s">
        <v>18</v>
      </c>
      <c r="I48" s="62" t="s">
        <v>19</v>
      </c>
      <c r="J48" s="62">
        <v>2015</v>
      </c>
      <c r="K48" s="62">
        <v>2</v>
      </c>
      <c r="L48" s="62" t="s">
        <v>80</v>
      </c>
      <c r="M48" s="62" t="s">
        <v>105</v>
      </c>
      <c r="N48" s="62">
        <v>24.24</v>
      </c>
    </row>
    <row r="49" spans="1:14" ht="15" x14ac:dyDescent="0.25">
      <c r="A49" s="62" t="s">
        <v>14</v>
      </c>
      <c r="B49" s="62" t="s">
        <v>15</v>
      </c>
      <c r="C49" s="62">
        <v>15001202</v>
      </c>
      <c r="D49" s="62"/>
      <c r="E49" s="62" t="s">
        <v>99</v>
      </c>
      <c r="F49" s="62" t="s">
        <v>100</v>
      </c>
      <c r="G49" s="62"/>
      <c r="H49" s="62" t="s">
        <v>18</v>
      </c>
      <c r="I49" s="62" t="s">
        <v>19</v>
      </c>
      <c r="J49" s="62">
        <v>2015</v>
      </c>
      <c r="K49" s="62">
        <v>2</v>
      </c>
      <c r="L49" s="62" t="s">
        <v>86</v>
      </c>
      <c r="M49" s="62" t="s">
        <v>106</v>
      </c>
      <c r="N49" s="62">
        <v>1.71</v>
      </c>
    </row>
    <row r="50" spans="1:14" ht="15" x14ac:dyDescent="0.25">
      <c r="A50" s="62" t="s">
        <v>14</v>
      </c>
      <c r="B50" s="62" t="s">
        <v>15</v>
      </c>
      <c r="C50" s="62">
        <v>15001167</v>
      </c>
      <c r="D50" s="62"/>
      <c r="E50" s="62" t="s">
        <v>99</v>
      </c>
      <c r="F50" s="62" t="s">
        <v>100</v>
      </c>
      <c r="G50" s="62"/>
      <c r="H50" s="62" t="s">
        <v>18</v>
      </c>
      <c r="I50" s="62" t="s">
        <v>19</v>
      </c>
      <c r="J50" s="62">
        <v>2015</v>
      </c>
      <c r="K50" s="62">
        <v>2</v>
      </c>
      <c r="L50" s="62" t="s">
        <v>86</v>
      </c>
      <c r="M50" s="62" t="s">
        <v>107</v>
      </c>
      <c r="N50" s="62">
        <v>5.54</v>
      </c>
    </row>
    <row r="51" spans="1:14" ht="15" x14ac:dyDescent="0.25">
      <c r="A51" s="62" t="s">
        <v>14</v>
      </c>
      <c r="B51" s="62" t="s">
        <v>15</v>
      </c>
      <c r="C51" s="62">
        <v>15001259</v>
      </c>
      <c r="D51" s="62"/>
      <c r="E51" s="62" t="s">
        <v>99</v>
      </c>
      <c r="F51" s="62" t="s">
        <v>100</v>
      </c>
      <c r="G51" s="62"/>
      <c r="H51" s="62" t="s">
        <v>18</v>
      </c>
      <c r="I51" s="62" t="s">
        <v>19</v>
      </c>
      <c r="J51" s="62">
        <v>2015</v>
      </c>
      <c r="K51" s="62">
        <v>2</v>
      </c>
      <c r="L51" s="62" t="s">
        <v>86</v>
      </c>
      <c r="M51" s="62" t="s">
        <v>105</v>
      </c>
      <c r="N51" s="62">
        <v>22.5</v>
      </c>
    </row>
    <row r="52" spans="1:14" ht="15" x14ac:dyDescent="0.25">
      <c r="A52" s="62" t="s">
        <v>14</v>
      </c>
      <c r="B52" s="62" t="s">
        <v>15</v>
      </c>
      <c r="C52" s="62">
        <v>15001202</v>
      </c>
      <c r="D52" s="62"/>
      <c r="E52" s="62" t="s">
        <v>99</v>
      </c>
      <c r="F52" s="62" t="s">
        <v>100</v>
      </c>
      <c r="G52" s="62"/>
      <c r="H52" s="62" t="s">
        <v>18</v>
      </c>
      <c r="I52" s="62" t="s">
        <v>19</v>
      </c>
      <c r="J52" s="62">
        <v>2015</v>
      </c>
      <c r="K52" s="62">
        <v>2</v>
      </c>
      <c r="L52" s="62" t="s">
        <v>108</v>
      </c>
      <c r="M52" s="62" t="s">
        <v>106</v>
      </c>
      <c r="N52" s="62">
        <v>22.75</v>
      </c>
    </row>
    <row r="53" spans="1:14" ht="15" x14ac:dyDescent="0.25">
      <c r="A53" s="62" t="s">
        <v>14</v>
      </c>
      <c r="B53" s="62" t="s">
        <v>15</v>
      </c>
      <c r="C53" s="62">
        <v>15001167</v>
      </c>
      <c r="D53" s="62"/>
      <c r="E53" s="62" t="s">
        <v>99</v>
      </c>
      <c r="F53" s="62" t="s">
        <v>100</v>
      </c>
      <c r="G53" s="62"/>
      <c r="H53" s="62" t="s">
        <v>18</v>
      </c>
      <c r="I53" s="62" t="s">
        <v>19</v>
      </c>
      <c r="J53" s="62">
        <v>2015</v>
      </c>
      <c r="K53" s="62">
        <v>2</v>
      </c>
      <c r="L53" s="62" t="s">
        <v>109</v>
      </c>
      <c r="M53" s="62" t="s">
        <v>107</v>
      </c>
      <c r="N53" s="62">
        <v>73.900000000000006</v>
      </c>
    </row>
    <row r="54" spans="1:14" ht="15" x14ac:dyDescent="0.25">
      <c r="A54" s="62" t="s">
        <v>14</v>
      </c>
      <c r="B54" s="62" t="s">
        <v>15</v>
      </c>
      <c r="C54" s="62">
        <v>15001890</v>
      </c>
      <c r="D54" s="62"/>
      <c r="E54" s="62" t="s">
        <v>99</v>
      </c>
      <c r="F54" s="62" t="s">
        <v>100</v>
      </c>
      <c r="G54" s="62"/>
      <c r="H54" s="62" t="s">
        <v>18</v>
      </c>
      <c r="I54" s="62" t="s">
        <v>19</v>
      </c>
      <c r="J54" s="62">
        <v>2015</v>
      </c>
      <c r="K54" s="62">
        <v>3</v>
      </c>
      <c r="L54" s="62" t="s">
        <v>109</v>
      </c>
      <c r="M54" s="62" t="s">
        <v>110</v>
      </c>
      <c r="N54" s="62">
        <v>210</v>
      </c>
    </row>
    <row r="55" spans="1:14" ht="15" x14ac:dyDescent="0.25">
      <c r="A55" s="62" t="s">
        <v>14</v>
      </c>
      <c r="B55" s="62" t="s">
        <v>15</v>
      </c>
      <c r="C55" s="62">
        <v>15001890</v>
      </c>
      <c r="D55" s="62"/>
      <c r="E55" s="62" t="s">
        <v>99</v>
      </c>
      <c r="F55" s="62" t="s">
        <v>100</v>
      </c>
      <c r="G55" s="62"/>
      <c r="H55" s="62" t="s">
        <v>18</v>
      </c>
      <c r="I55" s="62" t="s">
        <v>19</v>
      </c>
      <c r="J55" s="62">
        <v>2015</v>
      </c>
      <c r="K55" s="62">
        <v>3</v>
      </c>
      <c r="L55" s="62" t="s">
        <v>86</v>
      </c>
      <c r="M55" s="62" t="s">
        <v>110</v>
      </c>
      <c r="N55" s="62">
        <v>18.68</v>
      </c>
    </row>
    <row r="56" spans="1:14" ht="15" x14ac:dyDescent="0.25">
      <c r="A56" s="62" t="s">
        <v>14</v>
      </c>
      <c r="B56" s="62" t="s">
        <v>15</v>
      </c>
      <c r="C56" s="62">
        <v>15001890</v>
      </c>
      <c r="D56" s="62"/>
      <c r="E56" s="62" t="s">
        <v>99</v>
      </c>
      <c r="F56" s="62" t="s">
        <v>100</v>
      </c>
      <c r="G56" s="62"/>
      <c r="H56" s="62" t="s">
        <v>18</v>
      </c>
      <c r="I56" s="62" t="s">
        <v>19</v>
      </c>
      <c r="J56" s="62">
        <v>2015</v>
      </c>
      <c r="K56" s="62">
        <v>3</v>
      </c>
      <c r="L56" s="62" t="s">
        <v>86</v>
      </c>
      <c r="M56" s="62" t="s">
        <v>110</v>
      </c>
      <c r="N56" s="62">
        <v>15.75</v>
      </c>
    </row>
    <row r="57" spans="1:14" ht="15" x14ac:dyDescent="0.25">
      <c r="A57" s="62" t="s">
        <v>14</v>
      </c>
      <c r="B57" s="62" t="s">
        <v>15</v>
      </c>
      <c r="C57" s="62">
        <v>15001924</v>
      </c>
      <c r="D57" s="62"/>
      <c r="E57" s="62" t="s">
        <v>99</v>
      </c>
      <c r="F57" s="62" t="s">
        <v>100</v>
      </c>
      <c r="G57" s="62"/>
      <c r="H57" s="62" t="s">
        <v>18</v>
      </c>
      <c r="I57" s="62" t="s">
        <v>19</v>
      </c>
      <c r="J57" s="62">
        <v>2015</v>
      </c>
      <c r="K57" s="62">
        <v>3</v>
      </c>
      <c r="L57" s="62" t="s">
        <v>86</v>
      </c>
      <c r="M57" s="62" t="s">
        <v>111</v>
      </c>
      <c r="N57" s="62">
        <v>26.29</v>
      </c>
    </row>
    <row r="58" spans="1:14" ht="15" x14ac:dyDescent="0.25">
      <c r="A58" s="62" t="s">
        <v>14</v>
      </c>
      <c r="B58" s="62" t="s">
        <v>15</v>
      </c>
      <c r="C58" s="62">
        <v>15001924</v>
      </c>
      <c r="D58" s="62"/>
      <c r="E58" s="62" t="s">
        <v>99</v>
      </c>
      <c r="F58" s="62" t="s">
        <v>100</v>
      </c>
      <c r="G58" s="62"/>
      <c r="H58" s="62" t="s">
        <v>18</v>
      </c>
      <c r="I58" s="62" t="s">
        <v>19</v>
      </c>
      <c r="J58" s="62">
        <v>2015</v>
      </c>
      <c r="K58" s="62">
        <v>3</v>
      </c>
      <c r="L58" s="62" t="s">
        <v>112</v>
      </c>
      <c r="M58" s="62" t="s">
        <v>111</v>
      </c>
      <c r="N58" s="62">
        <v>73.849999999999994</v>
      </c>
    </row>
    <row r="59" spans="1:14" ht="15" x14ac:dyDescent="0.25">
      <c r="A59" s="62" t="s">
        <v>14</v>
      </c>
      <c r="B59" s="62" t="s">
        <v>15</v>
      </c>
      <c r="C59" s="62">
        <v>15001890</v>
      </c>
      <c r="D59" s="62"/>
      <c r="E59" s="62" t="s">
        <v>99</v>
      </c>
      <c r="F59" s="62" t="s">
        <v>100</v>
      </c>
      <c r="G59" s="62"/>
      <c r="H59" s="62" t="s">
        <v>18</v>
      </c>
      <c r="I59" s="62" t="s">
        <v>19</v>
      </c>
      <c r="J59" s="62">
        <v>2015</v>
      </c>
      <c r="K59" s="62">
        <v>3</v>
      </c>
      <c r="L59" s="62" t="s">
        <v>86</v>
      </c>
      <c r="M59" s="62" t="s">
        <v>110</v>
      </c>
      <c r="N59" s="62">
        <v>4.03</v>
      </c>
    </row>
    <row r="60" spans="1:14" ht="15" x14ac:dyDescent="0.25">
      <c r="A60" s="62" t="s">
        <v>14</v>
      </c>
      <c r="B60" s="62" t="s">
        <v>15</v>
      </c>
      <c r="C60" s="62">
        <v>15001890</v>
      </c>
      <c r="D60" s="62"/>
      <c r="E60" s="62" t="s">
        <v>99</v>
      </c>
      <c r="F60" s="62" t="s">
        <v>100</v>
      </c>
      <c r="G60" s="62"/>
      <c r="H60" s="62" t="s">
        <v>18</v>
      </c>
      <c r="I60" s="62" t="s">
        <v>19</v>
      </c>
      <c r="J60" s="62">
        <v>2015</v>
      </c>
      <c r="K60" s="62">
        <v>3</v>
      </c>
      <c r="L60" s="62" t="s">
        <v>86</v>
      </c>
      <c r="M60" s="62" t="s">
        <v>110</v>
      </c>
      <c r="N60" s="62">
        <v>15.8</v>
      </c>
    </row>
    <row r="61" spans="1:14" ht="15" x14ac:dyDescent="0.25">
      <c r="A61" s="62" t="s">
        <v>14</v>
      </c>
      <c r="B61" s="62" t="s">
        <v>15</v>
      </c>
      <c r="C61" s="62">
        <v>15001949</v>
      </c>
      <c r="D61" s="62"/>
      <c r="E61" s="62" t="s">
        <v>99</v>
      </c>
      <c r="F61" s="62" t="s">
        <v>100</v>
      </c>
      <c r="G61" s="62"/>
      <c r="H61" s="62" t="s">
        <v>18</v>
      </c>
      <c r="I61" s="62" t="s">
        <v>19</v>
      </c>
      <c r="J61" s="62">
        <v>2015</v>
      </c>
      <c r="K61" s="62">
        <v>3</v>
      </c>
      <c r="L61" s="62" t="s">
        <v>113</v>
      </c>
      <c r="M61" s="62" t="s">
        <v>114</v>
      </c>
      <c r="N61" s="62">
        <v>123.43</v>
      </c>
    </row>
    <row r="62" spans="1:14" ht="15" x14ac:dyDescent="0.25">
      <c r="A62" s="62" t="s">
        <v>14</v>
      </c>
      <c r="B62" s="62" t="s">
        <v>15</v>
      </c>
      <c r="C62" s="62">
        <v>15001890</v>
      </c>
      <c r="D62" s="62"/>
      <c r="E62" s="62" t="s">
        <v>99</v>
      </c>
      <c r="F62" s="62" t="s">
        <v>100</v>
      </c>
      <c r="G62" s="62"/>
      <c r="H62" s="62" t="s">
        <v>18</v>
      </c>
      <c r="I62" s="62" t="s">
        <v>19</v>
      </c>
      <c r="J62" s="62">
        <v>2015</v>
      </c>
      <c r="K62" s="62">
        <v>3</v>
      </c>
      <c r="L62" s="62" t="s">
        <v>115</v>
      </c>
      <c r="M62" s="62" t="s">
        <v>110</v>
      </c>
      <c r="N62" s="62">
        <v>53.75</v>
      </c>
    </row>
    <row r="63" spans="1:14" ht="15" x14ac:dyDescent="0.25">
      <c r="A63" s="62" t="s">
        <v>14</v>
      </c>
      <c r="B63" s="62" t="s">
        <v>15</v>
      </c>
      <c r="C63" s="62">
        <v>15001890</v>
      </c>
      <c r="D63" s="62"/>
      <c r="E63" s="62" t="s">
        <v>99</v>
      </c>
      <c r="F63" s="62" t="s">
        <v>100</v>
      </c>
      <c r="G63" s="62"/>
      <c r="H63" s="62" t="s">
        <v>18</v>
      </c>
      <c r="I63" s="62" t="s">
        <v>19</v>
      </c>
      <c r="J63" s="62">
        <v>2015</v>
      </c>
      <c r="K63" s="62">
        <v>3</v>
      </c>
      <c r="L63" s="62" t="s">
        <v>116</v>
      </c>
      <c r="M63" s="62" t="s">
        <v>110</v>
      </c>
      <c r="N63" s="62">
        <v>210.72</v>
      </c>
    </row>
    <row r="64" spans="1:14" ht="15" x14ac:dyDescent="0.25">
      <c r="A64" s="62" t="s">
        <v>14</v>
      </c>
      <c r="B64" s="62" t="s">
        <v>15</v>
      </c>
      <c r="C64" s="62">
        <v>15001924</v>
      </c>
      <c r="D64" s="62"/>
      <c r="E64" s="62" t="s">
        <v>99</v>
      </c>
      <c r="F64" s="62" t="s">
        <v>100</v>
      </c>
      <c r="G64" s="62"/>
      <c r="H64" s="62" t="s">
        <v>18</v>
      </c>
      <c r="I64" s="62" t="s">
        <v>19</v>
      </c>
      <c r="J64" s="62">
        <v>2015</v>
      </c>
      <c r="K64" s="62">
        <v>3</v>
      </c>
      <c r="L64" s="62" t="s">
        <v>117</v>
      </c>
      <c r="M64" s="62" t="s">
        <v>111</v>
      </c>
      <c r="N64" s="62">
        <v>350.5</v>
      </c>
    </row>
    <row r="65" spans="1:14" ht="15" x14ac:dyDescent="0.25">
      <c r="A65" s="62" t="s">
        <v>14</v>
      </c>
      <c r="B65" s="62" t="s">
        <v>15</v>
      </c>
      <c r="C65" s="62">
        <v>15001890</v>
      </c>
      <c r="D65" s="62"/>
      <c r="E65" s="62" t="s">
        <v>99</v>
      </c>
      <c r="F65" s="62" t="s">
        <v>100</v>
      </c>
      <c r="G65" s="62"/>
      <c r="H65" s="62" t="s">
        <v>18</v>
      </c>
      <c r="I65" s="62" t="s">
        <v>19</v>
      </c>
      <c r="J65" s="62">
        <v>2015</v>
      </c>
      <c r="K65" s="62">
        <v>3</v>
      </c>
      <c r="L65" s="62" t="s">
        <v>109</v>
      </c>
      <c r="M65" s="62" t="s">
        <v>110</v>
      </c>
      <c r="N65" s="62">
        <v>249</v>
      </c>
    </row>
    <row r="66" spans="1:14" ht="15" x14ac:dyDescent="0.25">
      <c r="A66" s="62" t="s">
        <v>14</v>
      </c>
      <c r="B66" s="62" t="s">
        <v>15</v>
      </c>
      <c r="C66" s="62">
        <v>15001944</v>
      </c>
      <c r="D66" s="62"/>
      <c r="E66" s="62" t="s">
        <v>99</v>
      </c>
      <c r="F66" s="62" t="s">
        <v>100</v>
      </c>
      <c r="G66" s="62"/>
      <c r="H66" s="62" t="s">
        <v>18</v>
      </c>
      <c r="I66" s="62" t="s">
        <v>19</v>
      </c>
      <c r="J66" s="62">
        <v>2015</v>
      </c>
      <c r="K66" s="62">
        <v>3</v>
      </c>
      <c r="L66" s="62" t="s">
        <v>118</v>
      </c>
      <c r="M66" s="62" t="s">
        <v>119</v>
      </c>
      <c r="N66" s="62">
        <v>317.49</v>
      </c>
    </row>
    <row r="67" spans="1:14" ht="15" x14ac:dyDescent="0.25">
      <c r="A67" s="62" t="s">
        <v>14</v>
      </c>
      <c r="B67" s="62" t="s">
        <v>15</v>
      </c>
      <c r="C67" s="62">
        <v>15002596</v>
      </c>
      <c r="D67" s="62"/>
      <c r="E67" s="62" t="s">
        <v>99</v>
      </c>
      <c r="F67" s="62" t="s">
        <v>100</v>
      </c>
      <c r="G67" s="62"/>
      <c r="H67" s="62" t="s">
        <v>18</v>
      </c>
      <c r="I67" s="62" t="s">
        <v>19</v>
      </c>
      <c r="J67" s="62">
        <v>2015</v>
      </c>
      <c r="K67" s="62">
        <v>4</v>
      </c>
      <c r="L67" s="62" t="s">
        <v>86</v>
      </c>
      <c r="M67" s="62" t="s">
        <v>124</v>
      </c>
      <c r="N67" s="62">
        <v>13.26</v>
      </c>
    </row>
    <row r="68" spans="1:14" ht="15" x14ac:dyDescent="0.25">
      <c r="A68" s="62" t="s">
        <v>14</v>
      </c>
      <c r="B68" s="62" t="s">
        <v>15</v>
      </c>
      <c r="C68" s="62">
        <v>15002651</v>
      </c>
      <c r="D68" s="62"/>
      <c r="E68" s="62" t="s">
        <v>99</v>
      </c>
      <c r="F68" s="62" t="s">
        <v>100</v>
      </c>
      <c r="G68" s="62"/>
      <c r="H68" s="62" t="s">
        <v>18</v>
      </c>
      <c r="I68" s="62" t="s">
        <v>19</v>
      </c>
      <c r="J68" s="62">
        <v>2015</v>
      </c>
      <c r="K68" s="62">
        <v>4</v>
      </c>
      <c r="L68" s="62" t="s">
        <v>125</v>
      </c>
      <c r="M68" s="62" t="s">
        <v>22</v>
      </c>
      <c r="N68" s="62">
        <v>78.78</v>
      </c>
    </row>
    <row r="69" spans="1:14" ht="15" x14ac:dyDescent="0.25">
      <c r="A69" s="62" t="s">
        <v>14</v>
      </c>
      <c r="B69" s="62" t="s">
        <v>15</v>
      </c>
      <c r="C69" s="62">
        <v>15002651</v>
      </c>
      <c r="D69" s="62"/>
      <c r="E69" s="62" t="s">
        <v>99</v>
      </c>
      <c r="F69" s="62" t="s">
        <v>100</v>
      </c>
      <c r="G69" s="62"/>
      <c r="H69" s="62" t="s">
        <v>18</v>
      </c>
      <c r="I69" s="62" t="s">
        <v>19</v>
      </c>
      <c r="J69" s="62">
        <v>2015</v>
      </c>
      <c r="K69" s="62">
        <v>4</v>
      </c>
      <c r="L69" s="62" t="s">
        <v>109</v>
      </c>
      <c r="M69" s="62" t="s">
        <v>22</v>
      </c>
      <c r="N69" s="62">
        <v>231.98</v>
      </c>
    </row>
    <row r="70" spans="1:14" ht="15" x14ac:dyDescent="0.25">
      <c r="A70" s="62" t="s">
        <v>14</v>
      </c>
      <c r="B70" s="62" t="s">
        <v>15</v>
      </c>
      <c r="C70" s="62">
        <v>15002651</v>
      </c>
      <c r="D70" s="62"/>
      <c r="E70" s="62" t="s">
        <v>99</v>
      </c>
      <c r="F70" s="62" t="s">
        <v>100</v>
      </c>
      <c r="G70" s="62"/>
      <c r="H70" s="62" t="s">
        <v>18</v>
      </c>
      <c r="I70" s="62" t="s">
        <v>19</v>
      </c>
      <c r="J70" s="62">
        <v>2015</v>
      </c>
      <c r="K70" s="62">
        <v>4</v>
      </c>
      <c r="L70" s="62" t="s">
        <v>126</v>
      </c>
      <c r="M70" s="62" t="s">
        <v>22</v>
      </c>
      <c r="N70" s="62">
        <v>132.5</v>
      </c>
    </row>
    <row r="71" spans="1:14" ht="15" x14ac:dyDescent="0.25">
      <c r="A71" s="62" t="s">
        <v>14</v>
      </c>
      <c r="B71" s="62" t="s">
        <v>15</v>
      </c>
      <c r="C71" s="62">
        <v>15002685</v>
      </c>
      <c r="D71" s="62"/>
      <c r="E71" s="62" t="s">
        <v>99</v>
      </c>
      <c r="F71" s="62" t="s">
        <v>100</v>
      </c>
      <c r="G71" s="62"/>
      <c r="H71" s="62" t="s">
        <v>18</v>
      </c>
      <c r="I71" s="62" t="s">
        <v>19</v>
      </c>
      <c r="J71" s="62">
        <v>2015</v>
      </c>
      <c r="K71" s="62">
        <v>4</v>
      </c>
      <c r="L71" s="62" t="s">
        <v>80</v>
      </c>
      <c r="M71" s="62" t="s">
        <v>127</v>
      </c>
      <c r="N71" s="62">
        <v>42.07</v>
      </c>
    </row>
    <row r="72" spans="1:14" ht="15" x14ac:dyDescent="0.25">
      <c r="A72" s="62" t="s">
        <v>14</v>
      </c>
      <c r="B72" s="62" t="s">
        <v>15</v>
      </c>
      <c r="C72" s="62">
        <v>15002596</v>
      </c>
      <c r="D72" s="62"/>
      <c r="E72" s="62" t="s">
        <v>99</v>
      </c>
      <c r="F72" s="62" t="s">
        <v>100</v>
      </c>
      <c r="G72" s="62"/>
      <c r="H72" s="62" t="s">
        <v>18</v>
      </c>
      <c r="I72" s="62" t="s">
        <v>19</v>
      </c>
      <c r="J72" s="62">
        <v>2015</v>
      </c>
      <c r="K72" s="62">
        <v>4</v>
      </c>
      <c r="L72" s="62" t="s">
        <v>128</v>
      </c>
      <c r="M72" s="62" t="s">
        <v>124</v>
      </c>
      <c r="N72" s="62">
        <v>173.9</v>
      </c>
    </row>
    <row r="73" spans="1:14" ht="15" x14ac:dyDescent="0.25">
      <c r="A73" s="62" t="s">
        <v>14</v>
      </c>
      <c r="B73" s="62" t="s">
        <v>15</v>
      </c>
      <c r="C73" s="62">
        <v>15002651</v>
      </c>
      <c r="D73" s="62"/>
      <c r="E73" s="62" t="s">
        <v>99</v>
      </c>
      <c r="F73" s="62" t="s">
        <v>100</v>
      </c>
      <c r="G73" s="62"/>
      <c r="H73" s="62" t="s">
        <v>18</v>
      </c>
      <c r="I73" s="62" t="s">
        <v>19</v>
      </c>
      <c r="J73" s="62">
        <v>2015</v>
      </c>
      <c r="K73" s="62">
        <v>4</v>
      </c>
      <c r="L73" s="62" t="s">
        <v>86</v>
      </c>
      <c r="M73" s="62" t="s">
        <v>22</v>
      </c>
      <c r="N73" s="62">
        <v>10.1</v>
      </c>
    </row>
    <row r="74" spans="1:14" ht="15" x14ac:dyDescent="0.25">
      <c r="A74" s="62" t="s">
        <v>14</v>
      </c>
      <c r="B74" s="62" t="s">
        <v>15</v>
      </c>
      <c r="C74" s="62">
        <v>15002626</v>
      </c>
      <c r="D74" s="62"/>
      <c r="E74" s="62" t="s">
        <v>99</v>
      </c>
      <c r="F74" s="62" t="s">
        <v>100</v>
      </c>
      <c r="G74" s="62"/>
      <c r="H74" s="62" t="s">
        <v>18</v>
      </c>
      <c r="I74" s="62" t="s">
        <v>19</v>
      </c>
      <c r="J74" s="62">
        <v>2015</v>
      </c>
      <c r="K74" s="62">
        <v>4</v>
      </c>
      <c r="L74" s="62" t="s">
        <v>120</v>
      </c>
      <c r="M74" s="62" t="s">
        <v>121</v>
      </c>
      <c r="N74" s="62">
        <v>27.65</v>
      </c>
    </row>
    <row r="75" spans="1:14" ht="15" x14ac:dyDescent="0.25">
      <c r="A75" s="62" t="s">
        <v>14</v>
      </c>
      <c r="B75" s="62" t="s">
        <v>15</v>
      </c>
      <c r="C75" s="62">
        <v>15002626</v>
      </c>
      <c r="D75" s="62"/>
      <c r="E75" s="62" t="s">
        <v>99</v>
      </c>
      <c r="F75" s="62" t="s">
        <v>100</v>
      </c>
      <c r="G75" s="62"/>
      <c r="H75" s="62" t="s">
        <v>18</v>
      </c>
      <c r="I75" s="62" t="s">
        <v>19</v>
      </c>
      <c r="J75" s="62">
        <v>2015</v>
      </c>
      <c r="K75" s="62">
        <v>4</v>
      </c>
      <c r="L75" s="62" t="s">
        <v>122</v>
      </c>
      <c r="M75" s="62" t="s">
        <v>121</v>
      </c>
      <c r="N75" s="62">
        <v>11.78</v>
      </c>
    </row>
    <row r="76" spans="1:14" ht="15" x14ac:dyDescent="0.25">
      <c r="A76" s="62" t="s">
        <v>14</v>
      </c>
      <c r="B76" s="62" t="s">
        <v>15</v>
      </c>
      <c r="C76" s="62">
        <v>15002626</v>
      </c>
      <c r="D76" s="62"/>
      <c r="E76" s="62" t="s">
        <v>99</v>
      </c>
      <c r="F76" s="62" t="s">
        <v>100</v>
      </c>
      <c r="G76" s="62"/>
      <c r="H76" s="62" t="s">
        <v>18</v>
      </c>
      <c r="I76" s="62" t="s">
        <v>19</v>
      </c>
      <c r="J76" s="62">
        <v>2015</v>
      </c>
      <c r="K76" s="62">
        <v>4</v>
      </c>
      <c r="L76" s="62" t="s">
        <v>123</v>
      </c>
      <c r="M76" s="62" t="s">
        <v>121</v>
      </c>
      <c r="N76" s="62">
        <v>198.16</v>
      </c>
    </row>
    <row r="77" spans="1:14" ht="15" x14ac:dyDescent="0.25">
      <c r="A77" s="62" t="s">
        <v>14</v>
      </c>
      <c r="B77" s="62" t="s">
        <v>15</v>
      </c>
      <c r="C77" s="62">
        <v>15003676</v>
      </c>
      <c r="D77" s="62"/>
      <c r="E77" s="62" t="s">
        <v>99</v>
      </c>
      <c r="F77" s="62" t="s">
        <v>100</v>
      </c>
      <c r="G77" s="62"/>
      <c r="H77" s="62" t="s">
        <v>18</v>
      </c>
      <c r="I77" s="62" t="s">
        <v>19</v>
      </c>
      <c r="J77" s="62">
        <v>2015</v>
      </c>
      <c r="K77" s="62">
        <v>5</v>
      </c>
      <c r="L77" s="62" t="s">
        <v>129</v>
      </c>
      <c r="M77" s="62" t="s">
        <v>130</v>
      </c>
      <c r="N77" s="62">
        <v>938.05</v>
      </c>
    </row>
    <row r="78" spans="1:14" ht="15" x14ac:dyDescent="0.25">
      <c r="A78" s="62" t="s">
        <v>14</v>
      </c>
      <c r="B78" s="62" t="s">
        <v>15</v>
      </c>
      <c r="C78" s="62">
        <v>15003676</v>
      </c>
      <c r="D78" s="62"/>
      <c r="E78" s="62" t="s">
        <v>99</v>
      </c>
      <c r="F78" s="62" t="s">
        <v>100</v>
      </c>
      <c r="G78" s="62"/>
      <c r="H78" s="62" t="s">
        <v>18</v>
      </c>
      <c r="I78" s="62" t="s">
        <v>19</v>
      </c>
      <c r="J78" s="62">
        <v>2015</v>
      </c>
      <c r="K78" s="62">
        <v>5</v>
      </c>
      <c r="L78" s="62" t="s">
        <v>80</v>
      </c>
      <c r="M78" s="62" t="s">
        <v>130</v>
      </c>
      <c r="N78" s="62">
        <v>48.63</v>
      </c>
    </row>
    <row r="79" spans="1:14" ht="15" x14ac:dyDescent="0.25">
      <c r="A79" s="62" t="s">
        <v>14</v>
      </c>
      <c r="B79" s="62" t="s">
        <v>15</v>
      </c>
      <c r="C79" s="62">
        <v>15003615</v>
      </c>
      <c r="D79" s="62"/>
      <c r="E79" s="62" t="s">
        <v>99</v>
      </c>
      <c r="F79" s="62" t="s">
        <v>100</v>
      </c>
      <c r="G79" s="62"/>
      <c r="H79" s="62" t="s">
        <v>18</v>
      </c>
      <c r="I79" s="62" t="s">
        <v>19</v>
      </c>
      <c r="J79" s="62">
        <v>2015</v>
      </c>
      <c r="K79" s="62">
        <v>5</v>
      </c>
      <c r="L79" s="62" t="s">
        <v>131</v>
      </c>
      <c r="M79" s="62" t="s">
        <v>132</v>
      </c>
      <c r="N79" s="62">
        <v>60.4</v>
      </c>
    </row>
    <row r="80" spans="1:14" ht="15" x14ac:dyDescent="0.25">
      <c r="A80" s="62" t="s">
        <v>14</v>
      </c>
      <c r="B80" s="62" t="s">
        <v>15</v>
      </c>
      <c r="C80" s="62">
        <v>15003643</v>
      </c>
      <c r="D80" s="62"/>
      <c r="E80" s="62" t="s">
        <v>99</v>
      </c>
      <c r="F80" s="62" t="s">
        <v>100</v>
      </c>
      <c r="G80" s="62"/>
      <c r="H80" s="62" t="s">
        <v>18</v>
      </c>
      <c r="I80" s="62" t="s">
        <v>19</v>
      </c>
      <c r="J80" s="62">
        <v>2015</v>
      </c>
      <c r="K80" s="62">
        <v>5</v>
      </c>
      <c r="L80" s="62" t="s">
        <v>133</v>
      </c>
      <c r="M80" s="62" t="s">
        <v>134</v>
      </c>
      <c r="N80" s="62">
        <v>10.63</v>
      </c>
    </row>
    <row r="81" spans="1:14" ht="15" x14ac:dyDescent="0.25">
      <c r="A81" s="62" t="s">
        <v>14</v>
      </c>
      <c r="B81" s="62" t="s">
        <v>15</v>
      </c>
      <c r="C81" s="62">
        <v>15003643</v>
      </c>
      <c r="D81" s="62"/>
      <c r="E81" s="62" t="s">
        <v>99</v>
      </c>
      <c r="F81" s="62" t="s">
        <v>100</v>
      </c>
      <c r="G81" s="62"/>
      <c r="H81" s="62" t="s">
        <v>18</v>
      </c>
      <c r="I81" s="62" t="s">
        <v>19</v>
      </c>
      <c r="J81" s="62">
        <v>2015</v>
      </c>
      <c r="K81" s="62">
        <v>5</v>
      </c>
      <c r="L81" s="62" t="s">
        <v>135</v>
      </c>
      <c r="M81" s="62" t="s">
        <v>134</v>
      </c>
      <c r="N81" s="62">
        <v>17.5</v>
      </c>
    </row>
    <row r="82" spans="1:14" ht="15" x14ac:dyDescent="0.25">
      <c r="A82" s="62" t="s">
        <v>14</v>
      </c>
      <c r="B82" s="62" t="s">
        <v>15</v>
      </c>
      <c r="C82" s="62">
        <v>15003670</v>
      </c>
      <c r="D82" s="62"/>
      <c r="E82" s="62" t="s">
        <v>99</v>
      </c>
      <c r="F82" s="62" t="s">
        <v>100</v>
      </c>
      <c r="G82" s="62"/>
      <c r="H82" s="62" t="s">
        <v>18</v>
      </c>
      <c r="I82" s="62" t="s">
        <v>19</v>
      </c>
      <c r="J82" s="62">
        <v>2015</v>
      </c>
      <c r="K82" s="62">
        <v>5</v>
      </c>
      <c r="L82" s="62" t="s">
        <v>136</v>
      </c>
      <c r="M82" s="62" t="s">
        <v>137</v>
      </c>
      <c r="N82" s="62">
        <v>198.67</v>
      </c>
    </row>
    <row r="83" spans="1:14" ht="15" x14ac:dyDescent="0.25">
      <c r="A83" s="62" t="s">
        <v>14</v>
      </c>
      <c r="B83" s="62" t="s">
        <v>15</v>
      </c>
      <c r="C83" s="62">
        <v>15003313</v>
      </c>
      <c r="D83" s="62"/>
      <c r="E83" s="62" t="s">
        <v>99</v>
      </c>
      <c r="F83" s="62" t="s">
        <v>100</v>
      </c>
      <c r="G83" s="62"/>
      <c r="H83" s="62" t="s">
        <v>18</v>
      </c>
      <c r="I83" s="62" t="s">
        <v>138</v>
      </c>
      <c r="J83" s="62">
        <v>2015</v>
      </c>
      <c r="K83" s="62">
        <v>5</v>
      </c>
      <c r="L83" s="62" t="s">
        <v>139</v>
      </c>
      <c r="M83" s="62" t="s">
        <v>140</v>
      </c>
      <c r="N83" s="62">
        <v>107.51</v>
      </c>
    </row>
    <row r="84" spans="1:14" ht="15" x14ac:dyDescent="0.25">
      <c r="A84" s="62" t="s">
        <v>14</v>
      </c>
      <c r="B84" s="62" t="s">
        <v>15</v>
      </c>
      <c r="C84" s="62">
        <v>15003404</v>
      </c>
      <c r="D84" s="62"/>
      <c r="E84" s="62" t="s">
        <v>99</v>
      </c>
      <c r="F84" s="62" t="s">
        <v>100</v>
      </c>
      <c r="G84" s="62"/>
      <c r="H84" s="62" t="s">
        <v>18</v>
      </c>
      <c r="I84" s="62" t="s">
        <v>141</v>
      </c>
      <c r="J84" s="62">
        <v>2015</v>
      </c>
      <c r="K84" s="62">
        <v>5</v>
      </c>
      <c r="L84" s="62" t="s">
        <v>142</v>
      </c>
      <c r="M84" s="62" t="s">
        <v>143</v>
      </c>
      <c r="N84" s="62">
        <v>126.41</v>
      </c>
    </row>
    <row r="85" spans="1:14" ht="15" x14ac:dyDescent="0.25">
      <c r="A85" s="62" t="s">
        <v>14</v>
      </c>
      <c r="B85" s="62" t="s">
        <v>15</v>
      </c>
      <c r="C85" s="62">
        <v>15004313</v>
      </c>
      <c r="D85" s="62"/>
      <c r="E85" s="62" t="s">
        <v>99</v>
      </c>
      <c r="F85" s="62" t="s">
        <v>100</v>
      </c>
      <c r="G85" s="62"/>
      <c r="H85" s="62" t="s">
        <v>18</v>
      </c>
      <c r="I85" s="62" t="s">
        <v>19</v>
      </c>
      <c r="J85" s="62">
        <v>2015</v>
      </c>
      <c r="K85" s="62">
        <v>6</v>
      </c>
      <c r="L85" s="62" t="s">
        <v>144</v>
      </c>
      <c r="M85" s="62" t="s">
        <v>91</v>
      </c>
      <c r="N85" s="62">
        <v>124.63</v>
      </c>
    </row>
    <row r="86" spans="1:14" ht="15" x14ac:dyDescent="0.25">
      <c r="A86" s="62" t="s">
        <v>14</v>
      </c>
      <c r="B86" s="62" t="s">
        <v>15</v>
      </c>
      <c r="C86" s="62">
        <v>15004261</v>
      </c>
      <c r="D86" s="62"/>
      <c r="E86" s="62" t="s">
        <v>99</v>
      </c>
      <c r="F86" s="62" t="s">
        <v>100</v>
      </c>
      <c r="G86" s="62"/>
      <c r="H86" s="62" t="s">
        <v>18</v>
      </c>
      <c r="I86" s="62" t="s">
        <v>19</v>
      </c>
      <c r="J86" s="62">
        <v>2015</v>
      </c>
      <c r="K86" s="62">
        <v>6</v>
      </c>
      <c r="L86" s="62" t="s">
        <v>145</v>
      </c>
      <c r="M86" s="62" t="s">
        <v>88</v>
      </c>
      <c r="N86" s="62">
        <v>42.24</v>
      </c>
    </row>
    <row r="87" spans="1:14" ht="15" x14ac:dyDescent="0.25">
      <c r="A87" s="62" t="s">
        <v>14</v>
      </c>
      <c r="B87" s="62" t="s">
        <v>15</v>
      </c>
      <c r="C87" s="62">
        <v>15004289</v>
      </c>
      <c r="D87" s="62"/>
      <c r="E87" s="62" t="s">
        <v>99</v>
      </c>
      <c r="F87" s="62" t="s">
        <v>100</v>
      </c>
      <c r="G87" s="62"/>
      <c r="H87" s="62" t="s">
        <v>18</v>
      </c>
      <c r="I87" s="62" t="s">
        <v>19</v>
      </c>
      <c r="J87" s="62">
        <v>2015</v>
      </c>
      <c r="K87" s="62">
        <v>6</v>
      </c>
      <c r="L87" s="62" t="s">
        <v>146</v>
      </c>
      <c r="M87" s="62" t="s">
        <v>147</v>
      </c>
      <c r="N87" s="62">
        <v>71.89</v>
      </c>
    </row>
    <row r="88" spans="1:14" ht="15" x14ac:dyDescent="0.25">
      <c r="A88" s="62" t="s">
        <v>14</v>
      </c>
      <c r="B88" s="62" t="s">
        <v>15</v>
      </c>
      <c r="C88" s="62">
        <v>15004289</v>
      </c>
      <c r="D88" s="62"/>
      <c r="E88" s="62" t="s">
        <v>99</v>
      </c>
      <c r="F88" s="62" t="s">
        <v>100</v>
      </c>
      <c r="G88" s="62"/>
      <c r="H88" s="62" t="s">
        <v>18</v>
      </c>
      <c r="I88" s="62" t="s">
        <v>19</v>
      </c>
      <c r="J88" s="62">
        <v>2015</v>
      </c>
      <c r="K88" s="62">
        <v>6</v>
      </c>
      <c r="L88" s="62" t="s">
        <v>122</v>
      </c>
      <c r="M88" s="62" t="s">
        <v>147</v>
      </c>
      <c r="N88" s="62">
        <v>20.16</v>
      </c>
    </row>
    <row r="89" spans="1:14" ht="15" x14ac:dyDescent="0.25">
      <c r="A89" s="62" t="s">
        <v>14</v>
      </c>
      <c r="B89" s="62" t="s">
        <v>15</v>
      </c>
      <c r="C89" s="62">
        <v>15004289</v>
      </c>
      <c r="D89" s="62"/>
      <c r="E89" s="62" t="s">
        <v>99</v>
      </c>
      <c r="F89" s="62" t="s">
        <v>100</v>
      </c>
      <c r="G89" s="62"/>
      <c r="H89" s="62" t="s">
        <v>18</v>
      </c>
      <c r="I89" s="62" t="s">
        <v>19</v>
      </c>
      <c r="J89" s="62">
        <v>2015</v>
      </c>
      <c r="K89" s="62">
        <v>6</v>
      </c>
      <c r="L89" s="62" t="s">
        <v>148</v>
      </c>
      <c r="M89" s="62" t="s">
        <v>147</v>
      </c>
      <c r="N89" s="62">
        <v>34.39</v>
      </c>
    </row>
    <row r="90" spans="1:14" ht="15" x14ac:dyDescent="0.25">
      <c r="A90" s="62" t="s">
        <v>14</v>
      </c>
      <c r="B90" s="62" t="s">
        <v>15</v>
      </c>
      <c r="C90" s="62">
        <v>15004313</v>
      </c>
      <c r="D90" s="62"/>
      <c r="E90" s="62" t="s">
        <v>99</v>
      </c>
      <c r="F90" s="62" t="s">
        <v>100</v>
      </c>
      <c r="G90" s="62"/>
      <c r="H90" s="62" t="s">
        <v>18</v>
      </c>
      <c r="I90" s="62" t="s">
        <v>19</v>
      </c>
      <c r="J90" s="62">
        <v>2015</v>
      </c>
      <c r="K90" s="62">
        <v>6</v>
      </c>
      <c r="L90" s="62" t="s">
        <v>149</v>
      </c>
      <c r="M90" s="62" t="s">
        <v>91</v>
      </c>
      <c r="N90" s="62">
        <v>53.77</v>
      </c>
    </row>
    <row r="91" spans="1:14" ht="15" x14ac:dyDescent="0.25">
      <c r="A91" s="62" t="s">
        <v>14</v>
      </c>
      <c r="B91" s="62" t="s">
        <v>15</v>
      </c>
      <c r="C91" s="62">
        <v>15004313</v>
      </c>
      <c r="D91" s="62"/>
      <c r="E91" s="62" t="s">
        <v>99</v>
      </c>
      <c r="F91" s="62" t="s">
        <v>100</v>
      </c>
      <c r="G91" s="62"/>
      <c r="H91" s="62" t="s">
        <v>18</v>
      </c>
      <c r="I91" s="62" t="s">
        <v>19</v>
      </c>
      <c r="J91" s="62">
        <v>2015</v>
      </c>
      <c r="K91" s="62">
        <v>6</v>
      </c>
      <c r="L91" s="62" t="s">
        <v>109</v>
      </c>
      <c r="M91" s="62" t="s">
        <v>91</v>
      </c>
      <c r="N91" s="62">
        <v>127.3</v>
      </c>
    </row>
    <row r="92" spans="1:14" ht="15" x14ac:dyDescent="0.25">
      <c r="A92" s="62" t="s">
        <v>14</v>
      </c>
      <c r="B92" s="62" t="s">
        <v>15</v>
      </c>
      <c r="C92" s="62">
        <v>15004313</v>
      </c>
      <c r="D92" s="62"/>
      <c r="E92" s="62" t="s">
        <v>99</v>
      </c>
      <c r="F92" s="62" t="s">
        <v>100</v>
      </c>
      <c r="G92" s="62"/>
      <c r="H92" s="62" t="s">
        <v>18</v>
      </c>
      <c r="I92" s="62" t="s">
        <v>19</v>
      </c>
      <c r="J92" s="62">
        <v>2015</v>
      </c>
      <c r="K92" s="62">
        <v>6</v>
      </c>
      <c r="L92" s="62" t="s">
        <v>86</v>
      </c>
      <c r="M92" s="62" t="s">
        <v>91</v>
      </c>
      <c r="N92" s="62">
        <v>9.7100000000000009</v>
      </c>
    </row>
    <row r="93" spans="1:14" ht="15" x14ac:dyDescent="0.25">
      <c r="A93" s="62" t="s">
        <v>14</v>
      </c>
      <c r="B93" s="62" t="s">
        <v>15</v>
      </c>
      <c r="C93" s="62">
        <v>15004932</v>
      </c>
      <c r="D93" s="62"/>
      <c r="E93" s="62" t="s">
        <v>99</v>
      </c>
      <c r="F93" s="62" t="s">
        <v>100</v>
      </c>
      <c r="G93" s="62"/>
      <c r="H93" s="62" t="s">
        <v>18</v>
      </c>
      <c r="I93" s="62" t="s">
        <v>19</v>
      </c>
      <c r="J93" s="62">
        <v>2015</v>
      </c>
      <c r="K93" s="62">
        <v>7</v>
      </c>
      <c r="L93" s="62" t="s">
        <v>86</v>
      </c>
      <c r="M93" s="62" t="s">
        <v>344</v>
      </c>
      <c r="N93" s="62">
        <v>2.23</v>
      </c>
    </row>
    <row r="94" spans="1:14" ht="15" x14ac:dyDescent="0.25">
      <c r="A94" s="62" t="s">
        <v>14</v>
      </c>
      <c r="B94" s="62" t="s">
        <v>15</v>
      </c>
      <c r="C94" s="62">
        <v>15004932</v>
      </c>
      <c r="D94" s="62"/>
      <c r="E94" s="62" t="s">
        <v>99</v>
      </c>
      <c r="F94" s="62" t="s">
        <v>100</v>
      </c>
      <c r="G94" s="62"/>
      <c r="H94" s="62" t="s">
        <v>18</v>
      </c>
      <c r="I94" s="62" t="s">
        <v>19</v>
      </c>
      <c r="J94" s="62">
        <v>2015</v>
      </c>
      <c r="K94" s="62">
        <v>7</v>
      </c>
      <c r="L94" s="62" t="s">
        <v>345</v>
      </c>
      <c r="M94" s="62" t="s">
        <v>344</v>
      </c>
      <c r="N94" s="62">
        <v>29.28</v>
      </c>
    </row>
    <row r="95" spans="1:14" ht="15" x14ac:dyDescent="0.25">
      <c r="A95" s="62" t="s">
        <v>14</v>
      </c>
      <c r="B95" s="62" t="s">
        <v>15</v>
      </c>
      <c r="C95" s="62">
        <v>15005696</v>
      </c>
      <c r="D95" s="62"/>
      <c r="E95" s="62" t="s">
        <v>99</v>
      </c>
      <c r="F95" s="62" t="s">
        <v>100</v>
      </c>
      <c r="G95" s="62"/>
      <c r="H95" s="62" t="s">
        <v>18</v>
      </c>
      <c r="I95" s="62" t="s">
        <v>19</v>
      </c>
      <c r="J95" s="62">
        <v>2015</v>
      </c>
      <c r="K95" s="62">
        <v>8</v>
      </c>
      <c r="L95" s="62" t="s">
        <v>346</v>
      </c>
      <c r="M95" s="62" t="s">
        <v>347</v>
      </c>
      <c r="N95" s="62">
        <v>38.03</v>
      </c>
    </row>
    <row r="96" spans="1:14" ht="15" x14ac:dyDescent="0.25">
      <c r="A96" s="62" t="s">
        <v>14</v>
      </c>
      <c r="B96" s="62" t="s">
        <v>15</v>
      </c>
      <c r="C96" s="62">
        <v>15005635</v>
      </c>
      <c r="D96" s="62"/>
      <c r="E96" s="62" t="s">
        <v>99</v>
      </c>
      <c r="F96" s="62" t="s">
        <v>100</v>
      </c>
      <c r="G96" s="62"/>
      <c r="H96" s="62" t="s">
        <v>18</v>
      </c>
      <c r="I96" s="62" t="s">
        <v>19</v>
      </c>
      <c r="J96" s="62">
        <v>2015</v>
      </c>
      <c r="K96" s="62">
        <v>8</v>
      </c>
      <c r="L96" s="62" t="s">
        <v>148</v>
      </c>
      <c r="M96" s="62" t="s">
        <v>348</v>
      </c>
      <c r="N96" s="62">
        <v>10.75</v>
      </c>
    </row>
    <row r="97" spans="1:14" ht="15" x14ac:dyDescent="0.25">
      <c r="A97" s="62" t="s">
        <v>14</v>
      </c>
      <c r="B97" s="62" t="s">
        <v>15</v>
      </c>
      <c r="C97" s="62">
        <v>15001330</v>
      </c>
      <c r="D97" s="62"/>
      <c r="E97" s="62" t="s">
        <v>99</v>
      </c>
      <c r="F97" s="62" t="s">
        <v>100</v>
      </c>
      <c r="G97" s="62"/>
      <c r="H97" s="62" t="s">
        <v>150</v>
      </c>
      <c r="I97" s="62" t="s">
        <v>151</v>
      </c>
      <c r="J97" s="62">
        <v>2015</v>
      </c>
      <c r="K97" s="62">
        <v>3</v>
      </c>
      <c r="L97" s="62" t="s">
        <v>152</v>
      </c>
      <c r="M97" s="62">
        <v>541089</v>
      </c>
      <c r="N97" s="62">
        <v>2115.75</v>
      </c>
    </row>
    <row r="98" spans="1:14" ht="15" x14ac:dyDescent="0.25">
      <c r="A98" s="62" t="s">
        <v>14</v>
      </c>
      <c r="B98" s="62" t="s">
        <v>15</v>
      </c>
      <c r="C98" s="62">
        <v>15002479</v>
      </c>
      <c r="D98" s="62"/>
      <c r="E98" s="62" t="s">
        <v>99</v>
      </c>
      <c r="F98" s="62" t="s">
        <v>100</v>
      </c>
      <c r="G98" s="62"/>
      <c r="H98" s="62" t="s">
        <v>154</v>
      </c>
      <c r="I98" s="62" t="s">
        <v>155</v>
      </c>
      <c r="J98" s="62">
        <v>2015</v>
      </c>
      <c r="K98" s="62">
        <v>4</v>
      </c>
      <c r="L98" s="62" t="s">
        <v>156</v>
      </c>
      <c r="M98" s="62">
        <v>60034373</v>
      </c>
      <c r="N98" s="62">
        <v>11874</v>
      </c>
    </row>
    <row r="99" spans="1:14" ht="15" x14ac:dyDescent="0.25">
      <c r="A99" s="62" t="s">
        <v>14</v>
      </c>
      <c r="B99" s="62" t="s">
        <v>15</v>
      </c>
      <c r="C99" s="62">
        <v>15002479</v>
      </c>
      <c r="D99" s="62"/>
      <c r="E99" s="62" t="s">
        <v>99</v>
      </c>
      <c r="F99" s="62" t="s">
        <v>100</v>
      </c>
      <c r="G99" s="62"/>
      <c r="H99" s="62" t="s">
        <v>154</v>
      </c>
      <c r="I99" s="62" t="s">
        <v>155</v>
      </c>
      <c r="J99" s="62">
        <v>2015</v>
      </c>
      <c r="K99" s="62">
        <v>4</v>
      </c>
      <c r="L99" s="62" t="s">
        <v>86</v>
      </c>
      <c r="M99" s="62">
        <v>60034373</v>
      </c>
      <c r="N99" s="62">
        <v>905.39</v>
      </c>
    </row>
    <row r="100" spans="1:14" ht="15" x14ac:dyDescent="0.25">
      <c r="A100" s="62" t="s">
        <v>14</v>
      </c>
      <c r="B100" s="62" t="s">
        <v>15</v>
      </c>
      <c r="C100" s="62">
        <v>15002729</v>
      </c>
      <c r="D100" s="62"/>
      <c r="E100" s="62" t="s">
        <v>99</v>
      </c>
      <c r="F100" s="62" t="s">
        <v>100</v>
      </c>
      <c r="G100" s="62"/>
      <c r="H100" s="62" t="s">
        <v>154</v>
      </c>
      <c r="I100" s="62" t="s">
        <v>155</v>
      </c>
      <c r="J100" s="62">
        <v>2015</v>
      </c>
      <c r="K100" s="62">
        <v>5</v>
      </c>
      <c r="L100" s="62" t="s">
        <v>86</v>
      </c>
      <c r="M100" s="62">
        <v>60034417</v>
      </c>
      <c r="N100" s="62">
        <v>555.86</v>
      </c>
    </row>
    <row r="101" spans="1:14" ht="15" x14ac:dyDescent="0.25">
      <c r="A101" s="62" t="s">
        <v>14</v>
      </c>
      <c r="B101" s="62" t="s">
        <v>15</v>
      </c>
      <c r="C101" s="62">
        <v>15002729</v>
      </c>
      <c r="D101" s="62"/>
      <c r="E101" s="62" t="s">
        <v>99</v>
      </c>
      <c r="F101" s="62" t="s">
        <v>100</v>
      </c>
      <c r="G101" s="62"/>
      <c r="H101" s="62" t="s">
        <v>154</v>
      </c>
      <c r="I101" s="62" t="s">
        <v>155</v>
      </c>
      <c r="J101" s="62">
        <v>2015</v>
      </c>
      <c r="K101" s="62">
        <v>5</v>
      </c>
      <c r="L101" s="62" t="s">
        <v>86</v>
      </c>
      <c r="M101" s="62">
        <v>60034417</v>
      </c>
      <c r="N101" s="62">
        <v>51.24</v>
      </c>
    </row>
    <row r="102" spans="1:14" ht="15" x14ac:dyDescent="0.25">
      <c r="A102" s="62" t="s">
        <v>14</v>
      </c>
      <c r="B102" s="62" t="s">
        <v>15</v>
      </c>
      <c r="C102" s="62">
        <v>15002729</v>
      </c>
      <c r="D102" s="62"/>
      <c r="E102" s="62" t="s">
        <v>99</v>
      </c>
      <c r="F102" s="62" t="s">
        <v>100</v>
      </c>
      <c r="G102" s="62"/>
      <c r="H102" s="62" t="s">
        <v>154</v>
      </c>
      <c r="I102" s="62" t="s">
        <v>155</v>
      </c>
      <c r="J102" s="62">
        <v>2015</v>
      </c>
      <c r="K102" s="62">
        <v>5</v>
      </c>
      <c r="L102" s="62" t="s">
        <v>159</v>
      </c>
      <c r="M102" s="62">
        <v>60034417</v>
      </c>
      <c r="N102" s="62">
        <v>7290</v>
      </c>
    </row>
    <row r="103" spans="1:14" ht="15" x14ac:dyDescent="0.25">
      <c r="A103" s="62" t="s">
        <v>14</v>
      </c>
      <c r="B103" s="62" t="s">
        <v>15</v>
      </c>
      <c r="C103" s="62">
        <v>15002729</v>
      </c>
      <c r="D103" s="62"/>
      <c r="E103" s="62" t="s">
        <v>99</v>
      </c>
      <c r="F103" s="62" t="s">
        <v>100</v>
      </c>
      <c r="G103" s="62"/>
      <c r="H103" s="62" t="s">
        <v>154</v>
      </c>
      <c r="I103" s="62" t="s">
        <v>155</v>
      </c>
      <c r="J103" s="62">
        <v>2015</v>
      </c>
      <c r="K103" s="62">
        <v>5</v>
      </c>
      <c r="L103" s="62" t="s">
        <v>160</v>
      </c>
      <c r="M103" s="62">
        <v>60034417</v>
      </c>
      <c r="N103" s="62">
        <v>672</v>
      </c>
    </row>
    <row r="104" spans="1:14" ht="15" x14ac:dyDescent="0.25">
      <c r="A104" s="62" t="s">
        <v>14</v>
      </c>
      <c r="B104" s="62" t="s">
        <v>15</v>
      </c>
      <c r="C104" s="62">
        <v>15000020</v>
      </c>
      <c r="D104" s="62"/>
      <c r="E104" s="62" t="s">
        <v>99</v>
      </c>
      <c r="F104" s="62" t="s">
        <v>100</v>
      </c>
      <c r="G104" s="62"/>
      <c r="H104" s="62" t="s">
        <v>161</v>
      </c>
      <c r="I104" s="62" t="s">
        <v>162</v>
      </c>
      <c r="J104" s="62">
        <v>2015</v>
      </c>
      <c r="K104" s="62">
        <v>1</v>
      </c>
      <c r="L104" s="62" t="s">
        <v>163</v>
      </c>
      <c r="M104" s="62">
        <v>169052</v>
      </c>
      <c r="N104" s="62">
        <v>3332.45</v>
      </c>
    </row>
    <row r="105" spans="1:14" ht="15" x14ac:dyDescent="0.25">
      <c r="A105" s="62" t="s">
        <v>14</v>
      </c>
      <c r="B105" s="62" t="s">
        <v>15</v>
      </c>
      <c r="C105" s="62">
        <v>15000020</v>
      </c>
      <c r="D105" s="62"/>
      <c r="E105" s="62" t="s">
        <v>99</v>
      </c>
      <c r="F105" s="62" t="s">
        <v>100</v>
      </c>
      <c r="G105" s="62"/>
      <c r="H105" s="62" t="s">
        <v>161</v>
      </c>
      <c r="I105" s="62" t="s">
        <v>162</v>
      </c>
      <c r="J105" s="62">
        <v>2015</v>
      </c>
      <c r="K105" s="62">
        <v>1</v>
      </c>
      <c r="L105" s="62" t="s">
        <v>44</v>
      </c>
      <c r="M105" s="62">
        <v>169052</v>
      </c>
      <c r="N105" s="62">
        <v>10</v>
      </c>
    </row>
    <row r="106" spans="1:14" ht="15" x14ac:dyDescent="0.25">
      <c r="A106" s="62" t="s">
        <v>14</v>
      </c>
      <c r="B106" s="62" t="s">
        <v>15</v>
      </c>
      <c r="C106" s="62">
        <v>15000263</v>
      </c>
      <c r="D106" s="62"/>
      <c r="E106" s="62" t="s">
        <v>99</v>
      </c>
      <c r="F106" s="62" t="s">
        <v>100</v>
      </c>
      <c r="G106" s="62"/>
      <c r="H106" s="62" t="s">
        <v>165</v>
      </c>
      <c r="I106" s="62" t="s">
        <v>96</v>
      </c>
      <c r="J106" s="62">
        <v>2015</v>
      </c>
      <c r="K106" s="62">
        <v>1</v>
      </c>
      <c r="L106" s="62" t="s">
        <v>166</v>
      </c>
      <c r="M106" s="62">
        <v>142009</v>
      </c>
      <c r="N106" s="62">
        <v>1767.03</v>
      </c>
    </row>
    <row r="107" spans="1:14" ht="15" x14ac:dyDescent="0.25">
      <c r="A107" s="62" t="s">
        <v>14</v>
      </c>
      <c r="B107" s="62" t="s">
        <v>15</v>
      </c>
      <c r="C107" s="62">
        <v>15000263</v>
      </c>
      <c r="D107" s="62"/>
      <c r="E107" s="62" t="s">
        <v>99</v>
      </c>
      <c r="F107" s="62" t="s">
        <v>100</v>
      </c>
      <c r="G107" s="62"/>
      <c r="H107" s="62" t="s">
        <v>165</v>
      </c>
      <c r="I107" s="62" t="s">
        <v>96</v>
      </c>
      <c r="J107" s="62">
        <v>2015</v>
      </c>
      <c r="K107" s="62">
        <v>1</v>
      </c>
      <c r="L107" s="62" t="s">
        <v>168</v>
      </c>
      <c r="M107" s="62">
        <v>142009</v>
      </c>
      <c r="N107" s="62">
        <v>2109.7399999999998</v>
      </c>
    </row>
    <row r="108" spans="1:14" ht="15" x14ac:dyDescent="0.25">
      <c r="A108" s="62" t="s">
        <v>14</v>
      </c>
      <c r="B108" s="62" t="s">
        <v>15</v>
      </c>
      <c r="C108" s="62">
        <v>15000263</v>
      </c>
      <c r="D108" s="62"/>
      <c r="E108" s="62" t="s">
        <v>99</v>
      </c>
      <c r="F108" s="62" t="s">
        <v>100</v>
      </c>
      <c r="G108" s="62"/>
      <c r="H108" s="62" t="s">
        <v>165</v>
      </c>
      <c r="I108" s="62" t="s">
        <v>96</v>
      </c>
      <c r="J108" s="62">
        <v>2015</v>
      </c>
      <c r="K108" s="62">
        <v>1</v>
      </c>
      <c r="L108" s="62" t="s">
        <v>169</v>
      </c>
      <c r="M108" s="62">
        <v>142009</v>
      </c>
      <c r="N108" s="62">
        <v>1492.38</v>
      </c>
    </row>
    <row r="109" spans="1:14" ht="15" x14ac:dyDescent="0.25">
      <c r="A109" s="62" t="s">
        <v>14</v>
      </c>
      <c r="B109" s="62" t="s">
        <v>15</v>
      </c>
      <c r="C109" s="62">
        <v>15000263</v>
      </c>
      <c r="D109" s="62"/>
      <c r="E109" s="62" t="s">
        <v>99</v>
      </c>
      <c r="F109" s="62" t="s">
        <v>100</v>
      </c>
      <c r="G109" s="62"/>
      <c r="H109" s="62" t="s">
        <v>165</v>
      </c>
      <c r="I109" s="62" t="s">
        <v>96</v>
      </c>
      <c r="J109" s="62">
        <v>2015</v>
      </c>
      <c r="K109" s="62">
        <v>1</v>
      </c>
      <c r="L109" s="62" t="s">
        <v>170</v>
      </c>
      <c r="M109" s="62">
        <v>142009</v>
      </c>
      <c r="N109" s="62">
        <v>1480.28</v>
      </c>
    </row>
    <row r="110" spans="1:14" ht="15" x14ac:dyDescent="0.25">
      <c r="A110" s="62" t="s">
        <v>14</v>
      </c>
      <c r="B110" s="62" t="s">
        <v>15</v>
      </c>
      <c r="C110" s="62">
        <v>15000263</v>
      </c>
      <c r="D110" s="62"/>
      <c r="E110" s="62" t="s">
        <v>99</v>
      </c>
      <c r="F110" s="62" t="s">
        <v>100</v>
      </c>
      <c r="G110" s="62"/>
      <c r="H110" s="62" t="s">
        <v>165</v>
      </c>
      <c r="I110" s="62" t="s">
        <v>96</v>
      </c>
      <c r="J110" s="62">
        <v>2015</v>
      </c>
      <c r="K110" s="62">
        <v>1</v>
      </c>
      <c r="L110" s="62" t="s">
        <v>171</v>
      </c>
      <c r="M110" s="62">
        <v>142009</v>
      </c>
      <c r="N110" s="62">
        <v>1223.49</v>
      </c>
    </row>
    <row r="111" spans="1:14" ht="15" x14ac:dyDescent="0.25">
      <c r="A111" s="62" t="s">
        <v>14</v>
      </c>
      <c r="B111" s="62" t="s">
        <v>15</v>
      </c>
      <c r="C111" s="62">
        <v>15000263</v>
      </c>
      <c r="D111" s="62"/>
      <c r="E111" s="62" t="s">
        <v>99</v>
      </c>
      <c r="F111" s="62" t="s">
        <v>100</v>
      </c>
      <c r="G111" s="62"/>
      <c r="H111" s="62" t="s">
        <v>165</v>
      </c>
      <c r="I111" s="62" t="s">
        <v>96</v>
      </c>
      <c r="J111" s="62">
        <v>2015</v>
      </c>
      <c r="K111" s="62">
        <v>1</v>
      </c>
      <c r="L111" s="62" t="s">
        <v>172</v>
      </c>
      <c r="M111" s="62">
        <v>142009</v>
      </c>
      <c r="N111" s="62">
        <v>301.01</v>
      </c>
    </row>
    <row r="112" spans="1:14" ht="15" x14ac:dyDescent="0.25">
      <c r="A112" s="62" t="s">
        <v>14</v>
      </c>
      <c r="B112" s="62" t="s">
        <v>15</v>
      </c>
      <c r="C112" s="62">
        <v>15000263</v>
      </c>
      <c r="D112" s="62"/>
      <c r="E112" s="62" t="s">
        <v>99</v>
      </c>
      <c r="F112" s="62" t="s">
        <v>100</v>
      </c>
      <c r="G112" s="62"/>
      <c r="H112" s="62" t="s">
        <v>165</v>
      </c>
      <c r="I112" s="62" t="s">
        <v>96</v>
      </c>
      <c r="J112" s="62">
        <v>2015</v>
      </c>
      <c r="K112" s="62">
        <v>1</v>
      </c>
      <c r="L112" s="62" t="s">
        <v>44</v>
      </c>
      <c r="M112" s="62">
        <v>142009</v>
      </c>
      <c r="N112" s="62">
        <v>9.68</v>
      </c>
    </row>
    <row r="113" spans="1:14" ht="15" x14ac:dyDescent="0.25">
      <c r="A113" s="62" t="s">
        <v>14</v>
      </c>
      <c r="B113" s="62" t="s">
        <v>15</v>
      </c>
      <c r="C113" s="62">
        <v>15005846</v>
      </c>
      <c r="D113" s="62"/>
      <c r="E113" s="62" t="s">
        <v>99</v>
      </c>
      <c r="F113" s="62" t="s">
        <v>100</v>
      </c>
      <c r="G113" s="62"/>
      <c r="H113" s="62" t="s">
        <v>165</v>
      </c>
      <c r="I113" s="62" t="s">
        <v>96</v>
      </c>
      <c r="J113" s="62">
        <v>2015</v>
      </c>
      <c r="K113" s="62">
        <v>9</v>
      </c>
      <c r="L113" s="62" t="s">
        <v>171</v>
      </c>
      <c r="M113" s="62">
        <v>148311</v>
      </c>
      <c r="N113" s="62">
        <v>1224.9100000000001</v>
      </c>
    </row>
    <row r="114" spans="1:14" ht="15" x14ac:dyDescent="0.25">
      <c r="A114" s="62" t="s">
        <v>14</v>
      </c>
      <c r="B114" s="62" t="s">
        <v>15</v>
      </c>
      <c r="C114" s="62">
        <v>15005846</v>
      </c>
      <c r="D114" s="62"/>
      <c r="E114" s="62" t="s">
        <v>99</v>
      </c>
      <c r="F114" s="62" t="s">
        <v>100</v>
      </c>
      <c r="G114" s="62"/>
      <c r="H114" s="62" t="s">
        <v>165</v>
      </c>
      <c r="I114" s="62" t="s">
        <v>96</v>
      </c>
      <c r="J114" s="62">
        <v>2015</v>
      </c>
      <c r="K114" s="62">
        <v>9</v>
      </c>
      <c r="L114" s="62" t="s">
        <v>44</v>
      </c>
      <c r="M114" s="62">
        <v>148311</v>
      </c>
      <c r="N114" s="62">
        <v>12.44</v>
      </c>
    </row>
    <row r="115" spans="1:14" ht="15" x14ac:dyDescent="0.25">
      <c r="A115" s="62" t="s">
        <v>14</v>
      </c>
      <c r="B115" s="62" t="s">
        <v>15</v>
      </c>
      <c r="C115" s="62">
        <v>15005728</v>
      </c>
      <c r="D115" s="62"/>
      <c r="E115" s="62" t="s">
        <v>99</v>
      </c>
      <c r="F115" s="62" t="s">
        <v>100</v>
      </c>
      <c r="G115" s="62"/>
      <c r="H115" s="62" t="s">
        <v>165</v>
      </c>
      <c r="I115" s="62" t="s">
        <v>96</v>
      </c>
      <c r="J115" s="62">
        <v>2015</v>
      </c>
      <c r="K115" s="62">
        <v>9</v>
      </c>
      <c r="L115" s="62" t="s">
        <v>171</v>
      </c>
      <c r="M115" s="62" t="s">
        <v>349</v>
      </c>
      <c r="N115" s="62">
        <v>-1223.49</v>
      </c>
    </row>
    <row r="116" spans="1:14" ht="15" x14ac:dyDescent="0.25">
      <c r="A116" s="62" t="s">
        <v>14</v>
      </c>
      <c r="B116" s="62" t="s">
        <v>15</v>
      </c>
      <c r="C116" s="62">
        <v>15000094</v>
      </c>
      <c r="D116" s="62"/>
      <c r="E116" s="62" t="s">
        <v>99</v>
      </c>
      <c r="F116" s="62" t="s">
        <v>100</v>
      </c>
      <c r="G116" s="62"/>
      <c r="H116" s="62" t="s">
        <v>173</v>
      </c>
      <c r="I116" s="62" t="s">
        <v>174</v>
      </c>
      <c r="J116" s="62">
        <v>2015</v>
      </c>
      <c r="K116" s="62">
        <v>1</v>
      </c>
      <c r="L116" s="62" t="s">
        <v>175</v>
      </c>
      <c r="M116" s="62">
        <v>221687</v>
      </c>
      <c r="N116" s="62">
        <v>1827.5</v>
      </c>
    </row>
    <row r="117" spans="1:14" ht="15" x14ac:dyDescent="0.25">
      <c r="A117" s="62" t="s">
        <v>14</v>
      </c>
      <c r="B117" s="62" t="s">
        <v>15</v>
      </c>
      <c r="C117" s="62">
        <v>15000094</v>
      </c>
      <c r="D117" s="62"/>
      <c r="E117" s="62" t="s">
        <v>99</v>
      </c>
      <c r="F117" s="62" t="s">
        <v>100</v>
      </c>
      <c r="G117" s="62"/>
      <c r="H117" s="62" t="s">
        <v>173</v>
      </c>
      <c r="I117" s="62" t="s">
        <v>174</v>
      </c>
      <c r="J117" s="62">
        <v>2015</v>
      </c>
      <c r="K117" s="62">
        <v>1</v>
      </c>
      <c r="L117" s="62" t="s">
        <v>44</v>
      </c>
      <c r="M117" s="62">
        <v>221687</v>
      </c>
      <c r="N117" s="62">
        <v>10.67</v>
      </c>
    </row>
    <row r="118" spans="1:14" ht="15" x14ac:dyDescent="0.25">
      <c r="A118" s="62" t="s">
        <v>14</v>
      </c>
      <c r="B118" s="62" t="s">
        <v>15</v>
      </c>
      <c r="C118" s="62">
        <v>15002730</v>
      </c>
      <c r="D118" s="62"/>
      <c r="E118" s="62" t="s">
        <v>99</v>
      </c>
      <c r="F118" s="62" t="s">
        <v>100</v>
      </c>
      <c r="G118" s="62"/>
      <c r="H118" s="62" t="s">
        <v>177</v>
      </c>
      <c r="I118" s="62" t="s">
        <v>155</v>
      </c>
      <c r="J118" s="62">
        <v>2015</v>
      </c>
      <c r="K118" s="62">
        <v>5</v>
      </c>
      <c r="L118" s="62" t="s">
        <v>86</v>
      </c>
      <c r="M118" s="62">
        <v>60034419</v>
      </c>
      <c r="N118" s="62">
        <v>277.93</v>
      </c>
    </row>
    <row r="119" spans="1:14" ht="15" x14ac:dyDescent="0.25">
      <c r="A119" s="62" t="s">
        <v>14</v>
      </c>
      <c r="B119" s="62" t="s">
        <v>15</v>
      </c>
      <c r="C119" s="62">
        <v>15002730</v>
      </c>
      <c r="D119" s="62"/>
      <c r="E119" s="62" t="s">
        <v>99</v>
      </c>
      <c r="F119" s="62" t="s">
        <v>100</v>
      </c>
      <c r="G119" s="62"/>
      <c r="H119" s="62" t="s">
        <v>177</v>
      </c>
      <c r="I119" s="62" t="s">
        <v>155</v>
      </c>
      <c r="J119" s="62">
        <v>2015</v>
      </c>
      <c r="K119" s="62">
        <v>5</v>
      </c>
      <c r="L119" s="62" t="s">
        <v>86</v>
      </c>
      <c r="M119" s="62">
        <v>60034419</v>
      </c>
      <c r="N119" s="62">
        <v>17.079999999999998</v>
      </c>
    </row>
    <row r="120" spans="1:14" ht="15" x14ac:dyDescent="0.25">
      <c r="A120" s="62" t="s">
        <v>14</v>
      </c>
      <c r="B120" s="62" t="s">
        <v>15</v>
      </c>
      <c r="C120" s="62">
        <v>15002730</v>
      </c>
      <c r="D120" s="62"/>
      <c r="E120" s="62" t="s">
        <v>99</v>
      </c>
      <c r="F120" s="62" t="s">
        <v>100</v>
      </c>
      <c r="G120" s="62"/>
      <c r="H120" s="62" t="s">
        <v>177</v>
      </c>
      <c r="I120" s="62" t="s">
        <v>155</v>
      </c>
      <c r="J120" s="62">
        <v>2015</v>
      </c>
      <c r="K120" s="62">
        <v>5</v>
      </c>
      <c r="L120" s="62" t="s">
        <v>159</v>
      </c>
      <c r="M120" s="62">
        <v>60034419</v>
      </c>
      <c r="N120" s="62">
        <v>3645</v>
      </c>
    </row>
    <row r="121" spans="1:14" ht="15" x14ac:dyDescent="0.25">
      <c r="A121" s="62" t="s">
        <v>14</v>
      </c>
      <c r="B121" s="62" t="s">
        <v>15</v>
      </c>
      <c r="C121" s="62">
        <v>15002730</v>
      </c>
      <c r="D121" s="62"/>
      <c r="E121" s="62" t="s">
        <v>99</v>
      </c>
      <c r="F121" s="62" t="s">
        <v>100</v>
      </c>
      <c r="G121" s="62"/>
      <c r="H121" s="62" t="s">
        <v>177</v>
      </c>
      <c r="I121" s="62" t="s">
        <v>155</v>
      </c>
      <c r="J121" s="62">
        <v>2015</v>
      </c>
      <c r="K121" s="62">
        <v>5</v>
      </c>
      <c r="L121" s="62" t="s">
        <v>160</v>
      </c>
      <c r="M121" s="62">
        <v>60034419</v>
      </c>
      <c r="N121" s="62">
        <v>224</v>
      </c>
    </row>
    <row r="122" spans="1:14" ht="15" x14ac:dyDescent="0.25">
      <c r="A122" s="62" t="s">
        <v>14</v>
      </c>
      <c r="B122" s="62" t="s">
        <v>15</v>
      </c>
      <c r="C122" s="62">
        <v>15002178</v>
      </c>
      <c r="D122" s="62"/>
      <c r="E122" s="62" t="s">
        <v>99</v>
      </c>
      <c r="F122" s="62" t="s">
        <v>100</v>
      </c>
      <c r="G122" s="62"/>
      <c r="H122" s="62" t="s">
        <v>179</v>
      </c>
      <c r="I122" s="62" t="s">
        <v>180</v>
      </c>
      <c r="J122" s="62">
        <v>2015</v>
      </c>
      <c r="K122" s="62">
        <v>4</v>
      </c>
      <c r="L122" s="62" t="s">
        <v>86</v>
      </c>
      <c r="M122" s="62" t="s">
        <v>181</v>
      </c>
      <c r="N122" s="62">
        <v>73.95</v>
      </c>
    </row>
    <row r="123" spans="1:14" ht="15" x14ac:dyDescent="0.25">
      <c r="A123" s="62" t="s">
        <v>14</v>
      </c>
      <c r="B123" s="62" t="s">
        <v>15</v>
      </c>
      <c r="C123" s="62">
        <v>15002178</v>
      </c>
      <c r="D123" s="62"/>
      <c r="E123" s="62" t="s">
        <v>99</v>
      </c>
      <c r="F123" s="62" t="s">
        <v>100</v>
      </c>
      <c r="G123" s="62"/>
      <c r="H123" s="62" t="s">
        <v>179</v>
      </c>
      <c r="I123" s="62" t="s">
        <v>180</v>
      </c>
      <c r="J123" s="62">
        <v>2015</v>
      </c>
      <c r="K123" s="62">
        <v>4</v>
      </c>
      <c r="L123" s="62" t="s">
        <v>86</v>
      </c>
      <c r="M123" s="62" t="s">
        <v>181</v>
      </c>
      <c r="N123" s="62">
        <v>73.95</v>
      </c>
    </row>
    <row r="124" spans="1:14" ht="15" x14ac:dyDescent="0.25">
      <c r="A124" s="62" t="s">
        <v>14</v>
      </c>
      <c r="B124" s="62" t="s">
        <v>15</v>
      </c>
      <c r="C124" s="62">
        <v>15002178</v>
      </c>
      <c r="D124" s="62"/>
      <c r="E124" s="62" t="s">
        <v>99</v>
      </c>
      <c r="F124" s="62" t="s">
        <v>100</v>
      </c>
      <c r="G124" s="62"/>
      <c r="H124" s="62" t="s">
        <v>179</v>
      </c>
      <c r="I124" s="62" t="s">
        <v>180</v>
      </c>
      <c r="J124" s="62">
        <v>2015</v>
      </c>
      <c r="K124" s="62">
        <v>4</v>
      </c>
      <c r="L124" s="62" t="s">
        <v>182</v>
      </c>
      <c r="M124" s="62" t="s">
        <v>181</v>
      </c>
      <c r="N124" s="62">
        <v>986</v>
      </c>
    </row>
    <row r="125" spans="1:14" ht="15" x14ac:dyDescent="0.25">
      <c r="A125" s="62" t="s">
        <v>14</v>
      </c>
      <c r="B125" s="62" t="s">
        <v>15</v>
      </c>
      <c r="C125" s="62">
        <v>15002178</v>
      </c>
      <c r="D125" s="62"/>
      <c r="E125" s="62" t="s">
        <v>99</v>
      </c>
      <c r="F125" s="62" t="s">
        <v>100</v>
      </c>
      <c r="G125" s="62"/>
      <c r="H125" s="62" t="s">
        <v>179</v>
      </c>
      <c r="I125" s="62" t="s">
        <v>180</v>
      </c>
      <c r="J125" s="62">
        <v>2015</v>
      </c>
      <c r="K125" s="62">
        <v>4</v>
      </c>
      <c r="L125" s="62" t="s">
        <v>182</v>
      </c>
      <c r="M125" s="62" t="s">
        <v>181</v>
      </c>
      <c r="N125" s="62">
        <v>986</v>
      </c>
    </row>
    <row r="126" spans="1:14" ht="15" x14ac:dyDescent="0.25">
      <c r="A126" s="62" t="s">
        <v>14</v>
      </c>
      <c r="B126" s="62" t="s">
        <v>15</v>
      </c>
      <c r="C126" s="62">
        <v>15002178</v>
      </c>
      <c r="D126" s="62"/>
      <c r="E126" s="62" t="s">
        <v>99</v>
      </c>
      <c r="F126" s="62" t="s">
        <v>100</v>
      </c>
      <c r="G126" s="62"/>
      <c r="H126" s="62" t="s">
        <v>179</v>
      </c>
      <c r="I126" s="62" t="s">
        <v>180</v>
      </c>
      <c r="J126" s="62">
        <v>2015</v>
      </c>
      <c r="K126" s="62">
        <v>4</v>
      </c>
      <c r="L126" s="62" t="s">
        <v>44</v>
      </c>
      <c r="M126" s="62" t="s">
        <v>181</v>
      </c>
      <c r="N126" s="62">
        <v>9.83</v>
      </c>
    </row>
    <row r="127" spans="1:14" ht="15" x14ac:dyDescent="0.25">
      <c r="A127" s="62" t="s">
        <v>14</v>
      </c>
      <c r="B127" s="62" t="s">
        <v>15</v>
      </c>
      <c r="C127" s="62">
        <v>15002172</v>
      </c>
      <c r="D127" s="62"/>
      <c r="E127" s="62" t="s">
        <v>99</v>
      </c>
      <c r="F127" s="62" t="s">
        <v>100</v>
      </c>
      <c r="G127" s="62"/>
      <c r="H127" s="62" t="s">
        <v>183</v>
      </c>
      <c r="I127" s="62" t="s">
        <v>184</v>
      </c>
      <c r="J127" s="62">
        <v>2015</v>
      </c>
      <c r="K127" s="62">
        <v>4</v>
      </c>
      <c r="L127" s="62" t="s">
        <v>86</v>
      </c>
      <c r="M127" s="62">
        <v>599327</v>
      </c>
      <c r="N127" s="62">
        <v>0.68</v>
      </c>
    </row>
    <row r="128" spans="1:14" ht="15" x14ac:dyDescent="0.25">
      <c r="A128" s="62" t="s">
        <v>14</v>
      </c>
      <c r="B128" s="62" t="s">
        <v>15</v>
      </c>
      <c r="C128" s="62">
        <v>15002172</v>
      </c>
      <c r="D128" s="62"/>
      <c r="E128" s="62" t="s">
        <v>99</v>
      </c>
      <c r="F128" s="62" t="s">
        <v>100</v>
      </c>
      <c r="G128" s="62"/>
      <c r="H128" s="62" t="s">
        <v>183</v>
      </c>
      <c r="I128" s="62" t="s">
        <v>184</v>
      </c>
      <c r="J128" s="62">
        <v>2015</v>
      </c>
      <c r="K128" s="62">
        <v>4</v>
      </c>
      <c r="L128" s="62" t="s">
        <v>186</v>
      </c>
      <c r="M128" s="62">
        <v>599327</v>
      </c>
      <c r="N128" s="62">
        <v>279.83</v>
      </c>
    </row>
    <row r="129" spans="1:14" ht="15" x14ac:dyDescent="0.25">
      <c r="A129" s="62" t="s">
        <v>14</v>
      </c>
      <c r="B129" s="62" t="s">
        <v>15</v>
      </c>
      <c r="C129" s="62">
        <v>15002172</v>
      </c>
      <c r="D129" s="62"/>
      <c r="E129" s="62" t="s">
        <v>99</v>
      </c>
      <c r="F129" s="62" t="s">
        <v>100</v>
      </c>
      <c r="G129" s="62"/>
      <c r="H129" s="62" t="s">
        <v>183</v>
      </c>
      <c r="I129" s="62" t="s">
        <v>184</v>
      </c>
      <c r="J129" s="62">
        <v>2015</v>
      </c>
      <c r="K129" s="62">
        <v>4</v>
      </c>
      <c r="L129" s="62" t="s">
        <v>44</v>
      </c>
      <c r="M129" s="62">
        <v>599327</v>
      </c>
      <c r="N129" s="62">
        <v>9</v>
      </c>
    </row>
    <row r="130" spans="1:14" ht="15" x14ac:dyDescent="0.25">
      <c r="A130" s="62" t="s">
        <v>14</v>
      </c>
      <c r="B130" s="62" t="s">
        <v>15</v>
      </c>
      <c r="C130" s="62">
        <v>15002262</v>
      </c>
      <c r="D130" s="62"/>
      <c r="E130" s="62" t="s">
        <v>99</v>
      </c>
      <c r="F130" s="62" t="s">
        <v>100</v>
      </c>
      <c r="G130" s="62"/>
      <c r="H130" s="62" t="s">
        <v>187</v>
      </c>
      <c r="I130" s="62" t="s">
        <v>174</v>
      </c>
      <c r="J130" s="62">
        <v>2015</v>
      </c>
      <c r="K130" s="62">
        <v>4</v>
      </c>
      <c r="L130" s="62" t="s">
        <v>188</v>
      </c>
      <c r="M130" s="62">
        <v>222154</v>
      </c>
      <c r="N130" s="62">
        <v>1075</v>
      </c>
    </row>
    <row r="131" spans="1:14" ht="15" x14ac:dyDescent="0.25">
      <c r="A131" s="62" t="s">
        <v>14</v>
      </c>
      <c r="B131" s="62" t="s">
        <v>15</v>
      </c>
      <c r="C131" s="62">
        <v>15002262</v>
      </c>
      <c r="D131" s="62"/>
      <c r="E131" s="62" t="s">
        <v>99</v>
      </c>
      <c r="F131" s="62" t="s">
        <v>100</v>
      </c>
      <c r="G131" s="62"/>
      <c r="H131" s="62" t="s">
        <v>187</v>
      </c>
      <c r="I131" s="62" t="s">
        <v>174</v>
      </c>
      <c r="J131" s="62">
        <v>2015</v>
      </c>
      <c r="K131" s="62">
        <v>4</v>
      </c>
      <c r="L131" s="62" t="s">
        <v>44</v>
      </c>
      <c r="M131" s="62">
        <v>222154</v>
      </c>
      <c r="N131" s="62">
        <v>41.29</v>
      </c>
    </row>
    <row r="132" spans="1:14" ht="15" x14ac:dyDescent="0.25">
      <c r="A132" s="62" t="s">
        <v>14</v>
      </c>
      <c r="B132" s="62" t="s">
        <v>15</v>
      </c>
      <c r="C132" s="62">
        <v>15001693</v>
      </c>
      <c r="D132" s="62"/>
      <c r="E132" s="62" t="s">
        <v>99</v>
      </c>
      <c r="F132" s="62" t="s">
        <v>100</v>
      </c>
      <c r="G132" s="62"/>
      <c r="H132" s="62" t="s">
        <v>190</v>
      </c>
      <c r="I132" s="62" t="s">
        <v>191</v>
      </c>
      <c r="J132" s="62">
        <v>2015</v>
      </c>
      <c r="K132" s="62">
        <v>3</v>
      </c>
      <c r="L132" s="62" t="s">
        <v>86</v>
      </c>
      <c r="M132" s="62">
        <v>8000015209</v>
      </c>
      <c r="N132" s="62">
        <v>48.75</v>
      </c>
    </row>
    <row r="133" spans="1:14" ht="15" x14ac:dyDescent="0.25">
      <c r="A133" s="62" t="s">
        <v>14</v>
      </c>
      <c r="B133" s="62" t="s">
        <v>15</v>
      </c>
      <c r="C133" s="62">
        <v>15001693</v>
      </c>
      <c r="D133" s="62"/>
      <c r="E133" s="62" t="s">
        <v>99</v>
      </c>
      <c r="F133" s="62" t="s">
        <v>100</v>
      </c>
      <c r="G133" s="62"/>
      <c r="H133" s="62" t="s">
        <v>190</v>
      </c>
      <c r="I133" s="62" t="s">
        <v>191</v>
      </c>
      <c r="J133" s="62">
        <v>2015</v>
      </c>
      <c r="K133" s="62">
        <v>3</v>
      </c>
      <c r="L133" s="62" t="s">
        <v>86</v>
      </c>
      <c r="M133" s="62">
        <v>8000015209</v>
      </c>
      <c r="N133" s="62">
        <v>10.11</v>
      </c>
    </row>
    <row r="134" spans="1:14" ht="15" x14ac:dyDescent="0.25">
      <c r="A134" s="62" t="s">
        <v>14</v>
      </c>
      <c r="B134" s="62" t="s">
        <v>15</v>
      </c>
      <c r="C134" s="62">
        <v>15001693</v>
      </c>
      <c r="D134" s="62"/>
      <c r="E134" s="62" t="s">
        <v>99</v>
      </c>
      <c r="F134" s="62" t="s">
        <v>100</v>
      </c>
      <c r="G134" s="62"/>
      <c r="H134" s="62" t="s">
        <v>190</v>
      </c>
      <c r="I134" s="62" t="s">
        <v>191</v>
      </c>
      <c r="J134" s="62">
        <v>2015</v>
      </c>
      <c r="K134" s="62">
        <v>3</v>
      </c>
      <c r="L134" s="62" t="s">
        <v>193</v>
      </c>
      <c r="M134" s="62">
        <v>8000015209</v>
      </c>
      <c r="N134" s="62">
        <v>650</v>
      </c>
    </row>
    <row r="135" spans="1:14" ht="15" x14ac:dyDescent="0.25">
      <c r="A135" s="62" t="s">
        <v>14</v>
      </c>
      <c r="B135" s="62" t="s">
        <v>15</v>
      </c>
      <c r="C135" s="62">
        <v>15001693</v>
      </c>
      <c r="D135" s="62"/>
      <c r="E135" s="62" t="s">
        <v>99</v>
      </c>
      <c r="F135" s="62" t="s">
        <v>100</v>
      </c>
      <c r="G135" s="62"/>
      <c r="H135" s="62" t="s">
        <v>190</v>
      </c>
      <c r="I135" s="62" t="s">
        <v>191</v>
      </c>
      <c r="J135" s="62">
        <v>2015</v>
      </c>
      <c r="K135" s="62">
        <v>3</v>
      </c>
      <c r="L135" s="62" t="s">
        <v>44</v>
      </c>
      <c r="M135" s="62">
        <v>8000015209</v>
      </c>
      <c r="N135" s="62">
        <v>134.86000000000001</v>
      </c>
    </row>
    <row r="136" spans="1:14" ht="15" x14ac:dyDescent="0.25">
      <c r="A136" s="62" t="s">
        <v>14</v>
      </c>
      <c r="B136" s="62" t="s">
        <v>15</v>
      </c>
      <c r="C136" s="62">
        <v>15001694</v>
      </c>
      <c r="D136" s="62"/>
      <c r="E136" s="62" t="s">
        <v>99</v>
      </c>
      <c r="F136" s="62" t="s">
        <v>100</v>
      </c>
      <c r="G136" s="62"/>
      <c r="H136" s="62" t="s">
        <v>194</v>
      </c>
      <c r="I136" s="62" t="s">
        <v>191</v>
      </c>
      <c r="J136" s="62">
        <v>2015</v>
      </c>
      <c r="K136" s="62">
        <v>3</v>
      </c>
      <c r="L136" s="62" t="s">
        <v>86</v>
      </c>
      <c r="M136" s="62">
        <v>8000015210</v>
      </c>
      <c r="N136" s="62">
        <v>55.5</v>
      </c>
    </row>
    <row r="137" spans="1:14" ht="15" x14ac:dyDescent="0.25">
      <c r="A137" s="62" t="s">
        <v>14</v>
      </c>
      <c r="B137" s="62" t="s">
        <v>15</v>
      </c>
      <c r="C137" s="62">
        <v>15001694</v>
      </c>
      <c r="D137" s="62"/>
      <c r="E137" s="62" t="s">
        <v>99</v>
      </c>
      <c r="F137" s="62" t="s">
        <v>100</v>
      </c>
      <c r="G137" s="62"/>
      <c r="H137" s="62" t="s">
        <v>194</v>
      </c>
      <c r="I137" s="62" t="s">
        <v>191</v>
      </c>
      <c r="J137" s="62">
        <v>2015</v>
      </c>
      <c r="K137" s="62">
        <v>3</v>
      </c>
      <c r="L137" s="62" t="s">
        <v>86</v>
      </c>
      <c r="M137" s="62">
        <v>8000015210</v>
      </c>
      <c r="N137" s="62">
        <v>9.44</v>
      </c>
    </row>
    <row r="138" spans="1:14" ht="15" x14ac:dyDescent="0.25">
      <c r="A138" s="62" t="s">
        <v>14</v>
      </c>
      <c r="B138" s="62" t="s">
        <v>15</v>
      </c>
      <c r="C138" s="62">
        <v>15001694</v>
      </c>
      <c r="D138" s="62"/>
      <c r="E138" s="62" t="s">
        <v>99</v>
      </c>
      <c r="F138" s="62" t="s">
        <v>100</v>
      </c>
      <c r="G138" s="62"/>
      <c r="H138" s="62" t="s">
        <v>194</v>
      </c>
      <c r="I138" s="62" t="s">
        <v>191</v>
      </c>
      <c r="J138" s="62">
        <v>2015</v>
      </c>
      <c r="K138" s="62">
        <v>3</v>
      </c>
      <c r="L138" s="62" t="s">
        <v>196</v>
      </c>
      <c r="M138" s="62">
        <v>8000015210</v>
      </c>
      <c r="N138" s="62">
        <v>740</v>
      </c>
    </row>
    <row r="139" spans="1:14" ht="15" x14ac:dyDescent="0.25">
      <c r="A139" s="62" t="s">
        <v>14</v>
      </c>
      <c r="B139" s="62" t="s">
        <v>15</v>
      </c>
      <c r="C139" s="62">
        <v>15001694</v>
      </c>
      <c r="D139" s="62"/>
      <c r="E139" s="62" t="s">
        <v>99</v>
      </c>
      <c r="F139" s="62" t="s">
        <v>100</v>
      </c>
      <c r="G139" s="62"/>
      <c r="H139" s="62" t="s">
        <v>194</v>
      </c>
      <c r="I139" s="62" t="s">
        <v>191</v>
      </c>
      <c r="J139" s="62">
        <v>2015</v>
      </c>
      <c r="K139" s="62">
        <v>3</v>
      </c>
      <c r="L139" s="62" t="s">
        <v>44</v>
      </c>
      <c r="M139" s="62">
        <v>8000015210</v>
      </c>
      <c r="N139" s="62">
        <v>125.8</v>
      </c>
    </row>
    <row r="140" spans="1:14" ht="15" x14ac:dyDescent="0.25">
      <c r="A140" s="62" t="s">
        <v>14</v>
      </c>
      <c r="B140" s="62" t="s">
        <v>15</v>
      </c>
      <c r="C140" s="62">
        <v>15002408</v>
      </c>
      <c r="D140" s="62"/>
      <c r="E140" s="62" t="s">
        <v>99</v>
      </c>
      <c r="F140" s="62" t="s">
        <v>100</v>
      </c>
      <c r="G140" s="62"/>
      <c r="H140" s="62" t="s">
        <v>197</v>
      </c>
      <c r="I140" s="62" t="s">
        <v>174</v>
      </c>
      <c r="J140" s="62">
        <v>2015</v>
      </c>
      <c r="K140" s="62">
        <v>4</v>
      </c>
      <c r="L140" s="62" t="s">
        <v>198</v>
      </c>
      <c r="M140" s="62">
        <v>222227</v>
      </c>
      <c r="N140" s="62">
        <v>349.38</v>
      </c>
    </row>
    <row r="141" spans="1:14" ht="15" x14ac:dyDescent="0.25">
      <c r="A141" s="62" t="s">
        <v>14</v>
      </c>
      <c r="B141" s="62" t="s">
        <v>15</v>
      </c>
      <c r="C141" s="62">
        <v>15002408</v>
      </c>
      <c r="D141" s="62"/>
      <c r="E141" s="62" t="s">
        <v>99</v>
      </c>
      <c r="F141" s="62" t="s">
        <v>100</v>
      </c>
      <c r="G141" s="62"/>
      <c r="H141" s="62" t="s">
        <v>197</v>
      </c>
      <c r="I141" s="62" t="s">
        <v>174</v>
      </c>
      <c r="J141" s="62">
        <v>2015</v>
      </c>
      <c r="K141" s="62">
        <v>4</v>
      </c>
      <c r="L141" s="62" t="s">
        <v>44</v>
      </c>
      <c r="M141" s="62">
        <v>222227</v>
      </c>
      <c r="N141" s="62">
        <v>17.350000000000001</v>
      </c>
    </row>
    <row r="142" spans="1:14" ht="15" x14ac:dyDescent="0.25">
      <c r="A142" s="62" t="s">
        <v>14</v>
      </c>
      <c r="B142" s="62" t="s">
        <v>15</v>
      </c>
      <c r="C142" s="62">
        <v>15001726</v>
      </c>
      <c r="D142" s="62"/>
      <c r="E142" s="62" t="s">
        <v>99</v>
      </c>
      <c r="F142" s="62" t="s">
        <v>100</v>
      </c>
      <c r="G142" s="62"/>
      <c r="H142" s="62" t="s">
        <v>200</v>
      </c>
      <c r="I142" s="62" t="s">
        <v>201</v>
      </c>
      <c r="J142" s="62">
        <v>2015</v>
      </c>
      <c r="K142" s="62">
        <v>3</v>
      </c>
      <c r="L142" s="62" t="s">
        <v>86</v>
      </c>
      <c r="M142" s="62">
        <v>61069</v>
      </c>
      <c r="N142" s="62">
        <v>36.75</v>
      </c>
    </row>
    <row r="143" spans="1:14" ht="15" x14ac:dyDescent="0.25">
      <c r="A143" s="62" t="s">
        <v>14</v>
      </c>
      <c r="B143" s="62" t="s">
        <v>15</v>
      </c>
      <c r="C143" s="62">
        <v>15001726</v>
      </c>
      <c r="D143" s="62"/>
      <c r="E143" s="62" t="s">
        <v>99</v>
      </c>
      <c r="F143" s="62" t="s">
        <v>100</v>
      </c>
      <c r="G143" s="62"/>
      <c r="H143" s="62" t="s">
        <v>200</v>
      </c>
      <c r="I143" s="62" t="s">
        <v>201</v>
      </c>
      <c r="J143" s="62">
        <v>2015</v>
      </c>
      <c r="K143" s="62">
        <v>3</v>
      </c>
      <c r="L143" s="62" t="s">
        <v>86</v>
      </c>
      <c r="M143" s="62">
        <v>61069</v>
      </c>
      <c r="N143" s="62">
        <v>4.8499999999999996</v>
      </c>
    </row>
    <row r="144" spans="1:14" ht="15" x14ac:dyDescent="0.25">
      <c r="A144" s="62" t="s">
        <v>14</v>
      </c>
      <c r="B144" s="62" t="s">
        <v>15</v>
      </c>
      <c r="C144" s="62">
        <v>15001726</v>
      </c>
      <c r="D144" s="62"/>
      <c r="E144" s="62" t="s">
        <v>99</v>
      </c>
      <c r="F144" s="62" t="s">
        <v>100</v>
      </c>
      <c r="G144" s="62"/>
      <c r="H144" s="62" t="s">
        <v>200</v>
      </c>
      <c r="I144" s="62" t="s">
        <v>201</v>
      </c>
      <c r="J144" s="62">
        <v>2015</v>
      </c>
      <c r="K144" s="62">
        <v>3</v>
      </c>
      <c r="L144" s="62" t="s">
        <v>203</v>
      </c>
      <c r="M144" s="62">
        <v>61069</v>
      </c>
      <c r="N144" s="62">
        <v>490</v>
      </c>
    </row>
    <row r="145" spans="1:14" ht="15" x14ac:dyDescent="0.25">
      <c r="A145" s="62" t="s">
        <v>14</v>
      </c>
      <c r="B145" s="62" t="s">
        <v>15</v>
      </c>
      <c r="C145" s="62">
        <v>15001726</v>
      </c>
      <c r="D145" s="62"/>
      <c r="E145" s="62" t="s">
        <v>99</v>
      </c>
      <c r="F145" s="62" t="s">
        <v>100</v>
      </c>
      <c r="G145" s="62"/>
      <c r="H145" s="62" t="s">
        <v>200</v>
      </c>
      <c r="I145" s="62" t="s">
        <v>201</v>
      </c>
      <c r="J145" s="62">
        <v>2015</v>
      </c>
      <c r="K145" s="62">
        <v>3</v>
      </c>
      <c r="L145" s="62" t="s">
        <v>44</v>
      </c>
      <c r="M145" s="62">
        <v>61069</v>
      </c>
      <c r="N145" s="62">
        <v>64.67</v>
      </c>
    </row>
    <row r="146" spans="1:14" ht="15" x14ac:dyDescent="0.25">
      <c r="A146" s="62" t="s">
        <v>14</v>
      </c>
      <c r="B146" s="62" t="s">
        <v>15</v>
      </c>
      <c r="C146" s="62">
        <v>15002524</v>
      </c>
      <c r="D146" s="62"/>
      <c r="E146" s="62" t="s">
        <v>99</v>
      </c>
      <c r="F146" s="62" t="s">
        <v>100</v>
      </c>
      <c r="G146" s="62"/>
      <c r="H146" s="62" t="s">
        <v>204</v>
      </c>
      <c r="I146" s="62" t="s">
        <v>174</v>
      </c>
      <c r="J146" s="62">
        <v>2015</v>
      </c>
      <c r="K146" s="62">
        <v>4</v>
      </c>
      <c r="L146" s="62" t="s">
        <v>175</v>
      </c>
      <c r="M146" s="62">
        <v>222536</v>
      </c>
      <c r="N146" s="62">
        <v>914.81</v>
      </c>
    </row>
    <row r="147" spans="1:14" ht="15" x14ac:dyDescent="0.25">
      <c r="A147" s="62" t="s">
        <v>14</v>
      </c>
      <c r="B147" s="62" t="s">
        <v>15</v>
      </c>
      <c r="C147" s="62">
        <v>15002524</v>
      </c>
      <c r="D147" s="62"/>
      <c r="E147" s="62" t="s">
        <v>99</v>
      </c>
      <c r="F147" s="62" t="s">
        <v>100</v>
      </c>
      <c r="G147" s="62"/>
      <c r="H147" s="62" t="s">
        <v>204</v>
      </c>
      <c r="I147" s="62" t="s">
        <v>174</v>
      </c>
      <c r="J147" s="62">
        <v>2015</v>
      </c>
      <c r="K147" s="62">
        <v>4</v>
      </c>
      <c r="L147" s="62" t="s">
        <v>44</v>
      </c>
      <c r="M147" s="62">
        <v>222536</v>
      </c>
      <c r="N147" s="62">
        <v>9.19</v>
      </c>
    </row>
    <row r="148" spans="1:14" ht="15" x14ac:dyDescent="0.25">
      <c r="A148" s="62" t="s">
        <v>14</v>
      </c>
      <c r="B148" s="62" t="s">
        <v>15</v>
      </c>
      <c r="C148" s="62">
        <v>15002525</v>
      </c>
      <c r="D148" s="62"/>
      <c r="E148" s="62" t="s">
        <v>99</v>
      </c>
      <c r="F148" s="62" t="s">
        <v>100</v>
      </c>
      <c r="G148" s="62"/>
      <c r="H148" s="62" t="s">
        <v>206</v>
      </c>
      <c r="I148" s="62" t="s">
        <v>174</v>
      </c>
      <c r="J148" s="62">
        <v>2015</v>
      </c>
      <c r="K148" s="62">
        <v>4</v>
      </c>
      <c r="L148" s="62" t="s">
        <v>207</v>
      </c>
      <c r="M148" s="62">
        <v>222572</v>
      </c>
      <c r="N148" s="62">
        <v>60.27</v>
      </c>
    </row>
    <row r="149" spans="1:14" ht="15" x14ac:dyDescent="0.25">
      <c r="A149" s="62" t="s">
        <v>14</v>
      </c>
      <c r="B149" s="62" t="s">
        <v>15</v>
      </c>
      <c r="C149" s="62">
        <v>15002525</v>
      </c>
      <c r="D149" s="62"/>
      <c r="E149" s="62" t="s">
        <v>99</v>
      </c>
      <c r="F149" s="62" t="s">
        <v>100</v>
      </c>
      <c r="G149" s="62"/>
      <c r="H149" s="62" t="s">
        <v>206</v>
      </c>
      <c r="I149" s="62" t="s">
        <v>174</v>
      </c>
      <c r="J149" s="62">
        <v>2015</v>
      </c>
      <c r="K149" s="62">
        <v>4</v>
      </c>
      <c r="L149" s="62" t="s">
        <v>44</v>
      </c>
      <c r="M149" s="62">
        <v>222572</v>
      </c>
      <c r="N149" s="62">
        <v>25.34</v>
      </c>
    </row>
    <row r="150" spans="1:14" ht="15" x14ac:dyDescent="0.25">
      <c r="A150" s="62" t="s">
        <v>14</v>
      </c>
      <c r="B150" s="62" t="s">
        <v>15</v>
      </c>
      <c r="C150" s="62">
        <v>15002726</v>
      </c>
      <c r="D150" s="62"/>
      <c r="E150" s="62" t="s">
        <v>99</v>
      </c>
      <c r="F150" s="62" t="s">
        <v>100</v>
      </c>
      <c r="G150" s="62"/>
      <c r="H150" s="62" t="s">
        <v>209</v>
      </c>
      <c r="I150" s="62" t="s">
        <v>201</v>
      </c>
      <c r="J150" s="62">
        <v>2015</v>
      </c>
      <c r="K150" s="62">
        <v>5</v>
      </c>
      <c r="L150" s="62" t="s">
        <v>86</v>
      </c>
      <c r="M150" s="62">
        <v>61472</v>
      </c>
      <c r="N150" s="62">
        <v>72.44</v>
      </c>
    </row>
    <row r="151" spans="1:14" ht="15" x14ac:dyDescent="0.25">
      <c r="A151" s="62" t="s">
        <v>14</v>
      </c>
      <c r="B151" s="62" t="s">
        <v>15</v>
      </c>
      <c r="C151" s="62">
        <v>15002726</v>
      </c>
      <c r="D151" s="62"/>
      <c r="E151" s="62" t="s">
        <v>99</v>
      </c>
      <c r="F151" s="62" t="s">
        <v>100</v>
      </c>
      <c r="G151" s="62"/>
      <c r="H151" s="62" t="s">
        <v>209</v>
      </c>
      <c r="I151" s="62" t="s">
        <v>201</v>
      </c>
      <c r="J151" s="62">
        <v>2015</v>
      </c>
      <c r="K151" s="62">
        <v>5</v>
      </c>
      <c r="L151" s="62" t="s">
        <v>86</v>
      </c>
      <c r="M151" s="62">
        <v>61472</v>
      </c>
      <c r="N151" s="62">
        <v>4.8099999999999996</v>
      </c>
    </row>
    <row r="152" spans="1:14" ht="15" x14ac:dyDescent="0.25">
      <c r="A152" s="62" t="s">
        <v>14</v>
      </c>
      <c r="B152" s="62" t="s">
        <v>15</v>
      </c>
      <c r="C152" s="62">
        <v>15002726</v>
      </c>
      <c r="D152" s="62"/>
      <c r="E152" s="62" t="s">
        <v>99</v>
      </c>
      <c r="F152" s="62" t="s">
        <v>100</v>
      </c>
      <c r="G152" s="62"/>
      <c r="H152" s="62" t="s">
        <v>209</v>
      </c>
      <c r="I152" s="62" t="s">
        <v>201</v>
      </c>
      <c r="J152" s="62">
        <v>2015</v>
      </c>
      <c r="K152" s="62">
        <v>5</v>
      </c>
      <c r="L152" s="62" t="s">
        <v>211</v>
      </c>
      <c r="M152" s="62">
        <v>61472</v>
      </c>
      <c r="N152" s="62">
        <v>950</v>
      </c>
    </row>
    <row r="153" spans="1:14" ht="15" x14ac:dyDescent="0.25">
      <c r="A153" s="62" t="s">
        <v>14</v>
      </c>
      <c r="B153" s="62" t="s">
        <v>15</v>
      </c>
      <c r="C153" s="62">
        <v>15002726</v>
      </c>
      <c r="D153" s="62"/>
      <c r="E153" s="62" t="s">
        <v>99</v>
      </c>
      <c r="F153" s="62" t="s">
        <v>100</v>
      </c>
      <c r="G153" s="62"/>
      <c r="H153" s="62" t="s">
        <v>209</v>
      </c>
      <c r="I153" s="62" t="s">
        <v>201</v>
      </c>
      <c r="J153" s="62">
        <v>2015</v>
      </c>
      <c r="K153" s="62">
        <v>5</v>
      </c>
      <c r="L153" s="62" t="s">
        <v>44</v>
      </c>
      <c r="M153" s="62">
        <v>61472</v>
      </c>
      <c r="N153" s="62">
        <v>63.04</v>
      </c>
    </row>
    <row r="154" spans="1:14" ht="15" x14ac:dyDescent="0.25">
      <c r="A154" s="62" t="s">
        <v>14</v>
      </c>
      <c r="B154" s="62" t="s">
        <v>15</v>
      </c>
      <c r="C154" s="62">
        <v>15003198</v>
      </c>
      <c r="D154" s="62"/>
      <c r="E154" s="62" t="s">
        <v>99</v>
      </c>
      <c r="F154" s="62" t="s">
        <v>100</v>
      </c>
      <c r="G154" s="62"/>
      <c r="H154" s="62" t="s">
        <v>212</v>
      </c>
      <c r="I154" s="62" t="s">
        <v>65</v>
      </c>
      <c r="J154" s="62">
        <v>2015</v>
      </c>
      <c r="K154" s="62">
        <v>5</v>
      </c>
      <c r="L154" s="62" t="s">
        <v>213</v>
      </c>
      <c r="M154" s="62" t="s">
        <v>214</v>
      </c>
      <c r="N154" s="62">
        <v>69.959999999999994</v>
      </c>
    </row>
    <row r="155" spans="1:14" ht="15" x14ac:dyDescent="0.25">
      <c r="A155" s="62" t="s">
        <v>14</v>
      </c>
      <c r="B155" s="62" t="s">
        <v>15</v>
      </c>
      <c r="C155" s="62">
        <v>15003198</v>
      </c>
      <c r="D155" s="62"/>
      <c r="E155" s="62" t="s">
        <v>99</v>
      </c>
      <c r="F155" s="62" t="s">
        <v>100</v>
      </c>
      <c r="G155" s="62"/>
      <c r="H155" s="62" t="s">
        <v>212</v>
      </c>
      <c r="I155" s="62" t="s">
        <v>65</v>
      </c>
      <c r="J155" s="62">
        <v>2015</v>
      </c>
      <c r="K155" s="62">
        <v>5</v>
      </c>
      <c r="L155" s="62" t="s">
        <v>215</v>
      </c>
      <c r="M155" s="62" t="s">
        <v>214</v>
      </c>
      <c r="N155" s="62">
        <v>111.39</v>
      </c>
    </row>
    <row r="156" spans="1:14" ht="15" x14ac:dyDescent="0.25">
      <c r="A156" s="62" t="s">
        <v>14</v>
      </c>
      <c r="B156" s="62" t="s">
        <v>15</v>
      </c>
      <c r="C156" s="62">
        <v>15003198</v>
      </c>
      <c r="D156" s="62"/>
      <c r="E156" s="62" t="s">
        <v>99</v>
      </c>
      <c r="F156" s="62" t="s">
        <v>100</v>
      </c>
      <c r="G156" s="62"/>
      <c r="H156" s="62" t="s">
        <v>212</v>
      </c>
      <c r="I156" s="62" t="s">
        <v>65</v>
      </c>
      <c r="J156" s="62">
        <v>2015</v>
      </c>
      <c r="K156" s="62">
        <v>5</v>
      </c>
      <c r="L156" s="62" t="s">
        <v>44</v>
      </c>
      <c r="M156" s="62" t="s">
        <v>214</v>
      </c>
      <c r="N156" s="62">
        <v>9.25</v>
      </c>
    </row>
    <row r="157" spans="1:14" ht="15" x14ac:dyDescent="0.25">
      <c r="A157" s="62" t="s">
        <v>14</v>
      </c>
      <c r="B157" s="62" t="s">
        <v>15</v>
      </c>
      <c r="C157" s="62">
        <v>15005842</v>
      </c>
      <c r="D157" s="62"/>
      <c r="E157" s="62" t="s">
        <v>99</v>
      </c>
      <c r="F157" s="62" t="s">
        <v>100</v>
      </c>
      <c r="G157" s="62"/>
      <c r="H157" s="62" t="s">
        <v>350</v>
      </c>
      <c r="I157" s="62" t="s">
        <v>174</v>
      </c>
      <c r="J157" s="62">
        <v>2015</v>
      </c>
      <c r="K157" s="62">
        <v>9</v>
      </c>
      <c r="L157" s="62" t="s">
        <v>198</v>
      </c>
      <c r="M157" s="62">
        <v>224029</v>
      </c>
      <c r="N157" s="62">
        <v>699.56</v>
      </c>
    </row>
    <row r="158" spans="1:14" ht="15" x14ac:dyDescent="0.25">
      <c r="A158" s="62" t="s">
        <v>14</v>
      </c>
      <c r="B158" s="62" t="s">
        <v>15</v>
      </c>
      <c r="C158" s="62">
        <v>15005842</v>
      </c>
      <c r="D158" s="62"/>
      <c r="E158" s="62" t="s">
        <v>99</v>
      </c>
      <c r="F158" s="62" t="s">
        <v>100</v>
      </c>
      <c r="G158" s="62"/>
      <c r="H158" s="62" t="s">
        <v>350</v>
      </c>
      <c r="I158" s="62" t="s">
        <v>174</v>
      </c>
      <c r="J158" s="62">
        <v>2015</v>
      </c>
      <c r="K158" s="62">
        <v>9</v>
      </c>
      <c r="L158" s="62" t="s">
        <v>44</v>
      </c>
      <c r="M158" s="62">
        <v>224029</v>
      </c>
      <c r="N158" s="62">
        <v>17.38</v>
      </c>
    </row>
    <row r="159" spans="1:14" ht="15" x14ac:dyDescent="0.25">
      <c r="A159" s="62" t="s">
        <v>14</v>
      </c>
      <c r="B159" s="62" t="s">
        <v>15</v>
      </c>
      <c r="C159" s="62"/>
      <c r="D159" s="62">
        <v>15</v>
      </c>
      <c r="E159" s="62" t="s">
        <v>99</v>
      </c>
      <c r="F159" s="62" t="s">
        <v>100</v>
      </c>
      <c r="G159" s="62"/>
      <c r="H159" s="62"/>
      <c r="I159" s="62" t="s">
        <v>18</v>
      </c>
      <c r="J159" s="62">
        <v>2015</v>
      </c>
      <c r="K159" s="62">
        <v>1</v>
      </c>
      <c r="L159" s="62" t="s">
        <v>216</v>
      </c>
      <c r="M159" s="62"/>
      <c r="N159" s="62">
        <v>-3342.45</v>
      </c>
    </row>
    <row r="160" spans="1:14" ht="15" x14ac:dyDescent="0.25">
      <c r="A160" s="62" t="s">
        <v>14</v>
      </c>
      <c r="B160" s="62" t="s">
        <v>15</v>
      </c>
      <c r="C160" s="62">
        <v>15001222</v>
      </c>
      <c r="D160" s="62"/>
      <c r="E160" s="62" t="s">
        <v>217</v>
      </c>
      <c r="F160" s="62" t="s">
        <v>218</v>
      </c>
      <c r="G160" s="62"/>
      <c r="H160" s="62" t="s">
        <v>18</v>
      </c>
      <c r="I160" s="62" t="s">
        <v>19</v>
      </c>
      <c r="J160" s="62">
        <v>2015</v>
      </c>
      <c r="K160" s="62">
        <v>2</v>
      </c>
      <c r="L160" s="62" t="s">
        <v>86</v>
      </c>
      <c r="M160" s="62" t="s">
        <v>219</v>
      </c>
      <c r="N160" s="62">
        <v>19.05</v>
      </c>
    </row>
    <row r="161" spans="1:14" ht="15" x14ac:dyDescent="0.25">
      <c r="A161" s="62" t="s">
        <v>14</v>
      </c>
      <c r="B161" s="62" t="s">
        <v>15</v>
      </c>
      <c r="C161" s="62">
        <v>15001222</v>
      </c>
      <c r="D161" s="62"/>
      <c r="E161" s="62" t="s">
        <v>217</v>
      </c>
      <c r="F161" s="62" t="s">
        <v>218</v>
      </c>
      <c r="G161" s="62"/>
      <c r="H161" s="62" t="s">
        <v>18</v>
      </c>
      <c r="I161" s="62" t="s">
        <v>19</v>
      </c>
      <c r="J161" s="62">
        <v>2015</v>
      </c>
      <c r="K161" s="62">
        <v>2</v>
      </c>
      <c r="L161" s="62" t="s">
        <v>86</v>
      </c>
      <c r="M161" s="62" t="s">
        <v>219</v>
      </c>
      <c r="N161" s="62">
        <v>7.09</v>
      </c>
    </row>
    <row r="162" spans="1:14" ht="15" x14ac:dyDescent="0.25">
      <c r="A162" s="62" t="s">
        <v>14</v>
      </c>
      <c r="B162" s="62" t="s">
        <v>15</v>
      </c>
      <c r="C162" s="62">
        <v>15001222</v>
      </c>
      <c r="D162" s="62"/>
      <c r="E162" s="62" t="s">
        <v>217</v>
      </c>
      <c r="F162" s="62" t="s">
        <v>218</v>
      </c>
      <c r="G162" s="62"/>
      <c r="H162" s="62" t="s">
        <v>18</v>
      </c>
      <c r="I162" s="62" t="s">
        <v>19</v>
      </c>
      <c r="J162" s="62">
        <v>2015</v>
      </c>
      <c r="K162" s="62">
        <v>2</v>
      </c>
      <c r="L162" s="62" t="s">
        <v>109</v>
      </c>
      <c r="M162" s="62" t="s">
        <v>219</v>
      </c>
      <c r="N162" s="62">
        <v>254.05</v>
      </c>
    </row>
    <row r="163" spans="1:14" ht="15" x14ac:dyDescent="0.25">
      <c r="A163" s="62" t="s">
        <v>14</v>
      </c>
      <c r="B163" s="62" t="s">
        <v>15</v>
      </c>
      <c r="C163" s="62">
        <v>15001222</v>
      </c>
      <c r="D163" s="62"/>
      <c r="E163" s="62" t="s">
        <v>217</v>
      </c>
      <c r="F163" s="62" t="s">
        <v>218</v>
      </c>
      <c r="G163" s="62"/>
      <c r="H163" s="62" t="s">
        <v>18</v>
      </c>
      <c r="I163" s="62" t="s">
        <v>19</v>
      </c>
      <c r="J163" s="62">
        <v>2015</v>
      </c>
      <c r="K163" s="62">
        <v>2</v>
      </c>
      <c r="L163" s="62" t="s">
        <v>220</v>
      </c>
      <c r="M163" s="62" t="s">
        <v>219</v>
      </c>
      <c r="N163" s="62">
        <v>52.66</v>
      </c>
    </row>
    <row r="164" spans="1:14" ht="15" x14ac:dyDescent="0.25">
      <c r="A164" s="62" t="s">
        <v>14</v>
      </c>
      <c r="B164" s="62" t="s">
        <v>15</v>
      </c>
      <c r="C164" s="62">
        <v>15001222</v>
      </c>
      <c r="D164" s="62"/>
      <c r="E164" s="62" t="s">
        <v>217</v>
      </c>
      <c r="F164" s="62" t="s">
        <v>218</v>
      </c>
      <c r="G164" s="62"/>
      <c r="H164" s="62" t="s">
        <v>18</v>
      </c>
      <c r="I164" s="62" t="s">
        <v>19</v>
      </c>
      <c r="J164" s="62">
        <v>2015</v>
      </c>
      <c r="K164" s="62">
        <v>2</v>
      </c>
      <c r="L164" s="62" t="s">
        <v>128</v>
      </c>
      <c r="M164" s="62" t="s">
        <v>219</v>
      </c>
      <c r="N164" s="62">
        <v>94.5</v>
      </c>
    </row>
    <row r="165" spans="1:14" ht="15" x14ac:dyDescent="0.25">
      <c r="A165" s="62" t="s">
        <v>14</v>
      </c>
      <c r="B165" s="62" t="s">
        <v>15</v>
      </c>
      <c r="C165" s="62">
        <v>15001222</v>
      </c>
      <c r="D165" s="62"/>
      <c r="E165" s="62" t="s">
        <v>217</v>
      </c>
      <c r="F165" s="62" t="s">
        <v>218</v>
      </c>
      <c r="G165" s="62"/>
      <c r="H165" s="62" t="s">
        <v>18</v>
      </c>
      <c r="I165" s="62" t="s">
        <v>19</v>
      </c>
      <c r="J165" s="62">
        <v>2015</v>
      </c>
      <c r="K165" s="62">
        <v>2</v>
      </c>
      <c r="L165" s="62" t="s">
        <v>221</v>
      </c>
      <c r="M165" s="62" t="s">
        <v>219</v>
      </c>
      <c r="N165" s="62">
        <v>196.09</v>
      </c>
    </row>
    <row r="166" spans="1:14" ht="15" x14ac:dyDescent="0.25">
      <c r="A166" s="62" t="s">
        <v>14</v>
      </c>
      <c r="B166" s="62" t="s">
        <v>15</v>
      </c>
      <c r="C166" s="62">
        <v>15001222</v>
      </c>
      <c r="D166" s="62"/>
      <c r="E166" s="62" t="s">
        <v>217</v>
      </c>
      <c r="F166" s="62" t="s">
        <v>218</v>
      </c>
      <c r="G166" s="62"/>
      <c r="H166" s="62" t="s">
        <v>18</v>
      </c>
      <c r="I166" s="62" t="s">
        <v>19</v>
      </c>
      <c r="J166" s="62">
        <v>2015</v>
      </c>
      <c r="K166" s="62">
        <v>2</v>
      </c>
      <c r="L166" s="62" t="s">
        <v>222</v>
      </c>
      <c r="M166" s="62" t="s">
        <v>219</v>
      </c>
      <c r="N166" s="62">
        <v>216.48</v>
      </c>
    </row>
    <row r="167" spans="1:14" ht="15" x14ac:dyDescent="0.25">
      <c r="A167" s="62" t="s">
        <v>14</v>
      </c>
      <c r="B167" s="62" t="s">
        <v>15</v>
      </c>
      <c r="C167" s="62">
        <v>15001944</v>
      </c>
      <c r="D167" s="62"/>
      <c r="E167" s="62" t="s">
        <v>217</v>
      </c>
      <c r="F167" s="62" t="s">
        <v>218</v>
      </c>
      <c r="G167" s="62"/>
      <c r="H167" s="62" t="s">
        <v>18</v>
      </c>
      <c r="I167" s="62" t="s">
        <v>19</v>
      </c>
      <c r="J167" s="62">
        <v>2015</v>
      </c>
      <c r="K167" s="62">
        <v>3</v>
      </c>
      <c r="L167" s="62" t="s">
        <v>223</v>
      </c>
      <c r="M167" s="62" t="s">
        <v>119</v>
      </c>
      <c r="N167" s="62">
        <v>43.13</v>
      </c>
    </row>
    <row r="168" spans="1:14" ht="15" x14ac:dyDescent="0.25">
      <c r="A168" s="62" t="s">
        <v>14</v>
      </c>
      <c r="B168" s="62" t="s">
        <v>15</v>
      </c>
      <c r="C168" s="62">
        <v>15001944</v>
      </c>
      <c r="D168" s="62"/>
      <c r="E168" s="62" t="s">
        <v>217</v>
      </c>
      <c r="F168" s="62" t="s">
        <v>218</v>
      </c>
      <c r="G168" s="62"/>
      <c r="H168" s="62" t="s">
        <v>18</v>
      </c>
      <c r="I168" s="62" t="s">
        <v>19</v>
      </c>
      <c r="J168" s="62">
        <v>2015</v>
      </c>
      <c r="K168" s="62">
        <v>3</v>
      </c>
      <c r="L168" s="62" t="s">
        <v>86</v>
      </c>
      <c r="M168" s="62" t="s">
        <v>119</v>
      </c>
      <c r="N168" s="62">
        <v>3.23</v>
      </c>
    </row>
    <row r="169" spans="1:14" ht="15" x14ac:dyDescent="0.25">
      <c r="A169" s="62" t="s">
        <v>14</v>
      </c>
      <c r="B169" s="62" t="s">
        <v>15</v>
      </c>
      <c r="C169" s="62">
        <v>15002651</v>
      </c>
      <c r="D169" s="62"/>
      <c r="E169" s="62" t="s">
        <v>217</v>
      </c>
      <c r="F169" s="62" t="s">
        <v>218</v>
      </c>
      <c r="G169" s="62"/>
      <c r="H169" s="62" t="s">
        <v>18</v>
      </c>
      <c r="I169" s="62" t="s">
        <v>19</v>
      </c>
      <c r="J169" s="62">
        <v>2015</v>
      </c>
      <c r="K169" s="62">
        <v>4</v>
      </c>
      <c r="L169" s="62" t="s">
        <v>86</v>
      </c>
      <c r="M169" s="62" t="s">
        <v>22</v>
      </c>
      <c r="N169" s="62">
        <v>14.12</v>
      </c>
    </row>
    <row r="170" spans="1:14" ht="15" x14ac:dyDescent="0.25">
      <c r="A170" s="62" t="s">
        <v>14</v>
      </c>
      <c r="B170" s="62" t="s">
        <v>15</v>
      </c>
      <c r="C170" s="62">
        <v>15002651</v>
      </c>
      <c r="D170" s="62"/>
      <c r="E170" s="62" t="s">
        <v>217</v>
      </c>
      <c r="F170" s="62" t="s">
        <v>218</v>
      </c>
      <c r="G170" s="62"/>
      <c r="H170" s="62" t="s">
        <v>18</v>
      </c>
      <c r="I170" s="62" t="s">
        <v>19</v>
      </c>
      <c r="J170" s="62">
        <v>2015</v>
      </c>
      <c r="K170" s="62">
        <v>4</v>
      </c>
      <c r="L170" s="62" t="s">
        <v>224</v>
      </c>
      <c r="M170" s="62" t="s">
        <v>22</v>
      </c>
      <c r="N170" s="62">
        <v>97.5</v>
      </c>
    </row>
    <row r="171" spans="1:14" ht="15" x14ac:dyDescent="0.25">
      <c r="A171" s="62" t="s">
        <v>14</v>
      </c>
      <c r="B171" s="62" t="s">
        <v>15</v>
      </c>
      <c r="C171" s="62">
        <v>15002651</v>
      </c>
      <c r="D171" s="62"/>
      <c r="E171" s="62" t="s">
        <v>217</v>
      </c>
      <c r="F171" s="62" t="s">
        <v>218</v>
      </c>
      <c r="G171" s="62"/>
      <c r="H171" s="62" t="s">
        <v>18</v>
      </c>
      <c r="I171" s="62" t="s">
        <v>19</v>
      </c>
      <c r="J171" s="62">
        <v>2015</v>
      </c>
      <c r="K171" s="62">
        <v>4</v>
      </c>
      <c r="L171" s="62" t="s">
        <v>109</v>
      </c>
      <c r="M171" s="62" t="s">
        <v>22</v>
      </c>
      <c r="N171" s="62">
        <v>185.2</v>
      </c>
    </row>
    <row r="172" spans="1:14" ht="15" x14ac:dyDescent="0.25">
      <c r="A172" s="62" t="s">
        <v>14</v>
      </c>
      <c r="B172" s="62" t="s">
        <v>15</v>
      </c>
      <c r="C172" s="62">
        <v>15002651</v>
      </c>
      <c r="D172" s="62"/>
      <c r="E172" s="62" t="s">
        <v>217</v>
      </c>
      <c r="F172" s="62" t="s">
        <v>218</v>
      </c>
      <c r="G172" s="62"/>
      <c r="H172" s="62" t="s">
        <v>18</v>
      </c>
      <c r="I172" s="62" t="s">
        <v>19</v>
      </c>
      <c r="J172" s="62">
        <v>2015</v>
      </c>
      <c r="K172" s="62">
        <v>4</v>
      </c>
      <c r="L172" s="62" t="s">
        <v>86</v>
      </c>
      <c r="M172" s="62" t="s">
        <v>22</v>
      </c>
      <c r="N172" s="62">
        <v>7.43</v>
      </c>
    </row>
    <row r="173" spans="1:14" ht="15" x14ac:dyDescent="0.25">
      <c r="A173" s="62" t="s">
        <v>14</v>
      </c>
      <c r="B173" s="62" t="s">
        <v>15</v>
      </c>
      <c r="C173" s="62">
        <v>15003670</v>
      </c>
      <c r="D173" s="62"/>
      <c r="E173" s="62" t="s">
        <v>217</v>
      </c>
      <c r="F173" s="62" t="s">
        <v>218</v>
      </c>
      <c r="G173" s="62"/>
      <c r="H173" s="62" t="s">
        <v>18</v>
      </c>
      <c r="I173" s="62" t="s">
        <v>19</v>
      </c>
      <c r="J173" s="62">
        <v>2015</v>
      </c>
      <c r="K173" s="62">
        <v>5</v>
      </c>
      <c r="L173" s="62" t="s">
        <v>86</v>
      </c>
      <c r="M173" s="62" t="s">
        <v>137</v>
      </c>
      <c r="N173" s="62">
        <v>2.0099999999999998</v>
      </c>
    </row>
    <row r="174" spans="1:14" ht="15" x14ac:dyDescent="0.25">
      <c r="A174" s="62" t="s">
        <v>14</v>
      </c>
      <c r="B174" s="62" t="s">
        <v>15</v>
      </c>
      <c r="C174" s="62">
        <v>15003670</v>
      </c>
      <c r="D174" s="62"/>
      <c r="E174" s="62" t="s">
        <v>217</v>
      </c>
      <c r="F174" s="62" t="s">
        <v>218</v>
      </c>
      <c r="G174" s="62"/>
      <c r="H174" s="62" t="s">
        <v>18</v>
      </c>
      <c r="I174" s="62" t="s">
        <v>19</v>
      </c>
      <c r="J174" s="62">
        <v>2015</v>
      </c>
      <c r="K174" s="62">
        <v>5</v>
      </c>
      <c r="L174" s="62" t="s">
        <v>225</v>
      </c>
      <c r="M174" s="62" t="s">
        <v>137</v>
      </c>
      <c r="N174" s="62">
        <v>26.36</v>
      </c>
    </row>
    <row r="175" spans="1:14" ht="15" x14ac:dyDescent="0.25">
      <c r="A175" s="62" t="s">
        <v>14</v>
      </c>
      <c r="B175" s="62" t="s">
        <v>15</v>
      </c>
      <c r="C175" s="62">
        <v>15004199</v>
      </c>
      <c r="D175" s="62"/>
      <c r="E175" s="62" t="s">
        <v>217</v>
      </c>
      <c r="F175" s="62" t="s">
        <v>218</v>
      </c>
      <c r="G175" s="62"/>
      <c r="H175" s="62" t="s">
        <v>18</v>
      </c>
      <c r="I175" s="62" t="s">
        <v>226</v>
      </c>
      <c r="J175" s="62">
        <v>2015</v>
      </c>
      <c r="K175" s="62">
        <v>6</v>
      </c>
      <c r="L175" s="62" t="s">
        <v>227</v>
      </c>
      <c r="M175" s="62">
        <v>52928653</v>
      </c>
      <c r="N175" s="62">
        <v>153.79</v>
      </c>
    </row>
    <row r="176" spans="1:14" ht="15" x14ac:dyDescent="0.25">
      <c r="A176" s="62" t="s">
        <v>14</v>
      </c>
      <c r="B176" s="62" t="s">
        <v>15</v>
      </c>
      <c r="C176" s="62">
        <v>15004313</v>
      </c>
      <c r="D176" s="62"/>
      <c r="E176" s="62" t="s">
        <v>217</v>
      </c>
      <c r="F176" s="62" t="s">
        <v>218</v>
      </c>
      <c r="G176" s="62"/>
      <c r="H176" s="62" t="s">
        <v>18</v>
      </c>
      <c r="I176" s="62" t="s">
        <v>19</v>
      </c>
      <c r="J176" s="62">
        <v>2015</v>
      </c>
      <c r="K176" s="62">
        <v>6</v>
      </c>
      <c r="L176" s="62" t="s">
        <v>149</v>
      </c>
      <c r="M176" s="62" t="s">
        <v>91</v>
      </c>
      <c r="N176" s="62">
        <v>5.14</v>
      </c>
    </row>
    <row r="177" spans="1:14" ht="15" x14ac:dyDescent="0.25">
      <c r="A177" s="62" t="s">
        <v>14</v>
      </c>
      <c r="B177" s="62" t="s">
        <v>15</v>
      </c>
      <c r="C177" s="62">
        <v>15005696</v>
      </c>
      <c r="D177" s="62"/>
      <c r="E177" s="62" t="s">
        <v>217</v>
      </c>
      <c r="F177" s="62" t="s">
        <v>218</v>
      </c>
      <c r="G177" s="62"/>
      <c r="H177" s="62" t="s">
        <v>18</v>
      </c>
      <c r="I177" s="62" t="s">
        <v>19</v>
      </c>
      <c r="J177" s="62">
        <v>2015</v>
      </c>
      <c r="K177" s="62">
        <v>8</v>
      </c>
      <c r="L177" s="62" t="s">
        <v>351</v>
      </c>
      <c r="M177" s="62" t="s">
        <v>347</v>
      </c>
      <c r="N177" s="62">
        <v>41.85</v>
      </c>
    </row>
    <row r="178" spans="1:14" ht="15" x14ac:dyDescent="0.25">
      <c r="A178" s="62" t="s">
        <v>14</v>
      </c>
      <c r="B178" s="62" t="s">
        <v>15</v>
      </c>
      <c r="C178" s="62">
        <v>15001018</v>
      </c>
      <c r="D178" s="62"/>
      <c r="E178" s="62" t="s">
        <v>217</v>
      </c>
      <c r="F178" s="62" t="s">
        <v>218</v>
      </c>
      <c r="G178" s="62"/>
      <c r="H178" s="62" t="s">
        <v>229</v>
      </c>
      <c r="I178" s="62" t="s">
        <v>230</v>
      </c>
      <c r="J178" s="62">
        <v>2015</v>
      </c>
      <c r="K178" s="62">
        <v>2</v>
      </c>
      <c r="L178" s="62" t="s">
        <v>231</v>
      </c>
      <c r="M178" s="62">
        <v>13386</v>
      </c>
      <c r="N178" s="62">
        <v>193.75</v>
      </c>
    </row>
    <row r="179" spans="1:14" ht="15" x14ac:dyDescent="0.25">
      <c r="A179" s="62" t="s">
        <v>14</v>
      </c>
      <c r="B179" s="62" t="s">
        <v>15</v>
      </c>
      <c r="C179" s="62">
        <v>15001018</v>
      </c>
      <c r="D179" s="62"/>
      <c r="E179" s="62" t="s">
        <v>217</v>
      </c>
      <c r="F179" s="62" t="s">
        <v>218</v>
      </c>
      <c r="G179" s="62"/>
      <c r="H179" s="62" t="s">
        <v>229</v>
      </c>
      <c r="I179" s="62" t="s">
        <v>230</v>
      </c>
      <c r="J179" s="62">
        <v>2015</v>
      </c>
      <c r="K179" s="62">
        <v>2</v>
      </c>
      <c r="L179" s="62" t="s">
        <v>44</v>
      </c>
      <c r="M179" s="62">
        <v>13386</v>
      </c>
      <c r="N179" s="62">
        <v>35</v>
      </c>
    </row>
    <row r="180" spans="1:14" ht="15" x14ac:dyDescent="0.25">
      <c r="A180" s="62" t="s">
        <v>14</v>
      </c>
      <c r="B180" s="62" t="s">
        <v>15</v>
      </c>
      <c r="C180" s="62">
        <v>15001018</v>
      </c>
      <c r="D180" s="62"/>
      <c r="E180" s="62" t="s">
        <v>217</v>
      </c>
      <c r="F180" s="62" t="s">
        <v>218</v>
      </c>
      <c r="G180" s="62"/>
      <c r="H180" s="62" t="s">
        <v>229</v>
      </c>
      <c r="I180" s="62" t="s">
        <v>230</v>
      </c>
      <c r="J180" s="62">
        <v>2015</v>
      </c>
      <c r="K180" s="62">
        <v>2</v>
      </c>
      <c r="L180" s="62" t="s">
        <v>86</v>
      </c>
      <c r="M180" s="62">
        <v>13386</v>
      </c>
      <c r="N180" s="62">
        <v>14.53</v>
      </c>
    </row>
    <row r="181" spans="1:14" ht="15" x14ac:dyDescent="0.25">
      <c r="A181" s="62" t="s">
        <v>14</v>
      </c>
      <c r="B181" s="62" t="s">
        <v>15</v>
      </c>
      <c r="C181" s="62">
        <v>15002080</v>
      </c>
      <c r="D181" s="62"/>
      <c r="E181" s="62" t="s">
        <v>217</v>
      </c>
      <c r="F181" s="62" t="s">
        <v>218</v>
      </c>
      <c r="G181" s="62"/>
      <c r="H181" s="62" t="s">
        <v>233</v>
      </c>
      <c r="I181" s="62" t="s">
        <v>234</v>
      </c>
      <c r="J181" s="62">
        <v>2015</v>
      </c>
      <c r="K181" s="62">
        <v>4</v>
      </c>
      <c r="L181" s="62" t="s">
        <v>235</v>
      </c>
      <c r="M181" s="62">
        <v>2666808</v>
      </c>
      <c r="N181" s="62">
        <v>72.42</v>
      </c>
    </row>
    <row r="182" spans="1:14" ht="15" x14ac:dyDescent="0.25">
      <c r="A182" s="62" t="s">
        <v>14</v>
      </c>
      <c r="B182" s="62" t="s">
        <v>15</v>
      </c>
      <c r="C182" s="62">
        <v>15002080</v>
      </c>
      <c r="D182" s="62"/>
      <c r="E182" s="62" t="s">
        <v>217</v>
      </c>
      <c r="F182" s="62" t="s">
        <v>218</v>
      </c>
      <c r="G182" s="62"/>
      <c r="H182" s="62" t="s">
        <v>233</v>
      </c>
      <c r="I182" s="62" t="s">
        <v>234</v>
      </c>
      <c r="J182" s="62">
        <v>2015</v>
      </c>
      <c r="K182" s="62">
        <v>4</v>
      </c>
      <c r="L182" s="62" t="s">
        <v>44</v>
      </c>
      <c r="M182" s="62">
        <v>2666808</v>
      </c>
      <c r="N182" s="62">
        <v>14</v>
      </c>
    </row>
    <row r="183" spans="1:14" ht="15" x14ac:dyDescent="0.25">
      <c r="A183" s="62" t="s">
        <v>14</v>
      </c>
      <c r="B183" s="62" t="s">
        <v>15</v>
      </c>
      <c r="C183" s="62">
        <v>15001505</v>
      </c>
      <c r="D183" s="62"/>
      <c r="E183" s="62" t="s">
        <v>217</v>
      </c>
      <c r="F183" s="62" t="s">
        <v>218</v>
      </c>
      <c r="G183" s="62"/>
      <c r="H183" s="62" t="s">
        <v>237</v>
      </c>
      <c r="I183" s="62" t="s">
        <v>238</v>
      </c>
      <c r="J183" s="62">
        <v>2015</v>
      </c>
      <c r="K183" s="62">
        <v>3</v>
      </c>
      <c r="L183" s="62" t="s">
        <v>239</v>
      </c>
      <c r="M183" s="62">
        <v>37668</v>
      </c>
      <c r="N183" s="62">
        <v>310.41000000000003</v>
      </c>
    </row>
    <row r="184" spans="1:14" ht="15" x14ac:dyDescent="0.25">
      <c r="A184" s="62" t="s">
        <v>14</v>
      </c>
      <c r="B184" s="62" t="s">
        <v>15</v>
      </c>
      <c r="C184" s="62">
        <v>15001505</v>
      </c>
      <c r="D184" s="62"/>
      <c r="E184" s="62" t="s">
        <v>217</v>
      </c>
      <c r="F184" s="62" t="s">
        <v>218</v>
      </c>
      <c r="G184" s="62"/>
      <c r="H184" s="62" t="s">
        <v>237</v>
      </c>
      <c r="I184" s="62" t="s">
        <v>238</v>
      </c>
      <c r="J184" s="62">
        <v>2015</v>
      </c>
      <c r="K184" s="62">
        <v>3</v>
      </c>
      <c r="L184" s="62" t="s">
        <v>44</v>
      </c>
      <c r="M184" s="62">
        <v>37668</v>
      </c>
      <c r="N184" s="62">
        <v>8.26</v>
      </c>
    </row>
    <row r="185" spans="1:14" ht="15" x14ac:dyDescent="0.25">
      <c r="A185" s="62" t="s">
        <v>14</v>
      </c>
      <c r="B185" s="62" t="s">
        <v>15</v>
      </c>
      <c r="C185" s="62">
        <v>15004459</v>
      </c>
      <c r="D185" s="62"/>
      <c r="E185" s="62" t="s">
        <v>217</v>
      </c>
      <c r="F185" s="62" t="s">
        <v>218</v>
      </c>
      <c r="G185" s="62"/>
      <c r="H185" s="62" t="s">
        <v>241</v>
      </c>
      <c r="I185" s="62" t="s">
        <v>234</v>
      </c>
      <c r="J185" s="62">
        <v>2015</v>
      </c>
      <c r="K185" s="62">
        <v>7</v>
      </c>
      <c r="L185" s="62" t="s">
        <v>242</v>
      </c>
      <c r="M185" s="62">
        <v>4317481</v>
      </c>
      <c r="N185" s="62">
        <v>196.87</v>
      </c>
    </row>
    <row r="186" spans="1:14" ht="15" x14ac:dyDescent="0.25">
      <c r="A186" s="62" t="s">
        <v>14</v>
      </c>
      <c r="B186" s="62" t="s">
        <v>15</v>
      </c>
      <c r="C186" s="62">
        <v>15005894</v>
      </c>
      <c r="D186" s="62"/>
      <c r="E186" s="62" t="s">
        <v>217</v>
      </c>
      <c r="F186" s="62" t="s">
        <v>218</v>
      </c>
      <c r="G186" s="62"/>
      <c r="H186" s="62" t="s">
        <v>352</v>
      </c>
      <c r="I186" s="62" t="s">
        <v>234</v>
      </c>
      <c r="J186" s="62">
        <v>2015</v>
      </c>
      <c r="K186" s="62">
        <v>9</v>
      </c>
      <c r="L186" s="62" t="s">
        <v>353</v>
      </c>
      <c r="M186" s="62">
        <v>8390541</v>
      </c>
      <c r="N186" s="62">
        <v>73.12</v>
      </c>
    </row>
    <row r="187" spans="1:14" ht="15" x14ac:dyDescent="0.25">
      <c r="A187" s="62" t="s">
        <v>14</v>
      </c>
      <c r="B187" s="62" t="s">
        <v>15</v>
      </c>
      <c r="C187" s="62">
        <v>15005894</v>
      </c>
      <c r="D187" s="62"/>
      <c r="E187" s="62" t="s">
        <v>217</v>
      </c>
      <c r="F187" s="62" t="s">
        <v>218</v>
      </c>
      <c r="G187" s="62"/>
      <c r="H187" s="62" t="s">
        <v>352</v>
      </c>
      <c r="I187" s="62" t="s">
        <v>234</v>
      </c>
      <c r="J187" s="62">
        <v>2015</v>
      </c>
      <c r="K187" s="62">
        <v>9</v>
      </c>
      <c r="L187" s="62" t="s">
        <v>44</v>
      </c>
      <c r="M187" s="62">
        <v>8390541</v>
      </c>
      <c r="N187" s="62">
        <v>3.75</v>
      </c>
    </row>
    <row r="188" spans="1:14" ht="15" x14ac:dyDescent="0.25">
      <c r="A188" s="62" t="s">
        <v>14</v>
      </c>
      <c r="B188" s="62" t="s">
        <v>15</v>
      </c>
      <c r="C188" s="62">
        <v>15005894</v>
      </c>
      <c r="D188" s="62"/>
      <c r="E188" s="62" t="s">
        <v>217</v>
      </c>
      <c r="F188" s="62" t="s">
        <v>218</v>
      </c>
      <c r="G188" s="62"/>
      <c r="H188" s="62" t="s">
        <v>352</v>
      </c>
      <c r="I188" s="62" t="s">
        <v>234</v>
      </c>
      <c r="J188" s="62">
        <v>2015</v>
      </c>
      <c r="K188" s="62">
        <v>9</v>
      </c>
      <c r="L188" s="62" t="s">
        <v>354</v>
      </c>
      <c r="M188" s="62">
        <v>8390541</v>
      </c>
      <c r="N188" s="62">
        <v>24.49</v>
      </c>
    </row>
    <row r="189" spans="1:14" ht="15" x14ac:dyDescent="0.25">
      <c r="A189" s="62" t="s">
        <v>14</v>
      </c>
      <c r="B189" s="62" t="s">
        <v>15</v>
      </c>
      <c r="C189" s="62">
        <v>15005829</v>
      </c>
      <c r="D189" s="62"/>
      <c r="E189" s="62" t="s">
        <v>217</v>
      </c>
      <c r="F189" s="62" t="s">
        <v>218</v>
      </c>
      <c r="G189" s="62"/>
      <c r="H189" s="62" t="s">
        <v>355</v>
      </c>
      <c r="I189" s="62" t="s">
        <v>234</v>
      </c>
      <c r="J189" s="62">
        <v>2015</v>
      </c>
      <c r="K189" s="62">
        <v>9</v>
      </c>
      <c r="L189" s="62" t="s">
        <v>356</v>
      </c>
      <c r="M189" s="62">
        <v>8526781</v>
      </c>
      <c r="N189" s="62">
        <v>266.52</v>
      </c>
    </row>
    <row r="190" spans="1:14" ht="15" x14ac:dyDescent="0.25">
      <c r="A190" s="62" t="s">
        <v>14</v>
      </c>
      <c r="B190" s="62" t="s">
        <v>15</v>
      </c>
      <c r="C190" s="62">
        <v>15005829</v>
      </c>
      <c r="D190" s="62"/>
      <c r="E190" s="62" t="s">
        <v>217</v>
      </c>
      <c r="F190" s="62" t="s">
        <v>218</v>
      </c>
      <c r="G190" s="62"/>
      <c r="H190" s="62" t="s">
        <v>355</v>
      </c>
      <c r="I190" s="62" t="s">
        <v>234</v>
      </c>
      <c r="J190" s="62">
        <v>2015</v>
      </c>
      <c r="K190" s="62">
        <v>9</v>
      </c>
      <c r="L190" s="62" t="s">
        <v>44</v>
      </c>
      <c r="M190" s="62">
        <v>8526781</v>
      </c>
      <c r="N190" s="62">
        <v>3.75</v>
      </c>
    </row>
    <row r="191" spans="1:14" ht="15" x14ac:dyDescent="0.25">
      <c r="A191" s="62" t="s">
        <v>14</v>
      </c>
      <c r="B191" s="62" t="s">
        <v>15</v>
      </c>
      <c r="C191" s="62">
        <v>15005635</v>
      </c>
      <c r="D191" s="62"/>
      <c r="E191" s="62" t="s">
        <v>357</v>
      </c>
      <c r="F191" s="62" t="s">
        <v>358</v>
      </c>
      <c r="G191" s="62"/>
      <c r="H191" s="62" t="s">
        <v>18</v>
      </c>
      <c r="I191" s="62" t="s">
        <v>19</v>
      </c>
      <c r="J191" s="62">
        <v>2015</v>
      </c>
      <c r="K191" s="62">
        <v>8</v>
      </c>
      <c r="L191" s="62" t="s">
        <v>359</v>
      </c>
      <c r="M191" s="62" t="s">
        <v>348</v>
      </c>
      <c r="N191" s="62">
        <v>45.71</v>
      </c>
    </row>
    <row r="192" spans="1:14" ht="15" x14ac:dyDescent="0.25">
      <c r="A192" s="62" t="s">
        <v>14</v>
      </c>
      <c r="B192" s="62" t="s">
        <v>15</v>
      </c>
      <c r="C192" s="62">
        <v>15001796</v>
      </c>
      <c r="D192" s="62"/>
      <c r="E192" s="62" t="s">
        <v>244</v>
      </c>
      <c r="F192" s="62" t="s">
        <v>245</v>
      </c>
      <c r="G192" s="62"/>
      <c r="H192" s="62" t="s">
        <v>18</v>
      </c>
      <c r="I192" s="62" t="s">
        <v>141</v>
      </c>
      <c r="J192" s="62">
        <v>2015</v>
      </c>
      <c r="K192" s="62">
        <v>3</v>
      </c>
      <c r="L192" s="62" t="s">
        <v>246</v>
      </c>
      <c r="M192" s="62" t="s">
        <v>247</v>
      </c>
      <c r="N192" s="62">
        <v>82.23</v>
      </c>
    </row>
    <row r="193" spans="1:15" ht="15" x14ac:dyDescent="0.25">
      <c r="A193" s="62" t="s">
        <v>14</v>
      </c>
      <c r="B193" s="62" t="s">
        <v>15</v>
      </c>
      <c r="C193" s="62">
        <v>15003211</v>
      </c>
      <c r="D193" s="62"/>
      <c r="E193" s="62" t="s">
        <v>244</v>
      </c>
      <c r="F193" s="62" t="s">
        <v>245</v>
      </c>
      <c r="G193" s="62"/>
      <c r="H193" s="62" t="s">
        <v>18</v>
      </c>
      <c r="I193" s="62" t="s">
        <v>141</v>
      </c>
      <c r="J193" s="62">
        <v>2015</v>
      </c>
      <c r="K193" s="62">
        <v>5</v>
      </c>
      <c r="L193" s="62" t="s">
        <v>248</v>
      </c>
      <c r="M193" s="62" t="s">
        <v>249</v>
      </c>
      <c r="N193" s="62">
        <v>82.23</v>
      </c>
      <c r="O193" s="62"/>
    </row>
    <row r="194" spans="1:15" ht="15" x14ac:dyDescent="0.25">
      <c r="A194" s="62" t="s">
        <v>14</v>
      </c>
      <c r="B194" s="62" t="s">
        <v>15</v>
      </c>
      <c r="C194" s="62">
        <v>15004846</v>
      </c>
      <c r="D194" s="62"/>
      <c r="E194" s="62" t="s">
        <v>360</v>
      </c>
      <c r="F194" s="62" t="s">
        <v>361</v>
      </c>
      <c r="G194" s="62"/>
      <c r="H194" s="62" t="s">
        <v>18</v>
      </c>
      <c r="I194" s="62" t="s">
        <v>19</v>
      </c>
      <c r="J194" s="62">
        <v>2015</v>
      </c>
      <c r="K194" s="62">
        <v>7</v>
      </c>
      <c r="L194" s="62" t="s">
        <v>362</v>
      </c>
      <c r="M194" s="62" t="s">
        <v>363</v>
      </c>
      <c r="N194" s="62">
        <v>413</v>
      </c>
      <c r="O194" s="62"/>
    </row>
    <row r="195" spans="1:15" ht="15" x14ac:dyDescent="0.25">
      <c r="A195" s="62" t="s">
        <v>14</v>
      </c>
      <c r="B195" s="62" t="s">
        <v>15</v>
      </c>
      <c r="C195" s="62">
        <v>15004894</v>
      </c>
      <c r="D195" s="62"/>
      <c r="E195" s="62" t="s">
        <v>360</v>
      </c>
      <c r="F195" s="62" t="s">
        <v>361</v>
      </c>
      <c r="G195" s="62"/>
      <c r="H195" s="62" t="s">
        <v>18</v>
      </c>
      <c r="I195" s="62" t="s">
        <v>19</v>
      </c>
      <c r="J195" s="62">
        <v>2015</v>
      </c>
      <c r="K195" s="62">
        <v>7</v>
      </c>
      <c r="L195" s="62" t="s">
        <v>23</v>
      </c>
      <c r="M195" s="62" t="s">
        <v>364</v>
      </c>
      <c r="N195" s="62">
        <v>90.31</v>
      </c>
      <c r="O195" s="62"/>
    </row>
    <row r="196" spans="1:15" ht="15" x14ac:dyDescent="0.25">
      <c r="A196" s="62" t="s">
        <v>14</v>
      </c>
      <c r="B196" s="62" t="s">
        <v>15</v>
      </c>
      <c r="C196" s="62">
        <v>15004894</v>
      </c>
      <c r="D196" s="62"/>
      <c r="E196" s="62" t="s">
        <v>360</v>
      </c>
      <c r="F196" s="62" t="s">
        <v>361</v>
      </c>
      <c r="G196" s="62"/>
      <c r="H196" s="62" t="s">
        <v>18</v>
      </c>
      <c r="I196" s="62" t="s">
        <v>19</v>
      </c>
      <c r="J196" s="62">
        <v>2015</v>
      </c>
      <c r="K196" s="62">
        <v>7</v>
      </c>
      <c r="L196" s="62" t="s">
        <v>23</v>
      </c>
      <c r="M196" s="62" t="s">
        <v>364</v>
      </c>
      <c r="N196" s="62">
        <v>1722.9</v>
      </c>
      <c r="O196" s="62"/>
    </row>
    <row r="197" spans="1:15" ht="15" x14ac:dyDescent="0.25">
      <c r="A197" s="62" t="s">
        <v>14</v>
      </c>
      <c r="B197" s="62" t="s">
        <v>15</v>
      </c>
      <c r="C197" s="62">
        <v>15004894</v>
      </c>
      <c r="D197" s="62"/>
      <c r="E197" s="62" t="s">
        <v>360</v>
      </c>
      <c r="F197" s="62" t="s">
        <v>361</v>
      </c>
      <c r="G197" s="62"/>
      <c r="H197" s="62" t="s">
        <v>18</v>
      </c>
      <c r="I197" s="62" t="s">
        <v>19</v>
      </c>
      <c r="J197" s="62">
        <v>2015</v>
      </c>
      <c r="K197" s="62">
        <v>7</v>
      </c>
      <c r="L197" s="62" t="s">
        <v>23</v>
      </c>
      <c r="M197" s="62" t="s">
        <v>364</v>
      </c>
      <c r="N197" s="62">
        <v>322.25</v>
      </c>
      <c r="O197" s="62"/>
    </row>
    <row r="198" spans="1:15" ht="15" x14ac:dyDescent="0.25">
      <c r="A198" s="62" t="s">
        <v>14</v>
      </c>
      <c r="B198" s="62" t="s">
        <v>15</v>
      </c>
      <c r="C198" s="62">
        <v>15005618</v>
      </c>
      <c r="D198" s="62"/>
      <c r="E198" s="62" t="s">
        <v>360</v>
      </c>
      <c r="F198" s="62" t="s">
        <v>361</v>
      </c>
      <c r="G198" s="62"/>
      <c r="H198" s="62" t="s">
        <v>18</v>
      </c>
      <c r="I198" s="62" t="s">
        <v>19</v>
      </c>
      <c r="J198" s="62">
        <v>2015</v>
      </c>
      <c r="K198" s="62">
        <v>8</v>
      </c>
      <c r="L198" s="62" t="s">
        <v>23</v>
      </c>
      <c r="M198" s="62" t="s">
        <v>365</v>
      </c>
      <c r="N198" s="62">
        <v>55</v>
      </c>
      <c r="O198" s="62"/>
    </row>
    <row r="199" spans="1:15" ht="15" x14ac:dyDescent="0.25">
      <c r="A199" s="62" t="s">
        <v>14</v>
      </c>
      <c r="B199" s="62" t="s">
        <v>15</v>
      </c>
      <c r="C199" s="62">
        <v>15005666</v>
      </c>
      <c r="D199" s="62"/>
      <c r="E199" s="62" t="s">
        <v>360</v>
      </c>
      <c r="F199" s="62" t="s">
        <v>361</v>
      </c>
      <c r="G199" s="62"/>
      <c r="H199" s="62" t="s">
        <v>18</v>
      </c>
      <c r="I199" s="62" t="s">
        <v>19</v>
      </c>
      <c r="J199" s="62">
        <v>2015</v>
      </c>
      <c r="K199" s="62">
        <v>8</v>
      </c>
      <c r="L199" s="62" t="s">
        <v>21</v>
      </c>
      <c r="M199" s="62" t="s">
        <v>366</v>
      </c>
      <c r="N199" s="62">
        <v>1385.7</v>
      </c>
      <c r="O199" s="62"/>
    </row>
    <row r="200" spans="1:15" ht="15" x14ac:dyDescent="0.25">
      <c r="A200" s="62" t="s">
        <v>14</v>
      </c>
      <c r="B200" s="62" t="s">
        <v>15</v>
      </c>
      <c r="C200" s="62"/>
      <c r="D200" s="62">
        <v>17</v>
      </c>
      <c r="E200" s="62" t="s">
        <v>251</v>
      </c>
      <c r="F200" s="62" t="s">
        <v>252</v>
      </c>
      <c r="G200" s="62"/>
      <c r="H200" s="62"/>
      <c r="I200" s="62" t="s">
        <v>18</v>
      </c>
      <c r="J200" s="62">
        <v>2015</v>
      </c>
      <c r="K200" s="62">
        <v>6</v>
      </c>
      <c r="L200" s="62" t="s">
        <v>253</v>
      </c>
      <c r="M200" s="62"/>
      <c r="N200" s="62">
        <v>252900</v>
      </c>
      <c r="O200" s="62">
        <v>901113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"/>
  <sheetViews>
    <sheetView topLeftCell="A2" workbookViewId="0">
      <selection activeCell="J7" sqref="J7"/>
    </sheetView>
  </sheetViews>
  <sheetFormatPr defaultRowHeight="12.75" x14ac:dyDescent="0.2"/>
  <cols>
    <col min="10" max="10" width="41.5703125" customWidth="1"/>
    <col min="12" max="12" width="10.85546875" bestFit="1" customWidth="1"/>
    <col min="13" max="13" width="9.7109375" bestFit="1" customWidth="1"/>
    <col min="15" max="15" width="77.42578125" bestFit="1" customWidth="1"/>
    <col min="16" max="16" width="13.7109375" bestFit="1" customWidth="1"/>
  </cols>
  <sheetData>
    <row r="1" spans="1:19" ht="31.5" x14ac:dyDescent="0.2">
      <c r="A1" s="87">
        <v>15002651</v>
      </c>
      <c r="B1" s="77"/>
      <c r="C1" s="145" t="s">
        <v>16</v>
      </c>
      <c r="D1" s="78" t="s">
        <v>17</v>
      </c>
      <c r="E1" s="79"/>
      <c r="F1" s="78" t="s">
        <v>18</v>
      </c>
      <c r="G1" s="78" t="s">
        <v>19</v>
      </c>
      <c r="H1" s="78" t="s">
        <v>20</v>
      </c>
      <c r="I1" s="80">
        <v>4</v>
      </c>
      <c r="J1" s="78" t="s">
        <v>21</v>
      </c>
      <c r="K1" s="81" t="s">
        <v>22</v>
      </c>
      <c r="L1" s="88">
        <v>469.75</v>
      </c>
    </row>
    <row r="2" spans="1:19" ht="31.5" x14ac:dyDescent="0.2">
      <c r="A2" s="87">
        <v>15003627</v>
      </c>
      <c r="B2" s="77"/>
      <c r="C2" s="142"/>
      <c r="D2" s="78" t="s">
        <v>17</v>
      </c>
      <c r="E2" s="79"/>
      <c r="F2" s="78" t="s">
        <v>18</v>
      </c>
      <c r="G2" s="78" t="s">
        <v>19</v>
      </c>
      <c r="H2" s="78" t="s">
        <v>20</v>
      </c>
      <c r="I2" s="80">
        <v>5</v>
      </c>
      <c r="J2" s="78" t="s">
        <v>23</v>
      </c>
      <c r="K2" s="81" t="s">
        <v>24</v>
      </c>
      <c r="L2" s="88">
        <v>564.4</v>
      </c>
      <c r="O2" s="3" t="s">
        <v>307</v>
      </c>
    </row>
    <row r="3" spans="1:19" ht="21" x14ac:dyDescent="0.2">
      <c r="A3" s="89"/>
      <c r="B3" s="82" t="s">
        <v>16</v>
      </c>
      <c r="C3" s="82" t="s">
        <v>397</v>
      </c>
      <c r="D3" s="83"/>
      <c r="E3" s="83"/>
      <c r="F3" s="83"/>
      <c r="G3" s="83"/>
      <c r="H3" s="83"/>
      <c r="I3" s="83"/>
      <c r="J3" s="83"/>
      <c r="K3" s="84"/>
      <c r="L3" s="90">
        <v>1034.1500000000001</v>
      </c>
      <c r="O3" s="3" t="s">
        <v>297</v>
      </c>
      <c r="P3" t="s">
        <v>308</v>
      </c>
      <c r="R3" t="s">
        <v>297</v>
      </c>
      <c r="S3" t="s">
        <v>308</v>
      </c>
    </row>
    <row r="4" spans="1:19" ht="31.5" x14ac:dyDescent="0.2">
      <c r="A4" s="87">
        <v>15001727</v>
      </c>
      <c r="B4" s="77"/>
      <c r="C4" s="140" t="s">
        <v>25</v>
      </c>
      <c r="D4" s="78" t="s">
        <v>26</v>
      </c>
      <c r="E4" s="79"/>
      <c r="F4" s="78" t="s">
        <v>27</v>
      </c>
      <c r="G4" s="78" t="s">
        <v>28</v>
      </c>
      <c r="H4" s="78" t="s">
        <v>20</v>
      </c>
      <c r="I4" s="80">
        <v>3</v>
      </c>
      <c r="J4" s="78" t="s">
        <v>29</v>
      </c>
      <c r="K4" s="81" t="s">
        <v>30</v>
      </c>
      <c r="L4" s="88">
        <v>24.8</v>
      </c>
      <c r="O4" t="s">
        <v>301</v>
      </c>
      <c r="P4" s="4">
        <v>46888.100000000006</v>
      </c>
      <c r="R4" t="s">
        <v>301</v>
      </c>
      <c r="S4">
        <v>46888.100000000006</v>
      </c>
    </row>
    <row r="5" spans="1:19" ht="21" x14ac:dyDescent="0.2">
      <c r="A5" s="87">
        <v>15001047</v>
      </c>
      <c r="B5" s="77"/>
      <c r="C5" s="141"/>
      <c r="D5" s="78" t="s">
        <v>26</v>
      </c>
      <c r="E5" s="79"/>
      <c r="F5" s="78" t="s">
        <v>31</v>
      </c>
      <c r="G5" s="78" t="s">
        <v>32</v>
      </c>
      <c r="H5" s="78" t="s">
        <v>20</v>
      </c>
      <c r="I5" s="80">
        <v>2</v>
      </c>
      <c r="J5" s="78" t="s">
        <v>33</v>
      </c>
      <c r="K5" s="81" t="s">
        <v>34</v>
      </c>
      <c r="L5" s="88">
        <v>2146.56</v>
      </c>
      <c r="O5" t="s">
        <v>272</v>
      </c>
      <c r="P5" s="4">
        <v>1120.8899999999999</v>
      </c>
      <c r="R5" t="s">
        <v>272</v>
      </c>
      <c r="S5">
        <v>1120.8899999999999</v>
      </c>
    </row>
    <row r="6" spans="1:19" ht="31.5" x14ac:dyDescent="0.2">
      <c r="A6" s="87">
        <v>15001286</v>
      </c>
      <c r="B6" s="77"/>
      <c r="C6" s="141"/>
      <c r="D6" s="78" t="s">
        <v>26</v>
      </c>
      <c r="E6" s="79"/>
      <c r="F6" s="78" t="s">
        <v>35</v>
      </c>
      <c r="G6" s="78" t="s">
        <v>36</v>
      </c>
      <c r="H6" s="78" t="s">
        <v>20</v>
      </c>
      <c r="I6" s="80">
        <v>2</v>
      </c>
      <c r="J6" s="78" t="s">
        <v>37</v>
      </c>
      <c r="K6" s="81" t="s">
        <v>38</v>
      </c>
      <c r="L6" s="88">
        <v>3305.43</v>
      </c>
      <c r="O6" t="s">
        <v>381</v>
      </c>
      <c r="P6" s="4">
        <v>265</v>
      </c>
      <c r="R6" t="s">
        <v>381</v>
      </c>
      <c r="S6">
        <v>265</v>
      </c>
    </row>
    <row r="7" spans="1:19" ht="31.5" x14ac:dyDescent="0.2">
      <c r="A7" s="87">
        <v>15002219</v>
      </c>
      <c r="B7" s="77"/>
      <c r="C7" s="141"/>
      <c r="D7" s="78" t="s">
        <v>26</v>
      </c>
      <c r="E7" s="79"/>
      <c r="F7" s="78" t="s">
        <v>35</v>
      </c>
      <c r="G7" s="78" t="s">
        <v>36</v>
      </c>
      <c r="H7" s="78" t="s">
        <v>20</v>
      </c>
      <c r="I7" s="80">
        <v>4</v>
      </c>
      <c r="J7" s="78" t="s">
        <v>37</v>
      </c>
      <c r="K7" s="81" t="s">
        <v>39</v>
      </c>
      <c r="L7" s="88">
        <v>1209.18</v>
      </c>
      <c r="O7" t="s">
        <v>279</v>
      </c>
      <c r="P7" s="4">
        <v>1075</v>
      </c>
      <c r="R7" t="s">
        <v>279</v>
      </c>
      <c r="S7">
        <v>1075</v>
      </c>
    </row>
    <row r="8" spans="1:19" ht="21" x14ac:dyDescent="0.2">
      <c r="A8" s="87">
        <v>15000097</v>
      </c>
      <c r="B8" s="77"/>
      <c r="C8" s="141"/>
      <c r="D8" s="78" t="s">
        <v>26</v>
      </c>
      <c r="E8" s="79"/>
      <c r="F8" s="78" t="s">
        <v>40</v>
      </c>
      <c r="G8" s="78" t="s">
        <v>41</v>
      </c>
      <c r="H8" s="78" t="s">
        <v>20</v>
      </c>
      <c r="I8" s="80">
        <v>1</v>
      </c>
      <c r="J8" s="78" t="s">
        <v>42</v>
      </c>
      <c r="K8" s="81" t="s">
        <v>43</v>
      </c>
      <c r="L8" s="88">
        <v>1443.46</v>
      </c>
      <c r="O8" t="s">
        <v>293</v>
      </c>
      <c r="P8" s="4">
        <v>20000</v>
      </c>
      <c r="R8" t="s">
        <v>293</v>
      </c>
      <c r="S8">
        <v>20000</v>
      </c>
    </row>
    <row r="9" spans="1:19" ht="21" x14ac:dyDescent="0.2">
      <c r="A9" s="87">
        <v>15000097</v>
      </c>
      <c r="B9" s="77"/>
      <c r="C9" s="141"/>
      <c r="D9" s="78" t="s">
        <v>26</v>
      </c>
      <c r="E9" s="79"/>
      <c r="F9" s="78" t="s">
        <v>40</v>
      </c>
      <c r="G9" s="78" t="s">
        <v>41</v>
      </c>
      <c r="H9" s="78" t="s">
        <v>20</v>
      </c>
      <c r="I9" s="80">
        <v>1</v>
      </c>
      <c r="J9" s="78" t="s">
        <v>44</v>
      </c>
      <c r="K9" s="81" t="s">
        <v>43</v>
      </c>
      <c r="L9" s="88">
        <v>9.93</v>
      </c>
      <c r="O9" t="s">
        <v>385</v>
      </c>
      <c r="P9" s="4">
        <v>2021</v>
      </c>
      <c r="R9" t="s">
        <v>385</v>
      </c>
      <c r="S9">
        <v>2021</v>
      </c>
    </row>
    <row r="10" spans="1:19" ht="21" x14ac:dyDescent="0.2">
      <c r="A10" s="87">
        <v>15001819</v>
      </c>
      <c r="B10" s="77"/>
      <c r="C10" s="141"/>
      <c r="D10" s="78" t="s">
        <v>26</v>
      </c>
      <c r="E10" s="79"/>
      <c r="F10" s="78" t="s">
        <v>45</v>
      </c>
      <c r="G10" s="78" t="s">
        <v>32</v>
      </c>
      <c r="H10" s="78" t="s">
        <v>20</v>
      </c>
      <c r="I10" s="80">
        <v>3</v>
      </c>
      <c r="J10" s="78" t="s">
        <v>33</v>
      </c>
      <c r="K10" s="81" t="s">
        <v>46</v>
      </c>
      <c r="L10" s="88">
        <v>495.36</v>
      </c>
      <c r="O10" t="s">
        <v>287</v>
      </c>
      <c r="P10" s="4">
        <v>1034.1500000000001</v>
      </c>
      <c r="R10" t="s">
        <v>287</v>
      </c>
      <c r="S10">
        <v>1034.1500000000001</v>
      </c>
    </row>
    <row r="11" spans="1:19" ht="31.5" x14ac:dyDescent="0.2">
      <c r="A11" s="87">
        <v>15000640</v>
      </c>
      <c r="B11" s="77"/>
      <c r="C11" s="141"/>
      <c r="D11" s="78" t="s">
        <v>26</v>
      </c>
      <c r="E11" s="79"/>
      <c r="F11" s="78" t="s">
        <v>47</v>
      </c>
      <c r="G11" s="78" t="s">
        <v>48</v>
      </c>
      <c r="H11" s="78" t="s">
        <v>20</v>
      </c>
      <c r="I11" s="80">
        <v>2</v>
      </c>
      <c r="J11" s="78" t="s">
        <v>49</v>
      </c>
      <c r="K11" s="81" t="s">
        <v>50</v>
      </c>
      <c r="L11" s="88">
        <v>43.54</v>
      </c>
      <c r="O11" t="s">
        <v>289</v>
      </c>
      <c r="P11" s="4">
        <v>4388.0599999999995</v>
      </c>
      <c r="R11" t="s">
        <v>289</v>
      </c>
      <c r="S11">
        <v>4388.0599999999995</v>
      </c>
    </row>
    <row r="12" spans="1:19" ht="31.5" x14ac:dyDescent="0.2">
      <c r="A12" s="87">
        <v>15001488</v>
      </c>
      <c r="B12" s="77"/>
      <c r="C12" s="141"/>
      <c r="D12" s="78" t="s">
        <v>26</v>
      </c>
      <c r="E12" s="79"/>
      <c r="F12" s="78" t="s">
        <v>47</v>
      </c>
      <c r="G12" s="78" t="s">
        <v>48</v>
      </c>
      <c r="H12" s="78" t="s">
        <v>20</v>
      </c>
      <c r="I12" s="80">
        <v>3</v>
      </c>
      <c r="J12" s="78" t="s">
        <v>49</v>
      </c>
      <c r="K12" s="81" t="s">
        <v>51</v>
      </c>
      <c r="L12" s="88">
        <v>36</v>
      </c>
      <c r="O12" t="s">
        <v>278</v>
      </c>
      <c r="P12" s="4">
        <v>2924.7</v>
      </c>
      <c r="R12" t="s">
        <v>278</v>
      </c>
      <c r="S12">
        <v>2924.7</v>
      </c>
    </row>
    <row r="13" spans="1:19" ht="31.5" x14ac:dyDescent="0.2">
      <c r="A13" s="87">
        <v>15002130</v>
      </c>
      <c r="B13" s="77"/>
      <c r="C13" s="141"/>
      <c r="D13" s="78" t="s">
        <v>26</v>
      </c>
      <c r="E13" s="79"/>
      <c r="F13" s="78" t="s">
        <v>47</v>
      </c>
      <c r="G13" s="78" t="s">
        <v>48</v>
      </c>
      <c r="H13" s="78" t="s">
        <v>20</v>
      </c>
      <c r="I13" s="80">
        <v>4</v>
      </c>
      <c r="J13" s="78" t="s">
        <v>49</v>
      </c>
      <c r="K13" s="81" t="s">
        <v>52</v>
      </c>
      <c r="L13" s="88">
        <v>36</v>
      </c>
      <c r="O13" t="s">
        <v>395</v>
      </c>
      <c r="P13" s="4">
        <v>90</v>
      </c>
      <c r="R13" t="s">
        <v>395</v>
      </c>
      <c r="S13">
        <v>90</v>
      </c>
    </row>
    <row r="14" spans="1:19" ht="31.5" x14ac:dyDescent="0.2">
      <c r="A14" s="87">
        <v>15002875</v>
      </c>
      <c r="B14" s="77"/>
      <c r="C14" s="141"/>
      <c r="D14" s="78" t="s">
        <v>26</v>
      </c>
      <c r="E14" s="79"/>
      <c r="F14" s="78" t="s">
        <v>47</v>
      </c>
      <c r="G14" s="78" t="s">
        <v>48</v>
      </c>
      <c r="H14" s="78" t="s">
        <v>20</v>
      </c>
      <c r="I14" s="80">
        <v>5</v>
      </c>
      <c r="J14" s="78" t="s">
        <v>49</v>
      </c>
      <c r="K14" s="81" t="s">
        <v>53</v>
      </c>
      <c r="L14" s="88">
        <v>36</v>
      </c>
      <c r="O14" t="s">
        <v>267</v>
      </c>
      <c r="P14" s="4">
        <v>289.51</v>
      </c>
      <c r="R14" t="s">
        <v>267</v>
      </c>
      <c r="S14">
        <v>289.51</v>
      </c>
    </row>
    <row r="15" spans="1:19" ht="31.5" x14ac:dyDescent="0.2">
      <c r="A15" s="87">
        <v>15004061</v>
      </c>
      <c r="B15" s="77"/>
      <c r="C15" s="141"/>
      <c r="D15" s="78" t="s">
        <v>26</v>
      </c>
      <c r="E15" s="79"/>
      <c r="F15" s="78" t="s">
        <v>47</v>
      </c>
      <c r="G15" s="78" t="s">
        <v>48</v>
      </c>
      <c r="H15" s="78" t="s">
        <v>20</v>
      </c>
      <c r="I15" s="80">
        <v>6</v>
      </c>
      <c r="J15" s="78" t="s">
        <v>49</v>
      </c>
      <c r="K15" s="81" t="s">
        <v>54</v>
      </c>
      <c r="L15" s="88">
        <v>36</v>
      </c>
      <c r="O15" t="s">
        <v>277</v>
      </c>
      <c r="P15" s="4">
        <v>887.71</v>
      </c>
      <c r="R15" t="s">
        <v>277</v>
      </c>
      <c r="S15">
        <v>887.71</v>
      </c>
    </row>
    <row r="16" spans="1:19" ht="31.5" x14ac:dyDescent="0.2">
      <c r="A16" s="87">
        <v>15004739</v>
      </c>
      <c r="B16" s="77"/>
      <c r="C16" s="141"/>
      <c r="D16" s="78" t="s">
        <v>26</v>
      </c>
      <c r="E16" s="79"/>
      <c r="F16" s="78" t="s">
        <v>47</v>
      </c>
      <c r="G16" s="78" t="s">
        <v>48</v>
      </c>
      <c r="H16" s="78" t="s">
        <v>20</v>
      </c>
      <c r="I16" s="80">
        <v>7</v>
      </c>
      <c r="J16" s="78" t="s">
        <v>49</v>
      </c>
      <c r="K16" s="81" t="s">
        <v>55</v>
      </c>
      <c r="L16" s="88">
        <v>39.33</v>
      </c>
      <c r="O16" t="s">
        <v>387</v>
      </c>
      <c r="P16" s="4">
        <v>263</v>
      </c>
      <c r="R16" t="s">
        <v>387</v>
      </c>
      <c r="S16">
        <v>263</v>
      </c>
    </row>
    <row r="17" spans="1:19" ht="31.5" x14ac:dyDescent="0.2">
      <c r="A17" s="87">
        <v>15005323</v>
      </c>
      <c r="B17" s="77"/>
      <c r="C17" s="141"/>
      <c r="D17" s="78" t="s">
        <v>26</v>
      </c>
      <c r="E17" s="79"/>
      <c r="F17" s="78" t="s">
        <v>47</v>
      </c>
      <c r="G17" s="78" t="s">
        <v>48</v>
      </c>
      <c r="H17" s="78" t="s">
        <v>20</v>
      </c>
      <c r="I17" s="80">
        <v>8</v>
      </c>
      <c r="J17" s="78" t="s">
        <v>49</v>
      </c>
      <c r="K17" s="81" t="s">
        <v>398</v>
      </c>
      <c r="L17" s="88">
        <v>36</v>
      </c>
      <c r="O17" t="s">
        <v>285</v>
      </c>
      <c r="P17" s="4">
        <v>19152.18</v>
      </c>
      <c r="R17" t="s">
        <v>285</v>
      </c>
      <c r="S17">
        <v>19152.18</v>
      </c>
    </row>
    <row r="18" spans="1:19" ht="31.5" x14ac:dyDescent="0.2">
      <c r="A18" s="87">
        <v>15005867</v>
      </c>
      <c r="B18" s="77"/>
      <c r="C18" s="141"/>
      <c r="D18" s="78" t="s">
        <v>26</v>
      </c>
      <c r="E18" s="79"/>
      <c r="F18" s="78" t="s">
        <v>47</v>
      </c>
      <c r="G18" s="78" t="s">
        <v>48</v>
      </c>
      <c r="H18" s="78" t="s">
        <v>20</v>
      </c>
      <c r="I18" s="80">
        <v>9</v>
      </c>
      <c r="J18" s="78" t="s">
        <v>49</v>
      </c>
      <c r="K18" s="81" t="s">
        <v>399</v>
      </c>
      <c r="L18" s="88">
        <v>36</v>
      </c>
      <c r="O18" t="s">
        <v>378</v>
      </c>
      <c r="P18" s="4">
        <v>1412.93</v>
      </c>
      <c r="R18" t="s">
        <v>378</v>
      </c>
      <c r="S18">
        <v>1412.93</v>
      </c>
    </row>
    <row r="19" spans="1:19" ht="31.5" x14ac:dyDescent="0.2">
      <c r="A19" s="87">
        <v>15006663</v>
      </c>
      <c r="B19" s="77"/>
      <c r="C19" s="141"/>
      <c r="D19" s="78" t="s">
        <v>26</v>
      </c>
      <c r="E19" s="79"/>
      <c r="F19" s="78" t="s">
        <v>47</v>
      </c>
      <c r="G19" s="78" t="s">
        <v>48</v>
      </c>
      <c r="H19" s="78" t="s">
        <v>20</v>
      </c>
      <c r="I19" s="80">
        <v>10</v>
      </c>
      <c r="J19" s="78" t="s">
        <v>49</v>
      </c>
      <c r="K19" s="81" t="s">
        <v>400</v>
      </c>
      <c r="L19" s="88">
        <v>36</v>
      </c>
      <c r="O19" t="s">
        <v>379</v>
      </c>
      <c r="P19" s="4">
        <v>12913.02</v>
      </c>
      <c r="R19" t="s">
        <v>379</v>
      </c>
      <c r="S19">
        <v>12913.02</v>
      </c>
    </row>
    <row r="20" spans="1:19" ht="31.5" x14ac:dyDescent="0.2">
      <c r="A20" s="87">
        <v>15001328</v>
      </c>
      <c r="B20" s="77"/>
      <c r="C20" s="141"/>
      <c r="D20" s="78" t="s">
        <v>26</v>
      </c>
      <c r="E20" s="79"/>
      <c r="F20" s="78" t="s">
        <v>56</v>
      </c>
      <c r="G20" s="78" t="s">
        <v>28</v>
      </c>
      <c r="H20" s="78" t="s">
        <v>20</v>
      </c>
      <c r="I20" s="80">
        <v>3</v>
      </c>
      <c r="J20" s="78" t="s">
        <v>29</v>
      </c>
      <c r="K20" s="81" t="s">
        <v>57</v>
      </c>
      <c r="L20" s="88">
        <v>24.8</v>
      </c>
      <c r="O20" t="s">
        <v>282</v>
      </c>
      <c r="P20" s="4">
        <v>707.82999999999993</v>
      </c>
      <c r="R20" t="s">
        <v>282</v>
      </c>
      <c r="S20">
        <v>707.82999999999993</v>
      </c>
    </row>
    <row r="21" spans="1:19" ht="31.5" x14ac:dyDescent="0.2">
      <c r="A21" s="87">
        <v>15002110</v>
      </c>
      <c r="B21" s="77"/>
      <c r="C21" s="141"/>
      <c r="D21" s="78" t="s">
        <v>26</v>
      </c>
      <c r="E21" s="79"/>
      <c r="F21" s="78" t="s">
        <v>56</v>
      </c>
      <c r="G21" s="78" t="s">
        <v>28</v>
      </c>
      <c r="H21" s="78" t="s">
        <v>20</v>
      </c>
      <c r="I21" s="80">
        <v>4</v>
      </c>
      <c r="J21" s="78" t="s">
        <v>29</v>
      </c>
      <c r="K21" s="81" t="s">
        <v>58</v>
      </c>
      <c r="L21" s="88">
        <v>12.4</v>
      </c>
      <c r="O21" t="s">
        <v>383</v>
      </c>
      <c r="P21" s="4">
        <v>1182.3002999999999</v>
      </c>
      <c r="R21" t="s">
        <v>383</v>
      </c>
      <c r="S21">
        <v>1182.3002999999999</v>
      </c>
    </row>
    <row r="22" spans="1:19" ht="31.5" x14ac:dyDescent="0.2">
      <c r="A22" s="87">
        <v>15004541</v>
      </c>
      <c r="B22" s="77"/>
      <c r="C22" s="141"/>
      <c r="D22" s="78" t="s">
        <v>26</v>
      </c>
      <c r="E22" s="79"/>
      <c r="F22" s="78" t="s">
        <v>56</v>
      </c>
      <c r="G22" s="78" t="s">
        <v>28</v>
      </c>
      <c r="H22" s="78" t="s">
        <v>20</v>
      </c>
      <c r="I22" s="80">
        <v>7</v>
      </c>
      <c r="J22" s="78" t="s">
        <v>29</v>
      </c>
      <c r="K22" s="81" t="s">
        <v>59</v>
      </c>
      <c r="L22" s="88">
        <v>24.8</v>
      </c>
      <c r="O22" t="s">
        <v>271</v>
      </c>
      <c r="P22" s="4">
        <v>337.88</v>
      </c>
      <c r="R22" t="s">
        <v>271</v>
      </c>
      <c r="S22">
        <v>337.88</v>
      </c>
    </row>
    <row r="23" spans="1:19" ht="31.5" x14ac:dyDescent="0.2">
      <c r="A23" s="87">
        <v>15004780</v>
      </c>
      <c r="B23" s="77"/>
      <c r="C23" s="141"/>
      <c r="D23" s="78" t="s">
        <v>26</v>
      </c>
      <c r="E23" s="79"/>
      <c r="F23" s="78" t="s">
        <v>56</v>
      </c>
      <c r="G23" s="78" t="s">
        <v>28</v>
      </c>
      <c r="H23" s="78" t="s">
        <v>20</v>
      </c>
      <c r="I23" s="80">
        <v>7</v>
      </c>
      <c r="J23" s="78" t="s">
        <v>29</v>
      </c>
      <c r="K23" s="81" t="s">
        <v>336</v>
      </c>
      <c r="L23" s="88">
        <v>27.41</v>
      </c>
      <c r="O23" t="s">
        <v>294</v>
      </c>
      <c r="P23" s="4">
        <v>27849.670000000002</v>
      </c>
      <c r="R23" t="s">
        <v>294</v>
      </c>
      <c r="S23">
        <v>27849.670000000002</v>
      </c>
    </row>
    <row r="24" spans="1:19" ht="31.5" x14ac:dyDescent="0.2">
      <c r="A24" s="87">
        <v>15005857</v>
      </c>
      <c r="B24" s="77"/>
      <c r="C24" s="141"/>
      <c r="D24" s="78" t="s">
        <v>26</v>
      </c>
      <c r="E24" s="79"/>
      <c r="F24" s="78" t="s">
        <v>56</v>
      </c>
      <c r="G24" s="78" t="s">
        <v>28</v>
      </c>
      <c r="H24" s="78" t="s">
        <v>20</v>
      </c>
      <c r="I24" s="80">
        <v>9</v>
      </c>
      <c r="J24" s="78" t="s">
        <v>29</v>
      </c>
      <c r="K24" s="81" t="s">
        <v>337</v>
      </c>
      <c r="L24" s="88">
        <v>24.8</v>
      </c>
      <c r="O24" t="s">
        <v>74</v>
      </c>
      <c r="P24" s="4">
        <v>1173.57</v>
      </c>
      <c r="R24" t="s">
        <v>74</v>
      </c>
      <c r="S24">
        <v>1173.57</v>
      </c>
    </row>
    <row r="25" spans="1:19" ht="31.5" x14ac:dyDescent="0.2">
      <c r="A25" s="87">
        <v>15006210</v>
      </c>
      <c r="B25" s="77"/>
      <c r="C25" s="141"/>
      <c r="D25" s="78" t="s">
        <v>26</v>
      </c>
      <c r="E25" s="79"/>
      <c r="F25" s="78" t="s">
        <v>56</v>
      </c>
      <c r="G25" s="78" t="s">
        <v>28</v>
      </c>
      <c r="H25" s="78" t="s">
        <v>20</v>
      </c>
      <c r="I25" s="80">
        <v>9</v>
      </c>
      <c r="J25" s="78" t="s">
        <v>29</v>
      </c>
      <c r="K25" s="81" t="s">
        <v>401</v>
      </c>
      <c r="L25" s="88">
        <v>12.4</v>
      </c>
      <c r="O25" t="s">
        <v>274</v>
      </c>
      <c r="P25" s="4">
        <v>72.42</v>
      </c>
      <c r="R25" t="s">
        <v>274</v>
      </c>
      <c r="S25">
        <v>72.42</v>
      </c>
    </row>
    <row r="26" spans="1:19" ht="31.5" x14ac:dyDescent="0.2">
      <c r="A26" s="87">
        <v>15006651</v>
      </c>
      <c r="B26" s="77"/>
      <c r="C26" s="141"/>
      <c r="D26" s="78" t="s">
        <v>26</v>
      </c>
      <c r="E26" s="79"/>
      <c r="F26" s="78" t="s">
        <v>56</v>
      </c>
      <c r="G26" s="78" t="s">
        <v>28</v>
      </c>
      <c r="H26" s="78" t="s">
        <v>20</v>
      </c>
      <c r="I26" s="80">
        <v>10</v>
      </c>
      <c r="J26" s="78" t="s">
        <v>29</v>
      </c>
      <c r="K26" s="81" t="s">
        <v>402</v>
      </c>
      <c r="L26" s="88">
        <v>260.37</v>
      </c>
      <c r="O26" t="s">
        <v>295</v>
      </c>
      <c r="P26" s="4">
        <v>15538.279999999999</v>
      </c>
      <c r="R26" t="s">
        <v>295</v>
      </c>
      <c r="S26">
        <v>15538.279999999999</v>
      </c>
    </row>
    <row r="27" spans="1:19" ht="31.5" x14ac:dyDescent="0.2">
      <c r="A27" s="87">
        <v>15006699</v>
      </c>
      <c r="B27" s="77"/>
      <c r="C27" s="141"/>
      <c r="D27" s="78" t="s">
        <v>26</v>
      </c>
      <c r="E27" s="79"/>
      <c r="F27" s="78" t="s">
        <v>56</v>
      </c>
      <c r="G27" s="78" t="s">
        <v>28</v>
      </c>
      <c r="H27" s="78" t="s">
        <v>20</v>
      </c>
      <c r="I27" s="80">
        <v>10</v>
      </c>
      <c r="J27" s="78" t="s">
        <v>29</v>
      </c>
      <c r="K27" s="81" t="s">
        <v>403</v>
      </c>
      <c r="L27" s="88">
        <v>18.600000000000001</v>
      </c>
      <c r="O27" t="s">
        <v>382</v>
      </c>
      <c r="P27" s="4">
        <v>253</v>
      </c>
      <c r="R27" t="s">
        <v>382</v>
      </c>
      <c r="S27">
        <v>253</v>
      </c>
    </row>
    <row r="28" spans="1:19" ht="31.5" x14ac:dyDescent="0.2">
      <c r="A28" s="87">
        <v>15002220</v>
      </c>
      <c r="B28" s="77"/>
      <c r="C28" s="141"/>
      <c r="D28" s="78" t="s">
        <v>26</v>
      </c>
      <c r="E28" s="79"/>
      <c r="F28" s="78" t="s">
        <v>60</v>
      </c>
      <c r="G28" s="78" t="s">
        <v>36</v>
      </c>
      <c r="H28" s="78" t="s">
        <v>20</v>
      </c>
      <c r="I28" s="80">
        <v>4</v>
      </c>
      <c r="J28" s="78" t="s">
        <v>61</v>
      </c>
      <c r="K28" s="81" t="s">
        <v>62</v>
      </c>
      <c r="L28" s="88">
        <v>1800.96</v>
      </c>
      <c r="O28" t="s">
        <v>302</v>
      </c>
      <c r="P28" s="4">
        <v>252900</v>
      </c>
      <c r="R28" t="s">
        <v>302</v>
      </c>
      <c r="S28">
        <v>252900</v>
      </c>
    </row>
    <row r="29" spans="1:19" ht="31.5" x14ac:dyDescent="0.2">
      <c r="A29" s="87">
        <v>15002222</v>
      </c>
      <c r="B29" s="77"/>
      <c r="C29" s="141"/>
      <c r="D29" s="78" t="s">
        <v>26</v>
      </c>
      <c r="E29" s="79"/>
      <c r="F29" s="78" t="s">
        <v>60</v>
      </c>
      <c r="G29" s="78" t="s">
        <v>36</v>
      </c>
      <c r="H29" s="78" t="s">
        <v>20</v>
      </c>
      <c r="I29" s="80">
        <v>4</v>
      </c>
      <c r="J29" s="78" t="s">
        <v>61</v>
      </c>
      <c r="K29" s="81" t="s">
        <v>63</v>
      </c>
      <c r="L29" s="88">
        <v>1351.11</v>
      </c>
      <c r="O29" t="s">
        <v>298</v>
      </c>
      <c r="P29" s="4">
        <v>461.48</v>
      </c>
      <c r="R29" t="s">
        <v>298</v>
      </c>
      <c r="S29">
        <v>461.48</v>
      </c>
    </row>
    <row r="30" spans="1:19" ht="21" x14ac:dyDescent="0.2">
      <c r="A30" s="87">
        <v>15002403</v>
      </c>
      <c r="B30" s="77"/>
      <c r="C30" s="141"/>
      <c r="D30" s="78" t="s">
        <v>26</v>
      </c>
      <c r="E30" s="79"/>
      <c r="F30" s="78" t="s">
        <v>64</v>
      </c>
      <c r="G30" s="78" t="s">
        <v>65</v>
      </c>
      <c r="H30" s="78" t="s">
        <v>20</v>
      </c>
      <c r="I30" s="80">
        <v>4</v>
      </c>
      <c r="J30" s="78" t="s">
        <v>66</v>
      </c>
      <c r="K30" s="81" t="s">
        <v>67</v>
      </c>
      <c r="L30" s="88">
        <v>430</v>
      </c>
      <c r="O30" t="s">
        <v>380</v>
      </c>
      <c r="P30" s="4">
        <v>939.37</v>
      </c>
      <c r="R30" t="s">
        <v>380</v>
      </c>
      <c r="S30">
        <v>939.37</v>
      </c>
    </row>
    <row r="31" spans="1:19" ht="21" x14ac:dyDescent="0.2">
      <c r="A31" s="87">
        <v>15002403</v>
      </c>
      <c r="B31" s="77"/>
      <c r="C31" s="141"/>
      <c r="D31" s="78" t="s">
        <v>26</v>
      </c>
      <c r="E31" s="79"/>
      <c r="F31" s="78" t="s">
        <v>64</v>
      </c>
      <c r="G31" s="78" t="s">
        <v>65</v>
      </c>
      <c r="H31" s="78" t="s">
        <v>20</v>
      </c>
      <c r="I31" s="80">
        <v>4</v>
      </c>
      <c r="J31" s="78" t="s">
        <v>44</v>
      </c>
      <c r="K31" s="81" t="s">
        <v>67</v>
      </c>
      <c r="L31" s="88">
        <v>59.35</v>
      </c>
      <c r="O31" t="s">
        <v>269</v>
      </c>
      <c r="P31" s="4">
        <v>107.51</v>
      </c>
      <c r="R31" t="s">
        <v>269</v>
      </c>
      <c r="S31">
        <v>107.51</v>
      </c>
    </row>
    <row r="32" spans="1:19" ht="31.5" x14ac:dyDescent="0.2">
      <c r="A32" s="87">
        <v>15002221</v>
      </c>
      <c r="B32" s="77"/>
      <c r="C32" s="141"/>
      <c r="D32" s="78" t="s">
        <v>26</v>
      </c>
      <c r="E32" s="79"/>
      <c r="F32" s="78" t="s">
        <v>68</v>
      </c>
      <c r="G32" s="78" t="s">
        <v>36</v>
      </c>
      <c r="H32" s="78" t="s">
        <v>20</v>
      </c>
      <c r="I32" s="80">
        <v>4</v>
      </c>
      <c r="J32" s="78" t="s">
        <v>69</v>
      </c>
      <c r="K32" s="81" t="s">
        <v>70</v>
      </c>
      <c r="L32" s="88">
        <v>4543.5600000000004</v>
      </c>
      <c r="O32" t="s">
        <v>306</v>
      </c>
      <c r="P32" s="4">
        <v>416248.56030000001</v>
      </c>
    </row>
    <row r="33" spans="1:13" ht="31.5" x14ac:dyDescent="0.2">
      <c r="A33" s="87">
        <v>15004549</v>
      </c>
      <c r="B33" s="77"/>
      <c r="C33" s="141"/>
      <c r="D33" s="78" t="s">
        <v>26</v>
      </c>
      <c r="E33" s="79"/>
      <c r="F33" s="78" t="s">
        <v>71</v>
      </c>
      <c r="G33" s="78" t="s">
        <v>36</v>
      </c>
      <c r="H33" s="78" t="s">
        <v>20</v>
      </c>
      <c r="I33" s="80">
        <v>7</v>
      </c>
      <c r="J33" s="78" t="s">
        <v>69</v>
      </c>
      <c r="K33" s="81" t="s">
        <v>72</v>
      </c>
      <c r="L33" s="88">
        <v>9940.98</v>
      </c>
    </row>
    <row r="34" spans="1:13" ht="21" x14ac:dyDescent="0.2">
      <c r="A34" s="87">
        <v>15005980</v>
      </c>
      <c r="B34" s="77"/>
      <c r="C34" s="141"/>
      <c r="D34" s="78" t="s">
        <v>26</v>
      </c>
      <c r="E34" s="79"/>
      <c r="F34" s="78" t="s">
        <v>404</v>
      </c>
      <c r="G34" s="78" t="s">
        <v>375</v>
      </c>
      <c r="H34" s="78" t="s">
        <v>20</v>
      </c>
      <c r="I34" s="80">
        <v>9</v>
      </c>
      <c r="J34" s="78" t="s">
        <v>405</v>
      </c>
      <c r="K34" s="81" t="s">
        <v>406</v>
      </c>
      <c r="L34" s="88">
        <v>464.94</v>
      </c>
    </row>
    <row r="35" spans="1:13" ht="21" x14ac:dyDescent="0.2">
      <c r="A35" s="87">
        <v>15005973</v>
      </c>
      <c r="B35" s="77"/>
      <c r="C35" s="141"/>
      <c r="D35" s="78" t="s">
        <v>26</v>
      </c>
      <c r="E35" s="79"/>
      <c r="F35" s="78" t="s">
        <v>407</v>
      </c>
      <c r="G35" s="78" t="s">
        <v>65</v>
      </c>
      <c r="H35" s="78" t="s">
        <v>20</v>
      </c>
      <c r="I35" s="80">
        <v>9</v>
      </c>
      <c r="J35" s="78" t="s">
        <v>66</v>
      </c>
      <c r="K35" s="81" t="s">
        <v>408</v>
      </c>
      <c r="L35" s="88">
        <v>215.25</v>
      </c>
    </row>
    <row r="36" spans="1:13" ht="21" x14ac:dyDescent="0.2">
      <c r="A36" s="87">
        <v>15005973</v>
      </c>
      <c r="B36" s="77"/>
      <c r="C36" s="142"/>
      <c r="D36" s="78" t="s">
        <v>26</v>
      </c>
      <c r="E36" s="79"/>
      <c r="F36" s="78" t="s">
        <v>407</v>
      </c>
      <c r="G36" s="78" t="s">
        <v>65</v>
      </c>
      <c r="H36" s="78" t="s">
        <v>20</v>
      </c>
      <c r="I36" s="80">
        <v>9</v>
      </c>
      <c r="J36" s="78" t="s">
        <v>44</v>
      </c>
      <c r="K36" s="81" t="s">
        <v>408</v>
      </c>
      <c r="L36" s="88">
        <v>73.760000000000005</v>
      </c>
      <c r="M36" s="108"/>
    </row>
    <row r="37" spans="1:13" ht="21" x14ac:dyDescent="0.2">
      <c r="A37" s="89"/>
      <c r="B37" s="82" t="s">
        <v>25</v>
      </c>
      <c r="C37" s="82" t="s">
        <v>397</v>
      </c>
      <c r="D37" s="83"/>
      <c r="E37" s="83"/>
      <c r="F37" s="83"/>
      <c r="G37" s="83"/>
      <c r="H37" s="83"/>
      <c r="I37" s="83"/>
      <c r="J37" s="83"/>
      <c r="K37" s="84"/>
      <c r="L37" s="90">
        <v>28255.08</v>
      </c>
    </row>
    <row r="38" spans="1:13" ht="21" x14ac:dyDescent="0.2">
      <c r="A38" s="87">
        <v>15001654</v>
      </c>
      <c r="B38" s="77"/>
      <c r="C38" s="140" t="s">
        <v>73</v>
      </c>
      <c r="D38" s="78" t="s">
        <v>74</v>
      </c>
      <c r="E38" s="79"/>
      <c r="F38" s="78" t="s">
        <v>18</v>
      </c>
      <c r="G38" s="78" t="s">
        <v>75</v>
      </c>
      <c r="H38" s="78" t="s">
        <v>20</v>
      </c>
      <c r="I38" s="80">
        <v>3</v>
      </c>
      <c r="J38" s="78" t="s">
        <v>76</v>
      </c>
      <c r="K38" s="81" t="s">
        <v>77</v>
      </c>
      <c r="L38" s="88">
        <v>14.98</v>
      </c>
    </row>
    <row r="39" spans="1:13" ht="31.5" x14ac:dyDescent="0.2">
      <c r="A39" s="87">
        <v>15005457</v>
      </c>
      <c r="B39" s="77"/>
      <c r="C39" s="142"/>
      <c r="D39" s="78" t="s">
        <v>74</v>
      </c>
      <c r="E39" s="79"/>
      <c r="F39" s="78" t="s">
        <v>18</v>
      </c>
      <c r="G39" s="78" t="s">
        <v>338</v>
      </c>
      <c r="H39" s="78" t="s">
        <v>20</v>
      </c>
      <c r="I39" s="80">
        <v>8</v>
      </c>
      <c r="J39" s="78" t="s">
        <v>339</v>
      </c>
      <c r="K39" s="81" t="s">
        <v>409</v>
      </c>
      <c r="L39" s="88">
        <v>12.44</v>
      </c>
    </row>
    <row r="40" spans="1:13" ht="21" x14ac:dyDescent="0.2">
      <c r="A40" s="89"/>
      <c r="B40" s="82" t="s">
        <v>73</v>
      </c>
      <c r="C40" s="82" t="s">
        <v>397</v>
      </c>
      <c r="D40" s="83"/>
      <c r="E40" s="83"/>
      <c r="F40" s="83"/>
      <c r="G40" s="83"/>
      <c r="H40" s="83"/>
      <c r="I40" s="83"/>
      <c r="J40" s="83"/>
      <c r="K40" s="84"/>
      <c r="L40" s="90">
        <v>27.42</v>
      </c>
    </row>
    <row r="41" spans="1:13" ht="31.5" x14ac:dyDescent="0.2">
      <c r="A41" s="87">
        <v>15000393</v>
      </c>
      <c r="B41" s="77"/>
      <c r="C41" s="140" t="s">
        <v>78</v>
      </c>
      <c r="D41" s="78" t="s">
        <v>79</v>
      </c>
      <c r="E41" s="79"/>
      <c r="F41" s="78" t="s">
        <v>18</v>
      </c>
      <c r="G41" s="78" t="s">
        <v>19</v>
      </c>
      <c r="H41" s="78" t="s">
        <v>20</v>
      </c>
      <c r="I41" s="80">
        <v>1</v>
      </c>
      <c r="J41" s="78" t="s">
        <v>80</v>
      </c>
      <c r="K41" s="81" t="s">
        <v>81</v>
      </c>
      <c r="L41" s="88">
        <v>222.94</v>
      </c>
    </row>
    <row r="42" spans="1:13" ht="31.5" x14ac:dyDescent="0.2">
      <c r="A42" s="87">
        <v>15006382</v>
      </c>
      <c r="B42" s="77"/>
      <c r="C42" s="141"/>
      <c r="D42" s="78" t="s">
        <v>79</v>
      </c>
      <c r="E42" s="79"/>
      <c r="F42" s="78" t="s">
        <v>18</v>
      </c>
      <c r="G42" s="78" t="s">
        <v>19</v>
      </c>
      <c r="H42" s="78" t="s">
        <v>20</v>
      </c>
      <c r="I42" s="80">
        <v>9</v>
      </c>
      <c r="J42" s="78" t="s">
        <v>410</v>
      </c>
      <c r="K42" s="81" t="s">
        <v>411</v>
      </c>
      <c r="L42" s="88">
        <v>301</v>
      </c>
    </row>
    <row r="43" spans="1:13" ht="31.5" x14ac:dyDescent="0.2">
      <c r="A43" s="87">
        <v>15006382</v>
      </c>
      <c r="B43" s="77"/>
      <c r="C43" s="142"/>
      <c r="D43" s="78" t="s">
        <v>79</v>
      </c>
      <c r="E43" s="79"/>
      <c r="F43" s="78" t="s">
        <v>18</v>
      </c>
      <c r="G43" s="78" t="s">
        <v>19</v>
      </c>
      <c r="H43" s="78" t="s">
        <v>20</v>
      </c>
      <c r="I43" s="80">
        <v>9</v>
      </c>
      <c r="J43" s="78" t="s">
        <v>86</v>
      </c>
      <c r="K43" s="81" t="s">
        <v>411</v>
      </c>
      <c r="L43" s="88">
        <v>22.95</v>
      </c>
    </row>
    <row r="44" spans="1:13" ht="21" x14ac:dyDescent="0.2">
      <c r="A44" s="89"/>
      <c r="B44" s="82" t="s">
        <v>78</v>
      </c>
      <c r="C44" s="82" t="s">
        <v>397</v>
      </c>
      <c r="D44" s="83"/>
      <c r="E44" s="83"/>
      <c r="F44" s="83"/>
      <c r="G44" s="83"/>
      <c r="H44" s="83"/>
      <c r="I44" s="83"/>
      <c r="J44" s="83"/>
      <c r="K44" s="84"/>
      <c r="L44" s="90">
        <v>546.89</v>
      </c>
    </row>
    <row r="45" spans="1:13" ht="21" x14ac:dyDescent="0.2">
      <c r="A45" s="87">
        <v>15001917</v>
      </c>
      <c r="B45" s="77"/>
      <c r="C45" s="140" t="s">
        <v>82</v>
      </c>
      <c r="D45" s="78" t="s">
        <v>83</v>
      </c>
      <c r="E45" s="79"/>
      <c r="F45" s="78" t="s">
        <v>18</v>
      </c>
      <c r="G45" s="78" t="s">
        <v>19</v>
      </c>
      <c r="H45" s="78" t="s">
        <v>20</v>
      </c>
      <c r="I45" s="80">
        <v>3</v>
      </c>
      <c r="J45" s="78" t="s">
        <v>84</v>
      </c>
      <c r="K45" s="81" t="s">
        <v>85</v>
      </c>
      <c r="L45" s="88">
        <v>578.62</v>
      </c>
    </row>
    <row r="46" spans="1:13" ht="21" x14ac:dyDescent="0.2">
      <c r="A46" s="87">
        <v>15001917</v>
      </c>
      <c r="B46" s="77"/>
      <c r="C46" s="141"/>
      <c r="D46" s="78" t="s">
        <v>83</v>
      </c>
      <c r="E46" s="79"/>
      <c r="F46" s="78" t="s">
        <v>18</v>
      </c>
      <c r="G46" s="78" t="s">
        <v>19</v>
      </c>
      <c r="H46" s="78" t="s">
        <v>20</v>
      </c>
      <c r="I46" s="80">
        <v>3</v>
      </c>
      <c r="J46" s="78" t="s">
        <v>86</v>
      </c>
      <c r="K46" s="81" t="s">
        <v>85</v>
      </c>
      <c r="L46" s="88">
        <v>43.4</v>
      </c>
    </row>
    <row r="47" spans="1:13" ht="21" x14ac:dyDescent="0.2">
      <c r="A47" s="87">
        <v>15004261</v>
      </c>
      <c r="B47" s="77"/>
      <c r="C47" s="141"/>
      <c r="D47" s="78" t="s">
        <v>83</v>
      </c>
      <c r="E47" s="79"/>
      <c r="F47" s="78" t="s">
        <v>18</v>
      </c>
      <c r="G47" s="78" t="s">
        <v>19</v>
      </c>
      <c r="H47" s="78" t="s">
        <v>20</v>
      </c>
      <c r="I47" s="80">
        <v>6</v>
      </c>
      <c r="J47" s="78" t="s">
        <v>87</v>
      </c>
      <c r="K47" s="81" t="s">
        <v>88</v>
      </c>
      <c r="L47" s="88">
        <v>708.75</v>
      </c>
    </row>
    <row r="48" spans="1:13" ht="21" x14ac:dyDescent="0.2">
      <c r="A48" s="87">
        <v>15004261</v>
      </c>
      <c r="B48" s="77"/>
      <c r="C48" s="141"/>
      <c r="D48" s="78" t="s">
        <v>83</v>
      </c>
      <c r="E48" s="79"/>
      <c r="F48" s="78" t="s">
        <v>18</v>
      </c>
      <c r="G48" s="78" t="s">
        <v>19</v>
      </c>
      <c r="H48" s="78" t="s">
        <v>20</v>
      </c>
      <c r="I48" s="80">
        <v>6</v>
      </c>
      <c r="J48" s="78" t="s">
        <v>89</v>
      </c>
      <c r="K48" s="81" t="s">
        <v>88</v>
      </c>
      <c r="L48" s="88">
        <v>19.440000000000001</v>
      </c>
    </row>
    <row r="49" spans="1:12" ht="21" x14ac:dyDescent="0.2">
      <c r="A49" s="87">
        <v>15004313</v>
      </c>
      <c r="B49" s="77"/>
      <c r="C49" s="141"/>
      <c r="D49" s="78" t="s">
        <v>83</v>
      </c>
      <c r="E49" s="79"/>
      <c r="F49" s="78" t="s">
        <v>18</v>
      </c>
      <c r="G49" s="78" t="s">
        <v>19</v>
      </c>
      <c r="H49" s="78" t="s">
        <v>20</v>
      </c>
      <c r="I49" s="80">
        <v>6</v>
      </c>
      <c r="J49" s="78" t="s">
        <v>90</v>
      </c>
      <c r="K49" s="81" t="s">
        <v>91</v>
      </c>
      <c r="L49" s="88">
        <v>727.5</v>
      </c>
    </row>
    <row r="50" spans="1:12" ht="21" x14ac:dyDescent="0.2">
      <c r="A50" s="87">
        <v>15004313</v>
      </c>
      <c r="B50" s="77"/>
      <c r="C50" s="141"/>
      <c r="D50" s="78" t="s">
        <v>83</v>
      </c>
      <c r="E50" s="79"/>
      <c r="F50" s="78" t="s">
        <v>18</v>
      </c>
      <c r="G50" s="78" t="s">
        <v>19</v>
      </c>
      <c r="H50" s="78" t="s">
        <v>20</v>
      </c>
      <c r="I50" s="80">
        <v>6</v>
      </c>
      <c r="J50" s="78" t="s">
        <v>86</v>
      </c>
      <c r="K50" s="81" t="s">
        <v>91</v>
      </c>
      <c r="L50" s="88">
        <v>55.47</v>
      </c>
    </row>
    <row r="51" spans="1:12" ht="21" x14ac:dyDescent="0.2">
      <c r="A51" s="87">
        <v>15002300</v>
      </c>
      <c r="B51" s="77"/>
      <c r="C51" s="141"/>
      <c r="D51" s="78" t="s">
        <v>83</v>
      </c>
      <c r="E51" s="79"/>
      <c r="F51" s="78" t="s">
        <v>92</v>
      </c>
      <c r="G51" s="78" t="s">
        <v>65</v>
      </c>
      <c r="H51" s="78" t="s">
        <v>20</v>
      </c>
      <c r="I51" s="80">
        <v>4</v>
      </c>
      <c r="J51" s="78" t="s">
        <v>93</v>
      </c>
      <c r="K51" s="81" t="s">
        <v>94</v>
      </c>
      <c r="L51" s="88">
        <v>502.82</v>
      </c>
    </row>
    <row r="52" spans="1:12" ht="21" x14ac:dyDescent="0.2">
      <c r="A52" s="87">
        <v>15002300</v>
      </c>
      <c r="B52" s="77"/>
      <c r="C52" s="141"/>
      <c r="D52" s="78" t="s">
        <v>83</v>
      </c>
      <c r="E52" s="79"/>
      <c r="F52" s="78" t="s">
        <v>92</v>
      </c>
      <c r="G52" s="78" t="s">
        <v>65</v>
      </c>
      <c r="H52" s="78" t="s">
        <v>20</v>
      </c>
      <c r="I52" s="80">
        <v>4</v>
      </c>
      <c r="J52" s="78" t="s">
        <v>44</v>
      </c>
      <c r="K52" s="81" t="s">
        <v>94</v>
      </c>
      <c r="L52" s="88">
        <v>10.01</v>
      </c>
    </row>
    <row r="53" spans="1:12" ht="31.5" x14ac:dyDescent="0.2">
      <c r="A53" s="87">
        <v>15003782</v>
      </c>
      <c r="B53" s="77"/>
      <c r="C53" s="141"/>
      <c r="D53" s="78" t="s">
        <v>83</v>
      </c>
      <c r="E53" s="79"/>
      <c r="F53" s="78" t="s">
        <v>95</v>
      </c>
      <c r="G53" s="78" t="s">
        <v>96</v>
      </c>
      <c r="H53" s="78" t="s">
        <v>20</v>
      </c>
      <c r="I53" s="80">
        <v>6</v>
      </c>
      <c r="J53" s="78" t="s">
        <v>97</v>
      </c>
      <c r="K53" s="81" t="s">
        <v>98</v>
      </c>
      <c r="L53" s="88">
        <v>426.84</v>
      </c>
    </row>
    <row r="54" spans="1:12" ht="31.5" x14ac:dyDescent="0.2">
      <c r="A54" s="87">
        <v>15003782</v>
      </c>
      <c r="B54" s="77"/>
      <c r="C54" s="141"/>
      <c r="D54" s="78" t="s">
        <v>83</v>
      </c>
      <c r="E54" s="79"/>
      <c r="F54" s="78" t="s">
        <v>95</v>
      </c>
      <c r="G54" s="78" t="s">
        <v>96</v>
      </c>
      <c r="H54" s="78" t="s">
        <v>20</v>
      </c>
      <c r="I54" s="80">
        <v>6</v>
      </c>
      <c r="J54" s="78" t="s">
        <v>44</v>
      </c>
      <c r="K54" s="81" t="s">
        <v>98</v>
      </c>
      <c r="L54" s="88">
        <v>8.8800000000000008</v>
      </c>
    </row>
    <row r="55" spans="1:12" ht="21" x14ac:dyDescent="0.2">
      <c r="A55" s="87">
        <v>15005521</v>
      </c>
      <c r="B55" s="77"/>
      <c r="C55" s="141"/>
      <c r="D55" s="78" t="s">
        <v>83</v>
      </c>
      <c r="E55" s="79"/>
      <c r="F55" s="78" t="s">
        <v>340</v>
      </c>
      <c r="G55" s="78" t="s">
        <v>341</v>
      </c>
      <c r="H55" s="78" t="s">
        <v>20</v>
      </c>
      <c r="I55" s="80">
        <v>8</v>
      </c>
      <c r="J55" s="78" t="s">
        <v>342</v>
      </c>
      <c r="K55" s="81" t="s">
        <v>343</v>
      </c>
      <c r="L55" s="88">
        <v>259</v>
      </c>
    </row>
    <row r="56" spans="1:12" ht="21" x14ac:dyDescent="0.2">
      <c r="A56" s="87">
        <v>15005521</v>
      </c>
      <c r="B56" s="77"/>
      <c r="C56" s="142"/>
      <c r="D56" s="78" t="s">
        <v>83</v>
      </c>
      <c r="E56" s="79"/>
      <c r="F56" s="78" t="s">
        <v>340</v>
      </c>
      <c r="G56" s="78" t="s">
        <v>341</v>
      </c>
      <c r="H56" s="78" t="s">
        <v>20</v>
      </c>
      <c r="I56" s="80">
        <v>8</v>
      </c>
      <c r="J56" s="78" t="s">
        <v>44</v>
      </c>
      <c r="K56" s="81" t="s">
        <v>343</v>
      </c>
      <c r="L56" s="88">
        <v>50</v>
      </c>
    </row>
    <row r="57" spans="1:12" ht="21" x14ac:dyDescent="0.2">
      <c r="A57" s="89"/>
      <c r="B57" s="82" t="s">
        <v>82</v>
      </c>
      <c r="C57" s="82" t="s">
        <v>397</v>
      </c>
      <c r="D57" s="83"/>
      <c r="E57" s="83"/>
      <c r="F57" s="83"/>
      <c r="G57" s="83"/>
      <c r="H57" s="83"/>
      <c r="I57" s="83"/>
      <c r="J57" s="83"/>
      <c r="K57" s="84"/>
      <c r="L57" s="90">
        <v>3390.73</v>
      </c>
    </row>
    <row r="58" spans="1:12" ht="31.5" x14ac:dyDescent="0.2">
      <c r="A58" s="87">
        <v>15006097</v>
      </c>
      <c r="B58" s="77"/>
      <c r="C58" s="140" t="s">
        <v>412</v>
      </c>
      <c r="D58" s="78" t="s">
        <v>413</v>
      </c>
      <c r="E58" s="79"/>
      <c r="F58" s="78" t="s">
        <v>414</v>
      </c>
      <c r="G58" s="78" t="s">
        <v>65</v>
      </c>
      <c r="H58" s="78" t="s">
        <v>20</v>
      </c>
      <c r="I58" s="80">
        <v>9</v>
      </c>
      <c r="J58" s="78" t="s">
        <v>415</v>
      </c>
      <c r="K58" s="81" t="s">
        <v>416</v>
      </c>
      <c r="L58" s="88">
        <v>3024.26</v>
      </c>
    </row>
    <row r="59" spans="1:12" ht="31.5" x14ac:dyDescent="0.2">
      <c r="A59" s="87">
        <v>15006097</v>
      </c>
      <c r="B59" s="77"/>
      <c r="C59" s="141"/>
      <c r="D59" s="78" t="s">
        <v>413</v>
      </c>
      <c r="E59" s="79"/>
      <c r="F59" s="78" t="s">
        <v>414</v>
      </c>
      <c r="G59" s="78" t="s">
        <v>65</v>
      </c>
      <c r="H59" s="78" t="s">
        <v>20</v>
      </c>
      <c r="I59" s="80">
        <v>9</v>
      </c>
      <c r="J59" s="78" t="s">
        <v>44</v>
      </c>
      <c r="K59" s="81" t="s">
        <v>416</v>
      </c>
      <c r="L59" s="88">
        <v>10</v>
      </c>
    </row>
    <row r="60" spans="1:12" ht="31.5" x14ac:dyDescent="0.2">
      <c r="A60" s="87">
        <v>15006686</v>
      </c>
      <c r="B60" s="77"/>
      <c r="C60" s="141"/>
      <c r="D60" s="78" t="s">
        <v>413</v>
      </c>
      <c r="E60" s="79"/>
      <c r="F60" s="78" t="s">
        <v>417</v>
      </c>
      <c r="G60" s="78" t="s">
        <v>65</v>
      </c>
      <c r="H60" s="78" t="s">
        <v>20</v>
      </c>
      <c r="I60" s="80">
        <v>10</v>
      </c>
      <c r="J60" s="78" t="s">
        <v>418</v>
      </c>
      <c r="K60" s="81" t="s">
        <v>419</v>
      </c>
      <c r="L60" s="88">
        <v>201.26</v>
      </c>
    </row>
    <row r="61" spans="1:12" ht="31.5" x14ac:dyDescent="0.2">
      <c r="A61" s="87">
        <v>15006686</v>
      </c>
      <c r="B61" s="77"/>
      <c r="C61" s="142"/>
      <c r="D61" s="78" t="s">
        <v>413</v>
      </c>
      <c r="E61" s="79"/>
      <c r="F61" s="78" t="s">
        <v>417</v>
      </c>
      <c r="G61" s="78" t="s">
        <v>65</v>
      </c>
      <c r="H61" s="78" t="s">
        <v>20</v>
      </c>
      <c r="I61" s="80">
        <v>10</v>
      </c>
      <c r="J61" s="78" t="s">
        <v>44</v>
      </c>
      <c r="K61" s="81" t="s">
        <v>419</v>
      </c>
      <c r="L61" s="88">
        <v>49.88</v>
      </c>
    </row>
    <row r="62" spans="1:12" ht="21" x14ac:dyDescent="0.2">
      <c r="A62" s="89"/>
      <c r="B62" s="82" t="s">
        <v>412</v>
      </c>
      <c r="C62" s="82" t="s">
        <v>397</v>
      </c>
      <c r="D62" s="83"/>
      <c r="E62" s="83"/>
      <c r="F62" s="83"/>
      <c r="G62" s="83"/>
      <c r="H62" s="83"/>
      <c r="I62" s="83"/>
      <c r="J62" s="83"/>
      <c r="K62" s="84"/>
      <c r="L62" s="90">
        <v>3285.4</v>
      </c>
    </row>
    <row r="63" spans="1:12" ht="21" x14ac:dyDescent="0.2">
      <c r="A63" s="87">
        <v>15000347</v>
      </c>
      <c r="B63" s="77"/>
      <c r="C63" s="140" t="s">
        <v>99</v>
      </c>
      <c r="D63" s="78" t="s">
        <v>100</v>
      </c>
      <c r="E63" s="79"/>
      <c r="F63" s="78" t="s">
        <v>18</v>
      </c>
      <c r="G63" s="78" t="s">
        <v>19</v>
      </c>
      <c r="H63" s="78" t="s">
        <v>20</v>
      </c>
      <c r="I63" s="80">
        <v>1</v>
      </c>
      <c r="J63" s="78" t="s">
        <v>101</v>
      </c>
      <c r="K63" s="81" t="s">
        <v>102</v>
      </c>
      <c r="L63" s="88">
        <v>14.79</v>
      </c>
    </row>
    <row r="64" spans="1:12" ht="21" x14ac:dyDescent="0.2">
      <c r="A64" s="87">
        <v>15000347</v>
      </c>
      <c r="B64" s="77"/>
      <c r="C64" s="141"/>
      <c r="D64" s="78" t="s">
        <v>100</v>
      </c>
      <c r="E64" s="79"/>
      <c r="F64" s="78" t="s">
        <v>18</v>
      </c>
      <c r="G64" s="78" t="s">
        <v>19</v>
      </c>
      <c r="H64" s="78" t="s">
        <v>20</v>
      </c>
      <c r="I64" s="80">
        <v>1</v>
      </c>
      <c r="J64" s="78" t="s">
        <v>103</v>
      </c>
      <c r="K64" s="81" t="s">
        <v>102</v>
      </c>
      <c r="L64" s="88">
        <v>14.93</v>
      </c>
    </row>
    <row r="65" spans="1:12" ht="21" x14ac:dyDescent="0.2">
      <c r="A65" s="87">
        <v>15001259</v>
      </c>
      <c r="B65" s="77"/>
      <c r="C65" s="141"/>
      <c r="D65" s="78" t="s">
        <v>100</v>
      </c>
      <c r="E65" s="79"/>
      <c r="F65" s="78" t="s">
        <v>18</v>
      </c>
      <c r="G65" s="78" t="s">
        <v>19</v>
      </c>
      <c r="H65" s="78" t="s">
        <v>20</v>
      </c>
      <c r="I65" s="80">
        <v>2</v>
      </c>
      <c r="J65" s="78" t="s">
        <v>104</v>
      </c>
      <c r="K65" s="81" t="s">
        <v>105</v>
      </c>
      <c r="L65" s="88">
        <v>300</v>
      </c>
    </row>
    <row r="66" spans="1:12" ht="21" x14ac:dyDescent="0.2">
      <c r="A66" s="87">
        <v>15001259</v>
      </c>
      <c r="B66" s="77"/>
      <c r="C66" s="141"/>
      <c r="D66" s="78" t="s">
        <v>100</v>
      </c>
      <c r="E66" s="79"/>
      <c r="F66" s="78" t="s">
        <v>18</v>
      </c>
      <c r="G66" s="78" t="s">
        <v>19</v>
      </c>
      <c r="H66" s="78" t="s">
        <v>20</v>
      </c>
      <c r="I66" s="80">
        <v>2</v>
      </c>
      <c r="J66" s="78" t="s">
        <v>80</v>
      </c>
      <c r="K66" s="81" t="s">
        <v>105</v>
      </c>
      <c r="L66" s="88">
        <v>24.24</v>
      </c>
    </row>
    <row r="67" spans="1:12" ht="21" x14ac:dyDescent="0.2">
      <c r="A67" s="87">
        <v>15001202</v>
      </c>
      <c r="B67" s="77"/>
      <c r="C67" s="141"/>
      <c r="D67" s="78" t="s">
        <v>100</v>
      </c>
      <c r="E67" s="79"/>
      <c r="F67" s="78" t="s">
        <v>18</v>
      </c>
      <c r="G67" s="78" t="s">
        <v>19</v>
      </c>
      <c r="H67" s="78" t="s">
        <v>20</v>
      </c>
      <c r="I67" s="80">
        <v>2</v>
      </c>
      <c r="J67" s="78" t="s">
        <v>86</v>
      </c>
      <c r="K67" s="81" t="s">
        <v>106</v>
      </c>
      <c r="L67" s="88">
        <v>1.71</v>
      </c>
    </row>
    <row r="68" spans="1:12" ht="21" x14ac:dyDescent="0.2">
      <c r="A68" s="87">
        <v>15001167</v>
      </c>
      <c r="B68" s="77"/>
      <c r="C68" s="141"/>
      <c r="D68" s="78" t="s">
        <v>100</v>
      </c>
      <c r="E68" s="79"/>
      <c r="F68" s="78" t="s">
        <v>18</v>
      </c>
      <c r="G68" s="78" t="s">
        <v>19</v>
      </c>
      <c r="H68" s="78" t="s">
        <v>20</v>
      </c>
      <c r="I68" s="80">
        <v>2</v>
      </c>
      <c r="J68" s="78" t="s">
        <v>86</v>
      </c>
      <c r="K68" s="81" t="s">
        <v>107</v>
      </c>
      <c r="L68" s="88">
        <v>5.54</v>
      </c>
    </row>
    <row r="69" spans="1:12" ht="21" x14ac:dyDescent="0.2">
      <c r="A69" s="87">
        <v>15001259</v>
      </c>
      <c r="B69" s="77"/>
      <c r="C69" s="141"/>
      <c r="D69" s="78" t="s">
        <v>100</v>
      </c>
      <c r="E69" s="79"/>
      <c r="F69" s="78" t="s">
        <v>18</v>
      </c>
      <c r="G69" s="78" t="s">
        <v>19</v>
      </c>
      <c r="H69" s="78" t="s">
        <v>20</v>
      </c>
      <c r="I69" s="80">
        <v>2</v>
      </c>
      <c r="J69" s="78" t="s">
        <v>86</v>
      </c>
      <c r="K69" s="81" t="s">
        <v>105</v>
      </c>
      <c r="L69" s="88">
        <v>22.5</v>
      </c>
    </row>
    <row r="70" spans="1:12" ht="21" x14ac:dyDescent="0.2">
      <c r="A70" s="87">
        <v>15001202</v>
      </c>
      <c r="B70" s="77"/>
      <c r="C70" s="141"/>
      <c r="D70" s="78" t="s">
        <v>100</v>
      </c>
      <c r="E70" s="79"/>
      <c r="F70" s="78" t="s">
        <v>18</v>
      </c>
      <c r="G70" s="78" t="s">
        <v>19</v>
      </c>
      <c r="H70" s="78" t="s">
        <v>20</v>
      </c>
      <c r="I70" s="80">
        <v>2</v>
      </c>
      <c r="J70" s="78" t="s">
        <v>108</v>
      </c>
      <c r="K70" s="81" t="s">
        <v>106</v>
      </c>
      <c r="L70" s="88">
        <v>22.75</v>
      </c>
    </row>
    <row r="71" spans="1:12" ht="21" x14ac:dyDescent="0.2">
      <c r="A71" s="87">
        <v>15001167</v>
      </c>
      <c r="B71" s="77"/>
      <c r="C71" s="141"/>
      <c r="D71" s="78" t="s">
        <v>100</v>
      </c>
      <c r="E71" s="79"/>
      <c r="F71" s="78" t="s">
        <v>18</v>
      </c>
      <c r="G71" s="78" t="s">
        <v>19</v>
      </c>
      <c r="H71" s="78" t="s">
        <v>20</v>
      </c>
      <c r="I71" s="80">
        <v>2</v>
      </c>
      <c r="J71" s="78" t="s">
        <v>109</v>
      </c>
      <c r="K71" s="81" t="s">
        <v>107</v>
      </c>
      <c r="L71" s="88">
        <v>73.900000000000006</v>
      </c>
    </row>
    <row r="72" spans="1:12" ht="21" x14ac:dyDescent="0.2">
      <c r="A72" s="87">
        <v>15001890</v>
      </c>
      <c r="B72" s="77"/>
      <c r="C72" s="141"/>
      <c r="D72" s="78" t="s">
        <v>100</v>
      </c>
      <c r="E72" s="79"/>
      <c r="F72" s="78" t="s">
        <v>18</v>
      </c>
      <c r="G72" s="78" t="s">
        <v>19</v>
      </c>
      <c r="H72" s="78" t="s">
        <v>20</v>
      </c>
      <c r="I72" s="80">
        <v>3</v>
      </c>
      <c r="J72" s="78" t="s">
        <v>109</v>
      </c>
      <c r="K72" s="81" t="s">
        <v>110</v>
      </c>
      <c r="L72" s="88">
        <v>210</v>
      </c>
    </row>
    <row r="73" spans="1:12" ht="21" x14ac:dyDescent="0.2">
      <c r="A73" s="87">
        <v>15001890</v>
      </c>
      <c r="B73" s="77"/>
      <c r="C73" s="141"/>
      <c r="D73" s="78" t="s">
        <v>100</v>
      </c>
      <c r="E73" s="79"/>
      <c r="F73" s="78" t="s">
        <v>18</v>
      </c>
      <c r="G73" s="78" t="s">
        <v>19</v>
      </c>
      <c r="H73" s="78" t="s">
        <v>20</v>
      </c>
      <c r="I73" s="80">
        <v>3</v>
      </c>
      <c r="J73" s="78" t="s">
        <v>86</v>
      </c>
      <c r="K73" s="81" t="s">
        <v>110</v>
      </c>
      <c r="L73" s="88">
        <v>18.68</v>
      </c>
    </row>
    <row r="74" spans="1:12" ht="21" x14ac:dyDescent="0.2">
      <c r="A74" s="87">
        <v>15001890</v>
      </c>
      <c r="B74" s="77"/>
      <c r="C74" s="141"/>
      <c r="D74" s="78" t="s">
        <v>100</v>
      </c>
      <c r="E74" s="79"/>
      <c r="F74" s="78" t="s">
        <v>18</v>
      </c>
      <c r="G74" s="78" t="s">
        <v>19</v>
      </c>
      <c r="H74" s="78" t="s">
        <v>20</v>
      </c>
      <c r="I74" s="80">
        <v>3</v>
      </c>
      <c r="J74" s="78" t="s">
        <v>86</v>
      </c>
      <c r="K74" s="81" t="s">
        <v>110</v>
      </c>
      <c r="L74" s="88">
        <v>15.75</v>
      </c>
    </row>
    <row r="75" spans="1:12" ht="21" x14ac:dyDescent="0.2">
      <c r="A75" s="87">
        <v>15001924</v>
      </c>
      <c r="B75" s="77"/>
      <c r="C75" s="141"/>
      <c r="D75" s="78" t="s">
        <v>100</v>
      </c>
      <c r="E75" s="79"/>
      <c r="F75" s="78" t="s">
        <v>18</v>
      </c>
      <c r="G75" s="78" t="s">
        <v>19</v>
      </c>
      <c r="H75" s="78" t="s">
        <v>20</v>
      </c>
      <c r="I75" s="80">
        <v>3</v>
      </c>
      <c r="J75" s="78" t="s">
        <v>86</v>
      </c>
      <c r="K75" s="81" t="s">
        <v>111</v>
      </c>
      <c r="L75" s="88">
        <v>26.29</v>
      </c>
    </row>
    <row r="76" spans="1:12" ht="21" x14ac:dyDescent="0.2">
      <c r="A76" s="87">
        <v>15001924</v>
      </c>
      <c r="B76" s="77"/>
      <c r="C76" s="141"/>
      <c r="D76" s="78" t="s">
        <v>100</v>
      </c>
      <c r="E76" s="79"/>
      <c r="F76" s="78" t="s">
        <v>18</v>
      </c>
      <c r="G76" s="78" t="s">
        <v>19</v>
      </c>
      <c r="H76" s="78" t="s">
        <v>20</v>
      </c>
      <c r="I76" s="80">
        <v>3</v>
      </c>
      <c r="J76" s="78" t="s">
        <v>112</v>
      </c>
      <c r="K76" s="81" t="s">
        <v>111</v>
      </c>
      <c r="L76" s="88">
        <v>73.849999999999994</v>
      </c>
    </row>
    <row r="77" spans="1:12" ht="21" x14ac:dyDescent="0.2">
      <c r="A77" s="87">
        <v>15001890</v>
      </c>
      <c r="B77" s="77"/>
      <c r="C77" s="141"/>
      <c r="D77" s="78" t="s">
        <v>100</v>
      </c>
      <c r="E77" s="79"/>
      <c r="F77" s="78" t="s">
        <v>18</v>
      </c>
      <c r="G77" s="78" t="s">
        <v>19</v>
      </c>
      <c r="H77" s="78" t="s">
        <v>20</v>
      </c>
      <c r="I77" s="80">
        <v>3</v>
      </c>
      <c r="J77" s="78" t="s">
        <v>86</v>
      </c>
      <c r="K77" s="81" t="s">
        <v>110</v>
      </c>
      <c r="L77" s="88">
        <v>4.03</v>
      </c>
    </row>
    <row r="78" spans="1:12" ht="21" x14ac:dyDescent="0.2">
      <c r="A78" s="87">
        <v>15001890</v>
      </c>
      <c r="B78" s="77"/>
      <c r="C78" s="141"/>
      <c r="D78" s="78" t="s">
        <v>100</v>
      </c>
      <c r="E78" s="79"/>
      <c r="F78" s="78" t="s">
        <v>18</v>
      </c>
      <c r="G78" s="78" t="s">
        <v>19</v>
      </c>
      <c r="H78" s="78" t="s">
        <v>20</v>
      </c>
      <c r="I78" s="80">
        <v>3</v>
      </c>
      <c r="J78" s="78" t="s">
        <v>86</v>
      </c>
      <c r="K78" s="81" t="s">
        <v>110</v>
      </c>
      <c r="L78" s="88">
        <v>15.8</v>
      </c>
    </row>
    <row r="79" spans="1:12" ht="21" x14ac:dyDescent="0.2">
      <c r="A79" s="87">
        <v>15001949</v>
      </c>
      <c r="B79" s="77"/>
      <c r="C79" s="141"/>
      <c r="D79" s="78" t="s">
        <v>100</v>
      </c>
      <c r="E79" s="79"/>
      <c r="F79" s="78" t="s">
        <v>18</v>
      </c>
      <c r="G79" s="78" t="s">
        <v>19</v>
      </c>
      <c r="H79" s="78" t="s">
        <v>20</v>
      </c>
      <c r="I79" s="80">
        <v>3</v>
      </c>
      <c r="J79" s="78" t="s">
        <v>113</v>
      </c>
      <c r="K79" s="81" t="s">
        <v>114</v>
      </c>
      <c r="L79" s="88">
        <v>123.43</v>
      </c>
    </row>
    <row r="80" spans="1:12" ht="21" x14ac:dyDescent="0.2">
      <c r="A80" s="87">
        <v>15001890</v>
      </c>
      <c r="B80" s="77"/>
      <c r="C80" s="141"/>
      <c r="D80" s="78" t="s">
        <v>100</v>
      </c>
      <c r="E80" s="79"/>
      <c r="F80" s="78" t="s">
        <v>18</v>
      </c>
      <c r="G80" s="78" t="s">
        <v>19</v>
      </c>
      <c r="H80" s="78" t="s">
        <v>20</v>
      </c>
      <c r="I80" s="80">
        <v>3</v>
      </c>
      <c r="J80" s="78" t="s">
        <v>115</v>
      </c>
      <c r="K80" s="81" t="s">
        <v>110</v>
      </c>
      <c r="L80" s="88">
        <v>53.75</v>
      </c>
    </row>
    <row r="81" spans="1:12" ht="21" x14ac:dyDescent="0.2">
      <c r="A81" s="87">
        <v>15001890</v>
      </c>
      <c r="B81" s="77"/>
      <c r="C81" s="141"/>
      <c r="D81" s="78" t="s">
        <v>100</v>
      </c>
      <c r="E81" s="79"/>
      <c r="F81" s="78" t="s">
        <v>18</v>
      </c>
      <c r="G81" s="78" t="s">
        <v>19</v>
      </c>
      <c r="H81" s="78" t="s">
        <v>20</v>
      </c>
      <c r="I81" s="80">
        <v>3</v>
      </c>
      <c r="J81" s="78" t="s">
        <v>116</v>
      </c>
      <c r="K81" s="81" t="s">
        <v>110</v>
      </c>
      <c r="L81" s="88">
        <v>210.72</v>
      </c>
    </row>
    <row r="82" spans="1:12" ht="21" x14ac:dyDescent="0.2">
      <c r="A82" s="87">
        <v>15001924</v>
      </c>
      <c r="B82" s="77"/>
      <c r="C82" s="141"/>
      <c r="D82" s="78" t="s">
        <v>100</v>
      </c>
      <c r="E82" s="79"/>
      <c r="F82" s="78" t="s">
        <v>18</v>
      </c>
      <c r="G82" s="78" t="s">
        <v>19</v>
      </c>
      <c r="H82" s="78" t="s">
        <v>20</v>
      </c>
      <c r="I82" s="80">
        <v>3</v>
      </c>
      <c r="J82" s="78" t="s">
        <v>117</v>
      </c>
      <c r="K82" s="81" t="s">
        <v>111</v>
      </c>
      <c r="L82" s="88">
        <v>350.5</v>
      </c>
    </row>
    <row r="83" spans="1:12" ht="21" x14ac:dyDescent="0.2">
      <c r="A83" s="87">
        <v>15001890</v>
      </c>
      <c r="B83" s="77"/>
      <c r="C83" s="141"/>
      <c r="D83" s="78" t="s">
        <v>100</v>
      </c>
      <c r="E83" s="79"/>
      <c r="F83" s="78" t="s">
        <v>18</v>
      </c>
      <c r="G83" s="78" t="s">
        <v>19</v>
      </c>
      <c r="H83" s="78" t="s">
        <v>20</v>
      </c>
      <c r="I83" s="80">
        <v>3</v>
      </c>
      <c r="J83" s="78" t="s">
        <v>109</v>
      </c>
      <c r="K83" s="81" t="s">
        <v>110</v>
      </c>
      <c r="L83" s="88">
        <v>249</v>
      </c>
    </row>
    <row r="84" spans="1:12" ht="21" x14ac:dyDescent="0.2">
      <c r="A84" s="87">
        <v>15001944</v>
      </c>
      <c r="B84" s="77"/>
      <c r="C84" s="141"/>
      <c r="D84" s="78" t="s">
        <v>100</v>
      </c>
      <c r="E84" s="79"/>
      <c r="F84" s="78" t="s">
        <v>18</v>
      </c>
      <c r="G84" s="78" t="s">
        <v>19</v>
      </c>
      <c r="H84" s="78" t="s">
        <v>20</v>
      </c>
      <c r="I84" s="80">
        <v>3</v>
      </c>
      <c r="J84" s="78" t="s">
        <v>118</v>
      </c>
      <c r="K84" s="81" t="s">
        <v>119</v>
      </c>
      <c r="L84" s="88">
        <v>317.49</v>
      </c>
    </row>
    <row r="85" spans="1:12" ht="21" x14ac:dyDescent="0.2">
      <c r="A85" s="87">
        <v>15002596</v>
      </c>
      <c r="B85" s="77"/>
      <c r="C85" s="141"/>
      <c r="D85" s="78" t="s">
        <v>100</v>
      </c>
      <c r="E85" s="79"/>
      <c r="F85" s="78" t="s">
        <v>18</v>
      </c>
      <c r="G85" s="78" t="s">
        <v>19</v>
      </c>
      <c r="H85" s="78" t="s">
        <v>20</v>
      </c>
      <c r="I85" s="80">
        <v>4</v>
      </c>
      <c r="J85" s="78" t="s">
        <v>86</v>
      </c>
      <c r="K85" s="81" t="s">
        <v>124</v>
      </c>
      <c r="L85" s="88">
        <v>13.26</v>
      </c>
    </row>
    <row r="86" spans="1:12" ht="21" x14ac:dyDescent="0.2">
      <c r="A86" s="87">
        <v>15002651</v>
      </c>
      <c r="B86" s="77"/>
      <c r="C86" s="141"/>
      <c r="D86" s="78" t="s">
        <v>100</v>
      </c>
      <c r="E86" s="79"/>
      <c r="F86" s="78" t="s">
        <v>18</v>
      </c>
      <c r="G86" s="78" t="s">
        <v>19</v>
      </c>
      <c r="H86" s="78" t="s">
        <v>20</v>
      </c>
      <c r="I86" s="80">
        <v>4</v>
      </c>
      <c r="J86" s="78" t="s">
        <v>125</v>
      </c>
      <c r="K86" s="81" t="s">
        <v>22</v>
      </c>
      <c r="L86" s="88">
        <v>78.78</v>
      </c>
    </row>
    <row r="87" spans="1:12" ht="21" x14ac:dyDescent="0.2">
      <c r="A87" s="87">
        <v>15002651</v>
      </c>
      <c r="B87" s="77"/>
      <c r="C87" s="141"/>
      <c r="D87" s="78" t="s">
        <v>100</v>
      </c>
      <c r="E87" s="79"/>
      <c r="F87" s="78" t="s">
        <v>18</v>
      </c>
      <c r="G87" s="78" t="s">
        <v>19</v>
      </c>
      <c r="H87" s="78" t="s">
        <v>20</v>
      </c>
      <c r="I87" s="80">
        <v>4</v>
      </c>
      <c r="J87" s="78" t="s">
        <v>109</v>
      </c>
      <c r="K87" s="81" t="s">
        <v>22</v>
      </c>
      <c r="L87" s="88">
        <v>231.98</v>
      </c>
    </row>
    <row r="88" spans="1:12" ht="21" x14ac:dyDescent="0.2">
      <c r="A88" s="87">
        <v>15002651</v>
      </c>
      <c r="B88" s="77"/>
      <c r="C88" s="141"/>
      <c r="D88" s="78" t="s">
        <v>100</v>
      </c>
      <c r="E88" s="79"/>
      <c r="F88" s="78" t="s">
        <v>18</v>
      </c>
      <c r="G88" s="78" t="s">
        <v>19</v>
      </c>
      <c r="H88" s="78" t="s">
        <v>20</v>
      </c>
      <c r="I88" s="80">
        <v>4</v>
      </c>
      <c r="J88" s="78" t="s">
        <v>126</v>
      </c>
      <c r="K88" s="81" t="s">
        <v>22</v>
      </c>
      <c r="L88" s="88">
        <v>132.5</v>
      </c>
    </row>
    <row r="89" spans="1:12" ht="21" x14ac:dyDescent="0.2">
      <c r="A89" s="87">
        <v>15002685</v>
      </c>
      <c r="B89" s="77"/>
      <c r="C89" s="141"/>
      <c r="D89" s="78" t="s">
        <v>100</v>
      </c>
      <c r="E89" s="79"/>
      <c r="F89" s="78" t="s">
        <v>18</v>
      </c>
      <c r="G89" s="78" t="s">
        <v>19</v>
      </c>
      <c r="H89" s="78" t="s">
        <v>20</v>
      </c>
      <c r="I89" s="80">
        <v>4</v>
      </c>
      <c r="J89" s="78" t="s">
        <v>80</v>
      </c>
      <c r="K89" s="81" t="s">
        <v>127</v>
      </c>
      <c r="L89" s="88">
        <v>42.07</v>
      </c>
    </row>
    <row r="90" spans="1:12" ht="21" x14ac:dyDescent="0.2">
      <c r="A90" s="87">
        <v>15002596</v>
      </c>
      <c r="B90" s="77"/>
      <c r="C90" s="141"/>
      <c r="D90" s="78" t="s">
        <v>100</v>
      </c>
      <c r="E90" s="79"/>
      <c r="F90" s="78" t="s">
        <v>18</v>
      </c>
      <c r="G90" s="78" t="s">
        <v>19</v>
      </c>
      <c r="H90" s="78" t="s">
        <v>20</v>
      </c>
      <c r="I90" s="80">
        <v>4</v>
      </c>
      <c r="J90" s="78" t="s">
        <v>128</v>
      </c>
      <c r="K90" s="81" t="s">
        <v>124</v>
      </c>
      <c r="L90" s="88">
        <v>173.9</v>
      </c>
    </row>
    <row r="91" spans="1:12" ht="21" x14ac:dyDescent="0.2">
      <c r="A91" s="87">
        <v>15002651</v>
      </c>
      <c r="B91" s="77"/>
      <c r="C91" s="141"/>
      <c r="D91" s="78" t="s">
        <v>100</v>
      </c>
      <c r="E91" s="79"/>
      <c r="F91" s="78" t="s">
        <v>18</v>
      </c>
      <c r="G91" s="78" t="s">
        <v>19</v>
      </c>
      <c r="H91" s="78" t="s">
        <v>20</v>
      </c>
      <c r="I91" s="80">
        <v>4</v>
      </c>
      <c r="J91" s="78" t="s">
        <v>86</v>
      </c>
      <c r="K91" s="81" t="s">
        <v>22</v>
      </c>
      <c r="L91" s="88">
        <v>10.1</v>
      </c>
    </row>
    <row r="92" spans="1:12" ht="21" x14ac:dyDescent="0.2">
      <c r="A92" s="87">
        <v>15002626</v>
      </c>
      <c r="B92" s="77"/>
      <c r="C92" s="141"/>
      <c r="D92" s="78" t="s">
        <v>100</v>
      </c>
      <c r="E92" s="79"/>
      <c r="F92" s="78" t="s">
        <v>18</v>
      </c>
      <c r="G92" s="78" t="s">
        <v>19</v>
      </c>
      <c r="H92" s="78" t="s">
        <v>20</v>
      </c>
      <c r="I92" s="80">
        <v>4</v>
      </c>
      <c r="J92" s="78" t="s">
        <v>120</v>
      </c>
      <c r="K92" s="81" t="s">
        <v>121</v>
      </c>
      <c r="L92" s="88">
        <v>27.65</v>
      </c>
    </row>
    <row r="93" spans="1:12" ht="21" x14ac:dyDescent="0.2">
      <c r="A93" s="87">
        <v>15002626</v>
      </c>
      <c r="B93" s="77"/>
      <c r="C93" s="141"/>
      <c r="D93" s="78" t="s">
        <v>100</v>
      </c>
      <c r="E93" s="79"/>
      <c r="F93" s="78" t="s">
        <v>18</v>
      </c>
      <c r="G93" s="78" t="s">
        <v>19</v>
      </c>
      <c r="H93" s="78" t="s">
        <v>20</v>
      </c>
      <c r="I93" s="80">
        <v>4</v>
      </c>
      <c r="J93" s="78" t="s">
        <v>122</v>
      </c>
      <c r="K93" s="81" t="s">
        <v>121</v>
      </c>
      <c r="L93" s="88">
        <v>11.78</v>
      </c>
    </row>
    <row r="94" spans="1:12" ht="21" x14ac:dyDescent="0.2">
      <c r="A94" s="87">
        <v>15002626</v>
      </c>
      <c r="B94" s="77"/>
      <c r="C94" s="141"/>
      <c r="D94" s="78" t="s">
        <v>100</v>
      </c>
      <c r="E94" s="79"/>
      <c r="F94" s="78" t="s">
        <v>18</v>
      </c>
      <c r="G94" s="78" t="s">
        <v>19</v>
      </c>
      <c r="H94" s="78" t="s">
        <v>20</v>
      </c>
      <c r="I94" s="80">
        <v>4</v>
      </c>
      <c r="J94" s="78" t="s">
        <v>123</v>
      </c>
      <c r="K94" s="81" t="s">
        <v>121</v>
      </c>
      <c r="L94" s="88">
        <v>198.16</v>
      </c>
    </row>
    <row r="95" spans="1:12" ht="21" x14ac:dyDescent="0.2">
      <c r="A95" s="87">
        <v>15003676</v>
      </c>
      <c r="B95" s="77"/>
      <c r="C95" s="141"/>
      <c r="D95" s="78" t="s">
        <v>100</v>
      </c>
      <c r="E95" s="79"/>
      <c r="F95" s="78" t="s">
        <v>18</v>
      </c>
      <c r="G95" s="78" t="s">
        <v>19</v>
      </c>
      <c r="H95" s="78" t="s">
        <v>20</v>
      </c>
      <c r="I95" s="80">
        <v>5</v>
      </c>
      <c r="J95" s="78" t="s">
        <v>129</v>
      </c>
      <c r="K95" s="81" t="s">
        <v>130</v>
      </c>
      <c r="L95" s="88">
        <v>938.05</v>
      </c>
    </row>
    <row r="96" spans="1:12" ht="21" x14ac:dyDescent="0.2">
      <c r="A96" s="87">
        <v>15003676</v>
      </c>
      <c r="B96" s="77"/>
      <c r="C96" s="141"/>
      <c r="D96" s="78" t="s">
        <v>100</v>
      </c>
      <c r="E96" s="79"/>
      <c r="F96" s="78" t="s">
        <v>18</v>
      </c>
      <c r="G96" s="78" t="s">
        <v>19</v>
      </c>
      <c r="H96" s="78" t="s">
        <v>20</v>
      </c>
      <c r="I96" s="80">
        <v>5</v>
      </c>
      <c r="J96" s="78" t="s">
        <v>80</v>
      </c>
      <c r="K96" s="81" t="s">
        <v>130</v>
      </c>
      <c r="L96" s="88">
        <v>48.63</v>
      </c>
    </row>
    <row r="97" spans="1:12" ht="21" x14ac:dyDescent="0.2">
      <c r="A97" s="87">
        <v>15003615</v>
      </c>
      <c r="B97" s="77"/>
      <c r="C97" s="141"/>
      <c r="D97" s="78" t="s">
        <v>100</v>
      </c>
      <c r="E97" s="79"/>
      <c r="F97" s="78" t="s">
        <v>18</v>
      </c>
      <c r="G97" s="78" t="s">
        <v>19</v>
      </c>
      <c r="H97" s="78" t="s">
        <v>20</v>
      </c>
      <c r="I97" s="80">
        <v>5</v>
      </c>
      <c r="J97" s="78" t="s">
        <v>131</v>
      </c>
      <c r="K97" s="81" t="s">
        <v>132</v>
      </c>
      <c r="L97" s="88">
        <v>60.4</v>
      </c>
    </row>
    <row r="98" spans="1:12" ht="21" x14ac:dyDescent="0.2">
      <c r="A98" s="87">
        <v>15003643</v>
      </c>
      <c r="B98" s="77"/>
      <c r="C98" s="141"/>
      <c r="D98" s="78" t="s">
        <v>100</v>
      </c>
      <c r="E98" s="79"/>
      <c r="F98" s="78" t="s">
        <v>18</v>
      </c>
      <c r="G98" s="78" t="s">
        <v>19</v>
      </c>
      <c r="H98" s="78" t="s">
        <v>20</v>
      </c>
      <c r="I98" s="80">
        <v>5</v>
      </c>
      <c r="J98" s="78" t="s">
        <v>133</v>
      </c>
      <c r="K98" s="81" t="s">
        <v>134</v>
      </c>
      <c r="L98" s="88">
        <v>10.63</v>
      </c>
    </row>
    <row r="99" spans="1:12" ht="21" x14ac:dyDescent="0.2">
      <c r="A99" s="87">
        <v>15003643</v>
      </c>
      <c r="B99" s="77"/>
      <c r="C99" s="141"/>
      <c r="D99" s="78" t="s">
        <v>100</v>
      </c>
      <c r="E99" s="79"/>
      <c r="F99" s="78" t="s">
        <v>18</v>
      </c>
      <c r="G99" s="78" t="s">
        <v>19</v>
      </c>
      <c r="H99" s="78" t="s">
        <v>20</v>
      </c>
      <c r="I99" s="80">
        <v>5</v>
      </c>
      <c r="J99" s="78" t="s">
        <v>135</v>
      </c>
      <c r="K99" s="81" t="s">
        <v>134</v>
      </c>
      <c r="L99" s="88">
        <v>17.5</v>
      </c>
    </row>
    <row r="100" spans="1:12" ht="21" x14ac:dyDescent="0.2">
      <c r="A100" s="87">
        <v>15003670</v>
      </c>
      <c r="B100" s="77"/>
      <c r="C100" s="141"/>
      <c r="D100" s="78" t="s">
        <v>100</v>
      </c>
      <c r="E100" s="79"/>
      <c r="F100" s="78" t="s">
        <v>18</v>
      </c>
      <c r="G100" s="78" t="s">
        <v>19</v>
      </c>
      <c r="H100" s="78" t="s">
        <v>20</v>
      </c>
      <c r="I100" s="80">
        <v>5</v>
      </c>
      <c r="J100" s="78" t="s">
        <v>136</v>
      </c>
      <c r="K100" s="81" t="s">
        <v>137</v>
      </c>
      <c r="L100" s="88">
        <v>198.67</v>
      </c>
    </row>
    <row r="101" spans="1:12" ht="21" x14ac:dyDescent="0.2">
      <c r="A101" s="87">
        <v>15003313</v>
      </c>
      <c r="B101" s="77"/>
      <c r="C101" s="141"/>
      <c r="D101" s="78" t="s">
        <v>100</v>
      </c>
      <c r="E101" s="79"/>
      <c r="F101" s="78" t="s">
        <v>18</v>
      </c>
      <c r="G101" s="78" t="s">
        <v>138</v>
      </c>
      <c r="H101" s="78" t="s">
        <v>20</v>
      </c>
      <c r="I101" s="80">
        <v>5</v>
      </c>
      <c r="J101" s="78" t="s">
        <v>139</v>
      </c>
      <c r="K101" s="81" t="s">
        <v>140</v>
      </c>
      <c r="L101" s="88">
        <v>107.51</v>
      </c>
    </row>
    <row r="102" spans="1:12" ht="21" x14ac:dyDescent="0.2">
      <c r="A102" s="87">
        <v>15003404</v>
      </c>
      <c r="B102" s="77"/>
      <c r="C102" s="141"/>
      <c r="D102" s="78" t="s">
        <v>100</v>
      </c>
      <c r="E102" s="79"/>
      <c r="F102" s="78" t="s">
        <v>18</v>
      </c>
      <c r="G102" s="78" t="s">
        <v>141</v>
      </c>
      <c r="H102" s="78" t="s">
        <v>20</v>
      </c>
      <c r="I102" s="80">
        <v>5</v>
      </c>
      <c r="J102" s="78" t="s">
        <v>142</v>
      </c>
      <c r="K102" s="81" t="s">
        <v>143</v>
      </c>
      <c r="L102" s="88">
        <v>126.41</v>
      </c>
    </row>
    <row r="103" spans="1:12" ht="21" x14ac:dyDescent="0.2">
      <c r="A103" s="87">
        <v>15004313</v>
      </c>
      <c r="B103" s="77"/>
      <c r="C103" s="141"/>
      <c r="D103" s="78" t="s">
        <v>100</v>
      </c>
      <c r="E103" s="79"/>
      <c r="F103" s="78" t="s">
        <v>18</v>
      </c>
      <c r="G103" s="78" t="s">
        <v>19</v>
      </c>
      <c r="H103" s="78" t="s">
        <v>20</v>
      </c>
      <c r="I103" s="80">
        <v>6</v>
      </c>
      <c r="J103" s="78" t="s">
        <v>144</v>
      </c>
      <c r="K103" s="81" t="s">
        <v>91</v>
      </c>
      <c r="L103" s="88">
        <v>124.63</v>
      </c>
    </row>
    <row r="104" spans="1:12" ht="21" x14ac:dyDescent="0.2">
      <c r="A104" s="87">
        <v>15004261</v>
      </c>
      <c r="B104" s="77"/>
      <c r="C104" s="141"/>
      <c r="D104" s="78" t="s">
        <v>100</v>
      </c>
      <c r="E104" s="79"/>
      <c r="F104" s="78" t="s">
        <v>18</v>
      </c>
      <c r="G104" s="78" t="s">
        <v>19</v>
      </c>
      <c r="H104" s="78" t="s">
        <v>20</v>
      </c>
      <c r="I104" s="80">
        <v>6</v>
      </c>
      <c r="J104" s="78" t="s">
        <v>145</v>
      </c>
      <c r="K104" s="81" t="s">
        <v>88</v>
      </c>
      <c r="L104" s="88">
        <v>42.24</v>
      </c>
    </row>
    <row r="105" spans="1:12" ht="21" x14ac:dyDescent="0.2">
      <c r="A105" s="87">
        <v>15004289</v>
      </c>
      <c r="B105" s="77"/>
      <c r="C105" s="141"/>
      <c r="D105" s="78" t="s">
        <v>100</v>
      </c>
      <c r="E105" s="79"/>
      <c r="F105" s="78" t="s">
        <v>18</v>
      </c>
      <c r="G105" s="78" t="s">
        <v>19</v>
      </c>
      <c r="H105" s="78" t="s">
        <v>20</v>
      </c>
      <c r="I105" s="80">
        <v>6</v>
      </c>
      <c r="J105" s="78" t="s">
        <v>146</v>
      </c>
      <c r="K105" s="81" t="s">
        <v>147</v>
      </c>
      <c r="L105" s="88">
        <v>71.89</v>
      </c>
    </row>
    <row r="106" spans="1:12" ht="21" x14ac:dyDescent="0.2">
      <c r="A106" s="87">
        <v>15004289</v>
      </c>
      <c r="B106" s="77"/>
      <c r="C106" s="141"/>
      <c r="D106" s="78" t="s">
        <v>100</v>
      </c>
      <c r="E106" s="79"/>
      <c r="F106" s="78" t="s">
        <v>18</v>
      </c>
      <c r="G106" s="78" t="s">
        <v>19</v>
      </c>
      <c r="H106" s="78" t="s">
        <v>20</v>
      </c>
      <c r="I106" s="80">
        <v>6</v>
      </c>
      <c r="J106" s="78" t="s">
        <v>122</v>
      </c>
      <c r="K106" s="81" t="s">
        <v>147</v>
      </c>
      <c r="L106" s="88">
        <v>20.16</v>
      </c>
    </row>
    <row r="107" spans="1:12" ht="21" x14ac:dyDescent="0.2">
      <c r="A107" s="87">
        <v>15004289</v>
      </c>
      <c r="B107" s="77"/>
      <c r="C107" s="141"/>
      <c r="D107" s="78" t="s">
        <v>100</v>
      </c>
      <c r="E107" s="79"/>
      <c r="F107" s="78" t="s">
        <v>18</v>
      </c>
      <c r="G107" s="78" t="s">
        <v>19</v>
      </c>
      <c r="H107" s="78" t="s">
        <v>20</v>
      </c>
      <c r="I107" s="80">
        <v>6</v>
      </c>
      <c r="J107" s="78" t="s">
        <v>148</v>
      </c>
      <c r="K107" s="81" t="s">
        <v>147</v>
      </c>
      <c r="L107" s="88">
        <v>34.39</v>
      </c>
    </row>
    <row r="108" spans="1:12" ht="21" x14ac:dyDescent="0.2">
      <c r="A108" s="87">
        <v>15004313</v>
      </c>
      <c r="B108" s="77"/>
      <c r="C108" s="141"/>
      <c r="D108" s="78" t="s">
        <v>100</v>
      </c>
      <c r="E108" s="79"/>
      <c r="F108" s="78" t="s">
        <v>18</v>
      </c>
      <c r="G108" s="78" t="s">
        <v>19</v>
      </c>
      <c r="H108" s="78" t="s">
        <v>20</v>
      </c>
      <c r="I108" s="80">
        <v>6</v>
      </c>
      <c r="J108" s="78" t="s">
        <v>149</v>
      </c>
      <c r="K108" s="81" t="s">
        <v>91</v>
      </c>
      <c r="L108" s="88">
        <v>53.77</v>
      </c>
    </row>
    <row r="109" spans="1:12" ht="21" x14ac:dyDescent="0.2">
      <c r="A109" s="87">
        <v>15004313</v>
      </c>
      <c r="B109" s="77"/>
      <c r="C109" s="141"/>
      <c r="D109" s="78" t="s">
        <v>100</v>
      </c>
      <c r="E109" s="79"/>
      <c r="F109" s="78" t="s">
        <v>18</v>
      </c>
      <c r="G109" s="78" t="s">
        <v>19</v>
      </c>
      <c r="H109" s="78" t="s">
        <v>20</v>
      </c>
      <c r="I109" s="80">
        <v>6</v>
      </c>
      <c r="J109" s="78" t="s">
        <v>109</v>
      </c>
      <c r="K109" s="81" t="s">
        <v>91</v>
      </c>
      <c r="L109" s="88">
        <v>127.3</v>
      </c>
    </row>
    <row r="110" spans="1:12" ht="21" x14ac:dyDescent="0.2">
      <c r="A110" s="87">
        <v>15004313</v>
      </c>
      <c r="B110" s="77"/>
      <c r="C110" s="141"/>
      <c r="D110" s="78" t="s">
        <v>100</v>
      </c>
      <c r="E110" s="79"/>
      <c r="F110" s="78" t="s">
        <v>18</v>
      </c>
      <c r="G110" s="78" t="s">
        <v>19</v>
      </c>
      <c r="H110" s="78" t="s">
        <v>20</v>
      </c>
      <c r="I110" s="80">
        <v>6</v>
      </c>
      <c r="J110" s="78" t="s">
        <v>86</v>
      </c>
      <c r="K110" s="81" t="s">
        <v>91</v>
      </c>
      <c r="L110" s="88">
        <v>9.7100000000000009</v>
      </c>
    </row>
    <row r="111" spans="1:12" ht="21" x14ac:dyDescent="0.2">
      <c r="A111" s="87">
        <v>15004932</v>
      </c>
      <c r="B111" s="77"/>
      <c r="C111" s="141"/>
      <c r="D111" s="78" t="s">
        <v>100</v>
      </c>
      <c r="E111" s="79"/>
      <c r="F111" s="78" t="s">
        <v>18</v>
      </c>
      <c r="G111" s="78" t="s">
        <v>19</v>
      </c>
      <c r="H111" s="78" t="s">
        <v>20</v>
      </c>
      <c r="I111" s="80">
        <v>7</v>
      </c>
      <c r="J111" s="78" t="s">
        <v>86</v>
      </c>
      <c r="K111" s="81" t="s">
        <v>344</v>
      </c>
      <c r="L111" s="88">
        <v>2.23</v>
      </c>
    </row>
    <row r="112" spans="1:12" ht="21" x14ac:dyDescent="0.2">
      <c r="A112" s="87">
        <v>15004932</v>
      </c>
      <c r="B112" s="77"/>
      <c r="C112" s="141"/>
      <c r="D112" s="78" t="s">
        <v>100</v>
      </c>
      <c r="E112" s="79"/>
      <c r="F112" s="78" t="s">
        <v>18</v>
      </c>
      <c r="G112" s="78" t="s">
        <v>19</v>
      </c>
      <c r="H112" s="78" t="s">
        <v>20</v>
      </c>
      <c r="I112" s="80">
        <v>7</v>
      </c>
      <c r="J112" s="78" t="s">
        <v>345</v>
      </c>
      <c r="K112" s="81" t="s">
        <v>344</v>
      </c>
      <c r="L112" s="88">
        <v>29.28</v>
      </c>
    </row>
    <row r="113" spans="1:12" ht="21" x14ac:dyDescent="0.2">
      <c r="A113" s="87">
        <v>15005696</v>
      </c>
      <c r="B113" s="77"/>
      <c r="C113" s="141"/>
      <c r="D113" s="78" t="s">
        <v>100</v>
      </c>
      <c r="E113" s="79"/>
      <c r="F113" s="78" t="s">
        <v>18</v>
      </c>
      <c r="G113" s="78" t="s">
        <v>19</v>
      </c>
      <c r="H113" s="78" t="s">
        <v>20</v>
      </c>
      <c r="I113" s="80">
        <v>8</v>
      </c>
      <c r="J113" s="78" t="s">
        <v>346</v>
      </c>
      <c r="K113" s="81" t="s">
        <v>347</v>
      </c>
      <c r="L113" s="88">
        <v>38.03</v>
      </c>
    </row>
    <row r="114" spans="1:12" ht="21" x14ac:dyDescent="0.2">
      <c r="A114" s="87">
        <v>15005635</v>
      </c>
      <c r="B114" s="77"/>
      <c r="C114" s="141"/>
      <c r="D114" s="78" t="s">
        <v>100</v>
      </c>
      <c r="E114" s="79"/>
      <c r="F114" s="78" t="s">
        <v>18</v>
      </c>
      <c r="G114" s="78" t="s">
        <v>19</v>
      </c>
      <c r="H114" s="78" t="s">
        <v>20</v>
      </c>
      <c r="I114" s="80">
        <v>8</v>
      </c>
      <c r="J114" s="78" t="s">
        <v>148</v>
      </c>
      <c r="K114" s="81" t="s">
        <v>348</v>
      </c>
      <c r="L114" s="88">
        <v>10.75</v>
      </c>
    </row>
    <row r="115" spans="1:12" ht="21" x14ac:dyDescent="0.2">
      <c r="A115" s="87">
        <v>15006381</v>
      </c>
      <c r="B115" s="77"/>
      <c r="C115" s="141"/>
      <c r="D115" s="78" t="s">
        <v>100</v>
      </c>
      <c r="E115" s="79"/>
      <c r="F115" s="78" t="s">
        <v>18</v>
      </c>
      <c r="G115" s="78" t="s">
        <v>19</v>
      </c>
      <c r="H115" s="78" t="s">
        <v>20</v>
      </c>
      <c r="I115" s="80">
        <v>9</v>
      </c>
      <c r="J115" s="78" t="s">
        <v>420</v>
      </c>
      <c r="K115" s="81" t="s">
        <v>421</v>
      </c>
      <c r="L115" s="88">
        <v>46.91</v>
      </c>
    </row>
    <row r="116" spans="1:12" ht="21" x14ac:dyDescent="0.2">
      <c r="A116" s="87">
        <v>15006381</v>
      </c>
      <c r="B116" s="77"/>
      <c r="C116" s="141"/>
      <c r="D116" s="78" t="s">
        <v>100</v>
      </c>
      <c r="E116" s="79"/>
      <c r="F116" s="78" t="s">
        <v>18</v>
      </c>
      <c r="G116" s="78" t="s">
        <v>19</v>
      </c>
      <c r="H116" s="78" t="s">
        <v>20</v>
      </c>
      <c r="I116" s="80">
        <v>9</v>
      </c>
      <c r="J116" s="78" t="s">
        <v>86</v>
      </c>
      <c r="K116" s="81" t="s">
        <v>421</v>
      </c>
      <c r="L116" s="88">
        <v>3.58</v>
      </c>
    </row>
    <row r="117" spans="1:12" ht="31.5" x14ac:dyDescent="0.2">
      <c r="A117" s="87">
        <v>15006576</v>
      </c>
      <c r="B117" s="77"/>
      <c r="C117" s="141"/>
      <c r="D117" s="78" t="s">
        <v>100</v>
      </c>
      <c r="E117" s="79"/>
      <c r="F117" s="78" t="s">
        <v>18</v>
      </c>
      <c r="G117" s="78" t="s">
        <v>422</v>
      </c>
      <c r="H117" s="78" t="s">
        <v>20</v>
      </c>
      <c r="I117" s="80">
        <v>10</v>
      </c>
      <c r="J117" s="78" t="s">
        <v>423</v>
      </c>
      <c r="K117" s="81" t="s">
        <v>424</v>
      </c>
      <c r="L117" s="88">
        <v>85</v>
      </c>
    </row>
    <row r="118" spans="1:12" ht="31.5" x14ac:dyDescent="0.2">
      <c r="A118" s="87">
        <v>15001330</v>
      </c>
      <c r="B118" s="77"/>
      <c r="C118" s="141"/>
      <c r="D118" s="78" t="s">
        <v>100</v>
      </c>
      <c r="E118" s="79"/>
      <c r="F118" s="78" t="s">
        <v>150</v>
      </c>
      <c r="G118" s="78" t="s">
        <v>151</v>
      </c>
      <c r="H118" s="78" t="s">
        <v>20</v>
      </c>
      <c r="I118" s="80">
        <v>3</v>
      </c>
      <c r="J118" s="78" t="s">
        <v>152</v>
      </c>
      <c r="K118" s="81" t="s">
        <v>153</v>
      </c>
      <c r="L118" s="88">
        <v>2115.75</v>
      </c>
    </row>
    <row r="119" spans="1:12" ht="31.5" x14ac:dyDescent="0.2">
      <c r="A119" s="87">
        <v>15002479</v>
      </c>
      <c r="B119" s="77"/>
      <c r="C119" s="141"/>
      <c r="D119" s="78" t="s">
        <v>100</v>
      </c>
      <c r="E119" s="79"/>
      <c r="F119" s="78" t="s">
        <v>154</v>
      </c>
      <c r="G119" s="78" t="s">
        <v>155</v>
      </c>
      <c r="H119" s="78" t="s">
        <v>20</v>
      </c>
      <c r="I119" s="80">
        <v>4</v>
      </c>
      <c r="J119" s="78" t="s">
        <v>156</v>
      </c>
      <c r="K119" s="81" t="s">
        <v>157</v>
      </c>
      <c r="L119" s="88">
        <v>11874</v>
      </c>
    </row>
    <row r="120" spans="1:12" ht="31.5" x14ac:dyDescent="0.2">
      <c r="A120" s="87">
        <v>15002479</v>
      </c>
      <c r="B120" s="77"/>
      <c r="C120" s="141"/>
      <c r="D120" s="78" t="s">
        <v>100</v>
      </c>
      <c r="E120" s="79"/>
      <c r="F120" s="78" t="s">
        <v>154</v>
      </c>
      <c r="G120" s="78" t="s">
        <v>155</v>
      </c>
      <c r="H120" s="78" t="s">
        <v>20</v>
      </c>
      <c r="I120" s="80">
        <v>4</v>
      </c>
      <c r="J120" s="78" t="s">
        <v>86</v>
      </c>
      <c r="K120" s="81" t="s">
        <v>157</v>
      </c>
      <c r="L120" s="88">
        <v>905.39</v>
      </c>
    </row>
    <row r="121" spans="1:12" ht="31.5" x14ac:dyDescent="0.2">
      <c r="A121" s="87">
        <v>15002729</v>
      </c>
      <c r="B121" s="77"/>
      <c r="C121" s="141"/>
      <c r="D121" s="78" t="s">
        <v>100</v>
      </c>
      <c r="E121" s="79"/>
      <c r="F121" s="78" t="s">
        <v>154</v>
      </c>
      <c r="G121" s="78" t="s">
        <v>155</v>
      </c>
      <c r="H121" s="78" t="s">
        <v>20</v>
      </c>
      <c r="I121" s="80">
        <v>5</v>
      </c>
      <c r="J121" s="78" t="s">
        <v>86</v>
      </c>
      <c r="K121" s="81" t="s">
        <v>158</v>
      </c>
      <c r="L121" s="88">
        <v>555.86</v>
      </c>
    </row>
    <row r="122" spans="1:12" ht="31.5" x14ac:dyDescent="0.2">
      <c r="A122" s="87">
        <v>15002729</v>
      </c>
      <c r="B122" s="77"/>
      <c r="C122" s="141"/>
      <c r="D122" s="78" t="s">
        <v>100</v>
      </c>
      <c r="E122" s="79"/>
      <c r="F122" s="78" t="s">
        <v>154</v>
      </c>
      <c r="G122" s="78" t="s">
        <v>155</v>
      </c>
      <c r="H122" s="78" t="s">
        <v>20</v>
      </c>
      <c r="I122" s="80">
        <v>5</v>
      </c>
      <c r="J122" s="78" t="s">
        <v>86</v>
      </c>
      <c r="K122" s="81" t="s">
        <v>158</v>
      </c>
      <c r="L122" s="88">
        <v>51.24</v>
      </c>
    </row>
    <row r="123" spans="1:12" ht="31.5" x14ac:dyDescent="0.2">
      <c r="A123" s="87">
        <v>15002729</v>
      </c>
      <c r="B123" s="77"/>
      <c r="C123" s="141"/>
      <c r="D123" s="78" t="s">
        <v>100</v>
      </c>
      <c r="E123" s="79"/>
      <c r="F123" s="78" t="s">
        <v>154</v>
      </c>
      <c r="G123" s="78" t="s">
        <v>155</v>
      </c>
      <c r="H123" s="78" t="s">
        <v>20</v>
      </c>
      <c r="I123" s="80">
        <v>5</v>
      </c>
      <c r="J123" s="78" t="s">
        <v>159</v>
      </c>
      <c r="K123" s="81" t="s">
        <v>158</v>
      </c>
      <c r="L123" s="88">
        <v>7290</v>
      </c>
    </row>
    <row r="124" spans="1:12" ht="31.5" x14ac:dyDescent="0.2">
      <c r="A124" s="87">
        <v>15002729</v>
      </c>
      <c r="B124" s="77"/>
      <c r="C124" s="141"/>
      <c r="D124" s="78" t="s">
        <v>100</v>
      </c>
      <c r="E124" s="79"/>
      <c r="F124" s="78" t="s">
        <v>154</v>
      </c>
      <c r="G124" s="78" t="s">
        <v>155</v>
      </c>
      <c r="H124" s="78" t="s">
        <v>20</v>
      </c>
      <c r="I124" s="80">
        <v>5</v>
      </c>
      <c r="J124" s="78" t="s">
        <v>160</v>
      </c>
      <c r="K124" s="81" t="s">
        <v>158</v>
      </c>
      <c r="L124" s="88">
        <v>672</v>
      </c>
    </row>
    <row r="125" spans="1:12" ht="31.5" x14ac:dyDescent="0.2">
      <c r="A125" s="87">
        <v>15000020</v>
      </c>
      <c r="B125" s="77"/>
      <c r="C125" s="141"/>
      <c r="D125" s="78" t="s">
        <v>100</v>
      </c>
      <c r="E125" s="79"/>
      <c r="F125" s="78" t="s">
        <v>161</v>
      </c>
      <c r="G125" s="78" t="s">
        <v>162</v>
      </c>
      <c r="H125" s="78" t="s">
        <v>20</v>
      </c>
      <c r="I125" s="80">
        <v>1</v>
      </c>
      <c r="J125" s="78" t="s">
        <v>163</v>
      </c>
      <c r="K125" s="81" t="s">
        <v>164</v>
      </c>
      <c r="L125" s="88">
        <v>3332.45</v>
      </c>
    </row>
    <row r="126" spans="1:12" ht="31.5" x14ac:dyDescent="0.2">
      <c r="A126" s="87">
        <v>15000020</v>
      </c>
      <c r="B126" s="77"/>
      <c r="C126" s="141"/>
      <c r="D126" s="78" t="s">
        <v>100</v>
      </c>
      <c r="E126" s="79"/>
      <c r="F126" s="78" t="s">
        <v>161</v>
      </c>
      <c r="G126" s="78" t="s">
        <v>162</v>
      </c>
      <c r="H126" s="78" t="s">
        <v>20</v>
      </c>
      <c r="I126" s="80">
        <v>1</v>
      </c>
      <c r="J126" s="78" t="s">
        <v>44</v>
      </c>
      <c r="K126" s="81" t="s">
        <v>164</v>
      </c>
      <c r="L126" s="88">
        <v>10</v>
      </c>
    </row>
    <row r="127" spans="1:12" ht="31.5" x14ac:dyDescent="0.2">
      <c r="A127" s="87">
        <v>15000263</v>
      </c>
      <c r="B127" s="77"/>
      <c r="C127" s="141"/>
      <c r="D127" s="78" t="s">
        <v>100</v>
      </c>
      <c r="E127" s="79"/>
      <c r="F127" s="78" t="s">
        <v>165</v>
      </c>
      <c r="G127" s="78" t="s">
        <v>96</v>
      </c>
      <c r="H127" s="78" t="s">
        <v>20</v>
      </c>
      <c r="I127" s="80">
        <v>1</v>
      </c>
      <c r="J127" s="78" t="s">
        <v>166</v>
      </c>
      <c r="K127" s="81" t="s">
        <v>167</v>
      </c>
      <c r="L127" s="88">
        <v>1767.03</v>
      </c>
    </row>
    <row r="128" spans="1:12" ht="31.5" x14ac:dyDescent="0.2">
      <c r="A128" s="87">
        <v>15000263</v>
      </c>
      <c r="B128" s="77"/>
      <c r="C128" s="141"/>
      <c r="D128" s="78" t="s">
        <v>100</v>
      </c>
      <c r="E128" s="79"/>
      <c r="F128" s="78" t="s">
        <v>165</v>
      </c>
      <c r="G128" s="78" t="s">
        <v>96</v>
      </c>
      <c r="H128" s="78" t="s">
        <v>20</v>
      </c>
      <c r="I128" s="80">
        <v>1</v>
      </c>
      <c r="J128" s="78" t="s">
        <v>168</v>
      </c>
      <c r="K128" s="81" t="s">
        <v>167</v>
      </c>
      <c r="L128" s="88">
        <v>2109.7399999999998</v>
      </c>
    </row>
    <row r="129" spans="1:12" ht="31.5" x14ac:dyDescent="0.2">
      <c r="A129" s="87">
        <v>15000263</v>
      </c>
      <c r="B129" s="77"/>
      <c r="C129" s="141"/>
      <c r="D129" s="78" t="s">
        <v>100</v>
      </c>
      <c r="E129" s="79"/>
      <c r="F129" s="78" t="s">
        <v>165</v>
      </c>
      <c r="G129" s="78" t="s">
        <v>96</v>
      </c>
      <c r="H129" s="78" t="s">
        <v>20</v>
      </c>
      <c r="I129" s="80">
        <v>1</v>
      </c>
      <c r="J129" s="78" t="s">
        <v>169</v>
      </c>
      <c r="K129" s="81" t="s">
        <v>167</v>
      </c>
      <c r="L129" s="88">
        <v>1492.38</v>
      </c>
    </row>
    <row r="130" spans="1:12" ht="31.5" x14ac:dyDescent="0.2">
      <c r="A130" s="87">
        <v>15000263</v>
      </c>
      <c r="B130" s="77"/>
      <c r="C130" s="141"/>
      <c r="D130" s="78" t="s">
        <v>100</v>
      </c>
      <c r="E130" s="79"/>
      <c r="F130" s="78" t="s">
        <v>165</v>
      </c>
      <c r="G130" s="78" t="s">
        <v>96</v>
      </c>
      <c r="H130" s="78" t="s">
        <v>20</v>
      </c>
      <c r="I130" s="80">
        <v>1</v>
      </c>
      <c r="J130" s="78" t="s">
        <v>170</v>
      </c>
      <c r="K130" s="81" t="s">
        <v>167</v>
      </c>
      <c r="L130" s="88">
        <v>1480.28</v>
      </c>
    </row>
    <row r="131" spans="1:12" ht="31.5" x14ac:dyDescent="0.2">
      <c r="A131" s="87">
        <v>15000263</v>
      </c>
      <c r="B131" s="77"/>
      <c r="C131" s="141"/>
      <c r="D131" s="78" t="s">
        <v>100</v>
      </c>
      <c r="E131" s="79"/>
      <c r="F131" s="78" t="s">
        <v>165</v>
      </c>
      <c r="G131" s="78" t="s">
        <v>96</v>
      </c>
      <c r="H131" s="78" t="s">
        <v>20</v>
      </c>
      <c r="I131" s="80">
        <v>1</v>
      </c>
      <c r="J131" s="78" t="s">
        <v>171</v>
      </c>
      <c r="K131" s="81" t="s">
        <v>167</v>
      </c>
      <c r="L131" s="88">
        <v>1223.49</v>
      </c>
    </row>
    <row r="132" spans="1:12" ht="31.5" x14ac:dyDescent="0.2">
      <c r="A132" s="87">
        <v>15000263</v>
      </c>
      <c r="B132" s="77"/>
      <c r="C132" s="141"/>
      <c r="D132" s="78" t="s">
        <v>100</v>
      </c>
      <c r="E132" s="79"/>
      <c r="F132" s="78" t="s">
        <v>165</v>
      </c>
      <c r="G132" s="78" t="s">
        <v>96</v>
      </c>
      <c r="H132" s="78" t="s">
        <v>20</v>
      </c>
      <c r="I132" s="80">
        <v>1</v>
      </c>
      <c r="J132" s="78" t="s">
        <v>172</v>
      </c>
      <c r="K132" s="81" t="s">
        <v>167</v>
      </c>
      <c r="L132" s="88">
        <v>301.01</v>
      </c>
    </row>
    <row r="133" spans="1:12" ht="31.5" x14ac:dyDescent="0.2">
      <c r="A133" s="87">
        <v>15000263</v>
      </c>
      <c r="B133" s="77"/>
      <c r="C133" s="141"/>
      <c r="D133" s="78" t="s">
        <v>100</v>
      </c>
      <c r="E133" s="79"/>
      <c r="F133" s="78" t="s">
        <v>165</v>
      </c>
      <c r="G133" s="78" t="s">
        <v>96</v>
      </c>
      <c r="H133" s="78" t="s">
        <v>20</v>
      </c>
      <c r="I133" s="80">
        <v>1</v>
      </c>
      <c r="J133" s="78" t="s">
        <v>44</v>
      </c>
      <c r="K133" s="81" t="s">
        <v>167</v>
      </c>
      <c r="L133" s="88">
        <v>9.68</v>
      </c>
    </row>
    <row r="134" spans="1:12" ht="31.5" x14ac:dyDescent="0.2">
      <c r="A134" s="87">
        <v>15005846</v>
      </c>
      <c r="B134" s="77"/>
      <c r="C134" s="141"/>
      <c r="D134" s="78" t="s">
        <v>100</v>
      </c>
      <c r="E134" s="79"/>
      <c r="F134" s="78" t="s">
        <v>165</v>
      </c>
      <c r="G134" s="78" t="s">
        <v>96</v>
      </c>
      <c r="H134" s="78" t="s">
        <v>20</v>
      </c>
      <c r="I134" s="80">
        <v>9</v>
      </c>
      <c r="J134" s="78" t="s">
        <v>171</v>
      </c>
      <c r="K134" s="81" t="s">
        <v>425</v>
      </c>
      <c r="L134" s="88">
        <v>1224.9100000000001</v>
      </c>
    </row>
    <row r="135" spans="1:12" ht="31.5" x14ac:dyDescent="0.2">
      <c r="A135" s="87">
        <v>15005846</v>
      </c>
      <c r="B135" s="77"/>
      <c r="C135" s="141"/>
      <c r="D135" s="78" t="s">
        <v>100</v>
      </c>
      <c r="E135" s="79"/>
      <c r="F135" s="78" t="s">
        <v>165</v>
      </c>
      <c r="G135" s="78" t="s">
        <v>96</v>
      </c>
      <c r="H135" s="78" t="s">
        <v>20</v>
      </c>
      <c r="I135" s="80">
        <v>9</v>
      </c>
      <c r="J135" s="78" t="s">
        <v>44</v>
      </c>
      <c r="K135" s="81" t="s">
        <v>425</v>
      </c>
      <c r="L135" s="88">
        <v>12.44</v>
      </c>
    </row>
    <row r="136" spans="1:12" ht="31.5" x14ac:dyDescent="0.2">
      <c r="A136" s="87">
        <v>15005728</v>
      </c>
      <c r="B136" s="77"/>
      <c r="C136" s="141"/>
      <c r="D136" s="78" t="s">
        <v>100</v>
      </c>
      <c r="E136" s="79"/>
      <c r="F136" s="78" t="s">
        <v>165</v>
      </c>
      <c r="G136" s="78" t="s">
        <v>96</v>
      </c>
      <c r="H136" s="78" t="s">
        <v>20</v>
      </c>
      <c r="I136" s="80">
        <v>9</v>
      </c>
      <c r="J136" s="78" t="s">
        <v>171</v>
      </c>
      <c r="K136" s="81" t="s">
        <v>349</v>
      </c>
      <c r="L136" s="88">
        <v>-1223.49</v>
      </c>
    </row>
    <row r="137" spans="1:12" ht="21" x14ac:dyDescent="0.2">
      <c r="A137" s="87">
        <v>15000094</v>
      </c>
      <c r="B137" s="77"/>
      <c r="C137" s="141"/>
      <c r="D137" s="78" t="s">
        <v>100</v>
      </c>
      <c r="E137" s="79"/>
      <c r="F137" s="78" t="s">
        <v>173</v>
      </c>
      <c r="G137" s="78" t="s">
        <v>174</v>
      </c>
      <c r="H137" s="78" t="s">
        <v>20</v>
      </c>
      <c r="I137" s="80">
        <v>1</v>
      </c>
      <c r="J137" s="78" t="s">
        <v>175</v>
      </c>
      <c r="K137" s="81" t="s">
        <v>176</v>
      </c>
      <c r="L137" s="88">
        <v>1827.5</v>
      </c>
    </row>
    <row r="138" spans="1:12" ht="21" x14ac:dyDescent="0.2">
      <c r="A138" s="87">
        <v>15000094</v>
      </c>
      <c r="B138" s="77"/>
      <c r="C138" s="141"/>
      <c r="D138" s="78" t="s">
        <v>100</v>
      </c>
      <c r="E138" s="79"/>
      <c r="F138" s="78" t="s">
        <v>173</v>
      </c>
      <c r="G138" s="78" t="s">
        <v>174</v>
      </c>
      <c r="H138" s="78" t="s">
        <v>20</v>
      </c>
      <c r="I138" s="80">
        <v>1</v>
      </c>
      <c r="J138" s="78" t="s">
        <v>44</v>
      </c>
      <c r="K138" s="81" t="s">
        <v>176</v>
      </c>
      <c r="L138" s="88">
        <v>10.67</v>
      </c>
    </row>
    <row r="139" spans="1:12" ht="31.5" x14ac:dyDescent="0.2">
      <c r="A139" s="87">
        <v>15002730</v>
      </c>
      <c r="B139" s="77"/>
      <c r="C139" s="141"/>
      <c r="D139" s="78" t="s">
        <v>100</v>
      </c>
      <c r="E139" s="79"/>
      <c r="F139" s="78" t="s">
        <v>177</v>
      </c>
      <c r="G139" s="78" t="s">
        <v>155</v>
      </c>
      <c r="H139" s="78" t="s">
        <v>20</v>
      </c>
      <c r="I139" s="80">
        <v>5</v>
      </c>
      <c r="J139" s="78" t="s">
        <v>86</v>
      </c>
      <c r="K139" s="81" t="s">
        <v>178</v>
      </c>
      <c r="L139" s="88">
        <v>277.93</v>
      </c>
    </row>
    <row r="140" spans="1:12" ht="31.5" x14ac:dyDescent="0.2">
      <c r="A140" s="87">
        <v>15002730</v>
      </c>
      <c r="B140" s="77"/>
      <c r="C140" s="141"/>
      <c r="D140" s="78" t="s">
        <v>100</v>
      </c>
      <c r="E140" s="79"/>
      <c r="F140" s="78" t="s">
        <v>177</v>
      </c>
      <c r="G140" s="78" t="s">
        <v>155</v>
      </c>
      <c r="H140" s="78" t="s">
        <v>20</v>
      </c>
      <c r="I140" s="80">
        <v>5</v>
      </c>
      <c r="J140" s="78" t="s">
        <v>86</v>
      </c>
      <c r="K140" s="81" t="s">
        <v>178</v>
      </c>
      <c r="L140" s="88">
        <v>17.079999999999998</v>
      </c>
    </row>
    <row r="141" spans="1:12" ht="31.5" x14ac:dyDescent="0.2">
      <c r="A141" s="87">
        <v>15002730</v>
      </c>
      <c r="B141" s="77"/>
      <c r="C141" s="141"/>
      <c r="D141" s="78" t="s">
        <v>100</v>
      </c>
      <c r="E141" s="79"/>
      <c r="F141" s="78" t="s">
        <v>177</v>
      </c>
      <c r="G141" s="78" t="s">
        <v>155</v>
      </c>
      <c r="H141" s="78" t="s">
        <v>20</v>
      </c>
      <c r="I141" s="80">
        <v>5</v>
      </c>
      <c r="J141" s="78" t="s">
        <v>159</v>
      </c>
      <c r="K141" s="81" t="s">
        <v>178</v>
      </c>
      <c r="L141" s="88">
        <v>3645</v>
      </c>
    </row>
    <row r="142" spans="1:12" ht="31.5" x14ac:dyDescent="0.2">
      <c r="A142" s="87">
        <v>15002730</v>
      </c>
      <c r="B142" s="77"/>
      <c r="C142" s="141"/>
      <c r="D142" s="78" t="s">
        <v>100</v>
      </c>
      <c r="E142" s="79"/>
      <c r="F142" s="78" t="s">
        <v>177</v>
      </c>
      <c r="G142" s="78" t="s">
        <v>155</v>
      </c>
      <c r="H142" s="78" t="s">
        <v>20</v>
      </c>
      <c r="I142" s="80">
        <v>5</v>
      </c>
      <c r="J142" s="78" t="s">
        <v>160</v>
      </c>
      <c r="K142" s="81" t="s">
        <v>178</v>
      </c>
      <c r="L142" s="88">
        <v>224</v>
      </c>
    </row>
    <row r="143" spans="1:12" ht="21" x14ac:dyDescent="0.2">
      <c r="A143" s="87">
        <v>15002178</v>
      </c>
      <c r="B143" s="77"/>
      <c r="C143" s="141"/>
      <c r="D143" s="78" t="s">
        <v>100</v>
      </c>
      <c r="E143" s="79"/>
      <c r="F143" s="78" t="s">
        <v>179</v>
      </c>
      <c r="G143" s="78" t="s">
        <v>180</v>
      </c>
      <c r="H143" s="78" t="s">
        <v>20</v>
      </c>
      <c r="I143" s="80">
        <v>4</v>
      </c>
      <c r="J143" s="78" t="s">
        <v>86</v>
      </c>
      <c r="K143" s="81" t="s">
        <v>181</v>
      </c>
      <c r="L143" s="88">
        <v>73.95</v>
      </c>
    </row>
    <row r="144" spans="1:12" ht="21" x14ac:dyDescent="0.2">
      <c r="A144" s="87">
        <v>15002178</v>
      </c>
      <c r="B144" s="77"/>
      <c r="C144" s="141"/>
      <c r="D144" s="78" t="s">
        <v>100</v>
      </c>
      <c r="E144" s="79"/>
      <c r="F144" s="78" t="s">
        <v>179</v>
      </c>
      <c r="G144" s="78" t="s">
        <v>180</v>
      </c>
      <c r="H144" s="78" t="s">
        <v>20</v>
      </c>
      <c r="I144" s="80">
        <v>4</v>
      </c>
      <c r="J144" s="78" t="s">
        <v>86</v>
      </c>
      <c r="K144" s="81" t="s">
        <v>181</v>
      </c>
      <c r="L144" s="88">
        <v>73.95</v>
      </c>
    </row>
    <row r="145" spans="1:12" ht="21" x14ac:dyDescent="0.2">
      <c r="A145" s="87">
        <v>15002178</v>
      </c>
      <c r="B145" s="77"/>
      <c r="C145" s="141"/>
      <c r="D145" s="78" t="s">
        <v>100</v>
      </c>
      <c r="E145" s="79"/>
      <c r="F145" s="78" t="s">
        <v>179</v>
      </c>
      <c r="G145" s="78" t="s">
        <v>180</v>
      </c>
      <c r="H145" s="78" t="s">
        <v>20</v>
      </c>
      <c r="I145" s="80">
        <v>4</v>
      </c>
      <c r="J145" s="78" t="s">
        <v>182</v>
      </c>
      <c r="K145" s="81" t="s">
        <v>181</v>
      </c>
      <c r="L145" s="88">
        <v>986</v>
      </c>
    </row>
    <row r="146" spans="1:12" ht="21" x14ac:dyDescent="0.2">
      <c r="A146" s="87">
        <v>15002178</v>
      </c>
      <c r="B146" s="77"/>
      <c r="C146" s="141"/>
      <c r="D146" s="78" t="s">
        <v>100</v>
      </c>
      <c r="E146" s="79"/>
      <c r="F146" s="78" t="s">
        <v>179</v>
      </c>
      <c r="G146" s="78" t="s">
        <v>180</v>
      </c>
      <c r="H146" s="78" t="s">
        <v>20</v>
      </c>
      <c r="I146" s="80">
        <v>4</v>
      </c>
      <c r="J146" s="78" t="s">
        <v>182</v>
      </c>
      <c r="K146" s="81" t="s">
        <v>181</v>
      </c>
      <c r="L146" s="88">
        <v>986</v>
      </c>
    </row>
    <row r="147" spans="1:12" ht="21" x14ac:dyDescent="0.2">
      <c r="A147" s="87">
        <v>15002178</v>
      </c>
      <c r="B147" s="77"/>
      <c r="C147" s="141"/>
      <c r="D147" s="78" t="s">
        <v>100</v>
      </c>
      <c r="E147" s="79"/>
      <c r="F147" s="78" t="s">
        <v>179</v>
      </c>
      <c r="G147" s="78" t="s">
        <v>180</v>
      </c>
      <c r="H147" s="78" t="s">
        <v>20</v>
      </c>
      <c r="I147" s="80">
        <v>4</v>
      </c>
      <c r="J147" s="78" t="s">
        <v>44</v>
      </c>
      <c r="K147" s="81" t="s">
        <v>181</v>
      </c>
      <c r="L147" s="88">
        <v>9.83</v>
      </c>
    </row>
    <row r="148" spans="1:12" ht="21" x14ac:dyDescent="0.2">
      <c r="A148" s="87">
        <v>15002172</v>
      </c>
      <c r="B148" s="77"/>
      <c r="C148" s="141"/>
      <c r="D148" s="78" t="s">
        <v>100</v>
      </c>
      <c r="E148" s="79"/>
      <c r="F148" s="78" t="s">
        <v>183</v>
      </c>
      <c r="G148" s="78" t="s">
        <v>184</v>
      </c>
      <c r="H148" s="78" t="s">
        <v>20</v>
      </c>
      <c r="I148" s="80">
        <v>4</v>
      </c>
      <c r="J148" s="78" t="s">
        <v>86</v>
      </c>
      <c r="K148" s="81" t="s">
        <v>185</v>
      </c>
      <c r="L148" s="88">
        <v>0.68</v>
      </c>
    </row>
    <row r="149" spans="1:12" ht="21" x14ac:dyDescent="0.2">
      <c r="A149" s="87">
        <v>15002172</v>
      </c>
      <c r="B149" s="77"/>
      <c r="C149" s="141"/>
      <c r="D149" s="78" t="s">
        <v>100</v>
      </c>
      <c r="E149" s="79"/>
      <c r="F149" s="78" t="s">
        <v>183</v>
      </c>
      <c r="G149" s="78" t="s">
        <v>184</v>
      </c>
      <c r="H149" s="78" t="s">
        <v>20</v>
      </c>
      <c r="I149" s="80">
        <v>4</v>
      </c>
      <c r="J149" s="78" t="s">
        <v>186</v>
      </c>
      <c r="K149" s="81" t="s">
        <v>185</v>
      </c>
      <c r="L149" s="88">
        <v>279.83</v>
      </c>
    </row>
    <row r="150" spans="1:12" ht="21" x14ac:dyDescent="0.2">
      <c r="A150" s="87">
        <v>15002172</v>
      </c>
      <c r="B150" s="77"/>
      <c r="C150" s="141"/>
      <c r="D150" s="78" t="s">
        <v>100</v>
      </c>
      <c r="E150" s="79"/>
      <c r="F150" s="78" t="s">
        <v>183</v>
      </c>
      <c r="G150" s="78" t="s">
        <v>184</v>
      </c>
      <c r="H150" s="78" t="s">
        <v>20</v>
      </c>
      <c r="I150" s="80">
        <v>4</v>
      </c>
      <c r="J150" s="78" t="s">
        <v>44</v>
      </c>
      <c r="K150" s="81" t="s">
        <v>185</v>
      </c>
      <c r="L150" s="88">
        <v>9</v>
      </c>
    </row>
    <row r="151" spans="1:12" ht="21" x14ac:dyDescent="0.2">
      <c r="A151" s="87">
        <v>15002262</v>
      </c>
      <c r="B151" s="77"/>
      <c r="C151" s="141"/>
      <c r="D151" s="78" t="s">
        <v>100</v>
      </c>
      <c r="E151" s="79"/>
      <c r="F151" s="78" t="s">
        <v>187</v>
      </c>
      <c r="G151" s="78" t="s">
        <v>174</v>
      </c>
      <c r="H151" s="78" t="s">
        <v>20</v>
      </c>
      <c r="I151" s="80">
        <v>4</v>
      </c>
      <c r="J151" s="78" t="s">
        <v>188</v>
      </c>
      <c r="K151" s="81" t="s">
        <v>189</v>
      </c>
      <c r="L151" s="88">
        <v>1075</v>
      </c>
    </row>
    <row r="152" spans="1:12" ht="21" x14ac:dyDescent="0.2">
      <c r="A152" s="87">
        <v>15002262</v>
      </c>
      <c r="B152" s="77"/>
      <c r="C152" s="141"/>
      <c r="D152" s="78" t="s">
        <v>100</v>
      </c>
      <c r="E152" s="79"/>
      <c r="F152" s="78" t="s">
        <v>187</v>
      </c>
      <c r="G152" s="78" t="s">
        <v>174</v>
      </c>
      <c r="H152" s="78" t="s">
        <v>20</v>
      </c>
      <c r="I152" s="80">
        <v>4</v>
      </c>
      <c r="J152" s="78" t="s">
        <v>44</v>
      </c>
      <c r="K152" s="81" t="s">
        <v>189</v>
      </c>
      <c r="L152" s="88">
        <v>41.29</v>
      </c>
    </row>
    <row r="153" spans="1:12" ht="21" x14ac:dyDescent="0.2">
      <c r="A153" s="87">
        <v>15001693</v>
      </c>
      <c r="B153" s="77"/>
      <c r="C153" s="141"/>
      <c r="D153" s="78" t="s">
        <v>100</v>
      </c>
      <c r="E153" s="79"/>
      <c r="F153" s="78" t="s">
        <v>190</v>
      </c>
      <c r="G153" s="78" t="s">
        <v>191</v>
      </c>
      <c r="H153" s="78" t="s">
        <v>20</v>
      </c>
      <c r="I153" s="80">
        <v>3</v>
      </c>
      <c r="J153" s="78" t="s">
        <v>86</v>
      </c>
      <c r="K153" s="81" t="s">
        <v>192</v>
      </c>
      <c r="L153" s="88">
        <v>48.75</v>
      </c>
    </row>
    <row r="154" spans="1:12" ht="21" x14ac:dyDescent="0.2">
      <c r="A154" s="87">
        <v>15001693</v>
      </c>
      <c r="B154" s="77"/>
      <c r="C154" s="141"/>
      <c r="D154" s="78" t="s">
        <v>100</v>
      </c>
      <c r="E154" s="79"/>
      <c r="F154" s="78" t="s">
        <v>190</v>
      </c>
      <c r="G154" s="78" t="s">
        <v>191</v>
      </c>
      <c r="H154" s="78" t="s">
        <v>20</v>
      </c>
      <c r="I154" s="80">
        <v>3</v>
      </c>
      <c r="J154" s="78" t="s">
        <v>86</v>
      </c>
      <c r="K154" s="81" t="s">
        <v>192</v>
      </c>
      <c r="L154" s="88">
        <v>10.11</v>
      </c>
    </row>
    <row r="155" spans="1:12" ht="21" x14ac:dyDescent="0.2">
      <c r="A155" s="87">
        <v>15001693</v>
      </c>
      <c r="B155" s="77"/>
      <c r="C155" s="141"/>
      <c r="D155" s="78" t="s">
        <v>100</v>
      </c>
      <c r="E155" s="79"/>
      <c r="F155" s="78" t="s">
        <v>190</v>
      </c>
      <c r="G155" s="78" t="s">
        <v>191</v>
      </c>
      <c r="H155" s="78" t="s">
        <v>20</v>
      </c>
      <c r="I155" s="80">
        <v>3</v>
      </c>
      <c r="J155" s="78" t="s">
        <v>193</v>
      </c>
      <c r="K155" s="81" t="s">
        <v>192</v>
      </c>
      <c r="L155" s="88">
        <v>650</v>
      </c>
    </row>
    <row r="156" spans="1:12" ht="21" x14ac:dyDescent="0.2">
      <c r="A156" s="87">
        <v>15001693</v>
      </c>
      <c r="B156" s="77"/>
      <c r="C156" s="141"/>
      <c r="D156" s="78" t="s">
        <v>100</v>
      </c>
      <c r="E156" s="79"/>
      <c r="F156" s="78" t="s">
        <v>190</v>
      </c>
      <c r="G156" s="78" t="s">
        <v>191</v>
      </c>
      <c r="H156" s="78" t="s">
        <v>20</v>
      </c>
      <c r="I156" s="80">
        <v>3</v>
      </c>
      <c r="J156" s="78" t="s">
        <v>44</v>
      </c>
      <c r="K156" s="81" t="s">
        <v>192</v>
      </c>
      <c r="L156" s="88">
        <v>134.86000000000001</v>
      </c>
    </row>
    <row r="157" spans="1:12" ht="21" x14ac:dyDescent="0.2">
      <c r="A157" s="87">
        <v>15001694</v>
      </c>
      <c r="B157" s="77"/>
      <c r="C157" s="141"/>
      <c r="D157" s="78" t="s">
        <v>100</v>
      </c>
      <c r="E157" s="79"/>
      <c r="F157" s="78" t="s">
        <v>194</v>
      </c>
      <c r="G157" s="78" t="s">
        <v>191</v>
      </c>
      <c r="H157" s="78" t="s">
        <v>20</v>
      </c>
      <c r="I157" s="80">
        <v>3</v>
      </c>
      <c r="J157" s="78" t="s">
        <v>86</v>
      </c>
      <c r="K157" s="81" t="s">
        <v>195</v>
      </c>
      <c r="L157" s="88">
        <v>55.5</v>
      </c>
    </row>
    <row r="158" spans="1:12" ht="21" x14ac:dyDescent="0.2">
      <c r="A158" s="87">
        <v>15001694</v>
      </c>
      <c r="B158" s="77"/>
      <c r="C158" s="141"/>
      <c r="D158" s="78" t="s">
        <v>100</v>
      </c>
      <c r="E158" s="79"/>
      <c r="F158" s="78" t="s">
        <v>194</v>
      </c>
      <c r="G158" s="78" t="s">
        <v>191</v>
      </c>
      <c r="H158" s="78" t="s">
        <v>20</v>
      </c>
      <c r="I158" s="80">
        <v>3</v>
      </c>
      <c r="J158" s="78" t="s">
        <v>86</v>
      </c>
      <c r="K158" s="81" t="s">
        <v>195</v>
      </c>
      <c r="L158" s="88">
        <v>9.44</v>
      </c>
    </row>
    <row r="159" spans="1:12" ht="21" x14ac:dyDescent="0.2">
      <c r="A159" s="87">
        <v>15001694</v>
      </c>
      <c r="B159" s="77"/>
      <c r="C159" s="141"/>
      <c r="D159" s="78" t="s">
        <v>100</v>
      </c>
      <c r="E159" s="79"/>
      <c r="F159" s="78" t="s">
        <v>194</v>
      </c>
      <c r="G159" s="78" t="s">
        <v>191</v>
      </c>
      <c r="H159" s="78" t="s">
        <v>20</v>
      </c>
      <c r="I159" s="80">
        <v>3</v>
      </c>
      <c r="J159" s="78" t="s">
        <v>196</v>
      </c>
      <c r="K159" s="81" t="s">
        <v>195</v>
      </c>
      <c r="L159" s="88">
        <v>740</v>
      </c>
    </row>
    <row r="160" spans="1:12" ht="21" x14ac:dyDescent="0.2">
      <c r="A160" s="87">
        <v>15001694</v>
      </c>
      <c r="B160" s="77"/>
      <c r="C160" s="141"/>
      <c r="D160" s="78" t="s">
        <v>100</v>
      </c>
      <c r="E160" s="79"/>
      <c r="F160" s="78" t="s">
        <v>194</v>
      </c>
      <c r="G160" s="78" t="s">
        <v>191</v>
      </c>
      <c r="H160" s="78" t="s">
        <v>20</v>
      </c>
      <c r="I160" s="80">
        <v>3</v>
      </c>
      <c r="J160" s="78" t="s">
        <v>44</v>
      </c>
      <c r="K160" s="81" t="s">
        <v>195</v>
      </c>
      <c r="L160" s="88">
        <v>125.8</v>
      </c>
    </row>
    <row r="161" spans="1:12" ht="21" x14ac:dyDescent="0.2">
      <c r="A161" s="87">
        <v>15002408</v>
      </c>
      <c r="B161" s="77"/>
      <c r="C161" s="141"/>
      <c r="D161" s="78" t="s">
        <v>100</v>
      </c>
      <c r="E161" s="79"/>
      <c r="F161" s="78" t="s">
        <v>197</v>
      </c>
      <c r="G161" s="78" t="s">
        <v>174</v>
      </c>
      <c r="H161" s="78" t="s">
        <v>20</v>
      </c>
      <c r="I161" s="80">
        <v>4</v>
      </c>
      <c r="J161" s="78" t="s">
        <v>198</v>
      </c>
      <c r="K161" s="81" t="s">
        <v>199</v>
      </c>
      <c r="L161" s="88">
        <v>349.38</v>
      </c>
    </row>
    <row r="162" spans="1:12" ht="21" x14ac:dyDescent="0.2">
      <c r="A162" s="87">
        <v>15002408</v>
      </c>
      <c r="B162" s="77"/>
      <c r="C162" s="141"/>
      <c r="D162" s="78" t="s">
        <v>100</v>
      </c>
      <c r="E162" s="79"/>
      <c r="F162" s="78" t="s">
        <v>197</v>
      </c>
      <c r="G162" s="78" t="s">
        <v>174</v>
      </c>
      <c r="H162" s="78" t="s">
        <v>20</v>
      </c>
      <c r="I162" s="80">
        <v>4</v>
      </c>
      <c r="J162" s="78" t="s">
        <v>44</v>
      </c>
      <c r="K162" s="81" t="s">
        <v>199</v>
      </c>
      <c r="L162" s="88">
        <v>17.350000000000001</v>
      </c>
    </row>
    <row r="163" spans="1:12" ht="21" x14ac:dyDescent="0.2">
      <c r="A163" s="87">
        <v>15001726</v>
      </c>
      <c r="B163" s="77"/>
      <c r="C163" s="141"/>
      <c r="D163" s="78" t="s">
        <v>100</v>
      </c>
      <c r="E163" s="79"/>
      <c r="F163" s="78" t="s">
        <v>200</v>
      </c>
      <c r="G163" s="78" t="s">
        <v>201</v>
      </c>
      <c r="H163" s="78" t="s">
        <v>20</v>
      </c>
      <c r="I163" s="80">
        <v>3</v>
      </c>
      <c r="J163" s="78" t="s">
        <v>86</v>
      </c>
      <c r="K163" s="81" t="s">
        <v>202</v>
      </c>
      <c r="L163" s="88">
        <v>36.75</v>
      </c>
    </row>
    <row r="164" spans="1:12" ht="21" x14ac:dyDescent="0.2">
      <c r="A164" s="87">
        <v>15001726</v>
      </c>
      <c r="B164" s="77"/>
      <c r="C164" s="141"/>
      <c r="D164" s="78" t="s">
        <v>100</v>
      </c>
      <c r="E164" s="79"/>
      <c r="F164" s="78" t="s">
        <v>200</v>
      </c>
      <c r="G164" s="78" t="s">
        <v>201</v>
      </c>
      <c r="H164" s="78" t="s">
        <v>20</v>
      </c>
      <c r="I164" s="80">
        <v>3</v>
      </c>
      <c r="J164" s="78" t="s">
        <v>86</v>
      </c>
      <c r="K164" s="81" t="s">
        <v>202</v>
      </c>
      <c r="L164" s="88">
        <v>4.8499999999999996</v>
      </c>
    </row>
    <row r="165" spans="1:12" ht="21" x14ac:dyDescent="0.2">
      <c r="A165" s="87">
        <v>15001726</v>
      </c>
      <c r="B165" s="77"/>
      <c r="C165" s="141"/>
      <c r="D165" s="78" t="s">
        <v>100</v>
      </c>
      <c r="E165" s="79"/>
      <c r="F165" s="78" t="s">
        <v>200</v>
      </c>
      <c r="G165" s="78" t="s">
        <v>201</v>
      </c>
      <c r="H165" s="78" t="s">
        <v>20</v>
      </c>
      <c r="I165" s="80">
        <v>3</v>
      </c>
      <c r="J165" s="78" t="s">
        <v>203</v>
      </c>
      <c r="K165" s="81" t="s">
        <v>202</v>
      </c>
      <c r="L165" s="88">
        <v>490</v>
      </c>
    </row>
    <row r="166" spans="1:12" ht="21" x14ac:dyDescent="0.2">
      <c r="A166" s="87">
        <v>15001726</v>
      </c>
      <c r="B166" s="77"/>
      <c r="C166" s="141"/>
      <c r="D166" s="78" t="s">
        <v>100</v>
      </c>
      <c r="E166" s="79"/>
      <c r="F166" s="78" t="s">
        <v>200</v>
      </c>
      <c r="G166" s="78" t="s">
        <v>201</v>
      </c>
      <c r="H166" s="78" t="s">
        <v>20</v>
      </c>
      <c r="I166" s="80">
        <v>3</v>
      </c>
      <c r="J166" s="78" t="s">
        <v>44</v>
      </c>
      <c r="K166" s="81" t="s">
        <v>202</v>
      </c>
      <c r="L166" s="88">
        <v>64.67</v>
      </c>
    </row>
    <row r="167" spans="1:12" ht="21" x14ac:dyDescent="0.2">
      <c r="A167" s="87">
        <v>15002524</v>
      </c>
      <c r="B167" s="77"/>
      <c r="C167" s="141"/>
      <c r="D167" s="78" t="s">
        <v>100</v>
      </c>
      <c r="E167" s="79"/>
      <c r="F167" s="78" t="s">
        <v>204</v>
      </c>
      <c r="G167" s="78" t="s">
        <v>174</v>
      </c>
      <c r="H167" s="78" t="s">
        <v>20</v>
      </c>
      <c r="I167" s="80">
        <v>4</v>
      </c>
      <c r="J167" s="78" t="s">
        <v>175</v>
      </c>
      <c r="K167" s="81" t="s">
        <v>205</v>
      </c>
      <c r="L167" s="88">
        <v>914.81</v>
      </c>
    </row>
    <row r="168" spans="1:12" ht="21" x14ac:dyDescent="0.2">
      <c r="A168" s="87">
        <v>15002524</v>
      </c>
      <c r="B168" s="77"/>
      <c r="C168" s="141"/>
      <c r="D168" s="78" t="s">
        <v>100</v>
      </c>
      <c r="E168" s="79"/>
      <c r="F168" s="78" t="s">
        <v>204</v>
      </c>
      <c r="G168" s="78" t="s">
        <v>174</v>
      </c>
      <c r="H168" s="78" t="s">
        <v>20</v>
      </c>
      <c r="I168" s="80">
        <v>4</v>
      </c>
      <c r="J168" s="78" t="s">
        <v>44</v>
      </c>
      <c r="K168" s="81" t="s">
        <v>205</v>
      </c>
      <c r="L168" s="88">
        <v>9.19</v>
      </c>
    </row>
    <row r="169" spans="1:12" ht="21" x14ac:dyDescent="0.2">
      <c r="A169" s="87">
        <v>15002525</v>
      </c>
      <c r="B169" s="77"/>
      <c r="C169" s="141"/>
      <c r="D169" s="78" t="s">
        <v>100</v>
      </c>
      <c r="E169" s="79"/>
      <c r="F169" s="78" t="s">
        <v>206</v>
      </c>
      <c r="G169" s="78" t="s">
        <v>174</v>
      </c>
      <c r="H169" s="78" t="s">
        <v>20</v>
      </c>
      <c r="I169" s="80">
        <v>4</v>
      </c>
      <c r="J169" s="78" t="s">
        <v>207</v>
      </c>
      <c r="K169" s="81" t="s">
        <v>208</v>
      </c>
      <c r="L169" s="88">
        <v>60.27</v>
      </c>
    </row>
    <row r="170" spans="1:12" ht="21" x14ac:dyDescent="0.2">
      <c r="A170" s="87">
        <v>15002525</v>
      </c>
      <c r="B170" s="77"/>
      <c r="C170" s="141"/>
      <c r="D170" s="78" t="s">
        <v>100</v>
      </c>
      <c r="E170" s="79"/>
      <c r="F170" s="78" t="s">
        <v>206</v>
      </c>
      <c r="G170" s="78" t="s">
        <v>174</v>
      </c>
      <c r="H170" s="78" t="s">
        <v>20</v>
      </c>
      <c r="I170" s="80">
        <v>4</v>
      </c>
      <c r="J170" s="78" t="s">
        <v>44</v>
      </c>
      <c r="K170" s="81" t="s">
        <v>208</v>
      </c>
      <c r="L170" s="88">
        <v>25.34</v>
      </c>
    </row>
    <row r="171" spans="1:12" ht="21" x14ac:dyDescent="0.2">
      <c r="A171" s="87">
        <v>15002726</v>
      </c>
      <c r="B171" s="77"/>
      <c r="C171" s="141"/>
      <c r="D171" s="78" t="s">
        <v>100</v>
      </c>
      <c r="E171" s="79"/>
      <c r="F171" s="78" t="s">
        <v>209</v>
      </c>
      <c r="G171" s="78" t="s">
        <v>201</v>
      </c>
      <c r="H171" s="78" t="s">
        <v>20</v>
      </c>
      <c r="I171" s="80">
        <v>5</v>
      </c>
      <c r="J171" s="78" t="s">
        <v>86</v>
      </c>
      <c r="K171" s="81" t="s">
        <v>210</v>
      </c>
      <c r="L171" s="88">
        <v>72.44</v>
      </c>
    </row>
    <row r="172" spans="1:12" ht="21" x14ac:dyDescent="0.2">
      <c r="A172" s="87">
        <v>15002726</v>
      </c>
      <c r="B172" s="77"/>
      <c r="C172" s="141"/>
      <c r="D172" s="78" t="s">
        <v>100</v>
      </c>
      <c r="E172" s="79"/>
      <c r="F172" s="78" t="s">
        <v>209</v>
      </c>
      <c r="G172" s="78" t="s">
        <v>201</v>
      </c>
      <c r="H172" s="78" t="s">
        <v>20</v>
      </c>
      <c r="I172" s="80">
        <v>5</v>
      </c>
      <c r="J172" s="78" t="s">
        <v>86</v>
      </c>
      <c r="K172" s="81" t="s">
        <v>210</v>
      </c>
      <c r="L172" s="88">
        <v>4.8099999999999996</v>
      </c>
    </row>
    <row r="173" spans="1:12" ht="21" x14ac:dyDescent="0.2">
      <c r="A173" s="87">
        <v>15002726</v>
      </c>
      <c r="B173" s="77"/>
      <c r="C173" s="141"/>
      <c r="D173" s="78" t="s">
        <v>100</v>
      </c>
      <c r="E173" s="79"/>
      <c r="F173" s="78" t="s">
        <v>209</v>
      </c>
      <c r="G173" s="78" t="s">
        <v>201</v>
      </c>
      <c r="H173" s="78" t="s">
        <v>20</v>
      </c>
      <c r="I173" s="80">
        <v>5</v>
      </c>
      <c r="J173" s="78" t="s">
        <v>211</v>
      </c>
      <c r="K173" s="81" t="s">
        <v>210</v>
      </c>
      <c r="L173" s="88">
        <v>950</v>
      </c>
    </row>
    <row r="174" spans="1:12" ht="21" x14ac:dyDescent="0.2">
      <c r="A174" s="87">
        <v>15002726</v>
      </c>
      <c r="B174" s="77"/>
      <c r="C174" s="141"/>
      <c r="D174" s="78" t="s">
        <v>100</v>
      </c>
      <c r="E174" s="79"/>
      <c r="F174" s="78" t="s">
        <v>209</v>
      </c>
      <c r="G174" s="78" t="s">
        <v>201</v>
      </c>
      <c r="H174" s="78" t="s">
        <v>20</v>
      </c>
      <c r="I174" s="80">
        <v>5</v>
      </c>
      <c r="J174" s="78" t="s">
        <v>44</v>
      </c>
      <c r="K174" s="81" t="s">
        <v>210</v>
      </c>
      <c r="L174" s="88">
        <v>63.04</v>
      </c>
    </row>
    <row r="175" spans="1:12" ht="21" x14ac:dyDescent="0.2">
      <c r="A175" s="87">
        <v>15003198</v>
      </c>
      <c r="B175" s="77"/>
      <c r="C175" s="141"/>
      <c r="D175" s="78" t="s">
        <v>100</v>
      </c>
      <c r="E175" s="79"/>
      <c r="F175" s="78" t="s">
        <v>212</v>
      </c>
      <c r="G175" s="78" t="s">
        <v>65</v>
      </c>
      <c r="H175" s="78" t="s">
        <v>20</v>
      </c>
      <c r="I175" s="80">
        <v>5</v>
      </c>
      <c r="J175" s="78" t="s">
        <v>213</v>
      </c>
      <c r="K175" s="81" t="s">
        <v>214</v>
      </c>
      <c r="L175" s="88">
        <v>69.959999999999994</v>
      </c>
    </row>
    <row r="176" spans="1:12" ht="21" x14ac:dyDescent="0.2">
      <c r="A176" s="87">
        <v>15003198</v>
      </c>
      <c r="B176" s="77"/>
      <c r="C176" s="141"/>
      <c r="D176" s="78" t="s">
        <v>100</v>
      </c>
      <c r="E176" s="79"/>
      <c r="F176" s="78" t="s">
        <v>212</v>
      </c>
      <c r="G176" s="78" t="s">
        <v>65</v>
      </c>
      <c r="H176" s="78" t="s">
        <v>20</v>
      </c>
      <c r="I176" s="80">
        <v>5</v>
      </c>
      <c r="J176" s="78" t="s">
        <v>215</v>
      </c>
      <c r="K176" s="81" t="s">
        <v>214</v>
      </c>
      <c r="L176" s="88">
        <v>111.39</v>
      </c>
    </row>
    <row r="177" spans="1:12" ht="21" x14ac:dyDescent="0.2">
      <c r="A177" s="87">
        <v>15003198</v>
      </c>
      <c r="B177" s="77"/>
      <c r="C177" s="141"/>
      <c r="D177" s="78" t="s">
        <v>100</v>
      </c>
      <c r="E177" s="79"/>
      <c r="F177" s="78" t="s">
        <v>212</v>
      </c>
      <c r="G177" s="78" t="s">
        <v>65</v>
      </c>
      <c r="H177" s="78" t="s">
        <v>20</v>
      </c>
      <c r="I177" s="80">
        <v>5</v>
      </c>
      <c r="J177" s="78" t="s">
        <v>44</v>
      </c>
      <c r="K177" s="81" t="s">
        <v>214</v>
      </c>
      <c r="L177" s="88">
        <v>9.25</v>
      </c>
    </row>
    <row r="178" spans="1:12" ht="31.5" x14ac:dyDescent="0.2">
      <c r="A178" s="87">
        <v>15006514</v>
      </c>
      <c r="B178" s="77"/>
      <c r="C178" s="141"/>
      <c r="D178" s="78" t="s">
        <v>100</v>
      </c>
      <c r="E178" s="79"/>
      <c r="F178" s="78" t="s">
        <v>426</v>
      </c>
      <c r="G178" s="78" t="s">
        <v>155</v>
      </c>
      <c r="H178" s="78" t="s">
        <v>20</v>
      </c>
      <c r="I178" s="80">
        <v>10</v>
      </c>
      <c r="J178" s="78" t="s">
        <v>86</v>
      </c>
      <c r="K178" s="81" t="s">
        <v>427</v>
      </c>
      <c r="L178" s="88">
        <v>1508.99</v>
      </c>
    </row>
    <row r="179" spans="1:12" ht="31.5" x14ac:dyDescent="0.2">
      <c r="A179" s="87">
        <v>15006514</v>
      </c>
      <c r="B179" s="77"/>
      <c r="C179" s="141"/>
      <c r="D179" s="78" t="s">
        <v>100</v>
      </c>
      <c r="E179" s="79"/>
      <c r="F179" s="78" t="s">
        <v>426</v>
      </c>
      <c r="G179" s="78" t="s">
        <v>155</v>
      </c>
      <c r="H179" s="78" t="s">
        <v>20</v>
      </c>
      <c r="I179" s="80">
        <v>10</v>
      </c>
      <c r="J179" s="78" t="s">
        <v>428</v>
      </c>
      <c r="K179" s="81" t="s">
        <v>427</v>
      </c>
      <c r="L179" s="88">
        <v>19790</v>
      </c>
    </row>
    <row r="180" spans="1:12" ht="31.5" x14ac:dyDescent="0.2">
      <c r="A180" s="87">
        <v>15006514</v>
      </c>
      <c r="B180" s="77"/>
      <c r="C180" s="141"/>
      <c r="D180" s="78" t="s">
        <v>100</v>
      </c>
      <c r="E180" s="79"/>
      <c r="F180" s="78" t="s">
        <v>426</v>
      </c>
      <c r="G180" s="78" t="s">
        <v>155</v>
      </c>
      <c r="H180" s="78" t="s">
        <v>20</v>
      </c>
      <c r="I180" s="80">
        <v>10</v>
      </c>
      <c r="J180" s="78" t="s">
        <v>44</v>
      </c>
      <c r="K180" s="81" t="s">
        <v>427</v>
      </c>
      <c r="L180" s="88">
        <v>210.57</v>
      </c>
    </row>
    <row r="181" spans="1:12" ht="21" x14ac:dyDescent="0.2">
      <c r="A181" s="87">
        <v>15005842</v>
      </c>
      <c r="B181" s="77"/>
      <c r="C181" s="141"/>
      <c r="D181" s="78" t="s">
        <v>100</v>
      </c>
      <c r="E181" s="79"/>
      <c r="F181" s="78" t="s">
        <v>350</v>
      </c>
      <c r="G181" s="78" t="s">
        <v>174</v>
      </c>
      <c r="H181" s="78" t="s">
        <v>20</v>
      </c>
      <c r="I181" s="80">
        <v>9</v>
      </c>
      <c r="J181" s="78" t="s">
        <v>198</v>
      </c>
      <c r="K181" s="81" t="s">
        <v>429</v>
      </c>
      <c r="L181" s="88">
        <v>699.56</v>
      </c>
    </row>
    <row r="182" spans="1:12" ht="21" x14ac:dyDescent="0.2">
      <c r="A182" s="87">
        <v>15005842</v>
      </c>
      <c r="B182" s="77"/>
      <c r="C182" s="141"/>
      <c r="D182" s="78" t="s">
        <v>100</v>
      </c>
      <c r="E182" s="79"/>
      <c r="F182" s="78" t="s">
        <v>350</v>
      </c>
      <c r="G182" s="78" t="s">
        <v>174</v>
      </c>
      <c r="H182" s="78" t="s">
        <v>20</v>
      </c>
      <c r="I182" s="80">
        <v>9</v>
      </c>
      <c r="J182" s="78" t="s">
        <v>44</v>
      </c>
      <c r="K182" s="81" t="s">
        <v>429</v>
      </c>
      <c r="L182" s="88">
        <v>17.38</v>
      </c>
    </row>
    <row r="183" spans="1:12" ht="21" x14ac:dyDescent="0.2">
      <c r="A183" s="87">
        <v>15006241</v>
      </c>
      <c r="B183" s="77"/>
      <c r="C183" s="141"/>
      <c r="D183" s="78" t="s">
        <v>100</v>
      </c>
      <c r="E183" s="79"/>
      <c r="F183" s="78" t="s">
        <v>430</v>
      </c>
      <c r="G183" s="78" t="s">
        <v>174</v>
      </c>
      <c r="H183" s="78" t="s">
        <v>20</v>
      </c>
      <c r="I183" s="80">
        <v>9</v>
      </c>
      <c r="J183" s="78" t="s">
        <v>431</v>
      </c>
      <c r="K183" s="81" t="s">
        <v>432</v>
      </c>
      <c r="L183" s="88">
        <v>678.04</v>
      </c>
    </row>
    <row r="184" spans="1:12" ht="21" x14ac:dyDescent="0.2">
      <c r="A184" s="87">
        <v>15006241</v>
      </c>
      <c r="B184" s="77"/>
      <c r="C184" s="141"/>
      <c r="D184" s="78" t="s">
        <v>100</v>
      </c>
      <c r="E184" s="79"/>
      <c r="F184" s="78" t="s">
        <v>430</v>
      </c>
      <c r="G184" s="78" t="s">
        <v>174</v>
      </c>
      <c r="H184" s="78" t="s">
        <v>20</v>
      </c>
      <c r="I184" s="80">
        <v>9</v>
      </c>
      <c r="J184" s="78" t="s">
        <v>44</v>
      </c>
      <c r="K184" s="81" t="s">
        <v>432</v>
      </c>
      <c r="L184" s="88">
        <v>35.74</v>
      </c>
    </row>
    <row r="185" spans="1:12" ht="21" x14ac:dyDescent="0.2">
      <c r="A185" s="87">
        <v>15006727</v>
      </c>
      <c r="B185" s="77"/>
      <c r="C185" s="141"/>
      <c r="D185" s="78" t="s">
        <v>100</v>
      </c>
      <c r="E185" s="79"/>
      <c r="F185" s="78" t="s">
        <v>433</v>
      </c>
      <c r="G185" s="78" t="s">
        <v>174</v>
      </c>
      <c r="H185" s="78" t="s">
        <v>20</v>
      </c>
      <c r="I185" s="80">
        <v>10</v>
      </c>
      <c r="J185" s="78" t="s">
        <v>434</v>
      </c>
      <c r="K185" s="81" t="s">
        <v>435</v>
      </c>
      <c r="L185" s="88">
        <v>113.01</v>
      </c>
    </row>
    <row r="186" spans="1:12" ht="21" x14ac:dyDescent="0.2">
      <c r="A186" s="87">
        <v>15006727</v>
      </c>
      <c r="B186" s="77"/>
      <c r="C186" s="141"/>
      <c r="D186" s="78" t="s">
        <v>100</v>
      </c>
      <c r="E186" s="79"/>
      <c r="F186" s="78" t="s">
        <v>433</v>
      </c>
      <c r="G186" s="78" t="s">
        <v>174</v>
      </c>
      <c r="H186" s="78" t="s">
        <v>20</v>
      </c>
      <c r="I186" s="80">
        <v>10</v>
      </c>
      <c r="J186" s="78" t="s">
        <v>44</v>
      </c>
      <c r="K186" s="81" t="s">
        <v>435</v>
      </c>
      <c r="L186" s="88">
        <v>9.09</v>
      </c>
    </row>
    <row r="187" spans="1:12" ht="21" x14ac:dyDescent="0.2">
      <c r="A187" s="91"/>
      <c r="B187" s="76">
        <v>15</v>
      </c>
      <c r="C187" s="142"/>
      <c r="D187" s="78" t="s">
        <v>100</v>
      </c>
      <c r="E187" s="79"/>
      <c r="F187" s="78"/>
      <c r="G187" s="78" t="s">
        <v>18</v>
      </c>
      <c r="H187" s="78" t="s">
        <v>20</v>
      </c>
      <c r="I187" s="80">
        <v>1</v>
      </c>
      <c r="J187" s="78" t="s">
        <v>216</v>
      </c>
      <c r="K187" s="81"/>
      <c r="L187" s="88">
        <v>-3342.45</v>
      </c>
    </row>
    <row r="188" spans="1:12" ht="21" x14ac:dyDescent="0.2">
      <c r="A188" s="89"/>
      <c r="B188" s="82" t="s">
        <v>99</v>
      </c>
      <c r="C188" s="82" t="s">
        <v>397</v>
      </c>
      <c r="D188" s="83"/>
      <c r="E188" s="83"/>
      <c r="F188" s="83"/>
      <c r="G188" s="83"/>
      <c r="H188" s="83"/>
      <c r="I188" s="83"/>
      <c r="J188" s="83"/>
      <c r="K188" s="84"/>
      <c r="L188" s="90">
        <v>74767.259999999995</v>
      </c>
    </row>
    <row r="189" spans="1:12" ht="21" x14ac:dyDescent="0.2">
      <c r="A189" s="87">
        <v>15001222</v>
      </c>
      <c r="B189" s="77"/>
      <c r="C189" s="140" t="s">
        <v>217</v>
      </c>
      <c r="D189" s="78" t="s">
        <v>218</v>
      </c>
      <c r="E189" s="79"/>
      <c r="F189" s="78" t="s">
        <v>18</v>
      </c>
      <c r="G189" s="78" t="s">
        <v>19</v>
      </c>
      <c r="H189" s="78" t="s">
        <v>20</v>
      </c>
      <c r="I189" s="80">
        <v>2</v>
      </c>
      <c r="J189" s="78" t="s">
        <v>86</v>
      </c>
      <c r="K189" s="81" t="s">
        <v>219</v>
      </c>
      <c r="L189" s="88">
        <v>19.05</v>
      </c>
    </row>
    <row r="190" spans="1:12" ht="21" x14ac:dyDescent="0.2">
      <c r="A190" s="87">
        <v>15001222</v>
      </c>
      <c r="B190" s="77"/>
      <c r="C190" s="141"/>
      <c r="D190" s="78" t="s">
        <v>218</v>
      </c>
      <c r="E190" s="79"/>
      <c r="F190" s="78" t="s">
        <v>18</v>
      </c>
      <c r="G190" s="78" t="s">
        <v>19</v>
      </c>
      <c r="H190" s="78" t="s">
        <v>20</v>
      </c>
      <c r="I190" s="80">
        <v>2</v>
      </c>
      <c r="J190" s="78" t="s">
        <v>86</v>
      </c>
      <c r="K190" s="81" t="s">
        <v>219</v>
      </c>
      <c r="L190" s="88">
        <v>7.09</v>
      </c>
    </row>
    <row r="191" spans="1:12" ht="21" x14ac:dyDescent="0.2">
      <c r="A191" s="87">
        <v>15001222</v>
      </c>
      <c r="B191" s="77"/>
      <c r="C191" s="141"/>
      <c r="D191" s="78" t="s">
        <v>218</v>
      </c>
      <c r="E191" s="79"/>
      <c r="F191" s="78" t="s">
        <v>18</v>
      </c>
      <c r="G191" s="78" t="s">
        <v>19</v>
      </c>
      <c r="H191" s="78" t="s">
        <v>20</v>
      </c>
      <c r="I191" s="80">
        <v>2</v>
      </c>
      <c r="J191" s="78" t="s">
        <v>109</v>
      </c>
      <c r="K191" s="81" t="s">
        <v>219</v>
      </c>
      <c r="L191" s="88">
        <v>254.05</v>
      </c>
    </row>
    <row r="192" spans="1:12" ht="21" x14ac:dyDescent="0.2">
      <c r="A192" s="87">
        <v>15001222</v>
      </c>
      <c r="B192" s="77"/>
      <c r="C192" s="141"/>
      <c r="D192" s="78" t="s">
        <v>218</v>
      </c>
      <c r="E192" s="79"/>
      <c r="F192" s="78" t="s">
        <v>18</v>
      </c>
      <c r="G192" s="78" t="s">
        <v>19</v>
      </c>
      <c r="H192" s="78" t="s">
        <v>20</v>
      </c>
      <c r="I192" s="80">
        <v>2</v>
      </c>
      <c r="J192" s="78" t="s">
        <v>220</v>
      </c>
      <c r="K192" s="81" t="s">
        <v>219</v>
      </c>
      <c r="L192" s="88">
        <v>52.66</v>
      </c>
    </row>
    <row r="193" spans="1:12" ht="21" x14ac:dyDescent="0.2">
      <c r="A193" s="87">
        <v>15001222</v>
      </c>
      <c r="B193" s="77"/>
      <c r="C193" s="141"/>
      <c r="D193" s="78" t="s">
        <v>218</v>
      </c>
      <c r="E193" s="79"/>
      <c r="F193" s="78" t="s">
        <v>18</v>
      </c>
      <c r="G193" s="78" t="s">
        <v>19</v>
      </c>
      <c r="H193" s="78" t="s">
        <v>20</v>
      </c>
      <c r="I193" s="80">
        <v>2</v>
      </c>
      <c r="J193" s="78" t="s">
        <v>128</v>
      </c>
      <c r="K193" s="81" t="s">
        <v>219</v>
      </c>
      <c r="L193" s="88">
        <v>94.5</v>
      </c>
    </row>
    <row r="194" spans="1:12" ht="21" x14ac:dyDescent="0.2">
      <c r="A194" s="87">
        <v>15001222</v>
      </c>
      <c r="B194" s="77"/>
      <c r="C194" s="141"/>
      <c r="D194" s="78" t="s">
        <v>218</v>
      </c>
      <c r="E194" s="79"/>
      <c r="F194" s="78" t="s">
        <v>18</v>
      </c>
      <c r="G194" s="78" t="s">
        <v>19</v>
      </c>
      <c r="H194" s="78" t="s">
        <v>20</v>
      </c>
      <c r="I194" s="80">
        <v>2</v>
      </c>
      <c r="J194" s="78" t="s">
        <v>221</v>
      </c>
      <c r="K194" s="81" t="s">
        <v>219</v>
      </c>
      <c r="L194" s="88">
        <v>196.09</v>
      </c>
    </row>
    <row r="195" spans="1:12" ht="21" x14ac:dyDescent="0.2">
      <c r="A195" s="87">
        <v>15001222</v>
      </c>
      <c r="B195" s="77"/>
      <c r="C195" s="141"/>
      <c r="D195" s="78" t="s">
        <v>218</v>
      </c>
      <c r="E195" s="79"/>
      <c r="F195" s="78" t="s">
        <v>18</v>
      </c>
      <c r="G195" s="78" t="s">
        <v>19</v>
      </c>
      <c r="H195" s="78" t="s">
        <v>20</v>
      </c>
      <c r="I195" s="80">
        <v>2</v>
      </c>
      <c r="J195" s="78" t="s">
        <v>222</v>
      </c>
      <c r="K195" s="81" t="s">
        <v>219</v>
      </c>
      <c r="L195" s="88">
        <v>216.48</v>
      </c>
    </row>
    <row r="196" spans="1:12" ht="21" x14ac:dyDescent="0.2">
      <c r="A196" s="87">
        <v>15001944</v>
      </c>
      <c r="B196" s="77"/>
      <c r="C196" s="141"/>
      <c r="D196" s="78" t="s">
        <v>218</v>
      </c>
      <c r="E196" s="79"/>
      <c r="F196" s="78" t="s">
        <v>18</v>
      </c>
      <c r="G196" s="78" t="s">
        <v>19</v>
      </c>
      <c r="H196" s="78" t="s">
        <v>20</v>
      </c>
      <c r="I196" s="80">
        <v>3</v>
      </c>
      <c r="J196" s="78" t="s">
        <v>223</v>
      </c>
      <c r="K196" s="81" t="s">
        <v>119</v>
      </c>
      <c r="L196" s="88">
        <v>43.13</v>
      </c>
    </row>
    <row r="197" spans="1:12" ht="21" x14ac:dyDescent="0.2">
      <c r="A197" s="87">
        <v>15001944</v>
      </c>
      <c r="B197" s="77"/>
      <c r="C197" s="141"/>
      <c r="D197" s="78" t="s">
        <v>218</v>
      </c>
      <c r="E197" s="79"/>
      <c r="F197" s="78" t="s">
        <v>18</v>
      </c>
      <c r="G197" s="78" t="s">
        <v>19</v>
      </c>
      <c r="H197" s="78" t="s">
        <v>20</v>
      </c>
      <c r="I197" s="80">
        <v>3</v>
      </c>
      <c r="J197" s="78" t="s">
        <v>86</v>
      </c>
      <c r="K197" s="81" t="s">
        <v>119</v>
      </c>
      <c r="L197" s="88">
        <v>3.23</v>
      </c>
    </row>
    <row r="198" spans="1:12" ht="21" x14ac:dyDescent="0.2">
      <c r="A198" s="87">
        <v>15002651</v>
      </c>
      <c r="B198" s="77"/>
      <c r="C198" s="141"/>
      <c r="D198" s="78" t="s">
        <v>218</v>
      </c>
      <c r="E198" s="79"/>
      <c r="F198" s="78" t="s">
        <v>18</v>
      </c>
      <c r="G198" s="78" t="s">
        <v>19</v>
      </c>
      <c r="H198" s="78" t="s">
        <v>20</v>
      </c>
      <c r="I198" s="80">
        <v>4</v>
      </c>
      <c r="J198" s="78" t="s">
        <v>86</v>
      </c>
      <c r="K198" s="81" t="s">
        <v>22</v>
      </c>
      <c r="L198" s="88">
        <v>14.12</v>
      </c>
    </row>
    <row r="199" spans="1:12" ht="21" x14ac:dyDescent="0.2">
      <c r="A199" s="87">
        <v>15002651</v>
      </c>
      <c r="B199" s="77"/>
      <c r="C199" s="141"/>
      <c r="D199" s="78" t="s">
        <v>218</v>
      </c>
      <c r="E199" s="79"/>
      <c r="F199" s="78" t="s">
        <v>18</v>
      </c>
      <c r="G199" s="78" t="s">
        <v>19</v>
      </c>
      <c r="H199" s="78" t="s">
        <v>20</v>
      </c>
      <c r="I199" s="80">
        <v>4</v>
      </c>
      <c r="J199" s="78" t="s">
        <v>224</v>
      </c>
      <c r="K199" s="81" t="s">
        <v>22</v>
      </c>
      <c r="L199" s="88">
        <v>97.5</v>
      </c>
    </row>
    <row r="200" spans="1:12" ht="21" x14ac:dyDescent="0.2">
      <c r="A200" s="87">
        <v>15002651</v>
      </c>
      <c r="B200" s="77"/>
      <c r="C200" s="141"/>
      <c r="D200" s="78" t="s">
        <v>218</v>
      </c>
      <c r="E200" s="79"/>
      <c r="F200" s="78" t="s">
        <v>18</v>
      </c>
      <c r="G200" s="78" t="s">
        <v>19</v>
      </c>
      <c r="H200" s="78" t="s">
        <v>20</v>
      </c>
      <c r="I200" s="80">
        <v>4</v>
      </c>
      <c r="J200" s="78" t="s">
        <v>109</v>
      </c>
      <c r="K200" s="81" t="s">
        <v>22</v>
      </c>
      <c r="L200" s="88">
        <v>185.2</v>
      </c>
    </row>
    <row r="201" spans="1:12" ht="21" x14ac:dyDescent="0.2">
      <c r="A201" s="87">
        <v>15002651</v>
      </c>
      <c r="B201" s="77"/>
      <c r="C201" s="141"/>
      <c r="D201" s="78" t="s">
        <v>218</v>
      </c>
      <c r="E201" s="79"/>
      <c r="F201" s="78" t="s">
        <v>18</v>
      </c>
      <c r="G201" s="78" t="s">
        <v>19</v>
      </c>
      <c r="H201" s="78" t="s">
        <v>20</v>
      </c>
      <c r="I201" s="80">
        <v>4</v>
      </c>
      <c r="J201" s="78" t="s">
        <v>86</v>
      </c>
      <c r="K201" s="81" t="s">
        <v>22</v>
      </c>
      <c r="L201" s="88">
        <v>7.43</v>
      </c>
    </row>
    <row r="202" spans="1:12" ht="21" x14ac:dyDescent="0.2">
      <c r="A202" s="87">
        <v>15003670</v>
      </c>
      <c r="B202" s="77"/>
      <c r="C202" s="141"/>
      <c r="D202" s="78" t="s">
        <v>218</v>
      </c>
      <c r="E202" s="79"/>
      <c r="F202" s="78" t="s">
        <v>18</v>
      </c>
      <c r="G202" s="78" t="s">
        <v>19</v>
      </c>
      <c r="H202" s="78" t="s">
        <v>20</v>
      </c>
      <c r="I202" s="80">
        <v>5</v>
      </c>
      <c r="J202" s="78" t="s">
        <v>86</v>
      </c>
      <c r="K202" s="81" t="s">
        <v>137</v>
      </c>
      <c r="L202" s="88">
        <v>2.0099999999999998</v>
      </c>
    </row>
    <row r="203" spans="1:12" ht="21" x14ac:dyDescent="0.2">
      <c r="A203" s="87">
        <v>15003670</v>
      </c>
      <c r="B203" s="77"/>
      <c r="C203" s="141"/>
      <c r="D203" s="78" t="s">
        <v>218</v>
      </c>
      <c r="E203" s="79"/>
      <c r="F203" s="78" t="s">
        <v>18</v>
      </c>
      <c r="G203" s="78" t="s">
        <v>19</v>
      </c>
      <c r="H203" s="78" t="s">
        <v>20</v>
      </c>
      <c r="I203" s="80">
        <v>5</v>
      </c>
      <c r="J203" s="78" t="s">
        <v>225</v>
      </c>
      <c r="K203" s="81" t="s">
        <v>137</v>
      </c>
      <c r="L203" s="88">
        <v>26.36</v>
      </c>
    </row>
    <row r="204" spans="1:12" ht="21" x14ac:dyDescent="0.2">
      <c r="A204" s="87">
        <v>15004199</v>
      </c>
      <c r="B204" s="77"/>
      <c r="C204" s="141"/>
      <c r="D204" s="78" t="s">
        <v>218</v>
      </c>
      <c r="E204" s="79"/>
      <c r="F204" s="78" t="s">
        <v>18</v>
      </c>
      <c r="G204" s="78" t="s">
        <v>226</v>
      </c>
      <c r="H204" s="78" t="s">
        <v>20</v>
      </c>
      <c r="I204" s="80">
        <v>6</v>
      </c>
      <c r="J204" s="78" t="s">
        <v>227</v>
      </c>
      <c r="K204" s="81" t="s">
        <v>228</v>
      </c>
      <c r="L204" s="88">
        <v>153.79</v>
      </c>
    </row>
    <row r="205" spans="1:12" ht="21" x14ac:dyDescent="0.2">
      <c r="A205" s="87">
        <v>15004313</v>
      </c>
      <c r="B205" s="77"/>
      <c r="C205" s="141"/>
      <c r="D205" s="78" t="s">
        <v>218</v>
      </c>
      <c r="E205" s="79"/>
      <c r="F205" s="78" t="s">
        <v>18</v>
      </c>
      <c r="G205" s="78" t="s">
        <v>19</v>
      </c>
      <c r="H205" s="78" t="s">
        <v>20</v>
      </c>
      <c r="I205" s="80">
        <v>6</v>
      </c>
      <c r="J205" s="78" t="s">
        <v>149</v>
      </c>
      <c r="K205" s="81" t="s">
        <v>91</v>
      </c>
      <c r="L205" s="88">
        <v>5.14</v>
      </c>
    </row>
    <row r="206" spans="1:12" ht="21" x14ac:dyDescent="0.2">
      <c r="A206" s="87">
        <v>15005696</v>
      </c>
      <c r="B206" s="77"/>
      <c r="C206" s="141"/>
      <c r="D206" s="78" t="s">
        <v>218</v>
      </c>
      <c r="E206" s="79"/>
      <c r="F206" s="78" t="s">
        <v>18</v>
      </c>
      <c r="G206" s="78" t="s">
        <v>19</v>
      </c>
      <c r="H206" s="78" t="s">
        <v>20</v>
      </c>
      <c r="I206" s="80">
        <v>8</v>
      </c>
      <c r="J206" s="78" t="s">
        <v>351</v>
      </c>
      <c r="K206" s="81" t="s">
        <v>347</v>
      </c>
      <c r="L206" s="88">
        <v>41.85</v>
      </c>
    </row>
    <row r="207" spans="1:12" ht="31.5" x14ac:dyDescent="0.2">
      <c r="A207" s="87">
        <v>15001018</v>
      </c>
      <c r="B207" s="77"/>
      <c r="C207" s="141"/>
      <c r="D207" s="78" t="s">
        <v>218</v>
      </c>
      <c r="E207" s="79"/>
      <c r="F207" s="78" t="s">
        <v>229</v>
      </c>
      <c r="G207" s="78" t="s">
        <v>230</v>
      </c>
      <c r="H207" s="78" t="s">
        <v>20</v>
      </c>
      <c r="I207" s="80">
        <v>2</v>
      </c>
      <c r="J207" s="78" t="s">
        <v>231</v>
      </c>
      <c r="K207" s="81" t="s">
        <v>232</v>
      </c>
      <c r="L207" s="88">
        <v>193.75</v>
      </c>
    </row>
    <row r="208" spans="1:12" ht="31.5" x14ac:dyDescent="0.2">
      <c r="A208" s="87">
        <v>15001018</v>
      </c>
      <c r="B208" s="77"/>
      <c r="C208" s="141"/>
      <c r="D208" s="78" t="s">
        <v>218</v>
      </c>
      <c r="E208" s="79"/>
      <c r="F208" s="78" t="s">
        <v>229</v>
      </c>
      <c r="G208" s="78" t="s">
        <v>230</v>
      </c>
      <c r="H208" s="78" t="s">
        <v>20</v>
      </c>
      <c r="I208" s="80">
        <v>2</v>
      </c>
      <c r="J208" s="78" t="s">
        <v>44</v>
      </c>
      <c r="K208" s="81" t="s">
        <v>232</v>
      </c>
      <c r="L208" s="88">
        <v>35</v>
      </c>
    </row>
    <row r="209" spans="1:12" ht="31.5" x14ac:dyDescent="0.2">
      <c r="A209" s="87">
        <v>15001018</v>
      </c>
      <c r="B209" s="77"/>
      <c r="C209" s="141"/>
      <c r="D209" s="78" t="s">
        <v>218</v>
      </c>
      <c r="E209" s="79"/>
      <c r="F209" s="78" t="s">
        <v>229</v>
      </c>
      <c r="G209" s="78" t="s">
        <v>230</v>
      </c>
      <c r="H209" s="78" t="s">
        <v>20</v>
      </c>
      <c r="I209" s="80">
        <v>2</v>
      </c>
      <c r="J209" s="78" t="s">
        <v>86</v>
      </c>
      <c r="K209" s="81" t="s">
        <v>232</v>
      </c>
      <c r="L209" s="88">
        <v>14.53</v>
      </c>
    </row>
    <row r="210" spans="1:12" ht="21" x14ac:dyDescent="0.2">
      <c r="A210" s="87">
        <v>15002080</v>
      </c>
      <c r="B210" s="77"/>
      <c r="C210" s="141"/>
      <c r="D210" s="78" t="s">
        <v>218</v>
      </c>
      <c r="E210" s="79"/>
      <c r="F210" s="78" t="s">
        <v>233</v>
      </c>
      <c r="G210" s="78" t="s">
        <v>234</v>
      </c>
      <c r="H210" s="78" t="s">
        <v>20</v>
      </c>
      <c r="I210" s="80">
        <v>4</v>
      </c>
      <c r="J210" s="78" t="s">
        <v>235</v>
      </c>
      <c r="K210" s="81" t="s">
        <v>236</v>
      </c>
      <c r="L210" s="88">
        <v>72.42</v>
      </c>
    </row>
    <row r="211" spans="1:12" ht="21" x14ac:dyDescent="0.2">
      <c r="A211" s="87">
        <v>15002080</v>
      </c>
      <c r="B211" s="77"/>
      <c r="C211" s="141"/>
      <c r="D211" s="78" t="s">
        <v>218</v>
      </c>
      <c r="E211" s="79"/>
      <c r="F211" s="78" t="s">
        <v>233</v>
      </c>
      <c r="G211" s="78" t="s">
        <v>234</v>
      </c>
      <c r="H211" s="78" t="s">
        <v>20</v>
      </c>
      <c r="I211" s="80">
        <v>4</v>
      </c>
      <c r="J211" s="78" t="s">
        <v>44</v>
      </c>
      <c r="K211" s="81" t="s">
        <v>236</v>
      </c>
      <c r="L211" s="88">
        <v>14</v>
      </c>
    </row>
    <row r="212" spans="1:12" ht="21" x14ac:dyDescent="0.2">
      <c r="A212" s="87">
        <v>15001505</v>
      </c>
      <c r="B212" s="77"/>
      <c r="C212" s="141"/>
      <c r="D212" s="78" t="s">
        <v>218</v>
      </c>
      <c r="E212" s="79"/>
      <c r="F212" s="78" t="s">
        <v>237</v>
      </c>
      <c r="G212" s="78" t="s">
        <v>238</v>
      </c>
      <c r="H212" s="78" t="s">
        <v>20</v>
      </c>
      <c r="I212" s="80">
        <v>3</v>
      </c>
      <c r="J212" s="78" t="s">
        <v>239</v>
      </c>
      <c r="K212" s="81" t="s">
        <v>240</v>
      </c>
      <c r="L212" s="88">
        <v>310.41000000000003</v>
      </c>
    </row>
    <row r="213" spans="1:12" ht="21" x14ac:dyDescent="0.2">
      <c r="A213" s="87">
        <v>15001505</v>
      </c>
      <c r="B213" s="77"/>
      <c r="C213" s="141"/>
      <c r="D213" s="78" t="s">
        <v>218</v>
      </c>
      <c r="E213" s="79"/>
      <c r="F213" s="78" t="s">
        <v>237</v>
      </c>
      <c r="G213" s="78" t="s">
        <v>238</v>
      </c>
      <c r="H213" s="78" t="s">
        <v>20</v>
      </c>
      <c r="I213" s="80">
        <v>3</v>
      </c>
      <c r="J213" s="78" t="s">
        <v>44</v>
      </c>
      <c r="K213" s="81" t="s">
        <v>240</v>
      </c>
      <c r="L213" s="88">
        <v>8.26</v>
      </c>
    </row>
    <row r="214" spans="1:12" ht="21" x14ac:dyDescent="0.2">
      <c r="A214" s="87">
        <v>15004459</v>
      </c>
      <c r="B214" s="77"/>
      <c r="C214" s="141"/>
      <c r="D214" s="78" t="s">
        <v>218</v>
      </c>
      <c r="E214" s="79"/>
      <c r="F214" s="78" t="s">
        <v>241</v>
      </c>
      <c r="G214" s="78" t="s">
        <v>234</v>
      </c>
      <c r="H214" s="78" t="s">
        <v>20</v>
      </c>
      <c r="I214" s="80">
        <v>7</v>
      </c>
      <c r="J214" s="78" t="s">
        <v>242</v>
      </c>
      <c r="K214" s="81" t="s">
        <v>243</v>
      </c>
      <c r="L214" s="88">
        <v>196.87</v>
      </c>
    </row>
    <row r="215" spans="1:12" ht="21" x14ac:dyDescent="0.2">
      <c r="A215" s="87">
        <v>15005894</v>
      </c>
      <c r="B215" s="77"/>
      <c r="C215" s="141"/>
      <c r="D215" s="78" t="s">
        <v>218</v>
      </c>
      <c r="E215" s="79"/>
      <c r="F215" s="78" t="s">
        <v>352</v>
      </c>
      <c r="G215" s="78" t="s">
        <v>234</v>
      </c>
      <c r="H215" s="78" t="s">
        <v>20</v>
      </c>
      <c r="I215" s="80">
        <v>9</v>
      </c>
      <c r="J215" s="78" t="s">
        <v>353</v>
      </c>
      <c r="K215" s="81" t="s">
        <v>436</v>
      </c>
      <c r="L215" s="88">
        <v>73.12</v>
      </c>
    </row>
    <row r="216" spans="1:12" ht="21" x14ac:dyDescent="0.2">
      <c r="A216" s="87">
        <v>15005894</v>
      </c>
      <c r="B216" s="77"/>
      <c r="C216" s="141"/>
      <c r="D216" s="78" t="s">
        <v>218</v>
      </c>
      <c r="E216" s="79"/>
      <c r="F216" s="78" t="s">
        <v>352</v>
      </c>
      <c r="G216" s="78" t="s">
        <v>234</v>
      </c>
      <c r="H216" s="78" t="s">
        <v>20</v>
      </c>
      <c r="I216" s="80">
        <v>9</v>
      </c>
      <c r="J216" s="78" t="s">
        <v>44</v>
      </c>
      <c r="K216" s="81" t="s">
        <v>436</v>
      </c>
      <c r="L216" s="88">
        <v>3.75</v>
      </c>
    </row>
    <row r="217" spans="1:12" ht="21" x14ac:dyDescent="0.2">
      <c r="A217" s="87">
        <v>15005894</v>
      </c>
      <c r="B217" s="77"/>
      <c r="C217" s="141"/>
      <c r="D217" s="78" t="s">
        <v>218</v>
      </c>
      <c r="E217" s="79"/>
      <c r="F217" s="78" t="s">
        <v>352</v>
      </c>
      <c r="G217" s="78" t="s">
        <v>234</v>
      </c>
      <c r="H217" s="78" t="s">
        <v>20</v>
      </c>
      <c r="I217" s="80">
        <v>9</v>
      </c>
      <c r="J217" s="78" t="s">
        <v>354</v>
      </c>
      <c r="K217" s="81" t="s">
        <v>436</v>
      </c>
      <c r="L217" s="88">
        <v>24.49</v>
      </c>
    </row>
    <row r="218" spans="1:12" ht="21" x14ac:dyDescent="0.2">
      <c r="A218" s="87">
        <v>15006562</v>
      </c>
      <c r="B218" s="77"/>
      <c r="C218" s="141"/>
      <c r="D218" s="78" t="s">
        <v>218</v>
      </c>
      <c r="E218" s="79"/>
      <c r="F218" s="78" t="s">
        <v>352</v>
      </c>
      <c r="G218" s="78" t="s">
        <v>234</v>
      </c>
      <c r="H218" s="78" t="s">
        <v>20</v>
      </c>
      <c r="I218" s="80">
        <v>10</v>
      </c>
      <c r="J218" s="78" t="s">
        <v>437</v>
      </c>
      <c r="K218" s="81" t="s">
        <v>438</v>
      </c>
      <c r="L218" s="88">
        <v>47.84</v>
      </c>
    </row>
    <row r="219" spans="1:12" ht="21" x14ac:dyDescent="0.2">
      <c r="A219" s="87">
        <v>15006562</v>
      </c>
      <c r="B219" s="77"/>
      <c r="C219" s="141"/>
      <c r="D219" s="78" t="s">
        <v>218</v>
      </c>
      <c r="E219" s="79"/>
      <c r="F219" s="78" t="s">
        <v>352</v>
      </c>
      <c r="G219" s="78" t="s">
        <v>234</v>
      </c>
      <c r="H219" s="78" t="s">
        <v>20</v>
      </c>
      <c r="I219" s="80">
        <v>10</v>
      </c>
      <c r="J219" s="78" t="s">
        <v>44</v>
      </c>
      <c r="K219" s="81" t="s">
        <v>438</v>
      </c>
      <c r="L219" s="88">
        <v>14</v>
      </c>
    </row>
    <row r="220" spans="1:12" ht="21" x14ac:dyDescent="0.2">
      <c r="A220" s="87">
        <v>15005829</v>
      </c>
      <c r="B220" s="77"/>
      <c r="C220" s="141"/>
      <c r="D220" s="78" t="s">
        <v>218</v>
      </c>
      <c r="E220" s="79"/>
      <c r="F220" s="78" t="s">
        <v>355</v>
      </c>
      <c r="G220" s="78" t="s">
        <v>234</v>
      </c>
      <c r="H220" s="78" t="s">
        <v>20</v>
      </c>
      <c r="I220" s="80">
        <v>9</v>
      </c>
      <c r="J220" s="78" t="s">
        <v>356</v>
      </c>
      <c r="K220" s="81" t="s">
        <v>439</v>
      </c>
      <c r="L220" s="88">
        <v>266.52</v>
      </c>
    </row>
    <row r="221" spans="1:12" ht="21" x14ac:dyDescent="0.2">
      <c r="A221" s="87">
        <v>15005829</v>
      </c>
      <c r="B221" s="77"/>
      <c r="C221" s="142"/>
      <c r="D221" s="78" t="s">
        <v>218</v>
      </c>
      <c r="E221" s="79"/>
      <c r="F221" s="78" t="s">
        <v>355</v>
      </c>
      <c r="G221" s="78" t="s">
        <v>234</v>
      </c>
      <c r="H221" s="78" t="s">
        <v>20</v>
      </c>
      <c r="I221" s="80">
        <v>9</v>
      </c>
      <c r="J221" s="78" t="s">
        <v>44</v>
      </c>
      <c r="K221" s="81" t="s">
        <v>439</v>
      </c>
      <c r="L221" s="88">
        <v>3.75</v>
      </c>
    </row>
    <row r="222" spans="1:12" ht="21" x14ac:dyDescent="0.2">
      <c r="A222" s="89"/>
      <c r="B222" s="82" t="s">
        <v>217</v>
      </c>
      <c r="C222" s="82" t="s">
        <v>397</v>
      </c>
      <c r="D222" s="83"/>
      <c r="E222" s="83"/>
      <c r="F222" s="83"/>
      <c r="G222" s="83"/>
      <c r="H222" s="83"/>
      <c r="I222" s="83"/>
      <c r="J222" s="83"/>
      <c r="K222" s="84"/>
      <c r="L222" s="90">
        <v>2698.39</v>
      </c>
    </row>
    <row r="223" spans="1:12" ht="21" x14ac:dyDescent="0.2">
      <c r="A223" s="87">
        <v>15005635</v>
      </c>
      <c r="B223" s="77"/>
      <c r="C223" s="85" t="s">
        <v>357</v>
      </c>
      <c r="D223" s="78" t="s">
        <v>358</v>
      </c>
      <c r="E223" s="79"/>
      <c r="F223" s="78" t="s">
        <v>18</v>
      </c>
      <c r="G223" s="78" t="s">
        <v>19</v>
      </c>
      <c r="H223" s="78" t="s">
        <v>20</v>
      </c>
      <c r="I223" s="80">
        <v>8</v>
      </c>
      <c r="J223" s="78" t="s">
        <v>359</v>
      </c>
      <c r="K223" s="81" t="s">
        <v>348</v>
      </c>
      <c r="L223" s="88">
        <v>45.71</v>
      </c>
    </row>
    <row r="224" spans="1:12" ht="21" x14ac:dyDescent="0.2">
      <c r="A224" s="89"/>
      <c r="B224" s="82" t="s">
        <v>357</v>
      </c>
      <c r="C224" s="82" t="s">
        <v>397</v>
      </c>
      <c r="D224" s="83"/>
      <c r="E224" s="83"/>
      <c r="F224" s="83"/>
      <c r="G224" s="83"/>
      <c r="H224" s="83"/>
      <c r="I224" s="83"/>
      <c r="J224" s="83"/>
      <c r="K224" s="84"/>
      <c r="L224" s="90">
        <v>45.71</v>
      </c>
    </row>
    <row r="225" spans="1:12" ht="21" x14ac:dyDescent="0.2">
      <c r="A225" s="87">
        <v>15001796</v>
      </c>
      <c r="B225" s="77"/>
      <c r="C225" s="140" t="s">
        <v>244</v>
      </c>
      <c r="D225" s="78" t="s">
        <v>245</v>
      </c>
      <c r="E225" s="79"/>
      <c r="F225" s="78" t="s">
        <v>18</v>
      </c>
      <c r="G225" s="78" t="s">
        <v>141</v>
      </c>
      <c r="H225" s="78" t="s">
        <v>20</v>
      </c>
      <c r="I225" s="80">
        <v>3</v>
      </c>
      <c r="J225" s="78" t="s">
        <v>246</v>
      </c>
      <c r="K225" s="81" t="s">
        <v>247</v>
      </c>
      <c r="L225" s="88">
        <v>82.23</v>
      </c>
    </row>
    <row r="226" spans="1:12" ht="21" x14ac:dyDescent="0.2">
      <c r="A226" s="87">
        <v>15003211</v>
      </c>
      <c r="B226" s="77"/>
      <c r="C226" s="142"/>
      <c r="D226" s="78" t="s">
        <v>245</v>
      </c>
      <c r="E226" s="79"/>
      <c r="F226" s="78" t="s">
        <v>18</v>
      </c>
      <c r="G226" s="78" t="s">
        <v>141</v>
      </c>
      <c r="H226" s="78" t="s">
        <v>20</v>
      </c>
      <c r="I226" s="80">
        <v>5</v>
      </c>
      <c r="J226" s="78" t="s">
        <v>248</v>
      </c>
      <c r="K226" s="81" t="s">
        <v>249</v>
      </c>
      <c r="L226" s="88">
        <v>82.23</v>
      </c>
    </row>
    <row r="227" spans="1:12" ht="21" x14ac:dyDescent="0.2">
      <c r="A227" s="89"/>
      <c r="B227" s="82" t="s">
        <v>244</v>
      </c>
      <c r="C227" s="82" t="s">
        <v>397</v>
      </c>
      <c r="D227" s="83"/>
      <c r="E227" s="83"/>
      <c r="F227" s="83"/>
      <c r="G227" s="83"/>
      <c r="H227" s="83"/>
      <c r="I227" s="83"/>
      <c r="J227" s="83"/>
      <c r="K227" s="84"/>
      <c r="L227" s="90">
        <v>164.46</v>
      </c>
    </row>
    <row r="228" spans="1:12" ht="21" x14ac:dyDescent="0.2">
      <c r="A228" s="87">
        <v>15004846</v>
      </c>
      <c r="B228" s="77"/>
      <c r="C228" s="140" t="s">
        <v>360</v>
      </c>
      <c r="D228" s="78" t="s">
        <v>361</v>
      </c>
      <c r="E228" s="79"/>
      <c r="F228" s="78" t="s">
        <v>18</v>
      </c>
      <c r="G228" s="78" t="s">
        <v>19</v>
      </c>
      <c r="H228" s="78" t="s">
        <v>20</v>
      </c>
      <c r="I228" s="80">
        <v>7</v>
      </c>
      <c r="J228" s="78" t="s">
        <v>362</v>
      </c>
      <c r="K228" s="81" t="s">
        <v>363</v>
      </c>
      <c r="L228" s="88">
        <v>413</v>
      </c>
    </row>
    <row r="229" spans="1:12" ht="21" x14ac:dyDescent="0.2">
      <c r="A229" s="87">
        <v>15004894</v>
      </c>
      <c r="B229" s="77"/>
      <c r="C229" s="141"/>
      <c r="D229" s="78" t="s">
        <v>361</v>
      </c>
      <c r="E229" s="79"/>
      <c r="F229" s="78" t="s">
        <v>18</v>
      </c>
      <c r="G229" s="78" t="s">
        <v>19</v>
      </c>
      <c r="H229" s="78" t="s">
        <v>20</v>
      </c>
      <c r="I229" s="80">
        <v>7</v>
      </c>
      <c r="J229" s="78" t="s">
        <v>23</v>
      </c>
      <c r="K229" s="81" t="s">
        <v>364</v>
      </c>
      <c r="L229" s="88">
        <v>90.31</v>
      </c>
    </row>
    <row r="230" spans="1:12" ht="21" x14ac:dyDescent="0.2">
      <c r="A230" s="87">
        <v>15004894</v>
      </c>
      <c r="B230" s="77"/>
      <c r="C230" s="141"/>
      <c r="D230" s="78" t="s">
        <v>361</v>
      </c>
      <c r="E230" s="79"/>
      <c r="F230" s="78" t="s">
        <v>18</v>
      </c>
      <c r="G230" s="78" t="s">
        <v>19</v>
      </c>
      <c r="H230" s="78" t="s">
        <v>20</v>
      </c>
      <c r="I230" s="80">
        <v>7</v>
      </c>
      <c r="J230" s="78" t="s">
        <v>23</v>
      </c>
      <c r="K230" s="81" t="s">
        <v>364</v>
      </c>
      <c r="L230" s="88">
        <v>1722.9</v>
      </c>
    </row>
    <row r="231" spans="1:12" ht="21" x14ac:dyDescent="0.2">
      <c r="A231" s="87">
        <v>15004894</v>
      </c>
      <c r="B231" s="77"/>
      <c r="C231" s="141"/>
      <c r="D231" s="78" t="s">
        <v>361</v>
      </c>
      <c r="E231" s="79"/>
      <c r="F231" s="78" t="s">
        <v>18</v>
      </c>
      <c r="G231" s="78" t="s">
        <v>19</v>
      </c>
      <c r="H231" s="78" t="s">
        <v>20</v>
      </c>
      <c r="I231" s="80">
        <v>7</v>
      </c>
      <c r="J231" s="78" t="s">
        <v>23</v>
      </c>
      <c r="K231" s="81" t="s">
        <v>364</v>
      </c>
      <c r="L231" s="88">
        <v>322.25</v>
      </c>
    </row>
    <row r="232" spans="1:12" ht="21" x14ac:dyDescent="0.2">
      <c r="A232" s="87">
        <v>15005618</v>
      </c>
      <c r="B232" s="77"/>
      <c r="C232" s="141"/>
      <c r="D232" s="78" t="s">
        <v>361</v>
      </c>
      <c r="E232" s="79"/>
      <c r="F232" s="78" t="s">
        <v>18</v>
      </c>
      <c r="G232" s="78" t="s">
        <v>19</v>
      </c>
      <c r="H232" s="78" t="s">
        <v>20</v>
      </c>
      <c r="I232" s="80">
        <v>8</v>
      </c>
      <c r="J232" s="78" t="s">
        <v>23</v>
      </c>
      <c r="K232" s="81" t="s">
        <v>365</v>
      </c>
      <c r="L232" s="88">
        <v>55</v>
      </c>
    </row>
    <row r="233" spans="1:12" ht="21" x14ac:dyDescent="0.2">
      <c r="A233" s="87">
        <v>15005666</v>
      </c>
      <c r="B233" s="77"/>
      <c r="C233" s="141"/>
      <c r="D233" s="78" t="s">
        <v>361</v>
      </c>
      <c r="E233" s="79"/>
      <c r="F233" s="78" t="s">
        <v>18</v>
      </c>
      <c r="G233" s="78" t="s">
        <v>19</v>
      </c>
      <c r="H233" s="78" t="s">
        <v>20</v>
      </c>
      <c r="I233" s="80">
        <v>8</v>
      </c>
      <c r="J233" s="78" t="s">
        <v>21</v>
      </c>
      <c r="K233" s="81" t="s">
        <v>366</v>
      </c>
      <c r="L233" s="88">
        <v>1385.7</v>
      </c>
    </row>
    <row r="234" spans="1:12" ht="21" x14ac:dyDescent="0.2">
      <c r="A234" s="87">
        <v>15006311</v>
      </c>
      <c r="B234" s="77"/>
      <c r="C234" s="141"/>
      <c r="D234" s="78" t="s">
        <v>361</v>
      </c>
      <c r="E234" s="79"/>
      <c r="F234" s="78" t="s">
        <v>18</v>
      </c>
      <c r="G234" s="78" t="s">
        <v>19</v>
      </c>
      <c r="H234" s="78" t="s">
        <v>20</v>
      </c>
      <c r="I234" s="80">
        <v>9</v>
      </c>
      <c r="J234" s="78" t="s">
        <v>23</v>
      </c>
      <c r="K234" s="81" t="s">
        <v>440</v>
      </c>
      <c r="L234" s="88">
        <v>9</v>
      </c>
    </row>
    <row r="235" spans="1:12" ht="21" x14ac:dyDescent="0.2">
      <c r="A235" s="87">
        <v>15006311</v>
      </c>
      <c r="B235" s="77"/>
      <c r="C235" s="141"/>
      <c r="D235" s="78" t="s">
        <v>361</v>
      </c>
      <c r="E235" s="79"/>
      <c r="F235" s="78" t="s">
        <v>18</v>
      </c>
      <c r="G235" s="78" t="s">
        <v>19</v>
      </c>
      <c r="H235" s="78" t="s">
        <v>20</v>
      </c>
      <c r="I235" s="80">
        <v>9</v>
      </c>
      <c r="J235" s="78" t="s">
        <v>23</v>
      </c>
      <c r="K235" s="81" t="s">
        <v>440</v>
      </c>
      <c r="L235" s="88">
        <v>41.94</v>
      </c>
    </row>
    <row r="236" spans="1:12" ht="21" x14ac:dyDescent="0.2">
      <c r="A236" s="87">
        <v>15006311</v>
      </c>
      <c r="B236" s="77"/>
      <c r="C236" s="141"/>
      <c r="D236" s="78" t="s">
        <v>361</v>
      </c>
      <c r="E236" s="79"/>
      <c r="F236" s="78" t="s">
        <v>18</v>
      </c>
      <c r="G236" s="78" t="s">
        <v>19</v>
      </c>
      <c r="H236" s="78" t="s">
        <v>20</v>
      </c>
      <c r="I236" s="80">
        <v>9</v>
      </c>
      <c r="J236" s="78" t="s">
        <v>23</v>
      </c>
      <c r="K236" s="81" t="s">
        <v>440</v>
      </c>
      <c r="L236" s="88">
        <v>17.38</v>
      </c>
    </row>
    <row r="237" spans="1:12" ht="21" x14ac:dyDescent="0.2">
      <c r="A237" s="87">
        <v>15006311</v>
      </c>
      <c r="B237" s="77"/>
      <c r="C237" s="141"/>
      <c r="D237" s="78" t="s">
        <v>361</v>
      </c>
      <c r="E237" s="79"/>
      <c r="F237" s="78" t="s">
        <v>18</v>
      </c>
      <c r="G237" s="78" t="s">
        <v>19</v>
      </c>
      <c r="H237" s="78" t="s">
        <v>20</v>
      </c>
      <c r="I237" s="80">
        <v>9</v>
      </c>
      <c r="J237" s="78" t="s">
        <v>23</v>
      </c>
      <c r="K237" s="81" t="s">
        <v>440</v>
      </c>
      <c r="L237" s="88">
        <v>55</v>
      </c>
    </row>
    <row r="238" spans="1:12" ht="21" x14ac:dyDescent="0.2">
      <c r="A238" s="87">
        <v>15006311</v>
      </c>
      <c r="B238" s="77"/>
      <c r="C238" s="141"/>
      <c r="D238" s="78" t="s">
        <v>361</v>
      </c>
      <c r="E238" s="79"/>
      <c r="F238" s="78" t="s">
        <v>18</v>
      </c>
      <c r="G238" s="78" t="s">
        <v>19</v>
      </c>
      <c r="H238" s="78" t="s">
        <v>20</v>
      </c>
      <c r="I238" s="80">
        <v>9</v>
      </c>
      <c r="J238" s="78" t="s">
        <v>23</v>
      </c>
      <c r="K238" s="81" t="s">
        <v>440</v>
      </c>
      <c r="L238" s="88">
        <v>7</v>
      </c>
    </row>
    <row r="239" spans="1:12" ht="21" x14ac:dyDescent="0.2">
      <c r="A239" s="87">
        <v>15006350</v>
      </c>
      <c r="B239" s="77"/>
      <c r="C239" s="141"/>
      <c r="D239" s="78" t="s">
        <v>361</v>
      </c>
      <c r="E239" s="79"/>
      <c r="F239" s="78" t="s">
        <v>18</v>
      </c>
      <c r="G239" s="78" t="s">
        <v>19</v>
      </c>
      <c r="H239" s="78" t="s">
        <v>20</v>
      </c>
      <c r="I239" s="80">
        <v>9</v>
      </c>
      <c r="J239" s="78" t="s">
        <v>21</v>
      </c>
      <c r="K239" s="81" t="s">
        <v>441</v>
      </c>
      <c r="L239" s="88">
        <v>42.87</v>
      </c>
    </row>
    <row r="240" spans="1:12" ht="21" x14ac:dyDescent="0.2">
      <c r="A240" s="87">
        <v>15006350</v>
      </c>
      <c r="B240" s="77"/>
      <c r="C240" s="141"/>
      <c r="D240" s="78" t="s">
        <v>361</v>
      </c>
      <c r="E240" s="79"/>
      <c r="F240" s="78" t="s">
        <v>18</v>
      </c>
      <c r="G240" s="78" t="s">
        <v>19</v>
      </c>
      <c r="H240" s="78" t="s">
        <v>20</v>
      </c>
      <c r="I240" s="80">
        <v>9</v>
      </c>
      <c r="J240" s="78" t="s">
        <v>21</v>
      </c>
      <c r="K240" s="81" t="s">
        <v>441</v>
      </c>
      <c r="L240" s="88">
        <v>8.94</v>
      </c>
    </row>
    <row r="241" spans="1:12" ht="21" x14ac:dyDescent="0.2">
      <c r="A241" s="87">
        <v>15006350</v>
      </c>
      <c r="B241" s="77"/>
      <c r="C241" s="141"/>
      <c r="D241" s="78" t="s">
        <v>361</v>
      </c>
      <c r="E241" s="79"/>
      <c r="F241" s="78" t="s">
        <v>18</v>
      </c>
      <c r="G241" s="78" t="s">
        <v>19</v>
      </c>
      <c r="H241" s="78" t="s">
        <v>20</v>
      </c>
      <c r="I241" s="80">
        <v>9</v>
      </c>
      <c r="J241" s="78" t="s">
        <v>21</v>
      </c>
      <c r="K241" s="81" t="s">
        <v>441</v>
      </c>
      <c r="L241" s="88">
        <v>53.95</v>
      </c>
    </row>
    <row r="242" spans="1:12" ht="21" x14ac:dyDescent="0.2">
      <c r="A242" s="87">
        <v>15006350</v>
      </c>
      <c r="B242" s="77"/>
      <c r="C242" s="141"/>
      <c r="D242" s="78" t="s">
        <v>361</v>
      </c>
      <c r="E242" s="79"/>
      <c r="F242" s="78" t="s">
        <v>18</v>
      </c>
      <c r="G242" s="78" t="s">
        <v>19</v>
      </c>
      <c r="H242" s="78" t="s">
        <v>20</v>
      </c>
      <c r="I242" s="80">
        <v>9</v>
      </c>
      <c r="J242" s="78" t="s">
        <v>21</v>
      </c>
      <c r="K242" s="81" t="s">
        <v>441</v>
      </c>
      <c r="L242" s="88">
        <v>107.92</v>
      </c>
    </row>
    <row r="243" spans="1:12" ht="21" x14ac:dyDescent="0.2">
      <c r="A243" s="87">
        <v>15006350</v>
      </c>
      <c r="B243" s="77"/>
      <c r="C243" s="141"/>
      <c r="D243" s="78" t="s">
        <v>361</v>
      </c>
      <c r="E243" s="79"/>
      <c r="F243" s="78" t="s">
        <v>18</v>
      </c>
      <c r="G243" s="78" t="s">
        <v>19</v>
      </c>
      <c r="H243" s="78" t="s">
        <v>20</v>
      </c>
      <c r="I243" s="80">
        <v>9</v>
      </c>
      <c r="J243" s="78" t="s">
        <v>21</v>
      </c>
      <c r="K243" s="81" t="s">
        <v>441</v>
      </c>
      <c r="L243" s="88">
        <v>33.33</v>
      </c>
    </row>
    <row r="244" spans="1:12" ht="21" x14ac:dyDescent="0.2">
      <c r="A244" s="87">
        <v>15006350</v>
      </c>
      <c r="B244" s="77"/>
      <c r="C244" s="141"/>
      <c r="D244" s="78" t="s">
        <v>361</v>
      </c>
      <c r="E244" s="79"/>
      <c r="F244" s="78" t="s">
        <v>18</v>
      </c>
      <c r="G244" s="78" t="s">
        <v>19</v>
      </c>
      <c r="H244" s="78" t="s">
        <v>20</v>
      </c>
      <c r="I244" s="80">
        <v>9</v>
      </c>
      <c r="J244" s="78" t="s">
        <v>21</v>
      </c>
      <c r="K244" s="81" t="s">
        <v>441</v>
      </c>
      <c r="L244" s="88">
        <v>15.99</v>
      </c>
    </row>
    <row r="245" spans="1:12" ht="21" x14ac:dyDescent="0.2">
      <c r="A245" s="87">
        <v>15006350</v>
      </c>
      <c r="B245" s="77"/>
      <c r="C245" s="141"/>
      <c r="D245" s="78" t="s">
        <v>361</v>
      </c>
      <c r="E245" s="79"/>
      <c r="F245" s="78" t="s">
        <v>18</v>
      </c>
      <c r="G245" s="78" t="s">
        <v>19</v>
      </c>
      <c r="H245" s="78" t="s">
        <v>20</v>
      </c>
      <c r="I245" s="80">
        <v>9</v>
      </c>
      <c r="J245" s="78" t="s">
        <v>21</v>
      </c>
      <c r="K245" s="81" t="s">
        <v>441</v>
      </c>
      <c r="L245" s="88">
        <v>9.23</v>
      </c>
    </row>
    <row r="246" spans="1:12" ht="21" x14ac:dyDescent="0.2">
      <c r="A246" s="87">
        <v>15006350</v>
      </c>
      <c r="B246" s="77"/>
      <c r="C246" s="141"/>
      <c r="D246" s="78" t="s">
        <v>361</v>
      </c>
      <c r="E246" s="79"/>
      <c r="F246" s="78" t="s">
        <v>18</v>
      </c>
      <c r="G246" s="78" t="s">
        <v>19</v>
      </c>
      <c r="H246" s="78" t="s">
        <v>20</v>
      </c>
      <c r="I246" s="80">
        <v>9</v>
      </c>
      <c r="J246" s="78" t="s">
        <v>21</v>
      </c>
      <c r="K246" s="81" t="s">
        <v>441</v>
      </c>
      <c r="L246" s="88">
        <v>8.99</v>
      </c>
    </row>
    <row r="247" spans="1:12" ht="21" x14ac:dyDescent="0.2">
      <c r="A247" s="87">
        <v>15006480</v>
      </c>
      <c r="B247" s="77"/>
      <c r="C247" s="141"/>
      <c r="D247" s="78" t="s">
        <v>361</v>
      </c>
      <c r="E247" s="79"/>
      <c r="F247" s="78" t="s">
        <v>18</v>
      </c>
      <c r="G247" s="78" t="s">
        <v>442</v>
      </c>
      <c r="H247" s="78" t="s">
        <v>20</v>
      </c>
      <c r="I247" s="80">
        <v>10</v>
      </c>
      <c r="J247" s="78" t="s">
        <v>443</v>
      </c>
      <c r="K247" s="81" t="s">
        <v>444</v>
      </c>
      <c r="L247" s="88">
        <v>103.99</v>
      </c>
    </row>
    <row r="248" spans="1:12" ht="21" x14ac:dyDescent="0.2">
      <c r="A248" s="87">
        <v>15006645</v>
      </c>
      <c r="B248" s="77"/>
      <c r="C248" s="141"/>
      <c r="D248" s="78" t="s">
        <v>361</v>
      </c>
      <c r="E248" s="79"/>
      <c r="F248" s="78" t="s">
        <v>18</v>
      </c>
      <c r="G248" s="78" t="s">
        <v>141</v>
      </c>
      <c r="H248" s="78" t="s">
        <v>20</v>
      </c>
      <c r="I248" s="80">
        <v>10</v>
      </c>
      <c r="J248" s="78" t="s">
        <v>445</v>
      </c>
      <c r="K248" s="81" t="s">
        <v>446</v>
      </c>
      <c r="L248" s="88">
        <v>33.619999999999997</v>
      </c>
    </row>
    <row r="249" spans="1:12" ht="21" x14ac:dyDescent="0.2">
      <c r="A249" s="87">
        <v>15006645</v>
      </c>
      <c r="B249" s="77"/>
      <c r="C249" s="142"/>
      <c r="D249" s="78" t="s">
        <v>361</v>
      </c>
      <c r="E249" s="79"/>
      <c r="F249" s="78" t="s">
        <v>18</v>
      </c>
      <c r="G249" s="78" t="s">
        <v>141</v>
      </c>
      <c r="H249" s="78" t="s">
        <v>20</v>
      </c>
      <c r="I249" s="80">
        <v>10</v>
      </c>
      <c r="J249" s="78" t="s">
        <v>445</v>
      </c>
      <c r="K249" s="81" t="s">
        <v>446</v>
      </c>
      <c r="L249" s="88">
        <v>-13.5</v>
      </c>
    </row>
    <row r="250" spans="1:12" ht="21" x14ac:dyDescent="0.2">
      <c r="A250" s="89"/>
      <c r="B250" s="82" t="s">
        <v>360</v>
      </c>
      <c r="C250" s="82" t="s">
        <v>397</v>
      </c>
      <c r="D250" s="83"/>
      <c r="E250" s="83"/>
      <c r="F250" s="83"/>
      <c r="G250" s="83"/>
      <c r="H250" s="83"/>
      <c r="I250" s="83"/>
      <c r="J250" s="83"/>
      <c r="K250" s="84"/>
      <c r="L250" s="90">
        <v>4524.8100000000004</v>
      </c>
    </row>
    <row r="251" spans="1:12" ht="31.5" x14ac:dyDescent="0.2">
      <c r="A251" s="91"/>
      <c r="B251" s="76">
        <v>17</v>
      </c>
      <c r="C251" s="85" t="s">
        <v>251</v>
      </c>
      <c r="D251" s="78" t="s">
        <v>252</v>
      </c>
      <c r="E251" s="79"/>
      <c r="F251" s="78"/>
      <c r="G251" s="78" t="s">
        <v>18</v>
      </c>
      <c r="H251" s="78" t="s">
        <v>20</v>
      </c>
      <c r="I251" s="80">
        <v>6</v>
      </c>
      <c r="J251" s="78" t="s">
        <v>253</v>
      </c>
      <c r="K251" s="81"/>
      <c r="L251" s="88">
        <v>252900</v>
      </c>
    </row>
    <row r="252" spans="1:12" ht="21" x14ac:dyDescent="0.2">
      <c r="A252" s="89"/>
      <c r="B252" s="82" t="s">
        <v>251</v>
      </c>
      <c r="C252" s="82" t="s">
        <v>397</v>
      </c>
      <c r="D252" s="83"/>
      <c r="E252" s="83"/>
      <c r="F252" s="83"/>
      <c r="G252" s="83"/>
      <c r="H252" s="83"/>
      <c r="I252" s="83"/>
      <c r="J252" s="83"/>
      <c r="K252" s="84"/>
      <c r="L252" s="90">
        <v>252900</v>
      </c>
    </row>
    <row r="253" spans="1:12" ht="21" x14ac:dyDescent="0.2">
      <c r="A253" s="92"/>
      <c r="B253" s="86" t="s">
        <v>254</v>
      </c>
      <c r="C253" s="86" t="s">
        <v>447</v>
      </c>
      <c r="D253" s="83"/>
      <c r="E253" s="83"/>
      <c r="F253" s="83"/>
      <c r="G253" s="83"/>
      <c r="H253" s="83"/>
      <c r="I253" s="83"/>
      <c r="J253" s="83"/>
      <c r="K253" s="84"/>
      <c r="L253" s="93">
        <v>371640.3</v>
      </c>
    </row>
    <row r="254" spans="1:12" ht="52.5" x14ac:dyDescent="0.2">
      <c r="A254" s="94"/>
      <c r="B254" s="95" t="s">
        <v>448</v>
      </c>
      <c r="C254" s="96"/>
      <c r="D254" s="96"/>
      <c r="E254" s="96"/>
      <c r="F254" s="96"/>
      <c r="G254" s="96"/>
      <c r="H254" s="96"/>
      <c r="I254" s="96"/>
      <c r="J254" s="96"/>
      <c r="K254" s="97"/>
      <c r="L254" s="98">
        <v>371640.3</v>
      </c>
    </row>
    <row r="255" spans="1:12" x14ac:dyDescent="0.2">
      <c r="A255" s="143" t="s">
        <v>449</v>
      </c>
      <c r="B255" s="144" t="s">
        <v>450</v>
      </c>
      <c r="C255" s="99">
        <v>42291</v>
      </c>
      <c r="D255" s="75"/>
      <c r="E255" s="75"/>
      <c r="F255" s="75"/>
      <c r="G255" s="75"/>
      <c r="H255" s="75"/>
      <c r="I255" s="75"/>
      <c r="J255" s="75"/>
      <c r="K255" s="75"/>
      <c r="L255" s="75"/>
    </row>
    <row r="256" spans="1:12" x14ac:dyDescent="0.2">
      <c r="A256" s="143"/>
      <c r="B256" s="144"/>
      <c r="C256" s="100">
        <v>0.71383101000000004</v>
      </c>
      <c r="D256" s="75"/>
      <c r="E256" s="75"/>
      <c r="F256" s="75"/>
      <c r="G256" s="75"/>
      <c r="H256" s="75"/>
      <c r="I256" s="75"/>
      <c r="J256" s="75"/>
      <c r="K256" s="75"/>
      <c r="L256" s="75"/>
    </row>
  </sheetData>
  <mergeCells count="12">
    <mergeCell ref="C58:C61"/>
    <mergeCell ref="C1:C2"/>
    <mergeCell ref="C4:C36"/>
    <mergeCell ref="C38:C39"/>
    <mergeCell ref="C41:C43"/>
    <mergeCell ref="C45:C56"/>
    <mergeCell ref="C63:C187"/>
    <mergeCell ref="C189:C221"/>
    <mergeCell ref="C225:C226"/>
    <mergeCell ref="C228:C249"/>
    <mergeCell ref="A255:A256"/>
    <mergeCell ref="B255:B2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</vt:lpstr>
      <vt:lpstr>Expenses</vt:lpstr>
      <vt:lpstr>Approved budget</vt:lpstr>
      <vt:lpstr>2016 Budget planning</vt:lpstr>
      <vt:lpstr>10 Sept 2015</vt:lpstr>
      <vt:lpstr>14 Oct 2015-paid only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2015-07-20T16:11:02Z</dcterms:created>
  <dcterms:modified xsi:type="dcterms:W3CDTF">2015-12-04T00:52:51Z</dcterms:modified>
</cp:coreProperties>
</file>