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 activeTab="1"/>
  </bookViews>
  <sheets>
    <sheet name="Balance" sheetId="3" r:id="rId1"/>
    <sheet name="Expenses" sheetId="1" r:id="rId2"/>
    <sheet name="Approved budget" sheetId="2" r:id="rId3"/>
    <sheet name="2016 Budget planning" sheetId="4" r:id="rId4"/>
    <sheet name="10 Sept 2015" sheetId="5" r:id="rId5"/>
    <sheet name="14 Oct 2015-paid only" sheetId="6" r:id="rId6"/>
  </sheets>
  <definedNames>
    <definedName name="_xlnm._FilterDatabase" localSheetId="1" hidden="1">Expenses!$C$1:$C$176</definedName>
  </definedNames>
  <calcPr calcId="145621"/>
  <pivotCaches>
    <pivotCache cacheId="2" r:id="rId7"/>
    <pivotCache cacheId="3" r:id="rId8"/>
  </pivotCaches>
  <webPublishing codePage="1252"/>
</workbook>
</file>

<file path=xl/calcChain.xml><?xml version="1.0" encoding="utf-8"?>
<calcChain xmlns="http://schemas.openxmlformats.org/spreadsheetml/2006/main">
  <c r="T37" i="1" l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34" i="1"/>
  <c r="T35" i="1"/>
  <c r="T36" i="1"/>
  <c r="T25" i="1"/>
  <c r="T26" i="1"/>
  <c r="T27" i="1"/>
  <c r="T28" i="1"/>
  <c r="T29" i="1"/>
  <c r="T30" i="1"/>
  <c r="T31" i="1"/>
  <c r="T32" i="1"/>
  <c r="T33" i="1"/>
  <c r="T24" i="1"/>
  <c r="T20" i="1"/>
  <c r="T21" i="1"/>
  <c r="T22" i="1"/>
  <c r="T23" i="1"/>
  <c r="T16" i="1"/>
  <c r="T17" i="1"/>
  <c r="T18" i="1"/>
  <c r="T19" i="1"/>
  <c r="T15" i="1"/>
  <c r="T8" i="1"/>
  <c r="T9" i="1"/>
  <c r="T10" i="1"/>
  <c r="T11" i="1"/>
  <c r="T12" i="1"/>
  <c r="T13" i="1"/>
  <c r="T14" i="1"/>
  <c r="T7" i="1"/>
  <c r="T3" i="1"/>
  <c r="T4" i="1"/>
  <c r="T5" i="1"/>
  <c r="T6" i="1"/>
  <c r="T2" i="1"/>
  <c r="E72" i="3" l="1"/>
  <c r="E88" i="3" s="1"/>
  <c r="E78" i="3"/>
  <c r="E69" i="3"/>
  <c r="E60" i="3"/>
  <c r="E81" i="3"/>
  <c r="E62" i="3"/>
  <c r="E64" i="3"/>
  <c r="E65" i="3"/>
  <c r="E66" i="3"/>
  <c r="E67" i="3"/>
  <c r="E68" i="3"/>
  <c r="E74" i="3"/>
  <c r="E75" i="3"/>
  <c r="E76" i="3"/>
  <c r="E77" i="3"/>
  <c r="E83" i="3"/>
  <c r="E86" i="3"/>
  <c r="D65" i="3"/>
  <c r="D36" i="4" l="1"/>
  <c r="D31" i="4"/>
  <c r="D27" i="4"/>
  <c r="D28" i="4" l="1"/>
  <c r="D17" i="4"/>
  <c r="D16" i="4"/>
  <c r="D15" i="4"/>
  <c r="C24" i="2" l="1"/>
  <c r="B37" i="3"/>
  <c r="D37" i="3" s="1"/>
  <c r="D30" i="3"/>
  <c r="D31" i="3"/>
  <c r="D34" i="3"/>
  <c r="D35" i="3"/>
  <c r="D36" i="3"/>
  <c r="D38" i="3"/>
  <c r="D39" i="3"/>
  <c r="D40" i="3"/>
  <c r="D41" i="3"/>
  <c r="D42" i="3"/>
  <c r="D43" i="3"/>
  <c r="D45" i="3"/>
  <c r="D46" i="3"/>
  <c r="D48" i="3"/>
  <c r="D49" i="3"/>
  <c r="C33" i="3"/>
  <c r="C52" i="3" s="1"/>
  <c r="B50" i="3"/>
  <c r="D50" i="3" s="1"/>
  <c r="C14" i="2"/>
  <c r="C20" i="2"/>
  <c r="C18" i="2"/>
  <c r="C17" i="2"/>
  <c r="C16" i="2"/>
  <c r="B52" i="3" l="1"/>
  <c r="D33" i="3"/>
  <c r="D52" i="3" s="1"/>
</calcChain>
</file>

<file path=xl/sharedStrings.xml><?xml version="1.0" encoding="utf-8"?>
<sst xmlns="http://schemas.openxmlformats.org/spreadsheetml/2006/main" count="5297" uniqueCount="451">
  <si>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</si>
  <si>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</si>
  <si>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</si>
  <si>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</si>
  <si>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</si>
  <si>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</si>
  <si>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</si>
  <si>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</si>
  <si>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</si>
  <si>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</si>
  <si>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</si>
  <si>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</si>
  <si>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</si>
  <si>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</si>
  <si>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</si>
  <si>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Huffard, Christine L</t>
  </si>
  <si>
    <t>5030-000</t>
  </si>
  <si>
    <t>Conference Fees/Registrat</t>
  </si>
  <si>
    <t xml:space="preserve"> </t>
  </si>
  <si>
    <t>Wells Fargo Bank Visa</t>
  </si>
  <si>
    <t>2015</t>
  </si>
  <si>
    <t>T15-0188</t>
  </si>
  <si>
    <t>CHUFFARD 04/15</t>
  </si>
  <si>
    <t>T15-0230</t>
  </si>
  <si>
    <t>KDUNLOP 05/15</t>
  </si>
  <si>
    <t>5130-000</t>
  </si>
  <si>
    <t>OS - General</t>
  </si>
  <si>
    <t>PO-1410005</t>
  </si>
  <si>
    <t>CLS America, Inc.</t>
  </si>
  <si>
    <t>Argos monthly service data tra</t>
  </si>
  <si>
    <t>CIN1408USA00313</t>
  </si>
  <si>
    <t>PO-1411769</t>
  </si>
  <si>
    <t>UC Santa Barbara</t>
  </si>
  <si>
    <t>CHN Elemental Analysis- Non UC</t>
  </si>
  <si>
    <t>AL1300</t>
  </si>
  <si>
    <t>PO-1411920</t>
  </si>
  <si>
    <t>Light Waves Imaging</t>
  </si>
  <si>
    <t>10000 scans and archiving</t>
  </si>
  <si>
    <t>40972</t>
  </si>
  <si>
    <t>42076A</t>
  </si>
  <si>
    <t>PO-1411970</t>
  </si>
  <si>
    <t>YSI, Inc.</t>
  </si>
  <si>
    <t>repair and calibration of opto</t>
  </si>
  <si>
    <t>588782</t>
  </si>
  <si>
    <t>Freight</t>
  </si>
  <si>
    <t>PO-1412002</t>
  </si>
  <si>
    <t>AL1312</t>
  </si>
  <si>
    <t>PO-1510057</t>
  </si>
  <si>
    <t>Joubeh Technologies</t>
  </si>
  <si>
    <t>Iridium satellite services mon</t>
  </si>
  <si>
    <t>0068646</t>
  </si>
  <si>
    <t>0070061</t>
  </si>
  <si>
    <t>0071471</t>
  </si>
  <si>
    <t>0072822</t>
  </si>
  <si>
    <t>74726</t>
  </si>
  <si>
    <t>0077106</t>
  </si>
  <si>
    <t>PO-1510068</t>
  </si>
  <si>
    <t>CIN1502USA00034</t>
  </si>
  <si>
    <t>CIN1503USA00451</t>
  </si>
  <si>
    <t>CIN1506USA00582</t>
  </si>
  <si>
    <t>PO-1510249</t>
  </si>
  <si>
    <t>10000 scans and archiving- Jan</t>
  </si>
  <si>
    <t>42076B</t>
  </si>
  <si>
    <t>42240B</t>
  </si>
  <si>
    <t>PO-1510387</t>
  </si>
  <si>
    <t>Ocean Innovations</t>
  </si>
  <si>
    <t>WABO replacement battery pack</t>
  </si>
  <si>
    <t>15-378</t>
  </si>
  <si>
    <t>PO-1510567</t>
  </si>
  <si>
    <t>Scanning of Station M archives</t>
  </si>
  <si>
    <t>42240A</t>
  </si>
  <si>
    <t>PO-1510929</t>
  </si>
  <si>
    <t>43743</t>
  </si>
  <si>
    <t>5200-000</t>
  </si>
  <si>
    <t>Postage/Shipping</t>
  </si>
  <si>
    <t>Federal Express</t>
  </si>
  <si>
    <t>Import Charges</t>
  </si>
  <si>
    <t>6-452-02136</t>
  </si>
  <si>
    <t>5300-000</t>
  </si>
  <si>
    <t>Supplies - Cmptr/Hdwr</t>
  </si>
  <si>
    <t>MOUSERELECTRONICSDIS</t>
  </si>
  <si>
    <t>HENTHORN 01/15B</t>
  </si>
  <si>
    <t>5320-000</t>
  </si>
  <si>
    <t>Supplies - Eng. Lab</t>
  </si>
  <si>
    <t>UNITEDTITANIUM,INC.</t>
  </si>
  <si>
    <t>FEJO 03/15</t>
  </si>
  <si>
    <t>Use Tax Accrual</t>
  </si>
  <si>
    <t>ALLMOTION</t>
  </si>
  <si>
    <t>ALANA 06/15</t>
  </si>
  <si>
    <t>DKC*DIGIKEYCORP | VS</t>
  </si>
  <si>
    <t>SQ*EPOCEANOGRAPHI</t>
  </si>
  <si>
    <t>CHUFFARD 06/15</t>
  </si>
  <si>
    <t>PO-1510538</t>
  </si>
  <si>
    <t>Subconn PU cable with 4TP CAT5</t>
  </si>
  <si>
    <t>15-404</t>
  </si>
  <si>
    <t>PO-1510719</t>
  </si>
  <si>
    <t>Brantner &amp; Assoc., Inc.</t>
  </si>
  <si>
    <t xml:space="preserve">Seacon MINK8CIPL, 8-pin cable </t>
  </si>
  <si>
    <t>145570</t>
  </si>
  <si>
    <t>5360-000</t>
  </si>
  <si>
    <t>Supplies - General</t>
  </si>
  <si>
    <t>MCMASTER-CARR | HIGH</t>
  </si>
  <si>
    <t>FEJO 01/15B</t>
  </si>
  <si>
    <t>MCMASTER-CARR | ULTR</t>
  </si>
  <si>
    <t>SURPLUSSALES</t>
  </si>
  <si>
    <t>MCGILL 02/15</t>
  </si>
  <si>
    <t>HOBSON 02/15</t>
  </si>
  <si>
    <t>ALANA 02/15</t>
  </si>
  <si>
    <t>MOCAPLLC</t>
  </si>
  <si>
    <t>B&amp;HPHOTO,800-606-696</t>
  </si>
  <si>
    <t>ALANA 03/15</t>
  </si>
  <si>
    <t>HOBSON 03/15</t>
  </si>
  <si>
    <t>CPI*COLEPARMERINSTRU</t>
  </si>
  <si>
    <t>DKC*DIGIKEYCORP | 03</t>
  </si>
  <si>
    <t>JROSAL 03/15</t>
  </si>
  <si>
    <t>ROANWELL&amp;PARAMOUNTCO</t>
  </si>
  <si>
    <t>PROMARKBRANDSPROMARK</t>
  </si>
  <si>
    <t>TCSMICROPUMPS</t>
  </si>
  <si>
    <t>WWW.ATBATT.COM</t>
  </si>
  <si>
    <t>CHUFFARD 03/15</t>
  </si>
  <si>
    <t>MCMASTER-CARR | VINY</t>
  </si>
  <si>
    <t>FEJO 04/15</t>
  </si>
  <si>
    <t>MCMASTER-CARR | OIL-</t>
  </si>
  <si>
    <t>TWMETALS</t>
  </si>
  <si>
    <t>ALANA 04/15</t>
  </si>
  <si>
    <t>TNRBATTERIES</t>
  </si>
  <si>
    <t>NPC*NEWPIGCORP</t>
  </si>
  <si>
    <t>MCGILL 04/15</t>
  </si>
  <si>
    <t>AMAZONMKTPLACEPMTS |</t>
  </si>
  <si>
    <t>DKC*DIGIKEYCORP</t>
  </si>
  <si>
    <t>JROSAL 05/15</t>
  </si>
  <si>
    <t>MCMASTER-CARR | MULT</t>
  </si>
  <si>
    <t>ALANA 05/15</t>
  </si>
  <si>
    <t>MCMASTER-CARR | STEE</t>
  </si>
  <si>
    <t>FEJO 05/15</t>
  </si>
  <si>
    <t>MCMASTER-CARR | STAI</t>
  </si>
  <si>
    <t>MCMASTER-CARR | DISP</t>
  </si>
  <si>
    <t>CHUFFARD 05/15</t>
  </si>
  <si>
    <t>Voogd, Gregory</t>
  </si>
  <si>
    <t>Wood purchase</t>
  </si>
  <si>
    <t>VOOGD 05/2015</t>
  </si>
  <si>
    <t>Huffard, Christine</t>
  </si>
  <si>
    <t>Glass microbeads for Smith Lab</t>
  </si>
  <si>
    <t>HUFFARD 05/2015</t>
  </si>
  <si>
    <t>MCMASTER-CARR | CABL</t>
  </si>
  <si>
    <t>MCMASTER-CARR | COVE</t>
  </si>
  <si>
    <t>MCMASTER-CARR | GALV</t>
  </si>
  <si>
    <t>FEJO 06/15</t>
  </si>
  <si>
    <t>IN*GRAVELLESBOATYARD</t>
  </si>
  <si>
    <t>STAPLESQUILLSOLUTION</t>
  </si>
  <si>
    <t>PO-1411948</t>
  </si>
  <si>
    <t>Elkhorn Composite Service</t>
  </si>
  <si>
    <t>funnels</t>
  </si>
  <si>
    <t>541089</t>
  </si>
  <si>
    <t>PO-1411961</t>
  </si>
  <si>
    <t>Electrochem Industries</t>
  </si>
  <si>
    <t>Rover Li Battery Pack, 7S4P, C</t>
  </si>
  <si>
    <t>60034373</t>
  </si>
  <si>
    <t>60034417</t>
  </si>
  <si>
    <t>Camera Tripod Li Battery pack,</t>
  </si>
  <si>
    <t>Camera Tripod Controller Li Ba</t>
  </si>
  <si>
    <t>PO-1412004</t>
  </si>
  <si>
    <t>Keeble &amp; Shuchat Photo</t>
  </si>
  <si>
    <t>Canon EOS 5D Mark III Body</t>
  </si>
  <si>
    <t>0169052</t>
  </si>
  <si>
    <t>PO-1412005</t>
  </si>
  <si>
    <t>MINM12 FCRL TI, MINM12FCRL TIT</t>
  </si>
  <si>
    <t>00142009</t>
  </si>
  <si>
    <t>MINM26CCP TI, 26#20CCP Titaniu</t>
  </si>
  <si>
    <t>MINK FCRL TI, 80-3-241-1/A,SHE</t>
  </si>
  <si>
    <t>MINK FCR TI, 80-3-218-1/A,SHEL</t>
  </si>
  <si>
    <t>MINK CCPL TI, 80-3-234-1/B,SHE</t>
  </si>
  <si>
    <t>MINM26 CIR, 80-2-445/E, Insert</t>
  </si>
  <si>
    <t>PO-1412050</t>
  </si>
  <si>
    <t>Teledyne Benthos</t>
  </si>
  <si>
    <t>RETROFIT KIT, NEW BURNWIRE Kit</t>
  </si>
  <si>
    <t>221687</t>
  </si>
  <si>
    <t>PO-1510221</t>
  </si>
  <si>
    <t>60034419</t>
  </si>
  <si>
    <t>PO-1510351</t>
  </si>
  <si>
    <t>UltraVolt, Inc.</t>
  </si>
  <si>
    <t>UVI17406</t>
  </si>
  <si>
    <t>Ultravolt C-series High-voltag</t>
  </si>
  <si>
    <t>PO-1510388</t>
  </si>
  <si>
    <t>SonTek / YSI, Inc.</t>
  </si>
  <si>
    <t>599327</t>
  </si>
  <si>
    <t>Battery Pack, alkaline, 10.5V,</t>
  </si>
  <si>
    <t>PO-1510393</t>
  </si>
  <si>
    <t>865-SB-13 - Acoustic Release S</t>
  </si>
  <si>
    <t>222154</t>
  </si>
  <si>
    <t>PO-1510407</t>
  </si>
  <si>
    <t>Pro Battery Specialist</t>
  </si>
  <si>
    <t>8000015209</t>
  </si>
  <si>
    <t>Camera tripod Main power batte</t>
  </si>
  <si>
    <t>PO-1510422</t>
  </si>
  <si>
    <t>8000015210</t>
  </si>
  <si>
    <t>SES main power</t>
  </si>
  <si>
    <t>PO-1510423</t>
  </si>
  <si>
    <t>ATM-887 Battery Replacement Ki</t>
  </si>
  <si>
    <t>222227</t>
  </si>
  <si>
    <t>PO-1510464</t>
  </si>
  <si>
    <t>Circuits West</t>
  </si>
  <si>
    <t>61069</t>
  </si>
  <si>
    <t>PCBF (Camera Tripod Cap Charge</t>
  </si>
  <si>
    <t>PO-1510590</t>
  </si>
  <si>
    <t>222536</t>
  </si>
  <si>
    <t>PO-1510631</t>
  </si>
  <si>
    <t>Glass Ball Delrin Seat Washers</t>
  </si>
  <si>
    <t>222572</t>
  </si>
  <si>
    <t>PO-1510644</t>
  </si>
  <si>
    <t>61472</t>
  </si>
  <si>
    <t>Camera Tripod Controller (5-Da</t>
  </si>
  <si>
    <t>PO-1510711</t>
  </si>
  <si>
    <t>dummy plug</t>
  </si>
  <si>
    <t>15-522</t>
  </si>
  <si>
    <t>Brass Subconn Ocean Innovation</t>
  </si>
  <si>
    <t>AP Accrual  #1-4   15000020</t>
  </si>
  <si>
    <t>5380-000</t>
  </si>
  <si>
    <t>Supplies - Science Lab</t>
  </si>
  <si>
    <t>CHUFFARD 02/15</t>
  </si>
  <si>
    <t>BESTBUYCOM7076680022</t>
  </si>
  <si>
    <t>MCMASTER-CARR | TRAN</t>
  </si>
  <si>
    <t>BESTBUYMHT00007971 |</t>
  </si>
  <si>
    <t>PRAGMATICPROGRAMMERS</t>
  </si>
  <si>
    <t>AMAZON*MKTPLCEEU-UK</t>
  </si>
  <si>
    <t>PILOTSHQLLC</t>
  </si>
  <si>
    <t xml:space="preserve">Praxair </t>
  </si>
  <si>
    <t>Nitrogen gas for Ken Smith Lab</t>
  </si>
  <si>
    <t>52928653</t>
  </si>
  <si>
    <t>PO-1510267</t>
  </si>
  <si>
    <t>McLane Research Laborator</t>
  </si>
  <si>
    <t>Spares: 500ml sample bottles</t>
  </si>
  <si>
    <t>13386</t>
  </si>
  <si>
    <t>PO-1510400</t>
  </si>
  <si>
    <t>Fisher Scientific</t>
  </si>
  <si>
    <t>PROTOCOL 10% BUFF FORMLIN 1 GL</t>
  </si>
  <si>
    <t>2666808</t>
  </si>
  <si>
    <t>PO-1510406</t>
  </si>
  <si>
    <t>Teledyne Impulse</t>
  </si>
  <si>
    <t>dummy connector for bulkhead r</t>
  </si>
  <si>
    <t>037668</t>
  </si>
  <si>
    <t>PO-1510826</t>
  </si>
  <si>
    <t>POLYCAP 36 AS PF/.2 UM</t>
  </si>
  <si>
    <t>4317481</t>
  </si>
  <si>
    <t>5500-000</t>
  </si>
  <si>
    <t>Travel - Domestic</t>
  </si>
  <si>
    <t>T15-0138 reimbursement</t>
  </si>
  <si>
    <t>T15-0138 10303</t>
  </si>
  <si>
    <t>T15-0240 reimbursement</t>
  </si>
  <si>
    <t>T15-0240 10417</t>
  </si>
  <si>
    <t>17</t>
  </si>
  <si>
    <t>9730-000</t>
  </si>
  <si>
    <t>Western Flyer Allocation</t>
  </si>
  <si>
    <t>June Ship Charges</t>
  </si>
  <si>
    <t>901113.00</t>
  </si>
  <si>
    <t>901113.11 - Camera Tripod Light Upgrd</t>
  </si>
  <si>
    <t>1500-568</t>
  </si>
  <si>
    <t>Ocean Deployed Equip Addt</t>
  </si>
  <si>
    <t>PO-1510568</t>
  </si>
  <si>
    <t>Cathx Corporation</t>
  </si>
  <si>
    <t>LED Ballast Light, up to 70000</t>
  </si>
  <si>
    <t>20139 DEPOSIT</t>
  </si>
  <si>
    <t>901113.11</t>
  </si>
  <si>
    <t>budget category</t>
  </si>
  <si>
    <t>item</t>
  </si>
  <si>
    <t>cost</t>
  </si>
  <si>
    <t>Supplies- General</t>
  </si>
  <si>
    <t>Current meter (Camera Tripod) batteries for Station M</t>
  </si>
  <si>
    <t>Supplies- Non capitalized equipment</t>
  </si>
  <si>
    <t>Supplies to improve the lab's Open House display</t>
  </si>
  <si>
    <t>Supplies- Computer (Hardware)</t>
  </si>
  <si>
    <t>Gigabit Ethernet switch for PC 104 (SES)</t>
  </si>
  <si>
    <t>Alkaline batteries for instrument deployments for sediment traps, beacons, strobes.</t>
  </si>
  <si>
    <t>Supplies- Science lab</t>
  </si>
  <si>
    <t>Preservatives and jars for sample collection</t>
  </si>
  <si>
    <t>Maintenance and repair</t>
  </si>
  <si>
    <t>Resources to handle maintenance and calibration for lab equipment not covered by divisional funds.</t>
  </si>
  <si>
    <t>Digital Storage</t>
  </si>
  <si>
    <t>Cruise supplies</t>
  </si>
  <si>
    <t>Battery Packs for Benthos Releases @ $300 each- Station M</t>
  </si>
  <si>
    <t>Supplies- Computer (Software)</t>
  </si>
  <si>
    <t xml:space="preserve">Stereo camera calibration software </t>
  </si>
  <si>
    <t>General science lab supplies</t>
  </si>
  <si>
    <t>Outside Srvc- General</t>
  </si>
  <si>
    <t>CHN Analysis of sediment trap collections for two seasonal cruises at Sta. M</t>
  </si>
  <si>
    <t>Digitizing of Film archives</t>
  </si>
  <si>
    <t>Conference fees, registration</t>
  </si>
  <si>
    <t xml:space="preserve">Conference registration </t>
  </si>
  <si>
    <t>Travel- fireign</t>
  </si>
  <si>
    <t>Conference travel</t>
  </si>
  <si>
    <t>Conference meals</t>
  </si>
  <si>
    <t>Conference lodging</t>
  </si>
  <si>
    <t>Supplies- Engineering lab</t>
  </si>
  <si>
    <t>Camera Tripod lighting upgrade</t>
  </si>
  <si>
    <t>Lithium and alkaline battery packs- Sta. M</t>
  </si>
  <si>
    <t>Rover servicing budget</t>
  </si>
  <si>
    <t>Categories</t>
  </si>
  <si>
    <t>Category</t>
  </si>
  <si>
    <t>Stereo camera calibration software TO ARGOS</t>
  </si>
  <si>
    <t>formalin pump</t>
  </si>
  <si>
    <t>formalin filters</t>
  </si>
  <si>
    <t>2014 PO</t>
  </si>
  <si>
    <t>Shiptime</t>
  </si>
  <si>
    <t>UNK</t>
  </si>
  <si>
    <t>Commitments- travel</t>
  </si>
  <si>
    <t>Commitments- OTHER</t>
  </si>
  <si>
    <t>Grand Total</t>
  </si>
  <si>
    <t>Sum of Amount</t>
  </si>
  <si>
    <t>Total</t>
  </si>
  <si>
    <t>TOTAL BUDGETED</t>
  </si>
  <si>
    <t>TOTAL LEFT</t>
  </si>
  <si>
    <t>2014 PO invoice</t>
  </si>
  <si>
    <t>TOTAL</t>
  </si>
  <si>
    <t>Argos service</t>
  </si>
  <si>
    <t>Ballast material for moorings, Rover, and SES</t>
  </si>
  <si>
    <t>LRAUV to St.M batteries</t>
  </si>
  <si>
    <t>CHN Analysis of sediment trap and push core collections for one cruise at Sta. M</t>
  </si>
  <si>
    <t>Digitizing of Film archives- Camera sled</t>
  </si>
  <si>
    <t>Conference registration -ASLO</t>
  </si>
  <si>
    <t>Conference travel-ASLO</t>
  </si>
  <si>
    <t>Conference meals-ASLO</t>
  </si>
  <si>
    <t>Conference lodging-ASLO</t>
  </si>
  <si>
    <t>Travel- domestic</t>
  </si>
  <si>
    <t>argos beacon for sediment trap</t>
  </si>
  <si>
    <t>get quote</t>
  </si>
  <si>
    <t>SES servicing budget</t>
  </si>
  <si>
    <t>Camera tripod servicing budget</t>
  </si>
  <si>
    <t>BATTERIES</t>
  </si>
  <si>
    <t>8 Battery Packs for Benthos Releases @ $300 each- Station M</t>
  </si>
  <si>
    <t>Li Batts for Camera Tripod for 1 deployment</t>
  </si>
  <si>
    <t>Lithium Battery packs for one Rover deployment beginning  Oct 2015: 12 packs@ =(((1979last year's price*12packs)*1.1inflation)*1.09 tax)+500 shipping</t>
  </si>
  <si>
    <t>SES lithium battery packs for 1 deployment: 6 packs@ =(((1979last year's price*6packs)*1.1inflation)*1.09 tax)+500 shipping</t>
  </si>
  <si>
    <t>Benthos modem MF battery pack: 1 for Rover 1 for SES</t>
  </si>
  <si>
    <t>Wabo battery pack- 1 deployment</t>
  </si>
  <si>
    <t>two new optodes with cables, dummy plugs</t>
  </si>
  <si>
    <t>Project No.</t>
  </si>
  <si>
    <t>CIN1506USA00771</t>
  </si>
  <si>
    <t>CIN1508USA00116</t>
  </si>
  <si>
    <t>UPS Supply Chain Solution</t>
  </si>
  <si>
    <t>US Customs Duties and Brokerag</t>
  </si>
  <si>
    <t>PO-1510999</t>
  </si>
  <si>
    <t>Allied Vision Technologie</t>
  </si>
  <si>
    <t>Repair of Prosilica GC2450C, s</t>
  </si>
  <si>
    <t>400-CI07806</t>
  </si>
  <si>
    <t>CHUFFARD 07/15</t>
  </si>
  <si>
    <t>BLAINSFARM&amp;FLEETE-CO</t>
  </si>
  <si>
    <t>SPARKFUNELECTRONICS</t>
  </si>
  <si>
    <t>MCGILL 08/15</t>
  </si>
  <si>
    <t>FEJO 08/15</t>
  </si>
  <si>
    <t>148221 CR</t>
  </si>
  <si>
    <t>PO-1511142</t>
  </si>
  <si>
    <t>TEDPELLAINC | PARTS</t>
  </si>
  <si>
    <t>PO-1511143</t>
  </si>
  <si>
    <t>PHOSPHORIC ACID, 10% V/V, 4 L</t>
  </si>
  <si>
    <t>hazmat fee</t>
  </si>
  <si>
    <t>PO-1511173</t>
  </si>
  <si>
    <t>TUBE CONIC 50ML W/RACK 500/CS</t>
  </si>
  <si>
    <t>5390-000</t>
  </si>
  <si>
    <t>Supplies - Tools</t>
  </si>
  <si>
    <t>THEHOMEDEPOT#1069 |</t>
  </si>
  <si>
    <t>5530-000</t>
  </si>
  <si>
    <t>Travel - Foreign</t>
  </si>
  <si>
    <t>T15-0174</t>
  </si>
  <si>
    <t>SVONTHUN 07/15</t>
  </si>
  <si>
    <t>KDUNLOP 07/15</t>
  </si>
  <si>
    <t>KDUNLOP 08/15</t>
  </si>
  <si>
    <t>CHUFFARD 08/15</t>
  </si>
  <si>
    <t>Purchase Order Commitments</t>
  </si>
  <si>
    <t>PO Number</t>
  </si>
  <si>
    <t>Requisitioner</t>
  </si>
  <si>
    <t>Delivery Date</t>
  </si>
  <si>
    <t>Account</t>
  </si>
  <si>
    <t>Committed Amount</t>
  </si>
  <si>
    <t>Total(Committed Amount)</t>
  </si>
  <si>
    <t>Sherman, Alana</t>
  </si>
  <si>
    <t>Prunella Machine</t>
  </si>
  <si>
    <t>Thompson, Ford</t>
  </si>
  <si>
    <t>UIC, Inc.</t>
  </si>
  <si>
    <t>Digitizing of Film archives- Comm</t>
  </si>
  <si>
    <t>Digitizing of Film archives-Comm</t>
  </si>
  <si>
    <t>Stereo camera calibration software TO ARGOS-Comm</t>
  </si>
  <si>
    <t>Alkaline batteries for instrument deployments for sediment traps, beacons, strobes.-Comm</t>
  </si>
  <si>
    <t>Rover servicing budget-Comm</t>
  </si>
  <si>
    <t>General science lab supplies-Comm</t>
  </si>
  <si>
    <t>AS OF SEP 10 2015</t>
  </si>
  <si>
    <t>CHN Analysis of sediment trap collections for two seasonal cruises at Sta. M-Comm</t>
  </si>
  <si>
    <t>UCSB</t>
  </si>
  <si>
    <t>Digital Storage-Comm</t>
  </si>
  <si>
    <t>Rich</t>
  </si>
  <si>
    <t>Amazon</t>
  </si>
  <si>
    <t>B&amp;H</t>
  </si>
  <si>
    <t>Crissy</t>
  </si>
  <si>
    <t>Best Buy</t>
  </si>
  <si>
    <t>DRACALTECH</t>
  </si>
  <si>
    <t>MINIINTHEBO</t>
  </si>
  <si>
    <t>Cruise supplies-Comm</t>
  </si>
  <si>
    <t>Home depot</t>
  </si>
  <si>
    <t>Account Subtotal</t>
  </si>
  <si>
    <t>0079515</t>
  </si>
  <si>
    <t>0081791</t>
  </si>
  <si>
    <t>0083884</t>
  </si>
  <si>
    <t>CIN1504USA00405</t>
  </si>
  <si>
    <t>CIN1509USA00660</t>
  </si>
  <si>
    <t>CIN1509USA00859</t>
  </si>
  <si>
    <t>PO-1511105</t>
  </si>
  <si>
    <t>SMALL LEVERS</t>
  </si>
  <si>
    <t>4110</t>
  </si>
  <si>
    <t>PO-1511131</t>
  </si>
  <si>
    <t>15-984</t>
  </si>
  <si>
    <t>1050766045</t>
  </si>
  <si>
    <t>TECHNOLOGICSYSTEMS</t>
  </si>
  <si>
    <t>HENTHORN 09/15</t>
  </si>
  <si>
    <t>5330-000</t>
  </si>
  <si>
    <t>Non-Capitalized Equipment</t>
  </si>
  <si>
    <t>PO-1511265</t>
  </si>
  <si>
    <t>Xenon Flasher, Remote Head, 73</t>
  </si>
  <si>
    <t>15-1016</t>
  </si>
  <si>
    <t>PO-1511298</t>
  </si>
  <si>
    <t>Subconn LPIL5F to IL5M w/DLSAM</t>
  </si>
  <si>
    <t>15-1109</t>
  </si>
  <si>
    <t>ADAFRUITINDUSTRIES</t>
  </si>
  <si>
    <t>MCGILL 09/15</t>
  </si>
  <si>
    <t>Scientific Platers, Inc.</t>
  </si>
  <si>
    <t>11 Pcs. Electro Polish</t>
  </si>
  <si>
    <t>CR-6560</t>
  </si>
  <si>
    <t>148311</t>
  </si>
  <si>
    <t>PO-1510996</t>
  </si>
  <si>
    <t>60035481</t>
  </si>
  <si>
    <t>Li Battery Pack, 4S7P, CSC DD,</t>
  </si>
  <si>
    <t>224029</t>
  </si>
  <si>
    <t>PO-1511251</t>
  </si>
  <si>
    <t>865-A/SR-100 Bar Anode Kit Inc</t>
  </si>
  <si>
    <t>224160</t>
  </si>
  <si>
    <t>PO-1511351</t>
  </si>
  <si>
    <t>Tip, Lever, Burn wire</t>
  </si>
  <si>
    <t>224404</t>
  </si>
  <si>
    <t>8390541</t>
  </si>
  <si>
    <t>POT HYDROX SOL 45% CERT 500ML</t>
  </si>
  <si>
    <t>4269933</t>
  </si>
  <si>
    <t>8526781</t>
  </si>
  <si>
    <t>KDUNLOP 09/15</t>
  </si>
  <si>
    <t>CHUFFARD 09/15</t>
  </si>
  <si>
    <t>Dunlop, Katherine</t>
  </si>
  <si>
    <t>T15-0230 reimbursement</t>
  </si>
  <si>
    <t>T15-0230 10592</t>
  </si>
  <si>
    <t>T15-0188 reimbursement</t>
  </si>
  <si>
    <t>T15-0188 10662</t>
  </si>
  <si>
    <t>Project Subtotal</t>
  </si>
  <si>
    <t>Report Total (excluding salaries)</t>
  </si>
  <si>
    <t>Report Name:  Project Paid Detail</t>
  </si>
  <si>
    <t>-  1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</si>
</sst>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7" formatCode="&quot;$&quot;#,##0.00_);\(&quot;$&quot;#,##0.00\)"/>
    <numFmt numFmtId="164" formatCode="#0"/>
    <numFmt numFmtId="165" formatCode="#,##0.##"/>
    <numFmt numFmtId="170" formatCode="[$ -409]#,##0.00;\([$ -409]#,##0.00\);&quot;0.00&quot;"/>
    <numFmt numFmtId="171" formatCode="[$$-409]#,##0.00;\([$$-409]#,##0.00\);&quot;0.00&quot;"/>
    <numFmt numFmtId="172" formatCode="mmm\ d\,\ yyyy;@"/>
    <numFmt numFmtId="173" formatCode="h\:mm\:ss\ AM/PM;@"/>
  </numFmts>
  <fonts count="4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0"/>
      <color rgb="FF00B050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sz val="11"/>
      <color theme="1"/>
      <name val="Tahoma"/>
      <family val="2"/>
    </font>
    <font>
      <sz val="8"/>
      <color rgb="FF000000"/>
      <name val="Verdana"/>
      <family val="2"/>
    </font>
    <font>
      <b/>
      <sz val="14"/>
      <color theme="1"/>
      <name val="Tahoma"/>
      <family val="2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8"/>
      <name val="Verdana"/>
      <family val="2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b/>
      <sz val="8"/>
      <color rgb="FF000000"/>
      <name val="Verdan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rgb="FF00B050"/>
      <name val="Tahoma"/>
      <family val="2"/>
    </font>
    <font>
      <b/>
      <sz val="16"/>
      <color rgb="FF00B050"/>
      <name val="Tahoma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608BB4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</borders>
  <cellStyleXfs count="58">
    <xf numFmtId="0" fontId="0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4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8" fillId="0" borderId="0"/>
    <xf numFmtId="0" fontId="13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NumberForma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0" fillId="0" borderId="0" xfId="0" applyBorder="1"/>
    <xf numFmtId="0" fontId="9" fillId="0" borderId="0" xfId="0" applyFont="1" applyBorder="1" applyAlignment="1">
      <alignment vertical="center" wrapText="1"/>
    </xf>
    <xf numFmtId="6" fontId="9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11" fillId="0" borderId="0" xfId="0" applyFont="1" applyBorder="1" applyAlignment="1">
      <alignment vertical="center" wrapText="1"/>
    </xf>
    <xf numFmtId="6" fontId="1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0" fillId="0" borderId="0" xfId="0" applyFill="1" applyAlignment="1"/>
    <xf numFmtId="0" fontId="13" fillId="0" borderId="0" xfId="0" applyFont="1" applyFill="1" applyAlignment="1"/>
    <xf numFmtId="0" fontId="0" fillId="0" borderId="0" xfId="0" applyFill="1" applyAlignment="1">
      <alignment horizontal="right"/>
    </xf>
    <xf numFmtId="3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Border="1" applyAlignment="1"/>
    <xf numFmtId="0" fontId="13" fillId="0" borderId="0" xfId="0" applyFont="1" applyFill="1" applyBorder="1" applyAlignment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0" fillId="0" borderId="0" xfId="0" applyFont="1" applyFill="1" applyAlignment="1"/>
    <xf numFmtId="6" fontId="0" fillId="0" borderId="0" xfId="0" applyNumberFormat="1" applyFont="1" applyFill="1" applyAlignment="1"/>
    <xf numFmtId="0" fontId="0" fillId="0" borderId="0" xfId="0" applyFill="1"/>
    <xf numFmtId="0" fontId="13" fillId="0" borderId="0" xfId="0" applyFont="1" applyFill="1" applyAlignment="1">
      <alignment horizontal="center"/>
    </xf>
    <xf numFmtId="0" fontId="0" fillId="0" borderId="0" xfId="0" applyFont="1" applyFill="1"/>
    <xf numFmtId="6" fontId="0" fillId="0" borderId="0" xfId="0" applyNumberFormat="1" applyFill="1" applyAlignment="1">
      <alignment horizontal="left"/>
    </xf>
    <xf numFmtId="0" fontId="15" fillId="0" borderId="0" xfId="0" applyFont="1" applyFill="1" applyAlignment="1"/>
    <xf numFmtId="0" fontId="15" fillId="0" borderId="0" xfId="0" applyFont="1" applyFill="1" applyAlignment="1">
      <alignment horizontal="left"/>
    </xf>
    <xf numFmtId="0" fontId="16" fillId="0" borderId="0" xfId="0" applyFont="1"/>
    <xf numFmtId="0" fontId="1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6" fontId="13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Border="1"/>
    <xf numFmtId="0" fontId="17" fillId="0" borderId="0" xfId="0" applyFont="1" applyBorder="1" applyAlignment="1">
      <alignment vertical="center" wrapText="1"/>
    </xf>
    <xf numFmtId="1" fontId="0" fillId="0" borderId="0" xfId="0" applyNumberFormat="1"/>
    <xf numFmtId="0" fontId="18" fillId="0" borderId="0" xfId="43" applyFont="1"/>
    <xf numFmtId="1" fontId="35" fillId="0" borderId="0" xfId="0" applyNumberFormat="1" applyFont="1"/>
    <xf numFmtId="1" fontId="36" fillId="0" borderId="0" xfId="0" applyNumberFormat="1" applyFont="1"/>
    <xf numFmtId="0" fontId="2" fillId="0" borderId="0" xfId="41"/>
    <xf numFmtId="0" fontId="2" fillId="0" borderId="0" xfId="41"/>
    <xf numFmtId="22" fontId="2" fillId="0" borderId="0" xfId="41" applyNumberFormat="1"/>
    <xf numFmtId="0" fontId="2" fillId="0" borderId="0" xfId="41"/>
    <xf numFmtId="0" fontId="2" fillId="0" borderId="0" xfId="41" applyFont="1"/>
    <xf numFmtId="0" fontId="2" fillId="0" borderId="0" xfId="41"/>
    <xf numFmtId="0" fontId="33" fillId="0" borderId="0" xfId="41" applyFont="1"/>
    <xf numFmtId="0" fontId="0" fillId="0" borderId="0" xfId="0" applyFont="1"/>
    <xf numFmtId="0" fontId="1" fillId="0" borderId="0" xfId="41" applyFont="1"/>
    <xf numFmtId="0" fontId="1" fillId="0" borderId="0" xfId="41" applyFont="1" applyFill="1"/>
    <xf numFmtId="0" fontId="37" fillId="0" borderId="0" xfId="41" applyFont="1"/>
    <xf numFmtId="49" fontId="39" fillId="0" borderId="12" xfId="44" applyNumberFormat="1" applyFont="1" applyFill="1" applyBorder="1" applyAlignment="1">
      <alignment vertical="top" wrapText="1"/>
    </xf>
    <xf numFmtId="49" fontId="38" fillId="0" borderId="0" xfId="44" applyNumberFormat="1" applyFont="1" applyAlignment="1">
      <alignment horizontal="center" vertical="top" wrapText="1"/>
    </xf>
    <xf numFmtId="49" fontId="38" fillId="0" borderId="0" xfId="44" applyNumberFormat="1" applyFont="1" applyAlignment="1">
      <alignment horizontal="left" vertical="top" wrapText="1"/>
    </xf>
    <xf numFmtId="49" fontId="39" fillId="0" borderId="17" xfId="44" applyNumberFormat="1" applyFont="1" applyFill="1" applyBorder="1" applyAlignment="1">
      <alignment vertical="top" wrapText="1"/>
    </xf>
    <xf numFmtId="49" fontId="39" fillId="0" borderId="11" xfId="44" applyNumberFormat="1" applyFont="1" applyFill="1" applyBorder="1" applyAlignment="1">
      <alignment vertical="top" wrapText="1"/>
    </xf>
    <xf numFmtId="49" fontId="39" fillId="0" borderId="16" xfId="44" applyNumberFormat="1" applyFont="1" applyFill="1" applyBorder="1" applyAlignment="1">
      <alignment vertical="top" wrapText="1"/>
    </xf>
    <xf numFmtId="7" fontId="0" fillId="0" borderId="0" xfId="0" applyNumberFormat="1"/>
    <xf numFmtId="0" fontId="13" fillId="0" borderId="0" xfId="44" applyFont="1" applyAlignment="1">
      <alignment vertical="top"/>
    </xf>
    <xf numFmtId="164" fontId="40" fillId="33" borderId="10" xfId="44" applyNumberFormat="1" applyFont="1" applyFill="1" applyBorder="1" applyAlignment="1">
      <alignment horizontal="center" vertical="top" wrapText="1"/>
    </xf>
    <xf numFmtId="49" fontId="40" fillId="33" borderId="10" xfId="44" applyNumberFormat="1" applyFont="1" applyFill="1" applyBorder="1" applyAlignment="1">
      <alignment horizontal="center" vertical="top" wrapText="1"/>
    </xf>
    <xf numFmtId="49" fontId="40" fillId="0" borderId="10" xfId="44" applyNumberFormat="1" applyFont="1" applyFill="1" applyBorder="1" applyAlignment="1">
      <alignment vertical="top" wrapText="1"/>
    </xf>
    <xf numFmtId="49" fontId="40" fillId="0" borderId="10" xfId="44" applyNumberFormat="1" applyFont="1" applyFill="1" applyBorder="1" applyAlignment="1">
      <alignment horizontal="right" vertical="top" wrapText="1"/>
    </xf>
    <xf numFmtId="164" fontId="40" fillId="0" borderId="10" xfId="44" applyNumberFormat="1" applyFont="1" applyFill="1" applyBorder="1" applyAlignment="1">
      <alignment horizontal="center" vertical="top" wrapText="1"/>
    </xf>
    <xf numFmtId="49" fontId="40" fillId="0" borderId="10" xfId="44" applyNumberFormat="1" applyFont="1" applyFill="1" applyBorder="1" applyAlignment="1">
      <alignment horizontal="left" vertical="top" wrapText="1"/>
    </xf>
    <xf numFmtId="49" fontId="39" fillId="34" borderId="14" xfId="44" applyNumberFormat="1" applyFont="1" applyFill="1" applyBorder="1" applyAlignment="1">
      <alignment horizontal="right" vertical="center" wrapText="1"/>
    </xf>
    <xf numFmtId="0" fontId="13" fillId="0" borderId="14" xfId="44" applyFont="1" applyFill="1" applyBorder="1" applyAlignment="1">
      <alignment vertical="top"/>
    </xf>
    <xf numFmtId="0" fontId="13" fillId="0" borderId="15" xfId="44" applyFont="1" applyFill="1" applyBorder="1" applyAlignment="1">
      <alignment vertical="top"/>
    </xf>
    <xf numFmtId="49" fontId="39" fillId="0" borderId="10" xfId="44" applyNumberFormat="1" applyFont="1" applyFill="1" applyBorder="1" applyAlignment="1">
      <alignment vertical="top" wrapText="1"/>
    </xf>
    <xf numFmtId="49" fontId="39" fillId="35" borderId="14" xfId="44" applyNumberFormat="1" applyFont="1" applyFill="1" applyBorder="1" applyAlignment="1">
      <alignment horizontal="right" vertical="center" wrapText="1"/>
    </xf>
    <xf numFmtId="164" fontId="40" fillId="33" borderId="15" xfId="44" applyNumberFormat="1" applyFont="1" applyFill="1" applyBorder="1" applyAlignment="1">
      <alignment horizontal="center" vertical="top" wrapText="1"/>
    </xf>
    <xf numFmtId="170" fontId="40" fillId="0" borderId="13" xfId="44" applyNumberFormat="1" applyFont="1" applyFill="1" applyBorder="1" applyAlignment="1">
      <alignment horizontal="right" vertical="top" wrapText="1"/>
    </xf>
    <xf numFmtId="0" fontId="38" fillId="34" borderId="14" xfId="44" applyFont="1" applyFill="1" applyBorder="1" applyAlignment="1">
      <alignment vertical="center" wrapText="1"/>
    </xf>
    <xf numFmtId="171" fontId="39" fillId="34" borderId="13" xfId="44" applyNumberFormat="1" applyFont="1" applyFill="1" applyBorder="1" applyAlignment="1">
      <alignment horizontal="right" vertical="top" wrapText="1"/>
    </xf>
    <xf numFmtId="49" fontId="40" fillId="33" borderId="15" xfId="44" applyNumberFormat="1" applyFont="1" applyFill="1" applyBorder="1" applyAlignment="1">
      <alignment horizontal="center" vertical="top" wrapText="1"/>
    </xf>
    <xf numFmtId="0" fontId="38" fillId="35" borderId="14" xfId="44" applyFont="1" applyFill="1" applyBorder="1" applyAlignment="1">
      <alignment vertical="center" wrapText="1"/>
    </xf>
    <xf numFmtId="171" fontId="39" fillId="35" borderId="13" xfId="44" applyNumberFormat="1" applyFont="1" applyFill="1" applyBorder="1" applyAlignment="1">
      <alignment horizontal="right" vertical="top" wrapText="1"/>
    </xf>
    <xf numFmtId="0" fontId="38" fillId="35" borderId="18" xfId="44" applyFont="1" applyFill="1" applyBorder="1" applyAlignment="1">
      <alignment vertical="center" wrapText="1"/>
    </xf>
    <xf numFmtId="49" fontId="39" fillId="35" borderId="18" xfId="44" applyNumberFormat="1" applyFont="1" applyFill="1" applyBorder="1" applyAlignment="1">
      <alignment horizontal="right" vertical="center" wrapText="1"/>
    </xf>
    <xf numFmtId="0" fontId="13" fillId="0" borderId="18" xfId="44" applyFont="1" applyFill="1" applyBorder="1" applyAlignment="1">
      <alignment vertical="top"/>
    </xf>
    <xf numFmtId="0" fontId="13" fillId="0" borderId="19" xfId="44" applyFont="1" applyFill="1" applyBorder="1" applyAlignment="1">
      <alignment vertical="top"/>
    </xf>
    <xf numFmtId="171" fontId="39" fillId="35" borderId="20" xfId="44" applyNumberFormat="1" applyFont="1" applyFill="1" applyBorder="1" applyAlignment="1">
      <alignment horizontal="right" vertical="top" wrapText="1"/>
    </xf>
    <xf numFmtId="172" fontId="38" fillId="0" borderId="0" xfId="44" applyNumberFormat="1" applyFont="1" applyFill="1" applyAlignment="1">
      <alignment horizontal="right" vertical="center" wrapText="1"/>
    </xf>
    <xf numFmtId="173" fontId="38" fillId="0" borderId="0" xfId="44" applyNumberFormat="1" applyFont="1" applyFill="1" applyAlignment="1">
      <alignment horizontal="right" vertical="center" wrapText="1"/>
    </xf>
    <xf numFmtId="170" fontId="40" fillId="0" borderId="13" xfId="44" applyNumberFormat="1" applyFont="1" applyFill="1" applyBorder="1" applyAlignment="1">
      <alignment horizontal="right" vertical="top" wrapText="1"/>
    </xf>
  </cellXfs>
  <cellStyles count="58">
    <cellStyle name="20% - Accent1" xfId="18" builtinId="30" customBuiltin="1"/>
    <cellStyle name="20% - Accent1 2" xfId="46"/>
    <cellStyle name="20% - Accent2" xfId="22" builtinId="34" customBuiltin="1"/>
    <cellStyle name="20% - Accent2 2" xfId="48"/>
    <cellStyle name="20% - Accent3" xfId="26" builtinId="38" customBuiltin="1"/>
    <cellStyle name="20% - Accent3 2" xfId="50"/>
    <cellStyle name="20% - Accent4" xfId="30" builtinId="42" customBuiltin="1"/>
    <cellStyle name="20% - Accent4 2" xfId="52"/>
    <cellStyle name="20% - Accent5" xfId="34" builtinId="46" customBuiltin="1"/>
    <cellStyle name="20% - Accent5 2" xfId="54"/>
    <cellStyle name="20% - Accent6" xfId="38" builtinId="50" customBuiltin="1"/>
    <cellStyle name="20% - Accent6 2" xfId="56"/>
    <cellStyle name="40% - Accent1" xfId="19" builtinId="31" customBuiltin="1"/>
    <cellStyle name="40% - Accent1 2" xfId="47"/>
    <cellStyle name="40% - Accent2" xfId="23" builtinId="35" customBuiltin="1"/>
    <cellStyle name="40% - Accent2 2" xfId="49"/>
    <cellStyle name="40% - Accent3" xfId="27" builtinId="39" customBuiltin="1"/>
    <cellStyle name="40% - Accent3 2" xfId="51"/>
    <cellStyle name="40% - Accent4" xfId="31" builtinId="43" customBuiltin="1"/>
    <cellStyle name="40% - Accent4 2" xfId="53"/>
    <cellStyle name="40% - Accent5" xfId="35" builtinId="47" customBuiltin="1"/>
    <cellStyle name="40% - Accent5 2" xfId="55"/>
    <cellStyle name="40% - Accent6" xfId="39" builtinId="51" customBuiltin="1"/>
    <cellStyle name="40% - Accent6 2" xfId="57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rmal 4" xfId="44"/>
    <cellStyle name="Note 2" xfId="42"/>
    <cellStyle name="Note 3" xfId="45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205.438283449075" createdVersion="4" refreshedVersion="4" minRefreshableVersion="3" recordCount="174">
  <cacheSource type="worksheet">
    <worksheetSource ref="C1:Q176" sheet="Expenses"/>
  </cacheSource>
  <cacheFields count="15">
    <cacheField name="Category" numFmtId="0">
      <sharedItems count="21">
        <s v="Rover servicing budget"/>
        <s v="Cruise supplies"/>
        <s v="General science lab supplies"/>
        <s v="Digital Storage"/>
        <s v="Alkaline batteries for instrument deployments for sediment traps, beacons, strobes."/>
        <s v="Postage/Shipping"/>
        <s v="Gigabit Ethernet switch for PC 104 (SES)"/>
        <s v="Digitizing of Film archives"/>
        <s v="Conference registration "/>
        <s v="Supplies to improve the lab's Open House display"/>
        <s v="Lithium and alkaline battery packs- Sta. M"/>
        <s v="2014 PO"/>
        <s v="Stereo camera calibration software TO ARGOS"/>
        <s v="Current meter (Camera Tripod) batteries for Station M"/>
        <s v="Battery Packs for Benthos Releases @ $300 each- Station M"/>
        <s v="Preservatives and jars for sample collection"/>
        <s v="Camera Tripod lighting upgrade"/>
        <s v="UNK"/>
        <s v="Shiptime"/>
        <s v="Commitments- OTHER"/>
        <s v="Commitments- travel"/>
      </sharedItems>
    </cacheField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739"/>
    </cacheField>
    <cacheField name="je no." numFmtId="0">
      <sharedItems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/>
    </cacheField>
    <cacheField name="Vendor Name" numFmtId="0">
      <sharedItems containsBlank="1"/>
    </cacheField>
    <cacheField name="Year" numFmtId="0">
      <sharedItems containsBlank="1"/>
    </cacheField>
    <cacheField name="Month" numFmtId="0">
      <sharedItems containsString="0" containsBlank="1" containsNumber="1" containsInteger="1" minValue="1" maxValue="7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3342.45" maxValue="252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2257.656629166668" createdVersion="4" refreshedVersion="4" minRefreshableVersion="3" recordCount="209">
  <cacheSource type="worksheet">
    <worksheetSource ref="C1:Q211" sheet="Expenses"/>
  </cacheSource>
  <cacheFields count="15">
    <cacheField name="Category" numFmtId="0">
      <sharedItems count="30">
        <s v="2014 PO"/>
        <s v="Alkaline batteries for instrument deployments for sediment traps, beacons, strobes."/>
        <s v="Alkaline batteries for instrument deployments for sediment traps, beacons, strobes.-Comm"/>
        <s v="Battery Packs for Benthos Releases @ $300 each- Station M"/>
        <s v="Camera Tripod lighting upgrade"/>
        <s v="Conference travel"/>
        <s v="Conference registration "/>
        <s v="Cruise supplies"/>
        <s v="Current meter (Camera Tripod) batteries for Station M"/>
        <s v="Digital Storage"/>
        <s v="Digitizing of Film archives"/>
        <s v="Digitizing of Film archives- Comm"/>
        <s v="Digitizing of Film archives-Comm"/>
        <s v="General science lab supplies"/>
        <s v="General science lab supplies-Comm"/>
        <s v="Gigabit Ethernet switch for PC 104 (SES)"/>
        <s v="Lithium and alkaline battery packs- Sta. M"/>
        <s v="Postage/Shipping"/>
        <s v="Preservatives and jars for sample collection"/>
        <s v="Rover servicing budget"/>
        <s v="Rover servicing budget-Comm"/>
        <s v="Shiptime"/>
        <s v="Stereo camera calibration software TO ARGOS"/>
        <s v="Stereo camera calibration software TO ARGOS-Comm"/>
        <s v="Supplies to improve the lab's Open House display"/>
        <s v="UNK"/>
        <s v="Commitments- travel" u="1"/>
        <s v="Commitments- OTHER" u="1"/>
        <s v="Conference lodging" u="1"/>
        <s v="Conference meals" u="1"/>
      </sharedItems>
    </cacheField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739"/>
    </cacheField>
    <cacheField name="je no." numFmtId="0">
      <sharedItems containsBlank="1"/>
    </cacheField>
    <cacheField name="Account No." numFmtId="0">
      <sharedItems/>
    </cacheField>
    <cacheField name="Account Name" numFmtId="0">
      <sharedItems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510057" maxValue="1511240"/>
    </cacheField>
    <cacheField name="Vendor Name" numFmtId="0">
      <sharedItems/>
    </cacheField>
    <cacheField name="Year" numFmtId="0">
      <sharedItems containsMixedTypes="1" containsNumber="1" containsInteger="1" minValue="2015" maxValue="2015"/>
    </cacheField>
    <cacheField name="Month" numFmtId="0">
      <sharedItems containsString="0" containsBlank="1" containsNumber="1" containsInteger="1" minValue="1" maxValue="9"/>
    </cacheField>
    <cacheField name="Transaction Description" numFmtId="0">
      <sharedItems containsBlank="1"/>
    </cacheField>
    <cacheField name="Invoice No." numFmtId="0">
      <sharedItems containsBlank="1" containsMixedTypes="1" containsNumber="1" containsInteger="1" minValue="79515" maxValue="1050766045"/>
    </cacheField>
    <cacheField name="Amount" numFmtId="0">
      <sharedItems containsSemiMixedTypes="0" containsString="0" containsNumber="1" minValue="-3342.45" maxValue="252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4">
  <r>
    <x v="0"/>
    <s v="901113.00 - Pelagic-Benthic Coupling"/>
    <s v="Huffard, Christine L"/>
    <n v="15004261"/>
    <m/>
    <s v="5320-000"/>
    <s v="Supplies - Eng. Lab"/>
    <m/>
    <s v=" "/>
    <s v="Wells Fargo Bank Visa"/>
    <s v="2015"/>
    <n v="6"/>
    <s v="ALLMOTION"/>
    <s v="ALANA 06/15"/>
    <n v="708.75"/>
  </r>
  <r>
    <x v="1"/>
    <s v="901113.00 - Pelagic-Benthic Coupling"/>
    <s v="Huffard, Christine L"/>
    <n v="15002651"/>
    <m/>
    <s v="5380-000"/>
    <s v="Supplies - Science Lab"/>
    <m/>
    <s v=" "/>
    <s v="Wells Fargo Bank Visa"/>
    <s v="2015"/>
    <n v="4"/>
    <s v="AMAZON*MKTPLCEEU-UK"/>
    <s v="CHUFFARD 04/15"/>
    <n v="97.5"/>
  </r>
  <r>
    <x v="0"/>
    <s v="901113.00 - Pelagic-Benthic Coupling"/>
    <s v="Huffard, Christine L"/>
    <n v="15002596"/>
    <m/>
    <s v="5360-000"/>
    <s v="Supplies - General"/>
    <m/>
    <s v=" "/>
    <s v="Wells Fargo Bank Visa"/>
    <s v="2015"/>
    <n v="4"/>
    <s v="AMAZONMKTPLACEPMTS |"/>
    <s v="ALANA 04/15"/>
    <n v="173.9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</r>
  <r>
    <x v="0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</r>
  <r>
    <x v="3"/>
    <s v="901113.00 - Pelagic-Benthic Coupling"/>
    <s v="Huffard, Christine L"/>
    <n v="15002651"/>
    <m/>
    <s v="5360-000"/>
    <s v="Supplies - General"/>
    <m/>
    <s v=" "/>
    <s v="Wells Fargo Bank Visa"/>
    <s v="2015"/>
    <n v="4"/>
    <s v="B&amp;HPHOTO,800-606-696"/>
    <s v="CHUFFARD 04/15"/>
    <n v="231.98"/>
  </r>
  <r>
    <x v="4"/>
    <s v="901113.00 - Pelagic-Benthic Coupling"/>
    <s v="Huffard, Christine L"/>
    <n v="15004313"/>
    <m/>
    <s v="5360-000"/>
    <s v="Supplies - General"/>
    <m/>
    <s v=" "/>
    <s v="Wells Fargo Bank Visa"/>
    <s v="2015"/>
    <n v="6"/>
    <s v="B&amp;HPHOTO,800-606-696"/>
    <s v="CHUFFARD 06/15"/>
    <n v="127.3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</r>
  <r>
    <x v="3"/>
    <s v="901113.00 - Pelagic-Benthic Coupling"/>
    <s v="Huffard, Christine L"/>
    <n v="15002651"/>
    <m/>
    <s v="5380-000"/>
    <s v="Supplies - Science Lab"/>
    <m/>
    <s v=" "/>
    <s v="Wells Fargo Bank Visa"/>
    <s v="2015"/>
    <n v="4"/>
    <s v="B&amp;HPHOTO,800-606-696"/>
    <s v="CHUFFARD 04/15"/>
    <n v="185.2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</r>
  <r>
    <x v="0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</r>
  <r>
    <x v="0"/>
    <s v="901113.00 - Pelagic-Benthic Coupling"/>
    <s v="Huffard, Christine L"/>
    <n v="15003676"/>
    <m/>
    <s v="5360-000"/>
    <s v="Supplies - General"/>
    <m/>
    <s v=" "/>
    <s v="Wells Fargo Bank Visa"/>
    <s v="2015"/>
    <n v="5"/>
    <s v="DKC*DIGIKEYCORP"/>
    <s v="JROSAL 05/15"/>
    <n v="938.05"/>
  </r>
  <r>
    <x v="0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</r>
  <r>
    <x v="0"/>
    <s v="901113.00 - Pelagic-Benthic Coupling"/>
    <s v="Huffard, Christine L"/>
    <n v="15004261"/>
    <m/>
    <s v="5320-000"/>
    <s v="Supplies - Eng. Lab"/>
    <m/>
    <s v=" "/>
    <s v="Wells Fargo Bank Visa"/>
    <s v="2015"/>
    <n v="6"/>
    <s v="DKC*DIGIKEYCORP | VS"/>
    <s v="ALANA 06/15"/>
    <n v="19.440000000000001"/>
  </r>
  <r>
    <x v="1"/>
    <s v="901113.00 - Pelagic-Benthic Coupling"/>
    <s v="Huffard, Christine L"/>
    <n v="15003404"/>
    <m/>
    <s v="5360-000"/>
    <s v="Supplies - General"/>
    <m/>
    <s v=" "/>
    <s v="Huffard, Christine"/>
    <s v="2015"/>
    <n v="5"/>
    <s v="Glass microbeads for Smith Lab"/>
    <s v="HUFFARD 05/2015"/>
    <n v="126.41"/>
  </r>
  <r>
    <x v="5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</r>
  <r>
    <x v="1"/>
    <s v="901113.00 - Pelagic-Benthic Coupling"/>
    <s v="Huffard, Christine L"/>
    <n v="15004289"/>
    <m/>
    <s v="5360-000"/>
    <s v="Supplies - General"/>
    <m/>
    <s v=" "/>
    <s v="Wells Fargo Bank Visa"/>
    <s v="2015"/>
    <n v="6"/>
    <s v="IN*GRAVELLESBOATYARD"/>
    <s v="FEJO 06/15"/>
    <n v="34.39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MCMASTER-CARR | CABL"/>
    <s v="CHUFFARD 06/15"/>
    <n v="124.63"/>
  </r>
  <r>
    <x v="1"/>
    <s v="901113.00 - Pelagic-Benthic Coupling"/>
    <s v="Huffard, Christine L"/>
    <n v="15004261"/>
    <m/>
    <s v="5360-000"/>
    <s v="Supplies - General"/>
    <m/>
    <s v=" "/>
    <s v="Wells Fargo Bank Visa"/>
    <s v="2015"/>
    <n v="6"/>
    <s v="MCMASTER-CARR | COVE"/>
    <s v="ALANA 06/15"/>
    <n v="42.24"/>
  </r>
  <r>
    <x v="1"/>
    <s v="901113.00 - Pelagic-Benthic Coupling"/>
    <s v="Huffard, Christine L"/>
    <n v="15003670"/>
    <m/>
    <s v="5360-000"/>
    <s v="Supplies - General"/>
    <m/>
    <s v=" "/>
    <s v="Wells Fargo Bank Visa"/>
    <s v="2015"/>
    <n v="5"/>
    <s v="MCMASTER-CARR | DISP"/>
    <s v="CHUFFARD 05/15"/>
    <n v="198.67"/>
  </r>
  <r>
    <x v="1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GALV"/>
    <s v="FEJO 06/15"/>
    <n v="71.89"/>
  </r>
  <r>
    <x v="1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</r>
  <r>
    <x v="1"/>
    <s v="901113.00 - Pelagic-Benthic Coupling"/>
    <s v="Huffard, Christine L"/>
    <n v="15003615"/>
    <m/>
    <s v="5360-000"/>
    <s v="Supplies - General"/>
    <m/>
    <s v=" "/>
    <s v="Wells Fargo Bank Visa"/>
    <s v="2015"/>
    <n v="5"/>
    <s v="MCMASTER-CARR | MULT"/>
    <s v="ALANA 05/15"/>
    <n v="60.4"/>
  </r>
  <r>
    <x v="1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OIL-"/>
    <s v="FEJO 04/15"/>
    <n v="11.78"/>
  </r>
  <r>
    <x v="1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OIL-"/>
    <s v="FEJO 06/15"/>
    <n v="20.16"/>
  </r>
  <r>
    <x v="1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AI"/>
    <s v="FEJO 05/15"/>
    <n v="17.5"/>
  </r>
  <r>
    <x v="1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EE"/>
    <s v="FEJO 05/15"/>
    <n v="10.63"/>
  </r>
  <r>
    <x v="1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</r>
  <r>
    <x v="1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</r>
  <r>
    <x v="1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VINY"/>
    <s v="FEJO 04/15"/>
    <n v="27.65"/>
  </r>
  <r>
    <x v="0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</r>
  <r>
    <x v="6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</r>
  <r>
    <x v="6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</r>
  <r>
    <x v="6"/>
    <s v="901113.00 - Pelagic-Benthic Coupling"/>
    <s v="Huffard, Christine L"/>
    <n v="15002685"/>
    <m/>
    <s v="5360-000"/>
    <s v="Supplies - General"/>
    <m/>
    <s v=" "/>
    <s v="Wells Fargo Bank Visa"/>
    <s v="2015"/>
    <n v="4"/>
    <s v="MOUSERELECTRONICSDIS"/>
    <s v="MCGILL 04/15"/>
    <n v="42.07"/>
  </r>
  <r>
    <x v="6"/>
    <s v="901113.00 - Pelagic-Benthic Coupling"/>
    <s v="Huffard, Christine L"/>
    <n v="15003676"/>
    <m/>
    <s v="5360-000"/>
    <s v="Supplies - General"/>
    <m/>
    <s v=" "/>
    <s v="Wells Fargo Bank Visa"/>
    <s v="2015"/>
    <n v="5"/>
    <s v="MOUSERELECTRONICSDIS"/>
    <s v="JROSAL 05/15"/>
    <n v="48.63"/>
  </r>
  <r>
    <x v="1"/>
    <s v="901113.00 - Pelagic-Benthic Coupling"/>
    <s v="Huffard, Christine L"/>
    <n v="15004199"/>
    <m/>
    <s v="5380-000"/>
    <s v="Supplies - Science Lab"/>
    <m/>
    <s v=" "/>
    <s v="Praxair "/>
    <s v="2015"/>
    <n v="6"/>
    <s v="Nitrogen gas for Ken Smith Lab"/>
    <s v="52928653"/>
    <n v="153.79"/>
  </r>
  <r>
    <x v="1"/>
    <s v="901113.00 - Pelagic-Benthic Coupling"/>
    <s v="Huffard, Christine L"/>
    <n v="15002651"/>
    <m/>
    <s v="5360-000"/>
    <s v="Supplies - General"/>
    <m/>
    <s v=" "/>
    <s v="Wells Fargo Bank Visa"/>
    <s v="2015"/>
    <n v="4"/>
    <s v="NPC*NEWPIGCORP"/>
    <s v="CHUFFARD 04/15"/>
    <n v="132.5"/>
  </r>
  <r>
    <x v="1"/>
    <s v="901113.00 - Pelagic-Benthic Coupling"/>
    <s v="Huffard, Christine L"/>
    <n v="15003670"/>
    <m/>
    <s v="5380-000"/>
    <s v="Supplies - Science Lab"/>
    <m/>
    <s v=" "/>
    <s v="Wells Fargo Bank Visa"/>
    <s v="2015"/>
    <n v="5"/>
    <s v="PILOTSHQLLC"/>
    <s v="CHUFFARD 05/15"/>
    <n v="26.36"/>
  </r>
  <r>
    <x v="2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</r>
  <r>
    <x v="0"/>
    <s v="901113.00 - Pelagic-Benthic Coupling"/>
    <s v="Huffard, Christine L"/>
    <n v="15004313"/>
    <m/>
    <s v="5320-000"/>
    <s v="Supplies - Eng. Lab"/>
    <m/>
    <s v=" "/>
    <s v="Wells Fargo Bank Visa"/>
    <s v="2015"/>
    <n v="6"/>
    <s v="SQ*EPOCEANOGRAPHI"/>
    <s v="CHUFFARD 06/15"/>
    <n v="727.5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STAPLESQUILLSOLUTION"/>
    <s v="CHUFFARD 06/15"/>
    <n v="53.77"/>
  </r>
  <r>
    <x v="1"/>
    <s v="901113.00 - Pelagic-Benthic Coupling"/>
    <s v="Huffard, Christine L"/>
    <n v="15004313"/>
    <m/>
    <s v="5380-000"/>
    <s v="Supplies - Science Lab"/>
    <m/>
    <s v=" "/>
    <s v="Wells Fargo Bank Visa"/>
    <s v="2015"/>
    <n v="6"/>
    <s v="STAPLESQUILLSOLUTION"/>
    <s v="CHUFFARD 06/15"/>
    <n v="5.14"/>
  </r>
  <r>
    <x v="0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</r>
  <r>
    <x v="7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</r>
  <r>
    <x v="8"/>
    <s v="901113.00 - Pelagic-Benthic Coupling"/>
    <s v="Huffard, Christine L"/>
    <n v="15002651"/>
    <m/>
    <s v="5030-000"/>
    <s v="Conference Fees/Registrat"/>
    <m/>
    <s v=" "/>
    <s v="Wells Fargo Bank Visa"/>
    <s v="2015"/>
    <n v="4"/>
    <s v="T15-0188"/>
    <s v="CHUFFARD 04/15"/>
    <n v="469.75"/>
  </r>
  <r>
    <x v="8"/>
    <s v="901113.00 - Pelagic-Benthic Coupling"/>
    <s v="Huffard, Christine L"/>
    <n v="15003627"/>
    <m/>
    <s v="5030-000"/>
    <s v="Conference Fees/Registrat"/>
    <m/>
    <s v=" "/>
    <s v="Wells Fargo Bank Visa"/>
    <s v="2015"/>
    <n v="5"/>
    <s v="T15-0230"/>
    <s v="KDUNLOP 05/15"/>
    <n v="564.4"/>
  </r>
  <r>
    <x v="7"/>
    <s v="901113.00 - Pelagic-Benthic Coupling"/>
    <s v="Huffard, Christine L"/>
    <n v="15003211"/>
    <m/>
    <s v="5500-000"/>
    <s v="Travel - Domestic"/>
    <m/>
    <s v=" "/>
    <s v="Huffard, Christine"/>
    <s v="2015"/>
    <n v="5"/>
    <s v="T15-0240 reimbursement"/>
    <s v="T15-0240 10417"/>
    <n v="82.23"/>
  </r>
  <r>
    <x v="0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</r>
  <r>
    <x v="4"/>
    <s v="901113.00 - Pelagic-Benthic Coupling"/>
    <s v="Huffard, Christine L"/>
    <n v="15002651"/>
    <m/>
    <s v="5360-000"/>
    <s v="Supplies - General"/>
    <m/>
    <s v=" "/>
    <s v="Wells Fargo Bank Visa"/>
    <s v="2015"/>
    <n v="4"/>
    <s v="TNRBATTERIES"/>
    <s v="CHUFFARD 04/15"/>
    <n v="78.78"/>
  </r>
  <r>
    <x v="0"/>
    <s v="901113.00 - Pelagic-Benthic Coupling"/>
    <s v="Huffard, Christine L"/>
    <n v="15002626"/>
    <m/>
    <s v="5360-000"/>
    <s v="Supplies - General"/>
    <m/>
    <s v=" "/>
    <s v="Wells Fargo Bank Visa"/>
    <s v="2015"/>
    <n v="4"/>
    <s v="TWMETALS"/>
    <s v="FEJO 04/15"/>
    <n v="198.16"/>
  </r>
  <r>
    <x v="0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</r>
  <r>
    <x v="0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</r>
  <r>
    <x v="1"/>
    <s v="901113.00 - Pelagic-Benthic Coupling"/>
    <s v="Huffard, Christine L"/>
    <n v="15004313"/>
    <m/>
    <s v="5320-000"/>
    <s v="Supplies - Eng. Lab"/>
    <m/>
    <s v=" "/>
    <s v="Wells Fargo Bank Visa"/>
    <s v="2015"/>
    <n v="6"/>
    <s v="Use Tax Accrual"/>
    <s v="CHUFFARD 06/15"/>
    <n v="55.47"/>
  </r>
  <r>
    <x v="0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</r>
  <r>
    <x v="0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</r>
  <r>
    <x v="0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</r>
  <r>
    <x v="0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</r>
  <r>
    <x v="1"/>
    <s v="901113.00 - Pelagic-Benthic Coupling"/>
    <s v="Huffard, Christine L"/>
    <n v="15002651"/>
    <m/>
    <s v="5360-000"/>
    <s v="Supplies - General"/>
    <m/>
    <s v=" "/>
    <s v="Wells Fargo Bank Visa"/>
    <s v="2015"/>
    <n v="4"/>
    <s v="Use Tax Accrual"/>
    <s v="CHUFFARD 04/15"/>
    <n v="10.1"/>
  </r>
  <r>
    <x v="0"/>
    <s v="901113.00 - Pelagic-Benthic Coupling"/>
    <s v="Huffard, Christine L"/>
    <n v="15002596"/>
    <m/>
    <s v="5360-000"/>
    <s v="Supplies - General"/>
    <m/>
    <s v=" "/>
    <s v="Wells Fargo Bank Visa"/>
    <s v="2015"/>
    <n v="4"/>
    <s v="Use Tax Accrual"/>
    <s v="ALANA 04/15"/>
    <n v="13.26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Use Tax Accrual"/>
    <s v="CHUFFARD 06/15"/>
    <n v="9.7100000000000009"/>
  </r>
  <r>
    <x v="1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</r>
  <r>
    <x v="1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</r>
  <r>
    <x v="1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</r>
  <r>
    <x v="1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7.43"/>
  </r>
  <r>
    <x v="1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14.12"/>
  </r>
  <r>
    <x v="1"/>
    <s v="901113.00 - Pelagic-Benthic Coupling"/>
    <s v="Huffard, Christine L"/>
    <n v="15003670"/>
    <m/>
    <s v="5380-000"/>
    <s v="Supplies - Science Lab"/>
    <m/>
    <s v=" "/>
    <s v="Wells Fargo Bank Visa"/>
    <s v="2015"/>
    <n v="5"/>
    <s v="Use Tax Accrual"/>
    <s v="CHUFFARD 05/15"/>
    <n v="2.0099999999999998"/>
  </r>
  <r>
    <x v="9"/>
    <s v="901113.00 - Pelagic-Benthic Coupling"/>
    <s v="Huffard, Christine L"/>
    <n v="15003313"/>
    <m/>
    <s v="5360-000"/>
    <s v="Supplies - General"/>
    <m/>
    <s v=" "/>
    <s v="Voogd, Gregory"/>
    <s v="2015"/>
    <n v="5"/>
    <s v="Wood purchase"/>
    <s v="VOOGD 05/2015"/>
    <n v="107.51"/>
  </r>
  <r>
    <x v="10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</r>
  <r>
    <x v="11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</r>
  <r>
    <x v="11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</r>
  <r>
    <x v="11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</r>
  <r>
    <x v="11"/>
    <s v="901113.00 - Pelagic-Benthic Coupling"/>
    <s v="Huffard, Christine L"/>
    <n v="15002219"/>
    <m/>
    <s v="5130-000"/>
    <s v="OS - General"/>
    <m/>
    <s v="PO-1411920"/>
    <s v="Light Waves Imaging"/>
    <s v="2015"/>
    <n v="4"/>
    <s v="10000 scans and archiving"/>
    <s v="42076A"/>
    <n v="1209.18"/>
  </r>
  <r>
    <x v="11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Controller Li Ba"/>
    <s v="60034417"/>
    <n v="672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Li Battery pack,"/>
    <s v="60034417"/>
    <n v="7290"/>
  </r>
  <r>
    <x v="11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Rover Li Battery Pack, 7S4P, C"/>
    <s v="60034373"/>
    <n v="11874"/>
  </r>
  <r>
    <x v="11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Use Tax Accrual"/>
    <s v="60034373"/>
    <n v="905.39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55.86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1.24"/>
  </r>
  <r>
    <x v="11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</r>
  <r>
    <x v="11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</r>
  <r>
    <x v="11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</r>
  <r>
    <x v="11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</r>
  <r>
    <x v="11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</r>
  <r>
    <x v="11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</r>
  <r>
    <x v="11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</r>
  <r>
    <x v="12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</r>
  <r>
    <x v="12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</r>
  <r>
    <x v="12"/>
    <s v="901113.00 - Pelagic-Benthic Coupling"/>
    <s v="Huffard, Christine L"/>
    <n v="15002130"/>
    <m/>
    <s v="5130-000"/>
    <s v="OS - General"/>
    <m/>
    <s v="PO-1510057"/>
    <s v="Joubeh Technologies"/>
    <s v="2015"/>
    <n v="4"/>
    <s v="Iridium satellite services mon"/>
    <s v="0071471"/>
    <n v="36"/>
  </r>
  <r>
    <x v="12"/>
    <s v="901113.00 - Pelagic-Benthic Coupling"/>
    <s v="Huffard, Christine L"/>
    <n v="15002875"/>
    <m/>
    <s v="5130-000"/>
    <s v="OS - General"/>
    <m/>
    <s v="PO-1510057"/>
    <s v="Joubeh Technologies"/>
    <s v="2015"/>
    <n v="5"/>
    <s v="Iridium satellite services mon"/>
    <s v="0072822"/>
    <n v="36"/>
  </r>
  <r>
    <x v="12"/>
    <s v="901113.00 - Pelagic-Benthic Coupling"/>
    <s v="Huffard, Christine L"/>
    <n v="15004061"/>
    <m/>
    <s v="5130-000"/>
    <s v="OS - General"/>
    <m/>
    <s v="PO-1510057"/>
    <s v="Joubeh Technologies"/>
    <s v="2015"/>
    <n v="6"/>
    <s v="Iridium satellite services mon"/>
    <s v="74726"/>
    <n v="36"/>
  </r>
  <r>
    <x v="12"/>
    <s v="901113.00 - Pelagic-Benthic Coupling"/>
    <s v="Huffard, Christine L"/>
    <n v="15004739"/>
    <m/>
    <s v="5130-000"/>
    <s v="OS - General"/>
    <m/>
    <s v="PO-1510057"/>
    <s v="Joubeh Technologies"/>
    <s v="2015"/>
    <n v="7"/>
    <s v="Iridium satellite services mon"/>
    <s v="0077106"/>
    <n v="39.33"/>
  </r>
  <r>
    <x v="12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</r>
  <r>
    <x v="12"/>
    <s v="901113.00 - Pelagic-Benthic Coupling"/>
    <s v="Huffard, Christine L"/>
    <n v="15002110"/>
    <m/>
    <s v="5130-000"/>
    <s v="OS - General"/>
    <m/>
    <s v="PO-1510068"/>
    <s v="CLS America, Inc."/>
    <s v="2015"/>
    <n v="4"/>
    <s v="Argos monthly service data tra"/>
    <s v="CIN1503USA00451"/>
    <n v="12.4"/>
  </r>
  <r>
    <x v="12"/>
    <s v="901113.00 - Pelagic-Benthic Coupling"/>
    <s v="Huffard, Christine L"/>
    <n v="15004541"/>
    <m/>
    <s v="5130-000"/>
    <s v="OS - General"/>
    <m/>
    <s v="PO-1510068"/>
    <s v="CLS America, Inc."/>
    <s v="2015"/>
    <n v="7"/>
    <s v="Argos monthly service data tra"/>
    <s v="CIN1506USA00582"/>
    <n v="24.8"/>
  </r>
  <r>
    <x v="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Controller Li Ba"/>
    <s v="60034419"/>
    <n v="224"/>
  </r>
  <r>
    <x v="1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Li Battery pack,"/>
    <s v="60034419"/>
    <n v="3645"/>
  </r>
  <r>
    <x v="1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277.93"/>
  </r>
  <r>
    <x v="1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17.079999999999998"/>
  </r>
  <r>
    <x v="7"/>
    <s v="901113.00 - Pelagic-Benthic Coupling"/>
    <s v="Huffard, Christine L"/>
    <n v="15002220"/>
    <m/>
    <s v="5130-000"/>
    <s v="OS - General"/>
    <m/>
    <s v="PO-1510249"/>
    <s v="Light Waves Imaging"/>
    <s v="2015"/>
    <n v="4"/>
    <s v="10000 scans and archiving- Jan"/>
    <s v="42076B"/>
    <n v="1800.96"/>
  </r>
  <r>
    <x v="7"/>
    <s v="901113.00 - Pelagic-Benthic Coupling"/>
    <s v="Huffard, Christine L"/>
    <n v="15002222"/>
    <m/>
    <s v="5130-000"/>
    <s v="OS - General"/>
    <m/>
    <s v="PO-1510249"/>
    <s v="Light Waves Imaging"/>
    <s v="2015"/>
    <n v="4"/>
    <s v="10000 scans and archiving- Jan"/>
    <s v="42240B"/>
    <n v="1351.11"/>
  </r>
  <r>
    <x v="5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</r>
  <r>
    <x v="1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</r>
  <r>
    <x v="1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</r>
  <r>
    <x v="5"/>
    <s v="901113.00 - Pelagic-Benthic Coupling"/>
    <s v="Huffard, Christine L"/>
    <n v="15002178"/>
    <m/>
    <s v="5360-000"/>
    <s v="Supplies - General"/>
    <m/>
    <s v="PO-1510351"/>
    <s v="UltraVolt, Inc."/>
    <s v="2015"/>
    <n v="4"/>
    <s v="Freight"/>
    <s v="UVI17406"/>
    <n v="9.83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5"/>
    <s v="901113.00 - Pelagic-Benthic Coupling"/>
    <s v="Huffard, Christine L"/>
    <n v="15002403"/>
    <m/>
    <s v="5130-000"/>
    <s v="OS - General"/>
    <m/>
    <s v="PO-1510387"/>
    <s v="Ocean Innovations"/>
    <s v="2015"/>
    <n v="4"/>
    <s v="Freight"/>
    <s v="15-378"/>
    <n v="59.35"/>
  </r>
  <r>
    <x v="10"/>
    <s v="901113.00 - Pelagic-Benthic Coupling"/>
    <s v="Huffard, Christine L"/>
    <n v="15002403"/>
    <m/>
    <s v="5130-000"/>
    <s v="OS - General"/>
    <m/>
    <s v="PO-1510387"/>
    <s v="Ocean Innovations"/>
    <s v="2015"/>
    <n v="4"/>
    <s v="WABO replacement battery pack"/>
    <s v="15-378"/>
    <n v="430"/>
  </r>
  <r>
    <x v="13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Battery Pack, alkaline, 10.5V,"/>
    <s v="599327"/>
    <n v="279.83"/>
  </r>
  <r>
    <x v="13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Freight"/>
    <s v="599327"/>
    <n v="9"/>
  </r>
  <r>
    <x v="13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Use Tax Accrual"/>
    <s v="599327"/>
    <n v="0.68"/>
  </r>
  <r>
    <x v="14"/>
    <s v="901113.00 - Pelagic-Benthic Coupling"/>
    <s v="Huffard, Christine L"/>
    <n v="15002262"/>
    <m/>
    <s v="5360-000"/>
    <s v="Supplies - General"/>
    <m/>
    <s v="PO-1510393"/>
    <s v="Teledyne Benthos"/>
    <s v="2015"/>
    <n v="4"/>
    <s v="865-SB-13 - Acoustic Release S"/>
    <s v="222154"/>
    <n v="1075"/>
  </r>
  <r>
    <x v="5"/>
    <s v="901113.00 - Pelagic-Benthic Coupling"/>
    <s v="Huffard, Christine L"/>
    <n v="15002262"/>
    <m/>
    <s v="5360-000"/>
    <s v="Supplies - General"/>
    <m/>
    <s v="PO-1510393"/>
    <s v="Teledyne Benthos"/>
    <s v="2015"/>
    <n v="4"/>
    <s v="Freight"/>
    <s v="222154"/>
    <n v="41.29"/>
  </r>
  <r>
    <x v="5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Freight"/>
    <s v="2666808"/>
    <n v="14"/>
  </r>
  <r>
    <x v="15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PROTOCOL 10% BUFF FORMLIN 1 GL"/>
    <s v="2666808"/>
    <n v="72.42"/>
  </r>
  <r>
    <x v="1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</r>
  <r>
    <x v="5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</r>
  <r>
    <x v="5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</r>
  <r>
    <x v="5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</r>
  <r>
    <x v="10"/>
    <s v="901113.00 - Pelagic-Benthic Coupling"/>
    <s v="Huffard, Christine L"/>
    <n v="15002408"/>
    <m/>
    <s v="5360-000"/>
    <s v="Supplies - General"/>
    <m/>
    <s v="PO-1510423"/>
    <s v="Teledyne Benthos"/>
    <s v="2015"/>
    <n v="4"/>
    <s v="ATM-887 Battery Replacement Ki"/>
    <s v="222227"/>
    <n v="349.38"/>
  </r>
  <r>
    <x v="5"/>
    <s v="901113.00 - Pelagic-Benthic Coupling"/>
    <s v="Huffard, Christine L"/>
    <n v="15002408"/>
    <m/>
    <s v="5360-000"/>
    <s v="Supplies - General"/>
    <m/>
    <s v="PO-1510423"/>
    <s v="Teledyne Benthos"/>
    <s v="2015"/>
    <n v="4"/>
    <s v="Freight"/>
    <s v="222227"/>
    <n v="17.350000000000001"/>
  </r>
  <r>
    <x v="5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</r>
  <r>
    <x v="0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</r>
  <r>
    <x v="0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</r>
  <r>
    <x v="0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</r>
  <r>
    <x v="5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Freight"/>
    <s v="15-404"/>
    <n v="10.01"/>
  </r>
  <r>
    <x v="0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Subconn PU cable with 4TP CAT5"/>
    <s v="15-404"/>
    <n v="502.82"/>
  </r>
  <r>
    <x v="7"/>
    <s v="901113.00 - Pelagic-Benthic Coupling"/>
    <s v="Huffard, Christine L"/>
    <n v="15002221"/>
    <m/>
    <s v="5130-000"/>
    <s v="OS - General"/>
    <m/>
    <s v="PO-1510567"/>
    <s v="Light Waves Imaging"/>
    <s v="2015"/>
    <n v="4"/>
    <s v="Scanning of Station M archives"/>
    <s v="42240A"/>
    <n v="4543.5600000000004"/>
  </r>
  <r>
    <x v="16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Freight"/>
    <s v="20139 DEPOSIT"/>
    <n v="30.61"/>
  </r>
  <r>
    <x v="16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LED Ballast Light, up to 70000"/>
    <s v="20139 DEPOSIT"/>
    <n v="20000"/>
  </r>
  <r>
    <x v="5"/>
    <s v="901113.00 - Pelagic-Benthic Coupling"/>
    <s v="Huffard, Christine L"/>
    <n v="15002524"/>
    <m/>
    <s v="5360-000"/>
    <s v="Supplies - General"/>
    <m/>
    <s v="PO-1510590"/>
    <s v="Teledyne Benthos"/>
    <s v="2015"/>
    <n v="4"/>
    <s v="Freight"/>
    <s v="222536"/>
    <n v="9.19"/>
  </r>
  <r>
    <x v="0"/>
    <s v="901113.00 - Pelagic-Benthic Coupling"/>
    <s v="Huffard, Christine L"/>
    <n v="15002524"/>
    <m/>
    <s v="5360-000"/>
    <s v="Supplies - General"/>
    <m/>
    <s v="PO-1510590"/>
    <s v="Teledyne Benthos"/>
    <s v="2015"/>
    <n v="4"/>
    <s v="RETROFIT KIT, NEW BURNWIRE Kit"/>
    <s v="222536"/>
    <n v="914.81"/>
  </r>
  <r>
    <x v="5"/>
    <s v="901113.00 - Pelagic-Benthic Coupling"/>
    <s v="Huffard, Christine L"/>
    <n v="15002525"/>
    <m/>
    <s v="5360-000"/>
    <s v="Supplies - General"/>
    <m/>
    <s v="PO-1510631"/>
    <s v="Teledyne Benthos"/>
    <s v="2015"/>
    <n v="4"/>
    <s v="Freight"/>
    <s v="222572"/>
    <n v="25.34"/>
  </r>
  <r>
    <x v="0"/>
    <s v="901113.00 - Pelagic-Benthic Coupling"/>
    <s v="Huffard, Christine L"/>
    <n v="15002525"/>
    <m/>
    <s v="5360-000"/>
    <s v="Supplies - General"/>
    <m/>
    <s v="PO-1510631"/>
    <s v="Teledyne Benthos"/>
    <s v="2015"/>
    <n v="4"/>
    <s v="Glass Ball Delrin Seat Washers"/>
    <s v="222572"/>
    <n v="60.27"/>
  </r>
  <r>
    <x v="0"/>
    <s v="901113.00 - Pelagic-Benthic Coupling"/>
    <s v="Huffard, Christine L"/>
    <n v="15002726"/>
    <m/>
    <s v="5360-000"/>
    <s v="Supplies - General"/>
    <m/>
    <s v="PO-1510644"/>
    <s v="Circuits West"/>
    <s v="2015"/>
    <n v="5"/>
    <s v="Camera Tripod Controller (5-Da"/>
    <s v="61472"/>
    <n v="950"/>
  </r>
  <r>
    <x v="5"/>
    <s v="901113.00 - Pelagic-Benthic Coupling"/>
    <s v="Huffard, Christine L"/>
    <n v="15002726"/>
    <m/>
    <s v="5360-000"/>
    <s v="Supplies - General"/>
    <m/>
    <s v="PO-1510644"/>
    <s v="Circuits West"/>
    <s v="2015"/>
    <n v="5"/>
    <s v="Freight"/>
    <s v="61472"/>
    <n v="63.04"/>
  </r>
  <r>
    <x v="0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72.44"/>
  </r>
  <r>
    <x v="0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4.8099999999999996"/>
  </r>
  <r>
    <x v="0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Brass Subconn Ocean Innovation"/>
    <s v="15-522"/>
    <n v="111.39"/>
  </r>
  <r>
    <x v="1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dummy plug"/>
    <s v="15-522"/>
    <n v="69.959999999999994"/>
  </r>
  <r>
    <x v="5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Freight"/>
    <s v="15-522"/>
    <n v="9.25"/>
  </r>
  <r>
    <x v="5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Freight"/>
    <s v="145570"/>
    <n v="8.8800000000000008"/>
  </r>
  <r>
    <x v="0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Seacon MINK8CIPL, 8-pin cable "/>
    <s v="145570"/>
    <n v="426.84"/>
  </r>
  <r>
    <x v="0"/>
    <s v="901113.00 - Pelagic-Benthic Coupling"/>
    <s v="Huffard, Christine L"/>
    <n v="15004459"/>
    <m/>
    <s v="5380-000"/>
    <s v="Supplies - Science Lab"/>
    <m/>
    <s v="PO-1510826"/>
    <s v="Fisher Scientific"/>
    <s v="2015"/>
    <n v="7"/>
    <s v="POLYCAP 36 AS PF/.2 UM"/>
    <s v="4317481"/>
    <n v="196.87"/>
  </r>
  <r>
    <x v="7"/>
    <s v="901113.00 - Pelagic-Benthic Coupling"/>
    <s v="Huffard, Christine L"/>
    <n v="15004549"/>
    <m/>
    <s v="5130-000"/>
    <s v="OS - General"/>
    <m/>
    <s v="PO-1510929"/>
    <s v="Light Waves Imaging"/>
    <s v="2015"/>
    <n v="7"/>
    <s v="Scanning of Station M archives"/>
    <s v="43743"/>
    <n v="9940.98"/>
  </r>
  <r>
    <x v="17"/>
    <s v="901113.00 - Pelagic-Benthic Coupling"/>
    <s v="Huffard, Christine L"/>
    <m/>
    <s v="15"/>
    <s v="5360-000"/>
    <s v="Supplies - General"/>
    <m/>
    <m/>
    <s v=" "/>
    <s v="2015"/>
    <n v="1"/>
    <s v="AP Accrual  #1-4   15000020"/>
    <m/>
    <n v="-3342.45"/>
  </r>
  <r>
    <x v="18"/>
    <s v="901113.00 - Pelagic-Benthic Coupling"/>
    <s v="Huffard, Christine L"/>
    <m/>
    <s v="17"/>
    <s v="9730-000"/>
    <s v="Western Flyer Allocation"/>
    <m/>
    <m/>
    <s v=" "/>
    <s v="2015"/>
    <n v="6"/>
    <s v="June Ship Charges"/>
    <m/>
    <n v="252900"/>
  </r>
  <r>
    <x v="19"/>
    <m/>
    <m/>
    <m/>
    <m/>
    <m/>
    <m/>
    <m/>
    <m/>
    <m/>
    <m/>
    <m/>
    <m/>
    <m/>
    <n v="15057"/>
  </r>
  <r>
    <x v="20"/>
    <m/>
    <m/>
    <m/>
    <m/>
    <m/>
    <m/>
    <m/>
    <m/>
    <m/>
    <m/>
    <m/>
    <m/>
    <m/>
    <n v="530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9"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</r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</r>
  <r>
    <x v="0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</r>
  <r>
    <x v="0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1.24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</r>
  <r>
    <x v="0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55.86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Controller Li Ba"/>
    <s v="60034417"/>
    <n v="672"/>
  </r>
  <r>
    <x v="0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Use Tax Accrual"/>
    <s v="60034373"/>
    <n v="905.39"/>
  </r>
  <r>
    <x v="0"/>
    <s v="901113.00 - Pelagic-Benthic Coupling"/>
    <s v="Huffard, Christine L"/>
    <n v="15002219"/>
    <m/>
    <s v="5130-000"/>
    <s v="OS - General"/>
    <m/>
    <s v="PO-1411920"/>
    <s v="Light Waves Imaging"/>
    <s v="2015"/>
    <n v="4"/>
    <s v="10000 scans and archiving"/>
    <s v="42076A"/>
    <n v="1209.1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</r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</r>
  <r>
    <x v="0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</r>
  <r>
    <x v="0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</r>
  <r>
    <x v="0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</r>
  <r>
    <x v="0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Li Battery pack,"/>
    <s v="60034417"/>
    <n v="7290"/>
  </r>
  <r>
    <x v="0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Rover Li Battery Pack, 7S4P, C"/>
    <s v="60034373"/>
    <n v="11874"/>
  </r>
  <r>
    <x v="1"/>
    <s v="901113.00 - Pelagic-Benthic Coupling"/>
    <s v="Huffard, Christine L"/>
    <n v="15002651"/>
    <m/>
    <s v="5360-000"/>
    <s v="Supplies - General"/>
    <m/>
    <s v=" "/>
    <s v="Wells Fargo Bank Visa"/>
    <s v="2015"/>
    <n v="4"/>
    <s v="TNRBATTERIES"/>
    <s v="CHUFFARD 04/15"/>
    <n v="78.78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B&amp;HPHOTO,800-606-696"/>
    <s v="CHUFFARD 06/15"/>
    <n v="127.3"/>
  </r>
  <r>
    <x v="1"/>
    <m/>
    <m/>
    <m/>
    <m/>
    <s v="5360-000"/>
    <s v="Supplies - General"/>
    <m/>
    <s v="PO-1511142"/>
    <s v="Teledyne Benthos"/>
    <n v="2015"/>
    <n v="9"/>
    <s v="ATM-887 Battery Replacement Ki"/>
    <n v="224029"/>
    <n v="699.56"/>
  </r>
  <r>
    <x v="2"/>
    <s v="Purchase Order Commitments"/>
    <m/>
    <m/>
    <m/>
    <s v="5360-000"/>
    <s v="Supplies - General"/>
    <m/>
    <n v="1510996"/>
    <s v="Electrochem Industries"/>
    <n v="2015"/>
    <m/>
    <m/>
    <m/>
    <n v="21622.674999999999"/>
  </r>
  <r>
    <x v="2"/>
    <s v="Purchase Order Commitments"/>
    <m/>
    <m/>
    <m/>
    <s v="5130-000"/>
    <s v="OS - General"/>
    <m/>
    <n v="1511131"/>
    <s v="Ocean Innovations"/>
    <n v="2015"/>
    <m/>
    <m/>
    <m/>
    <n v="265"/>
  </r>
  <r>
    <x v="3"/>
    <s v="901113.00 - Pelagic-Benthic Coupling"/>
    <s v="Huffard, Christine L"/>
    <n v="15002262"/>
    <m/>
    <s v="5360-000"/>
    <s v="Supplies - General"/>
    <m/>
    <s v="PO-1510393"/>
    <s v="Teledyne Benthos"/>
    <s v="2015"/>
    <n v="4"/>
    <s v="865-SB-13 - Acoustic Release S"/>
    <s v="222154"/>
    <n v="1075"/>
  </r>
  <r>
    <x v="4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Freight"/>
    <s v="20139 DEPOSIT"/>
    <n v="30.61"/>
  </r>
  <r>
    <x v="4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LED Ballast Light, up to 70000"/>
    <s v="20139 DEPOSIT"/>
    <n v="20000"/>
  </r>
  <r>
    <x v="5"/>
    <m/>
    <m/>
    <m/>
    <m/>
    <s v="5530-000"/>
    <s v="Travel - Foreign"/>
    <m/>
    <s v=" "/>
    <s v="Wells Fargo Bank Visa"/>
    <n v="2015"/>
    <n v="7"/>
    <s v="T15-0230"/>
    <s v="KDUNLOP 07/15"/>
    <n v="322.25"/>
  </r>
  <r>
    <x v="5"/>
    <m/>
    <m/>
    <m/>
    <m/>
    <s v="5530-000"/>
    <s v="Travel - Foreign"/>
    <m/>
    <s v=" "/>
    <s v="Wells Fargo Bank Visa"/>
    <n v="2015"/>
    <n v="7"/>
    <s v="T15-0174"/>
    <s v="SVONTHUN 07/15"/>
    <n v="413"/>
  </r>
  <r>
    <x v="5"/>
    <m/>
    <m/>
    <m/>
    <m/>
    <s v="5530-000"/>
    <s v="Travel - Foreign"/>
    <m/>
    <s v=" "/>
    <s v="Wells Fargo Bank Visa"/>
    <n v="2015"/>
    <n v="7"/>
    <s v="T15-0230"/>
    <s v="KDUNLOP 07/15"/>
    <n v="90.31"/>
  </r>
  <r>
    <x v="6"/>
    <s v="901113.00 - Pelagic-Benthic Coupling"/>
    <s v="Huffard, Christine L"/>
    <n v="15002651"/>
    <m/>
    <s v="5030-000"/>
    <s v="Conference Fees/Registrat"/>
    <m/>
    <s v=" "/>
    <s v="Wells Fargo Bank Visa"/>
    <s v="2015"/>
    <n v="4"/>
    <s v="T15-0188"/>
    <s v="CHUFFARD 04/15"/>
    <n v="469.75"/>
  </r>
  <r>
    <x v="6"/>
    <s v="901113.00 - Pelagic-Benthic Coupling"/>
    <s v="Huffard, Christine L"/>
    <n v="15003627"/>
    <m/>
    <s v="5030-000"/>
    <s v="Conference Fees/Registrat"/>
    <m/>
    <s v=" "/>
    <s v="Wells Fargo Bank Visa"/>
    <s v="2015"/>
    <n v="5"/>
    <s v="T15-0230"/>
    <s v="KDUNLOP 05/15"/>
    <n v="564.4"/>
  </r>
  <r>
    <x v="5"/>
    <m/>
    <m/>
    <m/>
    <m/>
    <s v="5530-000"/>
    <s v="Travel - Foreign"/>
    <m/>
    <s v=" "/>
    <s v="Wells Fargo Bank Visa"/>
    <n v="2015"/>
    <n v="8"/>
    <s v="T15-0230"/>
    <s v="KDUNLOP 08/15"/>
    <n v="55"/>
  </r>
  <r>
    <x v="5"/>
    <m/>
    <m/>
    <m/>
    <m/>
    <s v="5530-000"/>
    <s v="Travel - Foreign"/>
    <m/>
    <s v=" "/>
    <s v="Wells Fargo Bank Visa"/>
    <n v="2015"/>
    <n v="8"/>
    <s v="T15-0188"/>
    <s v="CHUFFARD 08/15"/>
    <n v="1385.7"/>
  </r>
  <r>
    <x v="5"/>
    <m/>
    <m/>
    <m/>
    <m/>
    <s v="5530-000"/>
    <s v="Travel - Foreign"/>
    <m/>
    <s v=" "/>
    <s v="Wells Fargo Bank Visa"/>
    <n v="2015"/>
    <n v="7"/>
    <s v="T15-0230"/>
    <s v="KDUNLOP 07/15"/>
    <n v="1722.9"/>
  </r>
  <r>
    <x v="7"/>
    <s v="901113.00 - Pelagic-Benthic Coupling"/>
    <s v="Huffard, Christine L"/>
    <n v="15003670"/>
    <m/>
    <s v="5380-000"/>
    <s v="Supplies - Science Lab"/>
    <m/>
    <s v=" "/>
    <s v="Wells Fargo Bank Visa"/>
    <s v="2015"/>
    <n v="5"/>
    <s v="Use Tax Accrual"/>
    <s v="CHUFFARD 05/15"/>
    <n v="2.0099999999999998"/>
  </r>
  <r>
    <x v="7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</r>
  <r>
    <x v="7"/>
    <s v="901113.00 - Pelagic-Benthic Coupling"/>
    <s v="Huffard, Christine L"/>
    <n v="15004313"/>
    <m/>
    <s v="5380-000"/>
    <s v="Supplies - Science Lab"/>
    <m/>
    <s v=" "/>
    <s v="Wells Fargo Bank Visa"/>
    <s v="2015"/>
    <n v="6"/>
    <s v="STAPLESQUILLSOLUTION"/>
    <s v="CHUFFARD 06/15"/>
    <n v="5.14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</r>
  <r>
    <x v="7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7.43"/>
  </r>
  <r>
    <x v="7"/>
    <s v="901113.00 - Pelagic-Benthic Coupling"/>
    <s v="Huffard, Christine L"/>
    <n v="15004313"/>
    <m/>
    <s v="5360-000"/>
    <s v="Supplies - General"/>
    <m/>
    <s v=" "/>
    <s v="Wells Fargo Bank Visa"/>
    <s v="2015"/>
    <n v="6"/>
    <s v="Use Tax Accrual"/>
    <s v="CHUFFARD 06/15"/>
    <n v="9.7100000000000009"/>
  </r>
  <r>
    <x v="7"/>
    <s v="901113.00 - Pelagic-Benthic Coupling"/>
    <s v="Huffard, Christine L"/>
    <n v="15002651"/>
    <m/>
    <s v="5360-000"/>
    <s v="Supplies - General"/>
    <m/>
    <s v=" "/>
    <s v="Wells Fargo Bank Visa"/>
    <s v="2015"/>
    <n v="4"/>
    <s v="Use Tax Accrual"/>
    <s v="CHUFFARD 04/15"/>
    <n v="10.1"/>
  </r>
  <r>
    <x v="7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EE"/>
    <s v="FEJO 05/15"/>
    <n v="10.63"/>
  </r>
  <r>
    <x v="7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OIL-"/>
    <s v="FEJO 04/15"/>
    <n v="11.78"/>
  </r>
  <r>
    <x v="7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14.12"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</r>
  <r>
    <x v="7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</r>
  <r>
    <x v="7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</r>
  <r>
    <x v="7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AI"/>
    <s v="FEJO 05/15"/>
    <n v="17.5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</r>
  <r>
    <x v="7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OIL-"/>
    <s v="FEJO 06/15"/>
    <n v="20.16"/>
  </r>
  <r>
    <x v="7"/>
    <s v="901113.00 - Pelagic-Benthic Coupling"/>
    <s v="Huffard, Christine L"/>
    <n v="15003670"/>
    <m/>
    <s v="5380-000"/>
    <s v="Supplies - Science Lab"/>
    <m/>
    <s v=" "/>
    <s v="Wells Fargo Bank Visa"/>
    <s v="2015"/>
    <n v="5"/>
    <s v="PILOTSHQLLC"/>
    <s v="CHUFFARD 05/15"/>
    <n v="26.36"/>
  </r>
  <r>
    <x v="7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VINY"/>
    <s v="FEJO 04/15"/>
    <n v="27.65"/>
  </r>
  <r>
    <x v="7"/>
    <s v="901113.00 - Pelagic-Benthic Coupling"/>
    <s v="Huffard, Christine L"/>
    <n v="15004289"/>
    <m/>
    <s v="5360-000"/>
    <s v="Supplies - General"/>
    <m/>
    <s v=" "/>
    <s v="Wells Fargo Bank Visa"/>
    <s v="2015"/>
    <n v="6"/>
    <s v="IN*GRAVELLESBOATYARD"/>
    <s v="FEJO 06/15"/>
    <n v="34.39"/>
  </r>
  <r>
    <x v="7"/>
    <s v="901113.00 - Pelagic-Benthic Coupling"/>
    <s v="Huffard, Christine L"/>
    <n v="15004261"/>
    <m/>
    <s v="5360-000"/>
    <s v="Supplies - General"/>
    <m/>
    <s v=" "/>
    <s v="Wells Fargo Bank Visa"/>
    <s v="2015"/>
    <n v="6"/>
    <s v="MCMASTER-CARR | COVE"/>
    <s v="ALANA 06/15"/>
    <n v="42.24"/>
  </r>
  <r>
    <x v="7"/>
    <s v="901113.00 - Pelagic-Benthic Coupling"/>
    <s v="Huffard, Christine L"/>
    <n v="15004313"/>
    <m/>
    <s v="5360-000"/>
    <s v="Supplies - General"/>
    <m/>
    <s v=" "/>
    <s v="Wells Fargo Bank Visa"/>
    <s v="2015"/>
    <n v="6"/>
    <s v="STAPLESQUILLSOLUTION"/>
    <s v="CHUFFARD 06/15"/>
    <n v="53.77"/>
  </r>
  <r>
    <x v="7"/>
    <s v="901113.00 - Pelagic-Benthic Coupling"/>
    <s v="Huffard, Christine L"/>
    <n v="15004313"/>
    <m/>
    <s v="5320-000"/>
    <s v="Supplies - Eng. Lab"/>
    <m/>
    <s v=" "/>
    <s v="Wells Fargo Bank Visa"/>
    <s v="2015"/>
    <n v="6"/>
    <s v="Use Tax Accrual"/>
    <s v="CHUFFARD 06/15"/>
    <n v="55.47"/>
  </r>
  <r>
    <x v="7"/>
    <s v="901113.00 - Pelagic-Benthic Coupling"/>
    <s v="Huffard, Christine L"/>
    <n v="15003615"/>
    <m/>
    <s v="5360-000"/>
    <s v="Supplies - General"/>
    <m/>
    <s v=" "/>
    <s v="Wells Fargo Bank Visa"/>
    <s v="2015"/>
    <n v="5"/>
    <s v="MCMASTER-CARR | MULT"/>
    <s v="ALANA 05/15"/>
    <n v="60.4"/>
  </r>
  <r>
    <x v="7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dummy plug"/>
    <s v="15-522"/>
    <n v="69.959999999999994"/>
  </r>
  <r>
    <x v="7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GALV"/>
    <s v="FEJO 06/15"/>
    <n v="71.89"/>
  </r>
  <r>
    <x v="7"/>
    <s v="901113.00 - Pelagic-Benthic Coupling"/>
    <s v="Huffard, Christine L"/>
    <n v="15002651"/>
    <m/>
    <s v="5380-000"/>
    <s v="Supplies - Science Lab"/>
    <m/>
    <s v=" "/>
    <s v="Wells Fargo Bank Visa"/>
    <s v="2015"/>
    <n v="4"/>
    <s v="AMAZON*MKTPLCEEU-UK"/>
    <s v="CHUFFARD 04/15"/>
    <n v="97.5"/>
  </r>
  <r>
    <x v="7"/>
    <s v="901113.00 - Pelagic-Benthic Coupling"/>
    <s v="Huffard, Christine L"/>
    <n v="15004313"/>
    <m/>
    <s v="5360-000"/>
    <s v="Supplies - General"/>
    <m/>
    <s v=" "/>
    <s v="Wells Fargo Bank Visa"/>
    <s v="2015"/>
    <n v="6"/>
    <s v="MCMASTER-CARR | CABL"/>
    <s v="CHUFFARD 06/15"/>
    <n v="124.63"/>
  </r>
  <r>
    <x v="7"/>
    <s v="901113.00 - Pelagic-Benthic Coupling"/>
    <s v="Huffard, Christine L"/>
    <n v="15003404"/>
    <m/>
    <s v="5360-000"/>
    <s v="Supplies - General"/>
    <m/>
    <s v=" "/>
    <s v="Huffard, Christine"/>
    <s v="2015"/>
    <n v="5"/>
    <s v="Glass microbeads for Smith Lab"/>
    <s v="HUFFARD 05/2015"/>
    <n v="126.41"/>
  </r>
  <r>
    <x v="7"/>
    <s v="901113.00 - Pelagic-Benthic Coupling"/>
    <s v="Huffard, Christine L"/>
    <n v="15002651"/>
    <m/>
    <s v="5360-000"/>
    <s v="Supplies - General"/>
    <m/>
    <s v=" "/>
    <s v="Wells Fargo Bank Visa"/>
    <s v="2015"/>
    <n v="4"/>
    <s v="NPC*NEWPIGCORP"/>
    <s v="CHUFFARD 04/15"/>
    <n v="132.5"/>
  </r>
  <r>
    <x v="7"/>
    <s v="901113.00 - Pelagic-Benthic Coupling"/>
    <s v="Huffard, Christine L"/>
    <n v="15004199"/>
    <m/>
    <s v="5380-000"/>
    <s v="Supplies - Science Lab"/>
    <m/>
    <s v=" "/>
    <s v="Praxair "/>
    <s v="2015"/>
    <n v="6"/>
    <s v="Nitrogen gas for Ken Smith Lab"/>
    <s v="52928653"/>
    <n v="153.79"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</r>
  <r>
    <x v="7"/>
    <s v="901113.00 - Pelagic-Benthic Coupling"/>
    <s v="Huffard, Christine L"/>
    <n v="15003670"/>
    <m/>
    <s v="5360-000"/>
    <s v="Supplies - General"/>
    <m/>
    <s v=" "/>
    <s v="Wells Fargo Bank Visa"/>
    <s v="2015"/>
    <n v="5"/>
    <s v="MCMASTER-CARR | DISP"/>
    <s v="CHUFFARD 05/15"/>
    <n v="198.67"/>
  </r>
  <r>
    <x v="7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</r>
  <r>
    <x v="8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Use Tax Accrual"/>
    <s v="599327"/>
    <n v="0.68"/>
  </r>
  <r>
    <x v="8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Freight"/>
    <s v="599327"/>
    <n v="9"/>
  </r>
  <r>
    <x v="8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Battery Pack, alkaline, 10.5V,"/>
    <s v="599327"/>
    <n v="279.83"/>
  </r>
  <r>
    <x v="9"/>
    <s v="901113.00 - Pelagic-Benthic Coupling"/>
    <s v="Huffard, Christine L"/>
    <n v="15002651"/>
    <m/>
    <s v="5380-000"/>
    <s v="Supplies - Science Lab"/>
    <m/>
    <s v=" "/>
    <s v="Wells Fargo Bank Visa"/>
    <s v="2015"/>
    <n v="4"/>
    <s v="B&amp;HPHOTO,800-606-696"/>
    <s v="CHUFFARD 04/15"/>
    <n v="185.2"/>
  </r>
  <r>
    <x v="9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</r>
  <r>
    <x v="9"/>
    <s v="901113.00 - Pelagic-Benthic Coupling"/>
    <s v="Huffard, Christine L"/>
    <n v="15002651"/>
    <m/>
    <s v="5360-000"/>
    <s v="Supplies - General"/>
    <m/>
    <s v=" "/>
    <s v="Wells Fargo Bank Visa"/>
    <s v="2015"/>
    <n v="4"/>
    <s v="B&amp;HPHOTO,800-606-696"/>
    <s v="CHUFFARD 04/15"/>
    <n v="231.98"/>
  </r>
  <r>
    <x v="9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</r>
  <r>
    <x v="10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</r>
  <r>
    <x v="10"/>
    <s v="901113.00 - Pelagic-Benthic Coupling"/>
    <s v="Huffard, Christine L"/>
    <n v="15003211"/>
    <m/>
    <s v="5500-000"/>
    <s v="Travel - Domestic"/>
    <m/>
    <s v=" "/>
    <s v="Huffard, Christine"/>
    <s v="2015"/>
    <n v="5"/>
    <s v="T15-0240 reimbursement"/>
    <s v="T15-0240 10417"/>
    <n v="82.23"/>
  </r>
  <r>
    <x v="10"/>
    <s v="901113.00 - Pelagic-Benthic Coupling"/>
    <s v="Huffard, Christine L"/>
    <n v="15002222"/>
    <m/>
    <s v="5130-000"/>
    <s v="OS - General"/>
    <m/>
    <s v="PO-1510249"/>
    <s v="Light Waves Imaging"/>
    <s v="2015"/>
    <n v="4"/>
    <s v="10000 scans and archiving- Jan"/>
    <s v="42240B"/>
    <n v="1351.11"/>
  </r>
  <r>
    <x v="10"/>
    <s v="901113.00 - Pelagic-Benthic Coupling"/>
    <s v="Huffard, Christine L"/>
    <n v="15002220"/>
    <m/>
    <s v="5130-000"/>
    <s v="OS - General"/>
    <m/>
    <s v="PO-1510249"/>
    <s v="Light Waves Imaging"/>
    <s v="2015"/>
    <n v="4"/>
    <s v="10000 scans and archiving- Jan"/>
    <s v="42076B"/>
    <n v="1800.96"/>
  </r>
  <r>
    <x v="10"/>
    <s v="901113.00 - Pelagic-Benthic Coupling"/>
    <s v="Huffard, Christine L"/>
    <n v="15002221"/>
    <m/>
    <s v="5130-000"/>
    <s v="OS - General"/>
    <m/>
    <s v="PO-1510567"/>
    <s v="Light Waves Imaging"/>
    <s v="2015"/>
    <n v="4"/>
    <s v="Scanning of Station M archives"/>
    <s v="42240A"/>
    <n v="4543.5600000000004"/>
  </r>
  <r>
    <x v="10"/>
    <s v="901113.00 - Pelagic-Benthic Coupling"/>
    <s v="Huffard, Christine L"/>
    <n v="15004549"/>
    <m/>
    <s v="5130-000"/>
    <s v="OS - General"/>
    <m/>
    <s v="PO-1510929"/>
    <s v="Light Waves Imaging"/>
    <s v="2015"/>
    <n v="7"/>
    <s v="Scanning of Station M archives"/>
    <s v="43743"/>
    <n v="9940.98"/>
  </r>
  <r>
    <x v="10"/>
    <m/>
    <m/>
    <m/>
    <m/>
    <s v="5130-000"/>
    <s v="OS - General"/>
    <m/>
    <s v="PO-1510249"/>
    <s v="Light Waves Imaging"/>
    <n v="2015"/>
    <n v="4"/>
    <s v="10000 scans and archiving- Jan"/>
    <s v="42240B"/>
    <n v="1351.11"/>
  </r>
  <r>
    <x v="11"/>
    <s v="Purchase Order Commitments"/>
    <m/>
    <m/>
    <m/>
    <s v="5130-000"/>
    <s v="OS - General"/>
    <m/>
    <n v="1510249"/>
    <s v="Light Waves Imaging"/>
    <n v="2015"/>
    <m/>
    <m/>
    <m/>
    <n v="1412.93"/>
  </r>
  <r>
    <x v="12"/>
    <s v="Purchase Order Commitments"/>
    <m/>
    <m/>
    <m/>
    <s v="5130-000"/>
    <s v="OS - General"/>
    <m/>
    <n v="1510929"/>
    <s v="Light Waves Imaging"/>
    <n v="2015"/>
    <m/>
    <m/>
    <m/>
    <n v="12913.02"/>
  </r>
  <r>
    <x v="13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</r>
  <r>
    <x v="1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</r>
  <r>
    <x v="1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</r>
  <r>
    <x v="13"/>
    <m/>
    <m/>
    <m/>
    <m/>
    <s v="5360-000"/>
    <s v="Supplies - General"/>
    <m/>
    <s v=" "/>
    <s v="Wells Fargo Bank Visa"/>
    <n v="2015"/>
    <n v="7"/>
    <s v="Use Tax Accrual"/>
    <s v="CHUFFARD 07/15"/>
    <n v="2.23"/>
  </r>
  <r>
    <x v="13"/>
    <m/>
    <m/>
    <m/>
    <m/>
    <s v="5380-000"/>
    <s v="Supplies - Science Lab"/>
    <m/>
    <s v="PO-1511143"/>
    <s v="Fisher Scientific"/>
    <n v="2015"/>
    <n v="9"/>
    <s v="Freight"/>
    <n v="8390541"/>
    <n v="3.75"/>
  </r>
  <r>
    <x v="13"/>
    <m/>
    <m/>
    <m/>
    <m/>
    <s v="5380-000"/>
    <s v="Supplies - Science Lab"/>
    <m/>
    <s v="PO-1511173"/>
    <s v="Fisher Scientific"/>
    <n v="2015"/>
    <n v="9"/>
    <s v="Freight"/>
    <n v="8526781"/>
    <n v="3.75"/>
  </r>
  <r>
    <x v="13"/>
    <m/>
    <m/>
    <m/>
    <m/>
    <s v="5360-000"/>
    <s v="Supplies - General"/>
    <m/>
    <s v=" "/>
    <s v="Wells Fargo Bank Visa"/>
    <n v="2015"/>
    <n v="4"/>
    <s v="Use Tax Accrual"/>
    <s v="CHUFFARD 04/15"/>
    <n v="10.1"/>
  </r>
  <r>
    <x v="13"/>
    <m/>
    <m/>
    <m/>
    <m/>
    <s v="5360-000"/>
    <s v="Supplies - General"/>
    <m/>
    <s v=" "/>
    <s v="Wells Fargo Bank Visa"/>
    <n v="2015"/>
    <n v="8"/>
    <s v="IN*GRAVELLESBOATYARD"/>
    <s v="FEJO 08/15"/>
    <n v="10.75"/>
  </r>
  <r>
    <x v="13"/>
    <m/>
    <m/>
    <m/>
    <m/>
    <s v="5380-000"/>
    <s v="Supplies - Science Lab"/>
    <m/>
    <s v="PO-1511143"/>
    <s v="Fisher Scientific"/>
    <n v="2015"/>
    <n v="9"/>
    <s v="hazmat fee"/>
    <n v="8390541"/>
    <n v="24.49"/>
  </r>
  <r>
    <x v="13"/>
    <m/>
    <m/>
    <m/>
    <m/>
    <s v="5360-000"/>
    <s v="Supplies - General"/>
    <m/>
    <s v=" "/>
    <s v="Wells Fargo Bank Visa"/>
    <n v="2015"/>
    <n v="7"/>
    <s v="BLAINSFARM&amp;FLEETE-CO"/>
    <s v="CHUFFARD 07/15"/>
    <n v="29.28"/>
  </r>
  <r>
    <x v="13"/>
    <m/>
    <m/>
    <m/>
    <m/>
    <s v="5390-000"/>
    <s v="Supplies - Tools"/>
    <m/>
    <s v=" "/>
    <s v="Wells Fargo Bank Visa"/>
    <n v="2015"/>
    <n v="8"/>
    <s v="THEHOMEDEPOT#1069 |"/>
    <s v="FEJO 08/15"/>
    <n v="45.71"/>
  </r>
  <r>
    <x v="13"/>
    <m/>
    <m/>
    <m/>
    <m/>
    <s v="5380-000"/>
    <s v="Supplies - Science Lab"/>
    <m/>
    <s v="PO-1511143"/>
    <s v="Fisher Scientific"/>
    <n v="2015"/>
    <n v="9"/>
    <s v="PHOSPHORIC ACID, 10% V/V, 4 L"/>
    <n v="8390541"/>
    <n v="73.12"/>
  </r>
  <r>
    <x v="13"/>
    <m/>
    <m/>
    <m/>
    <m/>
    <s v="5380-000"/>
    <s v="Supplies - Science Lab"/>
    <m/>
    <s v="PO-1511173"/>
    <s v="Fisher Scientific"/>
    <n v="2015"/>
    <n v="9"/>
    <s v="TUBE CONIC 50ML W/RACK 500/CS"/>
    <n v="8526781"/>
    <n v="266.52"/>
  </r>
  <r>
    <x v="14"/>
    <s v="Purchase Order Commitments"/>
    <m/>
    <m/>
    <m/>
    <s v="5380-000"/>
    <s v="Supplies - Science Lab"/>
    <m/>
    <n v="1511143"/>
    <s v="Fisher Scientific"/>
    <n v="2015"/>
    <m/>
    <m/>
    <m/>
    <n v="119.10120000000001"/>
  </r>
  <r>
    <x v="14"/>
    <s v="Purchase Order Commitments"/>
    <m/>
    <m/>
    <m/>
    <s v="5380-000"/>
    <s v="Supplies - Science Lab"/>
    <m/>
    <n v="1511173"/>
    <s v="Fisher Scientific"/>
    <n v="2015"/>
    <m/>
    <m/>
    <m/>
    <n v="50.3003"/>
  </r>
  <r>
    <x v="14"/>
    <s v="Purchase Order Commitments"/>
    <m/>
    <m/>
    <m/>
    <s v="5380-000"/>
    <s v="Supplies - Science Lab"/>
    <m/>
    <n v="1511240"/>
    <s v="UIC, Inc."/>
    <n v="2015"/>
    <m/>
    <m/>
    <m/>
    <n v="688.52329999999995"/>
  </r>
  <r>
    <x v="15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</r>
  <r>
    <x v="15"/>
    <s v="901113.00 - Pelagic-Benthic Coupling"/>
    <s v="Huffard, Christine L"/>
    <n v="15002685"/>
    <m/>
    <s v="5360-000"/>
    <s v="Supplies - General"/>
    <m/>
    <s v=" "/>
    <s v="Wells Fargo Bank Visa"/>
    <s v="2015"/>
    <n v="4"/>
    <s v="MOUSERELECTRONICSDIS"/>
    <s v="MCGILL 04/15"/>
    <n v="42.07"/>
  </r>
  <r>
    <x v="15"/>
    <s v="901113.00 - Pelagic-Benthic Coupling"/>
    <s v="Huffard, Christine L"/>
    <n v="15003676"/>
    <m/>
    <s v="5360-000"/>
    <s v="Supplies - General"/>
    <m/>
    <s v=" "/>
    <s v="Wells Fargo Bank Visa"/>
    <s v="2015"/>
    <n v="5"/>
    <s v="MOUSERELECTRONICSDIS"/>
    <s v="JROSAL 05/15"/>
    <n v="48.63"/>
  </r>
  <r>
    <x v="15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</r>
  <r>
    <x v="1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</r>
  <r>
    <x v="1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</r>
  <r>
    <x v="1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17.079999999999998"/>
  </r>
  <r>
    <x v="1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</r>
  <r>
    <x v="1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</r>
  <r>
    <x v="1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277.93"/>
  </r>
  <r>
    <x v="16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</r>
  <r>
    <x v="16"/>
    <s v="901113.00 - Pelagic-Benthic Coupling"/>
    <s v="Huffard, Christine L"/>
    <n v="15002408"/>
    <m/>
    <s v="5360-000"/>
    <s v="Supplies - General"/>
    <m/>
    <s v="PO-1510423"/>
    <s v="Teledyne Benthos"/>
    <s v="2015"/>
    <n v="4"/>
    <s v="ATM-887 Battery Replacement Ki"/>
    <s v="222227"/>
    <n v="349.38"/>
  </r>
  <r>
    <x v="16"/>
    <s v="901113.00 - Pelagic-Benthic Coupling"/>
    <s v="Huffard, Christine L"/>
    <n v="15002403"/>
    <m/>
    <s v="5130-000"/>
    <s v="OS - General"/>
    <m/>
    <s v="PO-1510387"/>
    <s v="Ocean Innovations"/>
    <s v="2015"/>
    <n v="4"/>
    <s v="WABO replacement battery pack"/>
    <s v="15-378"/>
    <n v="430"/>
  </r>
  <r>
    <x v="1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</r>
  <r>
    <x v="1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</r>
  <r>
    <x v="1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Li Battery pack,"/>
    <s v="60034419"/>
    <n v="3645"/>
  </r>
  <r>
    <x v="17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</r>
  <r>
    <x v="17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Freight"/>
    <s v="145570"/>
    <n v="8.8800000000000008"/>
  </r>
  <r>
    <x v="17"/>
    <s v="901113.00 - Pelagic-Benthic Coupling"/>
    <s v="Huffard, Christine L"/>
    <n v="15002524"/>
    <m/>
    <s v="5360-000"/>
    <s v="Supplies - General"/>
    <m/>
    <s v="PO-1510590"/>
    <s v="Teledyne Benthos"/>
    <s v="2015"/>
    <n v="4"/>
    <s v="Freight"/>
    <s v="222536"/>
    <n v="9.19"/>
  </r>
  <r>
    <x v="17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Freight"/>
    <s v="15-522"/>
    <n v="9.25"/>
  </r>
  <r>
    <x v="17"/>
    <s v="901113.00 - Pelagic-Benthic Coupling"/>
    <s v="Huffard, Christine L"/>
    <n v="15002178"/>
    <m/>
    <s v="5360-000"/>
    <s v="Supplies - General"/>
    <m/>
    <s v="PO-1510351"/>
    <s v="UltraVolt, Inc."/>
    <s v="2015"/>
    <n v="4"/>
    <s v="Freight"/>
    <s v="UVI17406"/>
    <n v="9.83"/>
  </r>
  <r>
    <x v="17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Freight"/>
    <s v="15-404"/>
    <n v="10.01"/>
  </r>
  <r>
    <x v="17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Freight"/>
    <s v="2666808"/>
    <n v="14"/>
  </r>
  <r>
    <x v="17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</r>
  <r>
    <x v="17"/>
    <s v="901113.00 - Pelagic-Benthic Coupling"/>
    <s v="Huffard, Christine L"/>
    <n v="15002408"/>
    <m/>
    <s v="5360-000"/>
    <s v="Supplies - General"/>
    <m/>
    <s v="PO-1510423"/>
    <s v="Teledyne Benthos"/>
    <s v="2015"/>
    <n v="4"/>
    <s v="Freight"/>
    <s v="222227"/>
    <n v="17.350000000000001"/>
  </r>
  <r>
    <x v="17"/>
    <s v="901113.00 - Pelagic-Benthic Coupling"/>
    <s v="Huffard, Christine L"/>
    <n v="15002525"/>
    <m/>
    <s v="5360-000"/>
    <s v="Supplies - General"/>
    <m/>
    <s v="PO-1510631"/>
    <s v="Teledyne Benthos"/>
    <s v="2015"/>
    <n v="4"/>
    <s v="Freight"/>
    <s v="222572"/>
    <n v="25.34"/>
  </r>
  <r>
    <x v="1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</r>
  <r>
    <x v="17"/>
    <s v="901113.00 - Pelagic-Benthic Coupling"/>
    <s v="Huffard, Christine L"/>
    <n v="15002262"/>
    <m/>
    <s v="5360-000"/>
    <s v="Supplies - General"/>
    <m/>
    <s v="PO-1510393"/>
    <s v="Teledyne Benthos"/>
    <s v="2015"/>
    <n v="4"/>
    <s v="Freight"/>
    <s v="222154"/>
    <n v="41.29"/>
  </r>
  <r>
    <x v="17"/>
    <s v="901113.00 - Pelagic-Benthic Coupling"/>
    <s v="Huffard, Christine L"/>
    <n v="15002403"/>
    <m/>
    <s v="5130-000"/>
    <s v="OS - General"/>
    <m/>
    <s v="PO-1510387"/>
    <s v="Ocean Innovations"/>
    <s v="2015"/>
    <n v="4"/>
    <s v="Freight"/>
    <s v="15-378"/>
    <n v="59.35"/>
  </r>
  <r>
    <x v="17"/>
    <s v="901113.00 - Pelagic-Benthic Coupling"/>
    <s v="Huffard, Christine L"/>
    <n v="15002726"/>
    <m/>
    <s v="5360-000"/>
    <s v="Supplies - General"/>
    <m/>
    <s v="PO-1510644"/>
    <s v="Circuits West"/>
    <s v="2015"/>
    <n v="5"/>
    <s v="Freight"/>
    <s v="61472"/>
    <n v="63.04"/>
  </r>
  <r>
    <x v="17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</r>
  <r>
    <x v="17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</r>
  <r>
    <x v="17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</r>
  <r>
    <x v="17"/>
    <m/>
    <m/>
    <m/>
    <m/>
    <s v="5200-000"/>
    <s v="Postage/Shipping"/>
    <m/>
    <s v=" "/>
    <s v="UPS Supply Chain Solution"/>
    <n v="2015"/>
    <n v="8"/>
    <s v="US Customs Duties and Brokerag"/>
    <n v="1050766045"/>
    <n v="12.44"/>
  </r>
  <r>
    <x v="17"/>
    <m/>
    <m/>
    <m/>
    <m/>
    <s v="5360-000"/>
    <s v="Supplies - General"/>
    <m/>
    <s v="PO-1511142"/>
    <s v="Teledyne Benthos"/>
    <n v="2015"/>
    <n v="9"/>
    <s v="Freight"/>
    <n v="224029"/>
    <n v="17.38"/>
  </r>
  <r>
    <x v="17"/>
    <m/>
    <m/>
    <m/>
    <m/>
    <s v="5320-000"/>
    <s v="Supplies - Eng. Lab"/>
    <m/>
    <s v="PO-1510999"/>
    <s v="Allied Vision Technologie"/>
    <n v="2015"/>
    <n v="8"/>
    <s v="Freight"/>
    <s v="400-CI07806"/>
    <n v="50"/>
  </r>
  <r>
    <x v="18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PROTOCOL 10% BUFF FORMLIN 1 GL"/>
    <s v="2666808"/>
    <n v="72.42"/>
  </r>
  <r>
    <x v="19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</r>
  <r>
    <x v="19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4.8099999999999996"/>
  </r>
  <r>
    <x v="19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</r>
  <r>
    <x v="19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</r>
  <r>
    <x v="19"/>
    <s v="901113.00 - Pelagic-Benthic Coupling"/>
    <s v="Huffard, Christine L"/>
    <n v="15002596"/>
    <m/>
    <s v="5360-000"/>
    <s v="Supplies - General"/>
    <m/>
    <s v=" "/>
    <s v="Wells Fargo Bank Visa"/>
    <s v="2015"/>
    <n v="4"/>
    <s v="Use Tax Accrual"/>
    <s v="ALANA 04/15"/>
    <n v="13.26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</r>
  <r>
    <x v="19"/>
    <s v="901113.00 - Pelagic-Benthic Coupling"/>
    <s v="Huffard, Christine L"/>
    <n v="15004261"/>
    <m/>
    <s v="5320-000"/>
    <s v="Supplies - Eng. Lab"/>
    <m/>
    <s v=" "/>
    <s v="Wells Fargo Bank Visa"/>
    <s v="2015"/>
    <n v="6"/>
    <s v="DKC*DIGIKEYCORP | VS"/>
    <s v="ALANA 06/15"/>
    <n v="19.440000000000001"/>
  </r>
  <r>
    <x v="19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</r>
  <r>
    <x v="19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</r>
  <r>
    <x v="19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</r>
  <r>
    <x v="19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</r>
  <r>
    <x v="19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</r>
  <r>
    <x v="19"/>
    <s v="901113.00 - Pelagic-Benthic Coupling"/>
    <s v="Huffard, Christine L"/>
    <n v="15002525"/>
    <m/>
    <s v="5360-000"/>
    <s v="Supplies - General"/>
    <m/>
    <s v="PO-1510631"/>
    <s v="Teledyne Benthos"/>
    <s v="2015"/>
    <n v="4"/>
    <s v="Glass Ball Delrin Seat Washers"/>
    <s v="222572"/>
    <n v="60.27"/>
  </r>
  <r>
    <x v="19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72.44"/>
  </r>
  <r>
    <x v="19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</r>
  <r>
    <x v="19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19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Brass Subconn Ocean Innovation"/>
    <s v="15-522"/>
    <n v="111.39"/>
  </r>
  <r>
    <x v="19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</r>
  <r>
    <x v="19"/>
    <s v="901113.00 - Pelagic-Benthic Coupling"/>
    <s v="Huffard, Christine L"/>
    <n v="15002596"/>
    <m/>
    <s v="5360-000"/>
    <s v="Supplies - General"/>
    <m/>
    <s v=" "/>
    <s v="Wells Fargo Bank Visa"/>
    <s v="2015"/>
    <n v="4"/>
    <s v="AMAZONMKTPLACEPMTS |"/>
    <s v="ALANA 04/15"/>
    <n v="173.9"/>
  </r>
  <r>
    <x v="19"/>
    <s v="901113.00 - Pelagic-Benthic Coupling"/>
    <s v="Huffard, Christine L"/>
    <n v="15004459"/>
    <m/>
    <s v="5380-000"/>
    <s v="Supplies - Science Lab"/>
    <m/>
    <s v="PO-1510826"/>
    <s v="Fisher Scientific"/>
    <s v="2015"/>
    <n v="7"/>
    <s v="POLYCAP 36 AS PF/.2 UM"/>
    <s v="4317481"/>
    <n v="196.87"/>
  </r>
  <r>
    <x v="19"/>
    <s v="901113.00 - Pelagic-Benthic Coupling"/>
    <s v="Huffard, Christine L"/>
    <n v="15002626"/>
    <m/>
    <s v="5360-000"/>
    <s v="Supplies - General"/>
    <m/>
    <s v=" "/>
    <s v="Wells Fargo Bank Visa"/>
    <s v="2015"/>
    <n v="4"/>
    <s v="TWMETALS"/>
    <s v="FEJO 04/15"/>
    <n v="198.16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</r>
  <r>
    <x v="19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Controller Li Ba"/>
    <s v="60034419"/>
    <n v="224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</r>
  <r>
    <x v="19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</r>
  <r>
    <x v="19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</r>
  <r>
    <x v="19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Seacon MINK8CIPL, 8-pin cable "/>
    <s v="145570"/>
    <n v="426.84"/>
  </r>
  <r>
    <x v="19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</r>
  <r>
    <x v="19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Subconn PU cable with 4TP CAT5"/>
    <s v="15-404"/>
    <n v="502.82"/>
  </r>
  <r>
    <x v="19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</r>
  <r>
    <x v="19"/>
    <s v="901113.00 - Pelagic-Benthic Coupling"/>
    <s v="Huffard, Christine L"/>
    <n v="15004261"/>
    <m/>
    <s v="5320-000"/>
    <s v="Supplies - Eng. Lab"/>
    <m/>
    <s v=" "/>
    <s v="Wells Fargo Bank Visa"/>
    <s v="2015"/>
    <n v="6"/>
    <s v="ALLMOTION"/>
    <s v="ALANA 06/15"/>
    <n v="708.75"/>
  </r>
  <r>
    <x v="19"/>
    <s v="901113.00 - Pelagic-Benthic Coupling"/>
    <s v="Huffard, Christine L"/>
    <n v="15004313"/>
    <m/>
    <s v="5320-000"/>
    <s v="Supplies - Eng. Lab"/>
    <m/>
    <s v=" "/>
    <s v="Wells Fargo Bank Visa"/>
    <s v="2015"/>
    <n v="6"/>
    <s v="SQ*EPOCEANOGRAPHI"/>
    <s v="CHUFFARD 06/15"/>
    <n v="727.5"/>
  </r>
  <r>
    <x v="19"/>
    <s v="901113.00 - Pelagic-Benthic Coupling"/>
    <s v="Huffard, Christine L"/>
    <n v="15002524"/>
    <m/>
    <s v="5360-000"/>
    <s v="Supplies - General"/>
    <m/>
    <s v="PO-1510590"/>
    <s v="Teledyne Benthos"/>
    <s v="2015"/>
    <n v="4"/>
    <s v="RETROFIT KIT, NEW BURNWIRE Kit"/>
    <s v="222536"/>
    <n v="914.81"/>
  </r>
  <r>
    <x v="19"/>
    <s v="901113.00 - Pelagic-Benthic Coupling"/>
    <s v="Huffard, Christine L"/>
    <n v="15003676"/>
    <m/>
    <s v="5360-000"/>
    <s v="Supplies - General"/>
    <m/>
    <s v=" "/>
    <s v="Wells Fargo Bank Visa"/>
    <s v="2015"/>
    <n v="5"/>
    <s v="DKC*DIGIKEYCORP"/>
    <s v="JROSAL 05/15"/>
    <n v="938.05"/>
  </r>
  <r>
    <x v="19"/>
    <s v="901113.00 - Pelagic-Benthic Coupling"/>
    <s v="Huffard, Christine L"/>
    <n v="15002726"/>
    <m/>
    <s v="5360-000"/>
    <s v="Supplies - General"/>
    <m/>
    <s v="PO-1510644"/>
    <s v="Circuits West"/>
    <s v="2015"/>
    <n v="5"/>
    <s v="Camera Tripod Controller (5-Da"/>
    <s v="61472"/>
    <n v="950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19"/>
    <m/>
    <m/>
    <m/>
    <m/>
    <s v="5360-000"/>
    <s v="Supplies - General"/>
    <m/>
    <s v=" "/>
    <s v="Wells Fargo Bank Visa"/>
    <n v="2015"/>
    <n v="8"/>
    <s v="SPARKFUNELECTRONICS"/>
    <s v="MCGILL 08/15"/>
    <n v="38.03"/>
  </r>
  <r>
    <x v="19"/>
    <m/>
    <m/>
    <m/>
    <m/>
    <s v="5380-000"/>
    <s v="Supplies - Science Lab"/>
    <m/>
    <s v=" "/>
    <s v="Wells Fargo Bank Visa"/>
    <n v="2015"/>
    <n v="8"/>
    <s v="TEDPELLAINC | PARTS"/>
    <s v="MCGILL 08/15"/>
    <n v="41.85"/>
  </r>
  <r>
    <x v="19"/>
    <m/>
    <m/>
    <m/>
    <m/>
    <s v="5320-000"/>
    <s v="Supplies - Eng. Lab"/>
    <m/>
    <s v="PO-1510999"/>
    <s v="Allied Vision Technologie"/>
    <n v="2015"/>
    <n v="8"/>
    <s v="Repair of Prosilica GC2450C, s"/>
    <s v="400-CI07806"/>
    <n v="259"/>
  </r>
  <r>
    <x v="20"/>
    <s v="Purchase Order Commitments"/>
    <m/>
    <m/>
    <m/>
    <s v="5130-000"/>
    <s v="OS - General"/>
    <m/>
    <n v="1511105"/>
    <s v="Prunella Machine"/>
    <n v="2015"/>
    <m/>
    <m/>
    <m/>
    <n v="479.96159999999998"/>
  </r>
  <r>
    <x v="21"/>
    <s v="901113.00 - Pelagic-Benthic Coupling"/>
    <s v="Huffard, Christine L"/>
    <m/>
    <s v="17"/>
    <s v="9730-000"/>
    <s v="Western Flyer Allocation"/>
    <m/>
    <m/>
    <s v=" "/>
    <s v="2015"/>
    <n v="6"/>
    <s v="June Ship Charges"/>
    <m/>
    <n v="252900"/>
  </r>
  <r>
    <x v="22"/>
    <s v="901113.00 - Pelagic-Benthic Coupling"/>
    <s v="Huffard, Christine L"/>
    <n v="15002110"/>
    <m/>
    <s v="5130-000"/>
    <s v="OS - General"/>
    <m/>
    <s v="PO-1510068"/>
    <s v="CLS America, Inc."/>
    <s v="2015"/>
    <n v="4"/>
    <s v="Argos monthly service data tra"/>
    <s v="CIN1503USA00451"/>
    <n v="12.4"/>
  </r>
  <r>
    <x v="22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</r>
  <r>
    <x v="22"/>
    <s v="901113.00 - Pelagic-Benthic Coupling"/>
    <s v="Huffard, Christine L"/>
    <n v="15004541"/>
    <m/>
    <s v="5130-000"/>
    <s v="OS - General"/>
    <m/>
    <s v="PO-1510068"/>
    <s v="CLS America, Inc."/>
    <s v="2015"/>
    <n v="7"/>
    <s v="Argos monthly service data tra"/>
    <s v="CIN1506USA00582"/>
    <n v="24.8"/>
  </r>
  <r>
    <x v="22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</r>
  <r>
    <x v="22"/>
    <s v="901113.00 - Pelagic-Benthic Coupling"/>
    <s v="Huffard, Christine L"/>
    <n v="15002130"/>
    <m/>
    <s v="5130-000"/>
    <s v="OS - General"/>
    <m/>
    <s v="PO-1510057"/>
    <s v="Joubeh Technologies"/>
    <s v="2015"/>
    <n v="4"/>
    <s v="Iridium satellite services mon"/>
    <s v="0071471"/>
    <n v="36"/>
  </r>
  <r>
    <x v="22"/>
    <s v="901113.00 - Pelagic-Benthic Coupling"/>
    <s v="Huffard, Christine L"/>
    <n v="15002875"/>
    <m/>
    <s v="5130-000"/>
    <s v="OS - General"/>
    <m/>
    <s v="PO-1510057"/>
    <s v="Joubeh Technologies"/>
    <s v="2015"/>
    <n v="5"/>
    <s v="Iridium satellite services mon"/>
    <s v="0072822"/>
    <n v="36"/>
  </r>
  <r>
    <x v="22"/>
    <s v="901113.00 - Pelagic-Benthic Coupling"/>
    <s v="Huffard, Christine L"/>
    <n v="15004061"/>
    <m/>
    <s v="5130-000"/>
    <s v="OS - General"/>
    <m/>
    <s v="PO-1510057"/>
    <s v="Joubeh Technologies"/>
    <s v="2015"/>
    <n v="6"/>
    <s v="Iridium satellite services mon"/>
    <s v="74726"/>
    <n v="36"/>
  </r>
  <r>
    <x v="22"/>
    <s v="901113.00 - Pelagic-Benthic Coupling"/>
    <s v="Huffard, Christine L"/>
    <n v="15004739"/>
    <m/>
    <s v="5130-000"/>
    <s v="OS - General"/>
    <m/>
    <s v="PO-1510057"/>
    <s v="Joubeh Technologies"/>
    <s v="2015"/>
    <n v="7"/>
    <s v="Iridium satellite services mon"/>
    <s v="0077106"/>
    <n v="39.33"/>
  </r>
  <r>
    <x v="22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</r>
  <r>
    <x v="22"/>
    <m/>
    <m/>
    <m/>
    <m/>
    <s v="5130-000"/>
    <s v="OS - General"/>
    <m/>
    <s v="PO-1510068"/>
    <s v="CLS America, Inc."/>
    <n v="2015"/>
    <n v="7"/>
    <s v="Argos monthly service data tra"/>
    <s v="CIN1506USA00771"/>
    <n v="27.41"/>
  </r>
  <r>
    <x v="22"/>
    <m/>
    <m/>
    <m/>
    <m/>
    <s v="5130-000"/>
    <s v="OS - General"/>
    <m/>
    <s v="PO-1510057"/>
    <s v="Joubeh Technologies"/>
    <n v="2015"/>
    <n v="8"/>
    <s v="Iridium satellite services mon"/>
    <n v="79515"/>
    <n v="36"/>
  </r>
  <r>
    <x v="22"/>
    <m/>
    <m/>
    <m/>
    <m/>
    <s v="5130-000"/>
    <s v="OS - General"/>
    <m/>
    <s v="PO-1510057"/>
    <s v="Joubeh Technologies"/>
    <n v="2015"/>
    <n v="9"/>
    <s v="Iridium satellite services mon"/>
    <n v="81791"/>
    <n v="36"/>
  </r>
  <r>
    <x v="23"/>
    <s v="Purchase Order Commitments"/>
    <m/>
    <m/>
    <m/>
    <s v="5130-000"/>
    <s v="OS - General"/>
    <m/>
    <n v="1510057"/>
    <s v="Joubeh Technologies"/>
    <n v="2015"/>
    <m/>
    <m/>
    <m/>
    <n v="421.13"/>
  </r>
  <r>
    <x v="23"/>
    <s v="Purchase Order Commitments"/>
    <m/>
    <m/>
    <m/>
    <s v="5130-000"/>
    <s v="OS - General"/>
    <m/>
    <n v="1510068"/>
    <s v="CLS America, Inc."/>
    <n v="2015"/>
    <m/>
    <m/>
    <m/>
    <n v="185.79"/>
  </r>
  <r>
    <x v="24"/>
    <s v="901113.00 - Pelagic-Benthic Coupling"/>
    <s v="Huffard, Christine L"/>
    <n v="15003313"/>
    <m/>
    <s v="5360-000"/>
    <s v="Supplies - General"/>
    <m/>
    <s v=" "/>
    <s v="Voogd, Gregory"/>
    <s v="2015"/>
    <n v="5"/>
    <s v="Wood purchase"/>
    <s v="VOOGD 05/2015"/>
    <n v="107.51"/>
  </r>
  <r>
    <x v="25"/>
    <s v="901113.00 - Pelagic-Benthic Coupling"/>
    <s v="Huffard, Christine L"/>
    <m/>
    <s v="15"/>
    <s v="5360-000"/>
    <s v="Supplies - General"/>
    <m/>
    <m/>
    <s v=" "/>
    <s v="2015"/>
    <n v="1"/>
    <s v="AP Accrual  #1-4   15000020"/>
    <m/>
    <n v="-3342.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57:B85" firstHeaderRow="2" firstDataRow="2" firstDataCol="1"/>
  <pivotFields count="15">
    <pivotField axis="axisRow" compact="0" outline="0" showAll="0">
      <items count="31">
        <item x="0"/>
        <item x="1"/>
        <item x="2"/>
        <item x="3"/>
        <item x="4"/>
        <item m="1" x="27"/>
        <item m="1" x="26"/>
        <item m="1" x="28"/>
        <item m="1" x="29"/>
        <item x="6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7">
    <i>
      <x/>
    </i>
    <i>
      <x v="1"/>
    </i>
    <i>
      <x v="2"/>
    </i>
    <i>
      <x v="3"/>
    </i>
    <i>
      <x v="4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B26" firstHeaderRow="2" firstDataRow="2" firstDataCol="1"/>
  <pivotFields count="15">
    <pivotField axis="axisRow" compact="0" outline="0" showAll="0">
      <items count="22">
        <item x="11"/>
        <item x="4"/>
        <item x="14"/>
        <item x="16"/>
        <item x="19"/>
        <item x="20"/>
        <item x="8"/>
        <item x="1"/>
        <item x="3"/>
        <item x="7"/>
        <item x="2"/>
        <item x="6"/>
        <item x="10"/>
        <item x="5"/>
        <item x="15"/>
        <item x="0"/>
        <item x="18"/>
        <item x="12"/>
        <item x="9"/>
        <item x="17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8"/>
  <sheetViews>
    <sheetView topLeftCell="A51" workbookViewId="0">
      <selection activeCell="G78" sqref="G78"/>
    </sheetView>
  </sheetViews>
  <sheetFormatPr defaultRowHeight="12.75" x14ac:dyDescent="0.2"/>
  <cols>
    <col min="1" max="1" width="77.42578125" bestFit="1" customWidth="1"/>
    <col min="2" max="2" width="13.7109375" bestFit="1" customWidth="1"/>
    <col min="3" max="3" width="16" bestFit="1" customWidth="1"/>
    <col min="4" max="4" width="11.140625" bestFit="1" customWidth="1"/>
    <col min="7" max="7" width="84.85546875" bestFit="1" customWidth="1"/>
  </cols>
  <sheetData>
    <row r="3" spans="1:7" x14ac:dyDescent="0.2">
      <c r="A3" s="3" t="s">
        <v>307</v>
      </c>
      <c r="F3" t="s">
        <v>266</v>
      </c>
      <c r="G3" t="s">
        <v>267</v>
      </c>
    </row>
    <row r="4" spans="1:7" x14ac:dyDescent="0.2">
      <c r="A4" s="3" t="s">
        <v>297</v>
      </c>
      <c r="B4" t="s">
        <v>308</v>
      </c>
      <c r="F4" t="s">
        <v>268</v>
      </c>
      <c r="G4" t="s">
        <v>269</v>
      </c>
    </row>
    <row r="5" spans="1:7" x14ac:dyDescent="0.2">
      <c r="A5" t="s">
        <v>301</v>
      </c>
      <c r="B5" s="4">
        <v>45663.189999999995</v>
      </c>
      <c r="F5" t="s">
        <v>270</v>
      </c>
      <c r="G5" t="s">
        <v>271</v>
      </c>
    </row>
    <row r="6" spans="1:7" x14ac:dyDescent="0.2">
      <c r="A6" t="s">
        <v>272</v>
      </c>
      <c r="B6" s="4">
        <v>206.07999999999998</v>
      </c>
      <c r="F6" t="s">
        <v>266</v>
      </c>
      <c r="G6" t="s">
        <v>272</v>
      </c>
    </row>
    <row r="7" spans="1:7" x14ac:dyDescent="0.2">
      <c r="A7" t="s">
        <v>279</v>
      </c>
      <c r="B7" s="4">
        <v>1075</v>
      </c>
      <c r="F7" t="s">
        <v>273</v>
      </c>
      <c r="G7" t="s">
        <v>274</v>
      </c>
    </row>
    <row r="8" spans="1:7" x14ac:dyDescent="0.2">
      <c r="A8" t="s">
        <v>293</v>
      </c>
      <c r="B8" s="4">
        <v>20030.61</v>
      </c>
      <c r="F8" t="s">
        <v>275</v>
      </c>
      <c r="G8" t="s">
        <v>276</v>
      </c>
    </row>
    <row r="9" spans="1:7" x14ac:dyDescent="0.2">
      <c r="A9" t="s">
        <v>305</v>
      </c>
      <c r="B9" s="4">
        <v>15057</v>
      </c>
      <c r="F9" t="s">
        <v>270</v>
      </c>
      <c r="G9" t="s">
        <v>277</v>
      </c>
    </row>
    <row r="10" spans="1:7" x14ac:dyDescent="0.2">
      <c r="A10" t="s">
        <v>304</v>
      </c>
      <c r="B10" s="4">
        <v>5303</v>
      </c>
      <c r="F10" t="s">
        <v>266</v>
      </c>
      <c r="G10" t="s">
        <v>278</v>
      </c>
    </row>
    <row r="11" spans="1:7" x14ac:dyDescent="0.2">
      <c r="A11" t="s">
        <v>287</v>
      </c>
      <c r="B11" s="4">
        <v>1034.1500000000001</v>
      </c>
      <c r="F11" t="s">
        <v>266</v>
      </c>
      <c r="G11" t="s">
        <v>279</v>
      </c>
    </row>
    <row r="12" spans="1:7" x14ac:dyDescent="0.2">
      <c r="A12" t="s">
        <v>278</v>
      </c>
      <c r="B12" s="4">
        <v>2158.08</v>
      </c>
      <c r="F12" t="s">
        <v>280</v>
      </c>
      <c r="G12" t="s">
        <v>281</v>
      </c>
    </row>
    <row r="13" spans="1:7" x14ac:dyDescent="0.2">
      <c r="A13" t="s">
        <v>277</v>
      </c>
      <c r="B13" s="4">
        <v>887.71</v>
      </c>
      <c r="F13" t="s">
        <v>273</v>
      </c>
      <c r="G13" t="s">
        <v>282</v>
      </c>
    </row>
    <row r="14" spans="1:7" x14ac:dyDescent="0.2">
      <c r="A14" t="s">
        <v>285</v>
      </c>
      <c r="B14" s="4">
        <v>17801.07</v>
      </c>
      <c r="F14" t="s">
        <v>283</v>
      </c>
      <c r="G14" t="s">
        <v>284</v>
      </c>
    </row>
    <row r="15" spans="1:7" x14ac:dyDescent="0.2">
      <c r="A15" t="s">
        <v>282</v>
      </c>
      <c r="B15" s="4">
        <v>190.29</v>
      </c>
      <c r="F15" t="s">
        <v>283</v>
      </c>
      <c r="G15" t="s">
        <v>285</v>
      </c>
    </row>
    <row r="16" spans="1:7" x14ac:dyDescent="0.2">
      <c r="A16" t="s">
        <v>271</v>
      </c>
      <c r="B16" s="4">
        <v>337.88</v>
      </c>
      <c r="F16" t="s">
        <v>286</v>
      </c>
      <c r="G16" t="s">
        <v>287</v>
      </c>
    </row>
    <row r="17" spans="1:7" x14ac:dyDescent="0.2">
      <c r="A17" t="s">
        <v>294</v>
      </c>
      <c r="B17" s="4">
        <v>6550.6799999999994</v>
      </c>
      <c r="F17" t="s">
        <v>288</v>
      </c>
      <c r="G17" t="s">
        <v>289</v>
      </c>
    </row>
    <row r="18" spans="1:7" x14ac:dyDescent="0.2">
      <c r="A18" t="s">
        <v>74</v>
      </c>
      <c r="B18" s="4">
        <v>651.1</v>
      </c>
      <c r="F18" t="s">
        <v>288</v>
      </c>
      <c r="G18" t="s">
        <v>290</v>
      </c>
    </row>
    <row r="19" spans="1:7" x14ac:dyDescent="0.2">
      <c r="A19" t="s">
        <v>274</v>
      </c>
      <c r="B19" s="4">
        <v>72.42</v>
      </c>
      <c r="F19" t="s">
        <v>288</v>
      </c>
      <c r="G19" t="s">
        <v>291</v>
      </c>
    </row>
    <row r="20" spans="1:7" x14ac:dyDescent="0.2">
      <c r="A20" t="s">
        <v>295</v>
      </c>
      <c r="B20" s="4">
        <v>11295.029999999999</v>
      </c>
      <c r="F20" t="s">
        <v>292</v>
      </c>
      <c r="G20" t="s">
        <v>293</v>
      </c>
    </row>
    <row r="21" spans="1:7" x14ac:dyDescent="0.2">
      <c r="A21" t="s">
        <v>302</v>
      </c>
      <c r="B21" s="4">
        <v>252900</v>
      </c>
      <c r="F21" t="s">
        <v>266</v>
      </c>
      <c r="G21" t="s">
        <v>294</v>
      </c>
    </row>
    <row r="22" spans="1:7" x14ac:dyDescent="0.2">
      <c r="A22" t="s">
        <v>298</v>
      </c>
      <c r="B22" s="4">
        <v>288.87</v>
      </c>
      <c r="F22" t="s">
        <v>275</v>
      </c>
      <c r="G22" t="s">
        <v>295</v>
      </c>
    </row>
    <row r="23" spans="1:7" x14ac:dyDescent="0.2">
      <c r="A23" t="s">
        <v>269</v>
      </c>
      <c r="B23" s="4">
        <v>107.51</v>
      </c>
      <c r="F23" t="s">
        <v>74</v>
      </c>
      <c r="G23" t="s">
        <v>74</v>
      </c>
    </row>
    <row r="24" spans="1:7" x14ac:dyDescent="0.2">
      <c r="A24" t="s">
        <v>303</v>
      </c>
      <c r="B24" s="4">
        <v>-3342.45</v>
      </c>
    </row>
    <row r="25" spans="1:7" x14ac:dyDescent="0.2">
      <c r="A25" t="s">
        <v>267</v>
      </c>
      <c r="B25" s="4">
        <v>289.51</v>
      </c>
    </row>
    <row r="26" spans="1:7" x14ac:dyDescent="0.2">
      <c r="A26" t="s">
        <v>306</v>
      </c>
      <c r="B26" s="4">
        <v>378556.73000000004</v>
      </c>
    </row>
    <row r="28" spans="1:7" x14ac:dyDescent="0.2">
      <c r="A28" t="s">
        <v>297</v>
      </c>
      <c r="B28" t="s">
        <v>308</v>
      </c>
      <c r="C28" t="s">
        <v>309</v>
      </c>
      <c r="D28" t="s">
        <v>310</v>
      </c>
    </row>
    <row r="29" spans="1:7" x14ac:dyDescent="0.2">
      <c r="A29" t="s">
        <v>301</v>
      </c>
      <c r="B29">
        <v>45663.189999999995</v>
      </c>
    </row>
    <row r="30" spans="1:7" x14ac:dyDescent="0.2">
      <c r="A30" t="s">
        <v>272</v>
      </c>
      <c r="B30">
        <v>206.07999999999998</v>
      </c>
      <c r="C30">
        <v>700</v>
      </c>
      <c r="D30" s="5">
        <f t="shared" ref="D30:D50" si="0">C30-B30</f>
        <v>493.92</v>
      </c>
    </row>
    <row r="31" spans="1:7" x14ac:dyDescent="0.2">
      <c r="A31" t="s">
        <v>279</v>
      </c>
      <c r="B31">
        <v>1075</v>
      </c>
      <c r="C31">
        <v>2400</v>
      </c>
      <c r="D31" s="6">
        <f t="shared" si="0"/>
        <v>1325</v>
      </c>
    </row>
    <row r="32" spans="1:7" x14ac:dyDescent="0.2">
      <c r="A32" t="s">
        <v>305</v>
      </c>
      <c r="B32">
        <v>15057</v>
      </c>
      <c r="D32" s="5"/>
    </row>
    <row r="33" spans="1:4" x14ac:dyDescent="0.2">
      <c r="A33" t="s">
        <v>304</v>
      </c>
      <c r="B33">
        <v>5303</v>
      </c>
      <c r="C33">
        <f>3720+1036+1260</f>
        <v>6016</v>
      </c>
      <c r="D33" s="6">
        <f t="shared" si="0"/>
        <v>713</v>
      </c>
    </row>
    <row r="34" spans="1:4" x14ac:dyDescent="0.2">
      <c r="A34" t="s">
        <v>287</v>
      </c>
      <c r="B34">
        <v>1034.1500000000001</v>
      </c>
      <c r="C34">
        <v>1274</v>
      </c>
      <c r="D34" s="6">
        <f t="shared" si="0"/>
        <v>239.84999999999991</v>
      </c>
    </row>
    <row r="35" spans="1:4" x14ac:dyDescent="0.2">
      <c r="A35" t="s">
        <v>278</v>
      </c>
      <c r="B35" s="4">
        <v>2158.08</v>
      </c>
      <c r="C35">
        <v>3000</v>
      </c>
      <c r="D35" s="5">
        <f t="shared" si="0"/>
        <v>841.92000000000007</v>
      </c>
    </row>
    <row r="36" spans="1:4" x14ac:dyDescent="0.2">
      <c r="A36" t="s">
        <v>277</v>
      </c>
      <c r="B36">
        <v>887.71</v>
      </c>
      <c r="C36">
        <v>1500</v>
      </c>
      <c r="D36" s="5">
        <f t="shared" si="0"/>
        <v>612.29</v>
      </c>
    </row>
    <row r="37" spans="1:4" x14ac:dyDescent="0.2">
      <c r="A37" t="s">
        <v>285</v>
      </c>
      <c r="B37">
        <f>17801.07+B32</f>
        <v>32858.07</v>
      </c>
      <c r="C37">
        <v>45000</v>
      </c>
      <c r="D37" s="5">
        <f t="shared" si="0"/>
        <v>12141.93</v>
      </c>
    </row>
    <row r="38" spans="1:4" x14ac:dyDescent="0.2">
      <c r="A38" t="s">
        <v>282</v>
      </c>
      <c r="B38">
        <v>190.29</v>
      </c>
      <c r="C38">
        <v>4500</v>
      </c>
      <c r="D38" s="6">
        <f t="shared" si="0"/>
        <v>4309.71</v>
      </c>
    </row>
    <row r="39" spans="1:4" x14ac:dyDescent="0.2">
      <c r="A39" t="s">
        <v>271</v>
      </c>
      <c r="B39">
        <v>337.88</v>
      </c>
      <c r="C39">
        <v>500</v>
      </c>
      <c r="D39" s="6">
        <f t="shared" si="0"/>
        <v>162.12</v>
      </c>
    </row>
    <row r="40" spans="1:4" x14ac:dyDescent="0.2">
      <c r="A40" t="s">
        <v>294</v>
      </c>
      <c r="B40">
        <v>6550.6799999999994</v>
      </c>
      <c r="C40">
        <v>18450</v>
      </c>
      <c r="D40" s="8">
        <f t="shared" si="0"/>
        <v>11899.32</v>
      </c>
    </row>
    <row r="41" spans="1:4" x14ac:dyDescent="0.2">
      <c r="A41" t="s">
        <v>74</v>
      </c>
      <c r="B41">
        <v>651.1</v>
      </c>
      <c r="C41">
        <v>2000</v>
      </c>
      <c r="D41" s="6">
        <f t="shared" si="0"/>
        <v>1348.9</v>
      </c>
    </row>
    <row r="42" spans="1:4" x14ac:dyDescent="0.2">
      <c r="A42" t="s">
        <v>274</v>
      </c>
      <c r="B42">
        <v>72.42</v>
      </c>
      <c r="C42">
        <v>750</v>
      </c>
      <c r="D42" s="6">
        <f t="shared" si="0"/>
        <v>677.58</v>
      </c>
    </row>
    <row r="43" spans="1:4" x14ac:dyDescent="0.2">
      <c r="A43" t="s">
        <v>295</v>
      </c>
      <c r="B43" s="4">
        <v>11295.029999999999</v>
      </c>
      <c r="C43">
        <v>10000</v>
      </c>
      <c r="D43" s="7">
        <f t="shared" si="0"/>
        <v>-1295.0299999999988</v>
      </c>
    </row>
    <row r="44" spans="1:4" x14ac:dyDescent="0.2">
      <c r="D44" s="5"/>
    </row>
    <row r="45" spans="1:4" x14ac:dyDescent="0.2">
      <c r="A45" t="s">
        <v>298</v>
      </c>
      <c r="B45">
        <v>288.87</v>
      </c>
      <c r="C45">
        <v>4000</v>
      </c>
      <c r="D45" s="6">
        <f t="shared" si="0"/>
        <v>3711.13</v>
      </c>
    </row>
    <row r="46" spans="1:4" x14ac:dyDescent="0.2">
      <c r="A46" t="s">
        <v>269</v>
      </c>
      <c r="B46">
        <v>107.51</v>
      </c>
      <c r="C46">
        <v>500</v>
      </c>
      <c r="D46" s="6">
        <f t="shared" si="0"/>
        <v>392.49</v>
      </c>
    </row>
    <row r="47" spans="1:4" x14ac:dyDescent="0.2">
      <c r="A47" t="s">
        <v>311</v>
      </c>
      <c r="B47">
        <v>-3342.45</v>
      </c>
      <c r="D47" s="5"/>
    </row>
    <row r="48" spans="1:4" x14ac:dyDescent="0.2">
      <c r="A48" t="s">
        <v>267</v>
      </c>
      <c r="B48">
        <v>289.51</v>
      </c>
      <c r="C48">
        <v>300</v>
      </c>
      <c r="D48" s="6">
        <f t="shared" si="0"/>
        <v>10.490000000000009</v>
      </c>
    </row>
    <row r="49" spans="1:5" x14ac:dyDescent="0.2">
      <c r="A49" t="s">
        <v>276</v>
      </c>
      <c r="C49">
        <v>2000</v>
      </c>
      <c r="D49" s="6">
        <f t="shared" si="0"/>
        <v>2000</v>
      </c>
    </row>
    <row r="50" spans="1:5" x14ac:dyDescent="0.2">
      <c r="A50" t="s">
        <v>284</v>
      </c>
      <c r="B50">
        <f>20*21*2*5</f>
        <v>4200</v>
      </c>
      <c r="C50">
        <v>3400</v>
      </c>
      <c r="D50" s="7">
        <f t="shared" si="0"/>
        <v>-800</v>
      </c>
    </row>
    <row r="52" spans="1:5" x14ac:dyDescent="0.2">
      <c r="A52" t="s">
        <v>312</v>
      </c>
      <c r="B52">
        <f>SUM(B30:B50)</f>
        <v>79219.929999999993</v>
      </c>
      <c r="C52">
        <f>SUM(C30:C50)</f>
        <v>106290</v>
      </c>
      <c r="D52">
        <f>SUM(D30:D50)</f>
        <v>38784.619999999995</v>
      </c>
    </row>
    <row r="56" spans="1:5" x14ac:dyDescent="0.2">
      <c r="A56" s="7" t="s">
        <v>384</v>
      </c>
    </row>
    <row r="57" spans="1:5" x14ac:dyDescent="0.2">
      <c r="A57" s="3" t="s">
        <v>307</v>
      </c>
    </row>
    <row r="58" spans="1:5" x14ac:dyDescent="0.2">
      <c r="A58" s="3" t="s">
        <v>297</v>
      </c>
      <c r="B58" t="s">
        <v>308</v>
      </c>
    </row>
    <row r="59" spans="1:5" x14ac:dyDescent="0.2">
      <c r="A59" t="s">
        <v>301</v>
      </c>
      <c r="B59" s="4">
        <v>45663.19</v>
      </c>
    </row>
    <row r="60" spans="1:5" x14ac:dyDescent="0.2">
      <c r="A60" t="s">
        <v>272</v>
      </c>
      <c r="B60" s="4">
        <v>905.63999999999987</v>
      </c>
      <c r="C60">
        <v>905.63999999999987</v>
      </c>
      <c r="D60">
        <v>700</v>
      </c>
      <c r="E60" s="7">
        <f>D60-C60-C61</f>
        <v>-22093.314999999999</v>
      </c>
    </row>
    <row r="61" spans="1:5" x14ac:dyDescent="0.2">
      <c r="A61" t="s">
        <v>381</v>
      </c>
      <c r="B61" s="4">
        <v>21887.674999999999</v>
      </c>
      <c r="C61">
        <v>21887.674999999999</v>
      </c>
      <c r="E61" s="7"/>
    </row>
    <row r="62" spans="1:5" x14ac:dyDescent="0.2">
      <c r="A62" t="s">
        <v>279</v>
      </c>
      <c r="B62" s="4">
        <v>1075</v>
      </c>
      <c r="C62">
        <v>1075</v>
      </c>
      <c r="D62">
        <v>2400</v>
      </c>
      <c r="E62" s="6">
        <f t="shared" ref="E62:E86" si="1">D62-C62</f>
        <v>1325</v>
      </c>
    </row>
    <row r="63" spans="1:5" x14ac:dyDescent="0.2">
      <c r="A63" t="s">
        <v>293</v>
      </c>
      <c r="B63" s="4">
        <v>20030.61</v>
      </c>
      <c r="C63">
        <v>20030.61</v>
      </c>
      <c r="E63" s="7"/>
    </row>
    <row r="64" spans="1:5" x14ac:dyDescent="0.2">
      <c r="A64" t="s">
        <v>287</v>
      </c>
      <c r="B64" s="4">
        <v>1034.1500000000001</v>
      </c>
      <c r="C64">
        <v>1034.1500000000001</v>
      </c>
      <c r="D64">
        <v>1274</v>
      </c>
      <c r="E64" s="6">
        <f t="shared" si="1"/>
        <v>239.84999999999991</v>
      </c>
    </row>
    <row r="65" spans="1:8" x14ac:dyDescent="0.2">
      <c r="A65" t="s">
        <v>289</v>
      </c>
      <c r="B65" s="4">
        <v>3989.1600000000003</v>
      </c>
      <c r="C65">
        <v>3989.1600000000003</v>
      </c>
      <c r="D65">
        <f>3720+1036+1260</f>
        <v>6016</v>
      </c>
      <c r="E65" s="59">
        <f t="shared" si="1"/>
        <v>2026.8399999999997</v>
      </c>
    </row>
    <row r="66" spans="1:8" x14ac:dyDescent="0.2">
      <c r="A66" t="s">
        <v>278</v>
      </c>
      <c r="B66" s="4">
        <v>2158.08</v>
      </c>
      <c r="C66">
        <v>2158.08</v>
      </c>
      <c r="D66">
        <v>3000</v>
      </c>
      <c r="E66" s="59">
        <f t="shared" si="1"/>
        <v>841.92000000000007</v>
      </c>
      <c r="H66" s="4"/>
    </row>
    <row r="67" spans="1:8" x14ac:dyDescent="0.2">
      <c r="A67" t="s">
        <v>267</v>
      </c>
      <c r="B67" s="4">
        <v>289.51</v>
      </c>
      <c r="C67">
        <v>289.51</v>
      </c>
      <c r="D67">
        <v>300</v>
      </c>
      <c r="E67" s="59">
        <f t="shared" si="1"/>
        <v>10.490000000000009</v>
      </c>
    </row>
    <row r="68" spans="1:8" x14ac:dyDescent="0.2">
      <c r="A68" t="s">
        <v>277</v>
      </c>
      <c r="B68" s="4">
        <v>887.71</v>
      </c>
      <c r="C68">
        <v>887.71</v>
      </c>
      <c r="D68">
        <v>1500</v>
      </c>
      <c r="E68" s="59">
        <f t="shared" si="1"/>
        <v>612.29</v>
      </c>
    </row>
    <row r="69" spans="1:8" x14ac:dyDescent="0.2">
      <c r="A69" t="s">
        <v>285</v>
      </c>
      <c r="B69" s="4">
        <v>19152.18</v>
      </c>
      <c r="C69">
        <v>19152.18</v>
      </c>
      <c r="D69">
        <v>45000</v>
      </c>
      <c r="E69" s="61">
        <f>D69-C69-C70-C71</f>
        <v>11521.869999999999</v>
      </c>
    </row>
    <row r="70" spans="1:8" x14ac:dyDescent="0.2">
      <c r="A70" t="s">
        <v>378</v>
      </c>
      <c r="B70" s="4">
        <v>1412.93</v>
      </c>
      <c r="C70">
        <v>1412.93</v>
      </c>
      <c r="E70" s="7"/>
    </row>
    <row r="71" spans="1:8" x14ac:dyDescent="0.2">
      <c r="A71" t="s">
        <v>379</v>
      </c>
      <c r="B71" s="4">
        <v>12913.02</v>
      </c>
      <c r="C71">
        <v>12913.02</v>
      </c>
      <c r="E71" s="7"/>
    </row>
    <row r="72" spans="1:8" x14ac:dyDescent="0.2">
      <c r="A72" t="s">
        <v>282</v>
      </c>
      <c r="B72" s="4">
        <v>659.99</v>
      </c>
      <c r="C72">
        <v>659.99</v>
      </c>
      <c r="D72">
        <v>4500</v>
      </c>
      <c r="E72" s="6">
        <f>D72-C72-C73</f>
        <v>2982.0852000000004</v>
      </c>
    </row>
    <row r="73" spans="1:8" x14ac:dyDescent="0.2">
      <c r="A73" t="s">
        <v>383</v>
      </c>
      <c r="B73" s="4">
        <v>857.9248</v>
      </c>
      <c r="C73">
        <v>857.9248</v>
      </c>
      <c r="E73" s="7"/>
    </row>
    <row r="74" spans="1:8" x14ac:dyDescent="0.2">
      <c r="A74" t="s">
        <v>271</v>
      </c>
      <c r="B74" s="4">
        <v>337.88</v>
      </c>
      <c r="C74">
        <v>337.88</v>
      </c>
      <c r="D74">
        <v>500</v>
      </c>
      <c r="E74" s="6">
        <f t="shared" si="1"/>
        <v>162.12</v>
      </c>
      <c r="H74" s="4"/>
    </row>
    <row r="75" spans="1:8" x14ac:dyDescent="0.2">
      <c r="A75" t="s">
        <v>294</v>
      </c>
      <c r="B75" s="4">
        <v>6550.68</v>
      </c>
      <c r="C75">
        <v>6550.68</v>
      </c>
      <c r="D75">
        <v>18450</v>
      </c>
      <c r="E75" s="6">
        <f t="shared" si="1"/>
        <v>11899.32</v>
      </c>
    </row>
    <row r="76" spans="1:8" x14ac:dyDescent="0.2">
      <c r="A76" t="s">
        <v>74</v>
      </c>
      <c r="B76" s="4">
        <v>730.92000000000007</v>
      </c>
      <c r="C76">
        <v>730.92000000000007</v>
      </c>
      <c r="D76">
        <v>2000</v>
      </c>
      <c r="E76" s="59">
        <f t="shared" si="1"/>
        <v>1269.08</v>
      </c>
    </row>
    <row r="77" spans="1:8" x14ac:dyDescent="0.2">
      <c r="A77" t="s">
        <v>274</v>
      </c>
      <c r="B77" s="4">
        <v>72.42</v>
      </c>
      <c r="C77">
        <v>72.42</v>
      </c>
      <c r="D77">
        <v>750</v>
      </c>
      <c r="E77" s="6">
        <f t="shared" si="1"/>
        <v>677.58</v>
      </c>
    </row>
    <row r="78" spans="1:8" x14ac:dyDescent="0.2">
      <c r="A78" t="s">
        <v>295</v>
      </c>
      <c r="B78" s="4">
        <v>11633.91</v>
      </c>
      <c r="C78">
        <v>11633.91</v>
      </c>
      <c r="D78">
        <v>10000</v>
      </c>
      <c r="E78" s="7">
        <f>D78-C78-C79+D79</f>
        <v>-113.87159999999994</v>
      </c>
    </row>
    <row r="79" spans="1:8" x14ac:dyDescent="0.2">
      <c r="A79" t="s">
        <v>382</v>
      </c>
      <c r="B79" s="4">
        <v>479.96159999999998</v>
      </c>
      <c r="C79">
        <v>479.96159999999998</v>
      </c>
      <c r="D79">
        <v>2000</v>
      </c>
      <c r="E79" s="59"/>
    </row>
    <row r="80" spans="1:8" x14ac:dyDescent="0.2">
      <c r="A80" t="s">
        <v>302</v>
      </c>
      <c r="B80" s="4">
        <v>252900</v>
      </c>
      <c r="C80">
        <v>252900</v>
      </c>
      <c r="E80" s="7"/>
    </row>
    <row r="81" spans="1:5" x14ac:dyDescent="0.2">
      <c r="A81" t="s">
        <v>298</v>
      </c>
      <c r="B81" s="4">
        <v>388.28000000000003</v>
      </c>
      <c r="C81">
        <v>388.28000000000003</v>
      </c>
      <c r="D81">
        <v>4000</v>
      </c>
      <c r="E81" s="6">
        <f>D81-C81-C82</f>
        <v>3004.7999999999997</v>
      </c>
    </row>
    <row r="82" spans="1:5" x14ac:dyDescent="0.2">
      <c r="A82" t="s">
        <v>380</v>
      </c>
      <c r="B82" s="4">
        <v>606.91999999999996</v>
      </c>
      <c r="C82">
        <v>606.91999999999996</v>
      </c>
      <c r="E82" s="7"/>
    </row>
    <row r="83" spans="1:5" x14ac:dyDescent="0.2">
      <c r="A83" t="s">
        <v>269</v>
      </c>
      <c r="B83" s="4">
        <v>107.51</v>
      </c>
      <c r="C83">
        <v>107.51</v>
      </c>
      <c r="D83">
        <v>500</v>
      </c>
      <c r="E83" s="6">
        <f t="shared" si="1"/>
        <v>392.49</v>
      </c>
    </row>
    <row r="84" spans="1:5" x14ac:dyDescent="0.2">
      <c r="A84" t="s">
        <v>303</v>
      </c>
      <c r="B84" s="4">
        <v>-3342.45</v>
      </c>
      <c r="C84">
        <v>-3342.45</v>
      </c>
      <c r="E84" s="59"/>
    </row>
    <row r="85" spans="1:5" x14ac:dyDescent="0.2">
      <c r="A85" t="s">
        <v>306</v>
      </c>
      <c r="B85" s="4">
        <v>403382.8014</v>
      </c>
      <c r="C85">
        <v>403382.8014</v>
      </c>
      <c r="E85" s="7"/>
    </row>
    <row r="86" spans="1:5" x14ac:dyDescent="0.2">
      <c r="A86" t="s">
        <v>284</v>
      </c>
      <c r="B86" s="4">
        <v>4200</v>
      </c>
      <c r="C86">
        <v>4200</v>
      </c>
      <c r="D86">
        <v>3400</v>
      </c>
      <c r="E86" s="7">
        <f t="shared" si="1"/>
        <v>-800</v>
      </c>
    </row>
    <row r="88" spans="1:5" ht="19.5" x14ac:dyDescent="0.25">
      <c r="E88" s="62">
        <f>SUM(E60:E86)-E69</f>
        <v>2436.6785999999993</v>
      </c>
    </row>
  </sheetData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abSelected="1" topLeftCell="C1" zoomScale="115" zoomScaleNormal="115" workbookViewId="0">
      <pane xSplit="1" ySplit="1" topLeftCell="M29" activePane="bottomRight" state="frozen"/>
      <selection activeCell="C1" sqref="C1"/>
      <selection pane="topRight" activeCell="D1" sqref="D1"/>
      <selection pane="bottomLeft" activeCell="C2" sqref="C2"/>
      <selection pane="bottomRight" activeCell="R37" sqref="C37:R37"/>
    </sheetView>
  </sheetViews>
  <sheetFormatPr defaultRowHeight="12.75" x14ac:dyDescent="0.2"/>
  <cols>
    <col min="3" max="3" width="56.85546875" customWidth="1"/>
    <col min="4" max="7" width="2.85546875" customWidth="1"/>
    <col min="8" max="8" width="5.28515625" customWidth="1"/>
    <col min="9" max="10" width="3.85546875" customWidth="1"/>
    <col min="12" max="12" width="25.85546875" customWidth="1"/>
    <col min="14" max="14" width="5.140625" customWidth="1"/>
    <col min="19" max="19" width="15.28515625" customWidth="1"/>
  </cols>
  <sheetData>
    <row r="1" spans="1:20" x14ac:dyDescent="0.2">
      <c r="A1" t="s">
        <v>296</v>
      </c>
      <c r="C1" t="s">
        <v>297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264</v>
      </c>
    </row>
    <row r="2" spans="1:20" x14ac:dyDescent="0.2">
      <c r="C2" t="s">
        <v>267</v>
      </c>
      <c r="D2" t="s">
        <v>14</v>
      </c>
      <c r="E2" t="s">
        <v>15</v>
      </c>
      <c r="F2" s="1">
        <v>15002172</v>
      </c>
      <c r="H2" t="s">
        <v>99</v>
      </c>
      <c r="I2" t="s">
        <v>100</v>
      </c>
      <c r="K2" t="s">
        <v>183</v>
      </c>
      <c r="L2" t="s">
        <v>184</v>
      </c>
      <c r="M2" t="s">
        <v>20</v>
      </c>
      <c r="N2" s="1">
        <v>4</v>
      </c>
      <c r="O2" t="s">
        <v>86</v>
      </c>
      <c r="P2" t="s">
        <v>185</v>
      </c>
      <c r="Q2" s="2">
        <v>0.68</v>
      </c>
      <c r="S2" s="107">
        <v>0.68</v>
      </c>
      <c r="T2" s="80">
        <f>S2-Q2</f>
        <v>0</v>
      </c>
    </row>
    <row r="3" spans="1:20" x14ac:dyDescent="0.2">
      <c r="C3" t="s">
        <v>295</v>
      </c>
      <c r="D3" t="s">
        <v>14</v>
      </c>
      <c r="E3" t="s">
        <v>15</v>
      </c>
      <c r="F3" s="1">
        <v>15001202</v>
      </c>
      <c r="H3" t="s">
        <v>99</v>
      </c>
      <c r="I3" t="s">
        <v>100</v>
      </c>
      <c r="K3" t="s">
        <v>18</v>
      </c>
      <c r="L3" t="s">
        <v>19</v>
      </c>
      <c r="M3" t="s">
        <v>20</v>
      </c>
      <c r="N3" s="1">
        <v>2</v>
      </c>
      <c r="O3" t="s">
        <v>86</v>
      </c>
      <c r="P3" t="s">
        <v>106</v>
      </c>
      <c r="Q3" s="2">
        <v>1.71</v>
      </c>
      <c r="S3" s="107">
        <v>1.71</v>
      </c>
      <c r="T3" s="80">
        <f t="shared" ref="T3:T36" si="0">S3-Q3</f>
        <v>0</v>
      </c>
    </row>
    <row r="4" spans="1:20" x14ac:dyDescent="0.2">
      <c r="C4" t="s">
        <v>278</v>
      </c>
      <c r="D4" t="s">
        <v>14</v>
      </c>
      <c r="E4" t="s">
        <v>15</v>
      </c>
      <c r="F4" s="1">
        <v>15003670</v>
      </c>
      <c r="H4" t="s">
        <v>217</v>
      </c>
      <c r="I4" t="s">
        <v>218</v>
      </c>
      <c r="K4" t="s">
        <v>18</v>
      </c>
      <c r="L4" t="s">
        <v>19</v>
      </c>
      <c r="M4" t="s">
        <v>20</v>
      </c>
      <c r="N4" s="1">
        <v>5</v>
      </c>
      <c r="O4" t="s">
        <v>86</v>
      </c>
      <c r="P4" t="s">
        <v>137</v>
      </c>
      <c r="Q4" s="2">
        <v>2.0099999999999998</v>
      </c>
      <c r="S4" s="107">
        <v>2.0099999999999998</v>
      </c>
      <c r="T4" s="80">
        <f t="shared" si="0"/>
        <v>0</v>
      </c>
    </row>
    <row r="5" spans="1:20" ht="15" x14ac:dyDescent="0.25">
      <c r="C5" t="s">
        <v>282</v>
      </c>
      <c r="H5" s="67" t="s">
        <v>99</v>
      </c>
      <c r="I5" s="67" t="s">
        <v>100</v>
      </c>
      <c r="K5" s="67" t="s">
        <v>18</v>
      </c>
      <c r="L5" s="67" t="s">
        <v>19</v>
      </c>
      <c r="M5" s="67">
        <v>2015</v>
      </c>
      <c r="N5" s="67">
        <v>7</v>
      </c>
      <c r="O5" s="67" t="s">
        <v>86</v>
      </c>
      <c r="P5" s="67" t="s">
        <v>344</v>
      </c>
      <c r="Q5" s="67">
        <v>2.23</v>
      </c>
      <c r="S5" s="107">
        <v>2.23</v>
      </c>
      <c r="T5" s="80">
        <f t="shared" si="0"/>
        <v>0</v>
      </c>
    </row>
    <row r="6" spans="1:20" x14ac:dyDescent="0.2">
      <c r="C6" t="s">
        <v>278</v>
      </c>
      <c r="D6" t="s">
        <v>14</v>
      </c>
      <c r="E6" t="s">
        <v>15</v>
      </c>
      <c r="F6" s="1">
        <v>15001944</v>
      </c>
      <c r="H6" t="s">
        <v>217</v>
      </c>
      <c r="I6" t="s">
        <v>218</v>
      </c>
      <c r="K6" t="s">
        <v>18</v>
      </c>
      <c r="L6" t="s">
        <v>19</v>
      </c>
      <c r="M6" t="s">
        <v>20</v>
      </c>
      <c r="N6" s="1">
        <v>3</v>
      </c>
      <c r="O6" t="s">
        <v>86</v>
      </c>
      <c r="P6" t="s">
        <v>119</v>
      </c>
      <c r="Q6" s="2">
        <v>3.23</v>
      </c>
      <c r="S6" s="107">
        <v>3.23</v>
      </c>
      <c r="T6" s="80">
        <f t="shared" si="0"/>
        <v>0</v>
      </c>
    </row>
    <row r="7" spans="1:20" x14ac:dyDescent="0.2">
      <c r="F7" s="1"/>
      <c r="N7" s="1"/>
      <c r="Q7" s="2"/>
      <c r="S7" s="107">
        <v>3.58</v>
      </c>
      <c r="T7" s="80">
        <f t="shared" si="0"/>
        <v>3.58</v>
      </c>
    </row>
    <row r="8" spans="1:20" ht="15" x14ac:dyDescent="0.25">
      <c r="C8" t="s">
        <v>282</v>
      </c>
      <c r="H8" s="67" t="s">
        <v>217</v>
      </c>
      <c r="I8" s="67" t="s">
        <v>218</v>
      </c>
      <c r="K8" s="67" t="s">
        <v>352</v>
      </c>
      <c r="L8" s="67" t="s">
        <v>234</v>
      </c>
      <c r="M8" s="67">
        <v>2015</v>
      </c>
      <c r="N8" s="67">
        <v>9</v>
      </c>
      <c r="O8" s="67" t="s">
        <v>44</v>
      </c>
      <c r="P8" s="67">
        <v>8390541</v>
      </c>
      <c r="Q8" s="67">
        <v>3.75</v>
      </c>
      <c r="S8" s="107">
        <v>3.75</v>
      </c>
      <c r="T8" s="80">
        <f t="shared" si="0"/>
        <v>0</v>
      </c>
    </row>
    <row r="9" spans="1:20" ht="15" x14ac:dyDescent="0.25">
      <c r="C9" t="s">
        <v>282</v>
      </c>
      <c r="H9" s="67" t="s">
        <v>217</v>
      </c>
      <c r="I9" s="67" t="s">
        <v>218</v>
      </c>
      <c r="K9" s="67" t="s">
        <v>355</v>
      </c>
      <c r="L9" s="67" t="s">
        <v>234</v>
      </c>
      <c r="M9" s="67">
        <v>2015</v>
      </c>
      <c r="N9" s="67">
        <v>9</v>
      </c>
      <c r="O9" s="67" t="s">
        <v>44</v>
      </c>
      <c r="P9" s="67">
        <v>8526781</v>
      </c>
      <c r="Q9" s="67">
        <v>3.75</v>
      </c>
      <c r="S9" s="107">
        <v>3.75</v>
      </c>
      <c r="T9" s="80">
        <f t="shared" si="0"/>
        <v>0</v>
      </c>
    </row>
    <row r="10" spans="1:20" x14ac:dyDescent="0.2">
      <c r="C10" t="s">
        <v>295</v>
      </c>
      <c r="D10" t="s">
        <v>14</v>
      </c>
      <c r="E10" t="s">
        <v>15</v>
      </c>
      <c r="F10" s="1">
        <v>15001890</v>
      </c>
      <c r="H10" t="s">
        <v>99</v>
      </c>
      <c r="I10" t="s">
        <v>100</v>
      </c>
      <c r="K10" t="s">
        <v>18</v>
      </c>
      <c r="L10" t="s">
        <v>19</v>
      </c>
      <c r="M10" t="s">
        <v>20</v>
      </c>
      <c r="N10" s="1">
        <v>3</v>
      </c>
      <c r="O10" t="s">
        <v>86</v>
      </c>
      <c r="P10" t="s">
        <v>110</v>
      </c>
      <c r="Q10" s="2">
        <v>4.03</v>
      </c>
      <c r="S10" s="107">
        <v>4.03</v>
      </c>
      <c r="T10" s="80">
        <f t="shared" si="0"/>
        <v>0</v>
      </c>
    </row>
    <row r="11" spans="1:20" x14ac:dyDescent="0.2">
      <c r="C11" t="s">
        <v>295</v>
      </c>
      <c r="D11" t="s">
        <v>14</v>
      </c>
      <c r="E11" t="s">
        <v>15</v>
      </c>
      <c r="F11" s="1">
        <v>15002726</v>
      </c>
      <c r="H11" t="s">
        <v>99</v>
      </c>
      <c r="I11" t="s">
        <v>100</v>
      </c>
      <c r="K11" t="s">
        <v>209</v>
      </c>
      <c r="L11" t="s">
        <v>201</v>
      </c>
      <c r="M11" t="s">
        <v>20</v>
      </c>
      <c r="N11" s="1">
        <v>5</v>
      </c>
      <c r="O11" t="s">
        <v>86</v>
      </c>
      <c r="P11" t="s">
        <v>210</v>
      </c>
      <c r="Q11" s="2">
        <v>4.8099999999999996</v>
      </c>
      <c r="S11" s="107">
        <v>4.8099999999999996</v>
      </c>
      <c r="T11" s="80">
        <f t="shared" si="0"/>
        <v>0</v>
      </c>
    </row>
    <row r="12" spans="1:20" x14ac:dyDescent="0.2">
      <c r="C12" t="s">
        <v>295</v>
      </c>
      <c r="D12" t="s">
        <v>14</v>
      </c>
      <c r="E12" t="s">
        <v>15</v>
      </c>
      <c r="F12" s="1">
        <v>15001726</v>
      </c>
      <c r="H12" t="s">
        <v>99</v>
      </c>
      <c r="I12" t="s">
        <v>100</v>
      </c>
      <c r="K12" t="s">
        <v>200</v>
      </c>
      <c r="L12" t="s">
        <v>201</v>
      </c>
      <c r="M12" t="s">
        <v>20</v>
      </c>
      <c r="N12" s="1">
        <v>3</v>
      </c>
      <c r="O12" t="s">
        <v>86</v>
      </c>
      <c r="P12" t="s">
        <v>202</v>
      </c>
      <c r="Q12" s="2">
        <v>4.8499999999999996</v>
      </c>
      <c r="S12" s="107">
        <v>4.8499999999999996</v>
      </c>
      <c r="T12" s="80">
        <f t="shared" si="0"/>
        <v>0</v>
      </c>
    </row>
    <row r="13" spans="1:20" x14ac:dyDescent="0.2">
      <c r="C13" t="s">
        <v>278</v>
      </c>
      <c r="D13" t="s">
        <v>14</v>
      </c>
      <c r="E13" t="s">
        <v>15</v>
      </c>
      <c r="F13" s="1">
        <v>15004313</v>
      </c>
      <c r="H13" t="s">
        <v>217</v>
      </c>
      <c r="I13" t="s">
        <v>218</v>
      </c>
      <c r="K13" t="s">
        <v>18</v>
      </c>
      <c r="L13" t="s">
        <v>19</v>
      </c>
      <c r="M13" t="s">
        <v>20</v>
      </c>
      <c r="N13" s="1">
        <v>6</v>
      </c>
      <c r="O13" t="s">
        <v>149</v>
      </c>
      <c r="P13" t="s">
        <v>91</v>
      </c>
      <c r="Q13" s="2">
        <v>5.14</v>
      </c>
      <c r="S13" s="107">
        <v>5.14</v>
      </c>
      <c r="T13" s="80">
        <f t="shared" si="0"/>
        <v>0</v>
      </c>
    </row>
    <row r="14" spans="1:20" x14ac:dyDescent="0.2">
      <c r="C14" t="s">
        <v>295</v>
      </c>
      <c r="D14" t="s">
        <v>14</v>
      </c>
      <c r="E14" t="s">
        <v>15</v>
      </c>
      <c r="F14" s="1">
        <v>15001167</v>
      </c>
      <c r="H14" t="s">
        <v>99</v>
      </c>
      <c r="I14" t="s">
        <v>100</v>
      </c>
      <c r="K14" t="s">
        <v>18</v>
      </c>
      <c r="L14" t="s">
        <v>19</v>
      </c>
      <c r="M14" t="s">
        <v>20</v>
      </c>
      <c r="N14" s="1">
        <v>2</v>
      </c>
      <c r="O14" t="s">
        <v>86</v>
      </c>
      <c r="P14" t="s">
        <v>107</v>
      </c>
      <c r="Q14" s="2">
        <v>5.54</v>
      </c>
      <c r="S14" s="107">
        <v>5.54</v>
      </c>
      <c r="T14" s="80">
        <f t="shared" si="0"/>
        <v>0</v>
      </c>
    </row>
    <row r="15" spans="1:20" x14ac:dyDescent="0.2">
      <c r="F15" s="1"/>
      <c r="N15" s="1"/>
      <c r="Q15" s="2"/>
      <c r="S15" s="107">
        <v>7</v>
      </c>
      <c r="T15" s="80">
        <f t="shared" si="0"/>
        <v>7</v>
      </c>
    </row>
    <row r="16" spans="1:20" x14ac:dyDescent="0.2">
      <c r="C16" t="s">
        <v>278</v>
      </c>
      <c r="D16" t="s">
        <v>14</v>
      </c>
      <c r="E16" t="s">
        <v>15</v>
      </c>
      <c r="F16" s="1">
        <v>15001222</v>
      </c>
      <c r="H16" t="s">
        <v>217</v>
      </c>
      <c r="I16" t="s">
        <v>218</v>
      </c>
      <c r="K16" t="s">
        <v>18</v>
      </c>
      <c r="L16" t="s">
        <v>19</v>
      </c>
      <c r="M16" t="s">
        <v>20</v>
      </c>
      <c r="N16" s="1">
        <v>2</v>
      </c>
      <c r="O16" t="s">
        <v>86</v>
      </c>
      <c r="P16" t="s">
        <v>219</v>
      </c>
      <c r="Q16" s="2">
        <v>7.09</v>
      </c>
      <c r="S16" s="107">
        <v>7.09</v>
      </c>
      <c r="T16" s="80">
        <f t="shared" si="0"/>
        <v>0</v>
      </c>
    </row>
    <row r="17" spans="1:20" x14ac:dyDescent="0.2">
      <c r="C17" t="s">
        <v>278</v>
      </c>
      <c r="D17" t="s">
        <v>14</v>
      </c>
      <c r="E17" t="s">
        <v>15</v>
      </c>
      <c r="F17" s="1">
        <v>15002651</v>
      </c>
      <c r="H17" t="s">
        <v>217</v>
      </c>
      <c r="I17" t="s">
        <v>218</v>
      </c>
      <c r="K17" t="s">
        <v>18</v>
      </c>
      <c r="L17" t="s">
        <v>19</v>
      </c>
      <c r="M17" t="s">
        <v>20</v>
      </c>
      <c r="N17" s="1">
        <v>4</v>
      </c>
      <c r="O17" t="s">
        <v>86</v>
      </c>
      <c r="P17" t="s">
        <v>22</v>
      </c>
      <c r="Q17" s="2">
        <v>7.43</v>
      </c>
      <c r="S17" s="107">
        <v>7.43</v>
      </c>
      <c r="T17" s="80">
        <f t="shared" si="0"/>
        <v>0</v>
      </c>
    </row>
    <row r="18" spans="1:20" x14ac:dyDescent="0.2">
      <c r="C18" t="s">
        <v>74</v>
      </c>
      <c r="D18" t="s">
        <v>14</v>
      </c>
      <c r="E18" t="s">
        <v>15</v>
      </c>
      <c r="F18" s="1">
        <v>15001505</v>
      </c>
      <c r="H18" t="s">
        <v>217</v>
      </c>
      <c r="I18" t="s">
        <v>218</v>
      </c>
      <c r="K18" t="s">
        <v>237</v>
      </c>
      <c r="L18" t="s">
        <v>238</v>
      </c>
      <c r="M18" t="s">
        <v>20</v>
      </c>
      <c r="N18" s="1">
        <v>3</v>
      </c>
      <c r="O18" t="s">
        <v>44</v>
      </c>
      <c r="P18" t="s">
        <v>240</v>
      </c>
      <c r="Q18" s="2">
        <v>8.26</v>
      </c>
      <c r="S18" s="107">
        <v>8.26</v>
      </c>
      <c r="T18" s="80">
        <f t="shared" si="0"/>
        <v>0</v>
      </c>
    </row>
    <row r="19" spans="1:20" x14ac:dyDescent="0.2">
      <c r="C19" t="s">
        <v>74</v>
      </c>
      <c r="D19" t="s">
        <v>14</v>
      </c>
      <c r="E19" t="s">
        <v>15</v>
      </c>
      <c r="F19" s="1">
        <v>15003782</v>
      </c>
      <c r="H19" t="s">
        <v>82</v>
      </c>
      <c r="I19" t="s">
        <v>83</v>
      </c>
      <c r="K19" t="s">
        <v>95</v>
      </c>
      <c r="L19" t="s">
        <v>96</v>
      </c>
      <c r="M19" t="s">
        <v>20</v>
      </c>
      <c r="N19" s="1">
        <v>6</v>
      </c>
      <c r="O19" t="s">
        <v>44</v>
      </c>
      <c r="P19" t="s">
        <v>98</v>
      </c>
      <c r="Q19" s="2">
        <v>8.8800000000000008</v>
      </c>
      <c r="R19" t="s">
        <v>254</v>
      </c>
      <c r="S19" s="107">
        <v>8.8800000000000008</v>
      </c>
      <c r="T19" s="80">
        <f t="shared" si="0"/>
        <v>0</v>
      </c>
    </row>
    <row r="20" spans="1:20" x14ac:dyDescent="0.2">
      <c r="F20" s="1"/>
      <c r="N20" s="1"/>
      <c r="Q20" s="2"/>
      <c r="S20" s="107">
        <v>8.94</v>
      </c>
      <c r="T20" s="80">
        <f t="shared" si="0"/>
        <v>8.94</v>
      </c>
    </row>
    <row r="21" spans="1:20" x14ac:dyDescent="0.2">
      <c r="F21" s="1"/>
      <c r="N21" s="1"/>
      <c r="Q21" s="2"/>
      <c r="S21" s="107">
        <v>8.99</v>
      </c>
      <c r="T21" s="80">
        <f t="shared" si="0"/>
        <v>8.99</v>
      </c>
    </row>
    <row r="22" spans="1:20" x14ac:dyDescent="0.2">
      <c r="F22" s="1"/>
      <c r="N22" s="1"/>
      <c r="Q22" s="2"/>
      <c r="S22" s="107">
        <v>9</v>
      </c>
      <c r="T22" s="80">
        <f t="shared" si="0"/>
        <v>9</v>
      </c>
    </row>
    <row r="23" spans="1:20" x14ac:dyDescent="0.2">
      <c r="C23" t="s">
        <v>267</v>
      </c>
      <c r="D23" t="s">
        <v>14</v>
      </c>
      <c r="E23" t="s">
        <v>15</v>
      </c>
      <c r="F23" s="1">
        <v>15002172</v>
      </c>
      <c r="H23" t="s">
        <v>99</v>
      </c>
      <c r="I23" t="s">
        <v>100</v>
      </c>
      <c r="K23" t="s">
        <v>183</v>
      </c>
      <c r="L23" t="s">
        <v>184</v>
      </c>
      <c r="M23" t="s">
        <v>20</v>
      </c>
      <c r="N23" s="1">
        <v>4</v>
      </c>
      <c r="O23" t="s">
        <v>44</v>
      </c>
      <c r="P23" t="s">
        <v>185</v>
      </c>
      <c r="Q23" s="2">
        <v>9</v>
      </c>
      <c r="S23" s="107">
        <v>9</v>
      </c>
      <c r="T23" s="80">
        <f t="shared" si="0"/>
        <v>0</v>
      </c>
    </row>
    <row r="24" spans="1:20" x14ac:dyDescent="0.2">
      <c r="F24" s="1"/>
      <c r="N24" s="1"/>
      <c r="Q24" s="2"/>
      <c r="S24" s="107">
        <v>9.09</v>
      </c>
      <c r="T24" s="80">
        <f t="shared" si="0"/>
        <v>9.09</v>
      </c>
    </row>
    <row r="25" spans="1:20" x14ac:dyDescent="0.2">
      <c r="C25" t="s">
        <v>74</v>
      </c>
      <c r="D25" t="s">
        <v>14</v>
      </c>
      <c r="E25" t="s">
        <v>15</v>
      </c>
      <c r="F25" s="1">
        <v>15002524</v>
      </c>
      <c r="H25" t="s">
        <v>99</v>
      </c>
      <c r="I25" t="s">
        <v>100</v>
      </c>
      <c r="K25" t="s">
        <v>204</v>
      </c>
      <c r="L25" t="s">
        <v>174</v>
      </c>
      <c r="M25" t="s">
        <v>20</v>
      </c>
      <c r="N25" s="1">
        <v>4</v>
      </c>
      <c r="O25" t="s">
        <v>44</v>
      </c>
      <c r="P25" t="s">
        <v>205</v>
      </c>
      <c r="Q25" s="2">
        <v>9.19</v>
      </c>
      <c r="S25" s="107">
        <v>9.19</v>
      </c>
      <c r="T25" s="80">
        <f t="shared" si="0"/>
        <v>0</v>
      </c>
    </row>
    <row r="26" spans="1:20" x14ac:dyDescent="0.2">
      <c r="F26" s="1"/>
      <c r="N26" s="1"/>
      <c r="Q26" s="2"/>
      <c r="S26" s="107">
        <v>9.23</v>
      </c>
      <c r="T26" s="80">
        <f t="shared" si="0"/>
        <v>9.23</v>
      </c>
    </row>
    <row r="27" spans="1:20" x14ac:dyDescent="0.2">
      <c r="C27" t="s">
        <v>74</v>
      </c>
      <c r="D27" t="s">
        <v>14</v>
      </c>
      <c r="E27" t="s">
        <v>15</v>
      </c>
      <c r="F27" s="1">
        <v>15003198</v>
      </c>
      <c r="H27" t="s">
        <v>99</v>
      </c>
      <c r="I27" t="s">
        <v>100</v>
      </c>
      <c r="K27" t="s">
        <v>212</v>
      </c>
      <c r="L27" t="s">
        <v>65</v>
      </c>
      <c r="M27" t="s">
        <v>20</v>
      </c>
      <c r="N27" s="1">
        <v>5</v>
      </c>
      <c r="O27" t="s">
        <v>44</v>
      </c>
      <c r="P27" t="s">
        <v>214</v>
      </c>
      <c r="Q27" s="2">
        <v>9.25</v>
      </c>
      <c r="S27" s="107">
        <v>9.25</v>
      </c>
      <c r="T27" s="80">
        <f t="shared" si="0"/>
        <v>0</v>
      </c>
    </row>
    <row r="28" spans="1:20" x14ac:dyDescent="0.2">
      <c r="A28" t="s">
        <v>267</v>
      </c>
      <c r="C28" t="s">
        <v>294</v>
      </c>
      <c r="D28" t="s">
        <v>14</v>
      </c>
      <c r="E28" t="s">
        <v>15</v>
      </c>
      <c r="F28" s="1">
        <v>15001694</v>
      </c>
      <c r="H28" t="s">
        <v>99</v>
      </c>
      <c r="I28" t="s">
        <v>100</v>
      </c>
      <c r="K28" t="s">
        <v>194</v>
      </c>
      <c r="L28" t="s">
        <v>191</v>
      </c>
      <c r="M28" t="s">
        <v>20</v>
      </c>
      <c r="N28" s="1">
        <v>3</v>
      </c>
      <c r="O28" t="s">
        <v>86</v>
      </c>
      <c r="P28" t="s">
        <v>195</v>
      </c>
      <c r="Q28" s="2">
        <v>9.44</v>
      </c>
      <c r="S28" s="107">
        <v>9.44</v>
      </c>
      <c r="T28" s="80">
        <f t="shared" si="0"/>
        <v>0</v>
      </c>
    </row>
    <row r="29" spans="1:20" x14ac:dyDescent="0.2">
      <c r="C29" t="s">
        <v>301</v>
      </c>
      <c r="D29" t="s">
        <v>14</v>
      </c>
      <c r="E29" t="s">
        <v>15</v>
      </c>
      <c r="F29" s="1">
        <v>15000263</v>
      </c>
      <c r="H29" t="s">
        <v>99</v>
      </c>
      <c r="I29" t="s">
        <v>100</v>
      </c>
      <c r="K29" t="s">
        <v>165</v>
      </c>
      <c r="L29" t="s">
        <v>96</v>
      </c>
      <c r="M29" t="s">
        <v>20</v>
      </c>
      <c r="N29" s="1">
        <v>1</v>
      </c>
      <c r="O29" t="s">
        <v>44</v>
      </c>
      <c r="P29" t="s">
        <v>167</v>
      </c>
      <c r="Q29" s="2">
        <v>9.68</v>
      </c>
      <c r="S29" s="107">
        <v>9.68</v>
      </c>
      <c r="T29" s="80">
        <f t="shared" si="0"/>
        <v>0</v>
      </c>
    </row>
    <row r="30" spans="1:20" x14ac:dyDescent="0.2">
      <c r="C30" t="s">
        <v>278</v>
      </c>
      <c r="D30" t="s">
        <v>14</v>
      </c>
      <c r="E30" t="s">
        <v>15</v>
      </c>
      <c r="F30" s="1">
        <v>15004313</v>
      </c>
      <c r="H30" t="s">
        <v>99</v>
      </c>
      <c r="I30" t="s">
        <v>100</v>
      </c>
      <c r="K30" t="s">
        <v>18</v>
      </c>
      <c r="L30" t="s">
        <v>19</v>
      </c>
      <c r="M30" t="s">
        <v>20</v>
      </c>
      <c r="N30" s="1">
        <v>6</v>
      </c>
      <c r="O30" t="s">
        <v>86</v>
      </c>
      <c r="P30" t="s">
        <v>91</v>
      </c>
      <c r="Q30" s="2">
        <v>9.7100000000000009</v>
      </c>
      <c r="S30" s="107">
        <v>9.7100000000000009</v>
      </c>
      <c r="T30" s="80">
        <f t="shared" si="0"/>
        <v>0</v>
      </c>
    </row>
    <row r="31" spans="1:20" x14ac:dyDescent="0.2">
      <c r="A31" t="s">
        <v>269</v>
      </c>
      <c r="C31" t="s">
        <v>74</v>
      </c>
      <c r="D31" t="s">
        <v>14</v>
      </c>
      <c r="E31" t="s">
        <v>15</v>
      </c>
      <c r="F31" s="1">
        <v>15002178</v>
      </c>
      <c r="H31" t="s">
        <v>99</v>
      </c>
      <c r="I31" t="s">
        <v>100</v>
      </c>
      <c r="K31" t="s">
        <v>179</v>
      </c>
      <c r="L31" t="s">
        <v>180</v>
      </c>
      <c r="M31" t="s">
        <v>20</v>
      </c>
      <c r="N31" s="1">
        <v>4</v>
      </c>
      <c r="O31" t="s">
        <v>44</v>
      </c>
      <c r="P31" t="s">
        <v>181</v>
      </c>
      <c r="Q31" s="2">
        <v>9.83</v>
      </c>
      <c r="R31" t="s">
        <v>299</v>
      </c>
      <c r="S31" s="107">
        <v>9.83</v>
      </c>
      <c r="T31" s="80">
        <f t="shared" si="0"/>
        <v>0</v>
      </c>
    </row>
    <row r="32" spans="1:20" x14ac:dyDescent="0.2">
      <c r="A32" t="s">
        <v>271</v>
      </c>
      <c r="C32" t="s">
        <v>301</v>
      </c>
      <c r="D32" t="s">
        <v>14</v>
      </c>
      <c r="E32" t="s">
        <v>15</v>
      </c>
      <c r="F32" s="1">
        <v>15000097</v>
      </c>
      <c r="H32" t="s">
        <v>25</v>
      </c>
      <c r="I32" t="s">
        <v>26</v>
      </c>
      <c r="K32" t="s">
        <v>40</v>
      </c>
      <c r="L32" t="s">
        <v>41</v>
      </c>
      <c r="M32" t="s">
        <v>20</v>
      </c>
      <c r="N32" s="1">
        <v>1</v>
      </c>
      <c r="O32" t="s">
        <v>44</v>
      </c>
      <c r="P32" t="s">
        <v>43</v>
      </c>
      <c r="Q32" s="2">
        <v>9.93</v>
      </c>
      <c r="S32" s="107">
        <v>9.93</v>
      </c>
      <c r="T32" s="80">
        <f t="shared" si="0"/>
        <v>0</v>
      </c>
    </row>
    <row r="33" spans="1:29" x14ac:dyDescent="0.2">
      <c r="C33" t="s">
        <v>301</v>
      </c>
      <c r="D33" t="s">
        <v>14</v>
      </c>
      <c r="E33" t="s">
        <v>15</v>
      </c>
      <c r="F33" s="1">
        <v>15000020</v>
      </c>
      <c r="H33" t="s">
        <v>99</v>
      </c>
      <c r="I33" t="s">
        <v>100</v>
      </c>
      <c r="K33" t="s">
        <v>161</v>
      </c>
      <c r="L33" t="s">
        <v>162</v>
      </c>
      <c r="M33" t="s">
        <v>20</v>
      </c>
      <c r="N33" s="1">
        <v>1</v>
      </c>
      <c r="O33" t="s">
        <v>44</v>
      </c>
      <c r="P33" t="s">
        <v>164</v>
      </c>
      <c r="Q33" s="2">
        <v>10</v>
      </c>
      <c r="S33" s="107">
        <v>10</v>
      </c>
      <c r="T33" s="80">
        <f t="shared" si="0"/>
        <v>0</v>
      </c>
    </row>
    <row r="34" spans="1:29" x14ac:dyDescent="0.2">
      <c r="F34" s="1"/>
      <c r="N34" s="1"/>
      <c r="Q34" s="2"/>
      <c r="S34" s="107">
        <v>10</v>
      </c>
      <c r="T34" s="80">
        <f t="shared" si="0"/>
        <v>10</v>
      </c>
    </row>
    <row r="35" spans="1:29" x14ac:dyDescent="0.2">
      <c r="C35" t="s">
        <v>74</v>
      </c>
      <c r="D35" t="s">
        <v>14</v>
      </c>
      <c r="E35" t="s">
        <v>15</v>
      </c>
      <c r="F35" s="1">
        <v>15002300</v>
      </c>
      <c r="H35" t="s">
        <v>82</v>
      </c>
      <c r="I35" t="s">
        <v>83</v>
      </c>
      <c r="K35" t="s">
        <v>92</v>
      </c>
      <c r="L35" t="s">
        <v>65</v>
      </c>
      <c r="M35" t="s">
        <v>20</v>
      </c>
      <c r="N35" s="1">
        <v>4</v>
      </c>
      <c r="O35" t="s">
        <v>44</v>
      </c>
      <c r="P35" t="s">
        <v>94</v>
      </c>
      <c r="Q35" s="2">
        <v>10.01</v>
      </c>
      <c r="S35" s="107">
        <v>10.01</v>
      </c>
      <c r="T35" s="80">
        <f t="shared" si="0"/>
        <v>0</v>
      </c>
    </row>
    <row r="36" spans="1:29" x14ac:dyDescent="0.2">
      <c r="C36" t="s">
        <v>278</v>
      </c>
      <c r="D36" t="s">
        <v>14</v>
      </c>
      <c r="E36" t="s">
        <v>15</v>
      </c>
      <c r="F36" s="1">
        <v>15002651</v>
      </c>
      <c r="H36" t="s">
        <v>99</v>
      </c>
      <c r="I36" t="s">
        <v>100</v>
      </c>
      <c r="K36" t="s">
        <v>18</v>
      </c>
      <c r="L36" t="s">
        <v>19</v>
      </c>
      <c r="M36" t="s">
        <v>20</v>
      </c>
      <c r="N36" s="1">
        <v>4</v>
      </c>
      <c r="O36" t="s">
        <v>86</v>
      </c>
      <c r="P36" t="s">
        <v>22</v>
      </c>
      <c r="Q36" s="2">
        <v>10.1</v>
      </c>
      <c r="S36" s="107">
        <v>10.1</v>
      </c>
      <c r="T36" s="80">
        <f t="shared" si="0"/>
        <v>0</v>
      </c>
    </row>
    <row r="37" spans="1:29" ht="15" x14ac:dyDescent="0.25">
      <c r="C37" t="s">
        <v>282</v>
      </c>
      <c r="H37" s="67" t="s">
        <v>99</v>
      </c>
      <c r="I37" s="67" t="s">
        <v>100</v>
      </c>
      <c r="K37" s="67" t="s">
        <v>18</v>
      </c>
      <c r="L37" s="67" t="s">
        <v>19</v>
      </c>
      <c r="M37" s="67">
        <v>2015</v>
      </c>
      <c r="N37" s="67">
        <v>4</v>
      </c>
      <c r="O37" s="67" t="s">
        <v>86</v>
      </c>
      <c r="P37" s="67" t="s">
        <v>22</v>
      </c>
      <c r="Q37" s="67">
        <v>10.1</v>
      </c>
      <c r="S37" s="107">
        <v>10.11</v>
      </c>
      <c r="T37" s="80">
        <f>S37-Q37</f>
        <v>9.9999999999997868E-3</v>
      </c>
    </row>
    <row r="38" spans="1:29" x14ac:dyDescent="0.2">
      <c r="A38" t="s">
        <v>272</v>
      </c>
      <c r="C38" t="s">
        <v>294</v>
      </c>
      <c r="D38" t="s">
        <v>14</v>
      </c>
      <c r="E38" t="s">
        <v>15</v>
      </c>
      <c r="F38" s="1">
        <v>15001693</v>
      </c>
      <c r="H38" t="s">
        <v>99</v>
      </c>
      <c r="I38" t="s">
        <v>100</v>
      </c>
      <c r="K38" t="s">
        <v>190</v>
      </c>
      <c r="L38" t="s">
        <v>191</v>
      </c>
      <c r="M38" t="s">
        <v>20</v>
      </c>
      <c r="N38" s="1">
        <v>3</v>
      </c>
      <c r="O38" t="s">
        <v>86</v>
      </c>
      <c r="P38" t="s">
        <v>192</v>
      </c>
      <c r="Q38" s="2">
        <v>10.11</v>
      </c>
      <c r="S38" s="107">
        <v>10.63</v>
      </c>
      <c r="T38" s="80">
        <f>S38-Q38</f>
        <v>0.52000000000000135</v>
      </c>
    </row>
    <row r="39" spans="1:29" x14ac:dyDescent="0.2">
      <c r="C39" t="s">
        <v>278</v>
      </c>
      <c r="D39" t="s">
        <v>14</v>
      </c>
      <c r="E39" t="s">
        <v>15</v>
      </c>
      <c r="F39" s="1">
        <v>15003643</v>
      </c>
      <c r="H39" t="s">
        <v>99</v>
      </c>
      <c r="I39" t="s">
        <v>100</v>
      </c>
      <c r="K39" t="s">
        <v>18</v>
      </c>
      <c r="L39" t="s">
        <v>19</v>
      </c>
      <c r="M39" t="s">
        <v>20</v>
      </c>
      <c r="N39" s="1">
        <v>5</v>
      </c>
      <c r="O39" t="s">
        <v>133</v>
      </c>
      <c r="P39" t="s">
        <v>134</v>
      </c>
      <c r="Q39" s="2">
        <v>10.63</v>
      </c>
      <c r="R39" t="s">
        <v>300</v>
      </c>
      <c r="S39" s="107">
        <v>10.67</v>
      </c>
      <c r="T39" s="80">
        <f>S39-Q39</f>
        <v>3.9999999999999147E-2</v>
      </c>
    </row>
    <row r="40" spans="1:29" x14ac:dyDescent="0.2">
      <c r="C40" t="s">
        <v>301</v>
      </c>
      <c r="D40" t="s">
        <v>14</v>
      </c>
      <c r="E40" t="s">
        <v>15</v>
      </c>
      <c r="F40" s="1">
        <v>15000094</v>
      </c>
      <c r="H40" t="s">
        <v>99</v>
      </c>
      <c r="I40" t="s">
        <v>100</v>
      </c>
      <c r="K40" t="s">
        <v>173</v>
      </c>
      <c r="L40" t="s">
        <v>174</v>
      </c>
      <c r="M40" t="s">
        <v>20</v>
      </c>
      <c r="N40" s="1">
        <v>1</v>
      </c>
      <c r="O40" t="s">
        <v>44</v>
      </c>
      <c r="P40" t="s">
        <v>176</v>
      </c>
      <c r="Q40" s="2">
        <v>10.67</v>
      </c>
      <c r="S40" s="107">
        <v>10.75</v>
      </c>
      <c r="T40" s="80">
        <f>S40-Q40</f>
        <v>8.0000000000000071E-2</v>
      </c>
    </row>
    <row r="41" spans="1:29" ht="15" x14ac:dyDescent="0.25">
      <c r="C41" t="s">
        <v>282</v>
      </c>
      <c r="H41" s="67" t="s">
        <v>99</v>
      </c>
      <c r="I41" s="67" t="s">
        <v>100</v>
      </c>
      <c r="K41" s="67" t="s">
        <v>18</v>
      </c>
      <c r="L41" s="67" t="s">
        <v>19</v>
      </c>
      <c r="M41" s="67">
        <v>2015</v>
      </c>
      <c r="N41" s="67">
        <v>8</v>
      </c>
      <c r="O41" s="67" t="s">
        <v>148</v>
      </c>
      <c r="P41" s="67" t="s">
        <v>348</v>
      </c>
      <c r="Q41" s="67">
        <v>10.75</v>
      </c>
      <c r="S41" s="107">
        <v>11.78</v>
      </c>
      <c r="T41" s="80">
        <f>S41-Q41</f>
        <v>1.0299999999999994</v>
      </c>
      <c r="AC41" s="67"/>
    </row>
    <row r="42" spans="1:29" ht="15" x14ac:dyDescent="0.25">
      <c r="C42" t="s">
        <v>278</v>
      </c>
      <c r="D42" t="s">
        <v>14</v>
      </c>
      <c r="E42" t="s">
        <v>15</v>
      </c>
      <c r="F42" s="1">
        <v>15002626</v>
      </c>
      <c r="H42" t="s">
        <v>99</v>
      </c>
      <c r="I42" t="s">
        <v>100</v>
      </c>
      <c r="K42" t="s">
        <v>18</v>
      </c>
      <c r="L42" t="s">
        <v>19</v>
      </c>
      <c r="M42" t="s">
        <v>20</v>
      </c>
      <c r="N42" s="1">
        <v>4</v>
      </c>
      <c r="O42" t="s">
        <v>122</v>
      </c>
      <c r="P42" t="s">
        <v>121</v>
      </c>
      <c r="Q42" s="2">
        <v>11.78</v>
      </c>
      <c r="R42" s="68"/>
      <c r="S42" s="107">
        <v>12.4</v>
      </c>
      <c r="T42" s="80">
        <f>S42-Q42</f>
        <v>0.62000000000000099</v>
      </c>
    </row>
    <row r="43" spans="1:29" x14ac:dyDescent="0.2">
      <c r="C43" t="s">
        <v>298</v>
      </c>
      <c r="D43" t="s">
        <v>14</v>
      </c>
      <c r="E43" t="s">
        <v>15</v>
      </c>
      <c r="F43" s="1">
        <v>15002110</v>
      </c>
      <c r="H43" t="s">
        <v>25</v>
      </c>
      <c r="I43" t="s">
        <v>26</v>
      </c>
      <c r="K43" t="s">
        <v>56</v>
      </c>
      <c r="L43" t="s">
        <v>28</v>
      </c>
      <c r="M43" t="s">
        <v>20</v>
      </c>
      <c r="N43" s="1">
        <v>4</v>
      </c>
      <c r="O43" t="s">
        <v>29</v>
      </c>
      <c r="P43" t="s">
        <v>58</v>
      </c>
      <c r="Q43" s="2">
        <v>12.4</v>
      </c>
      <c r="S43" s="107">
        <v>12.4</v>
      </c>
      <c r="T43" s="80">
        <f>S43-Q43</f>
        <v>0</v>
      </c>
    </row>
    <row r="44" spans="1:29" ht="15" x14ac:dyDescent="0.25">
      <c r="C44" t="s">
        <v>74</v>
      </c>
      <c r="H44" s="67" t="s">
        <v>73</v>
      </c>
      <c r="I44" s="67" t="s">
        <v>74</v>
      </c>
      <c r="K44" s="67" t="s">
        <v>18</v>
      </c>
      <c r="L44" s="67" t="s">
        <v>338</v>
      </c>
      <c r="M44" s="67">
        <v>2015</v>
      </c>
      <c r="N44" s="67">
        <v>8</v>
      </c>
      <c r="O44" s="67" t="s">
        <v>339</v>
      </c>
      <c r="P44" s="67">
        <v>1050766045</v>
      </c>
      <c r="Q44" s="67">
        <v>12.44</v>
      </c>
      <c r="S44" s="107">
        <v>12.44</v>
      </c>
      <c r="T44" s="80">
        <f>S44-Q44</f>
        <v>0</v>
      </c>
    </row>
    <row r="45" spans="1:29" x14ac:dyDescent="0.2">
      <c r="C45" t="s">
        <v>295</v>
      </c>
      <c r="D45" t="s">
        <v>14</v>
      </c>
      <c r="E45" t="s">
        <v>15</v>
      </c>
      <c r="F45" s="1">
        <v>15002596</v>
      </c>
      <c r="H45" t="s">
        <v>99</v>
      </c>
      <c r="I45" t="s">
        <v>100</v>
      </c>
      <c r="K45" t="s">
        <v>18</v>
      </c>
      <c r="L45" t="s">
        <v>19</v>
      </c>
      <c r="M45" t="s">
        <v>20</v>
      </c>
      <c r="N45" s="1">
        <v>4</v>
      </c>
      <c r="O45" t="s">
        <v>86</v>
      </c>
      <c r="P45" t="s">
        <v>124</v>
      </c>
      <c r="Q45" s="2">
        <v>13.26</v>
      </c>
      <c r="S45" s="107">
        <v>12.44</v>
      </c>
      <c r="T45" s="80">
        <f>S45-Q45</f>
        <v>-0.82000000000000028</v>
      </c>
    </row>
    <row r="46" spans="1:29" x14ac:dyDescent="0.2">
      <c r="C46" t="s">
        <v>74</v>
      </c>
      <c r="D46" t="s">
        <v>14</v>
      </c>
      <c r="E46" t="s">
        <v>15</v>
      </c>
      <c r="F46" s="1">
        <v>15002080</v>
      </c>
      <c r="H46" t="s">
        <v>217</v>
      </c>
      <c r="I46" t="s">
        <v>218</v>
      </c>
      <c r="K46" t="s">
        <v>233</v>
      </c>
      <c r="L46" t="s">
        <v>234</v>
      </c>
      <c r="M46" t="s">
        <v>20</v>
      </c>
      <c r="N46" s="1">
        <v>4</v>
      </c>
      <c r="O46" t="s">
        <v>44</v>
      </c>
      <c r="P46" t="s">
        <v>236</v>
      </c>
      <c r="Q46" s="2">
        <v>14</v>
      </c>
      <c r="S46" s="107">
        <v>13.26</v>
      </c>
      <c r="T46" s="80">
        <f>S46-Q46</f>
        <v>-0.74000000000000021</v>
      </c>
    </row>
    <row r="47" spans="1:29" x14ac:dyDescent="0.2">
      <c r="C47" t="s">
        <v>278</v>
      </c>
      <c r="D47" t="s">
        <v>14</v>
      </c>
      <c r="E47" t="s">
        <v>15</v>
      </c>
      <c r="F47" s="1">
        <v>15002651</v>
      </c>
      <c r="H47" t="s">
        <v>217</v>
      </c>
      <c r="I47" t="s">
        <v>218</v>
      </c>
      <c r="K47" t="s">
        <v>18</v>
      </c>
      <c r="L47" t="s">
        <v>19</v>
      </c>
      <c r="M47" t="s">
        <v>20</v>
      </c>
      <c r="N47" s="1">
        <v>4</v>
      </c>
      <c r="O47" t="s">
        <v>86</v>
      </c>
      <c r="P47" t="s">
        <v>22</v>
      </c>
      <c r="Q47" s="2">
        <v>14.12</v>
      </c>
      <c r="S47" s="107">
        <v>14</v>
      </c>
      <c r="T47" s="80">
        <f>S47-Q47</f>
        <v>-0.11999999999999922</v>
      </c>
    </row>
    <row r="48" spans="1:29" x14ac:dyDescent="0.2">
      <c r="C48" t="s">
        <v>278</v>
      </c>
      <c r="D48" t="s">
        <v>14</v>
      </c>
      <c r="E48" t="s">
        <v>15</v>
      </c>
      <c r="F48" s="1">
        <v>15001018</v>
      </c>
      <c r="H48" t="s">
        <v>217</v>
      </c>
      <c r="I48" t="s">
        <v>218</v>
      </c>
      <c r="K48" t="s">
        <v>229</v>
      </c>
      <c r="L48" t="s">
        <v>230</v>
      </c>
      <c r="M48" t="s">
        <v>20</v>
      </c>
      <c r="N48" s="1">
        <v>2</v>
      </c>
      <c r="O48" t="s">
        <v>86</v>
      </c>
      <c r="P48" t="s">
        <v>232</v>
      </c>
      <c r="Q48" s="2">
        <v>14.53</v>
      </c>
      <c r="S48" s="107">
        <v>14</v>
      </c>
      <c r="T48" s="80">
        <f>S48-Q48</f>
        <v>-0.52999999999999936</v>
      </c>
    </row>
    <row r="49" spans="1:20" x14ac:dyDescent="0.2">
      <c r="C49" t="s">
        <v>278</v>
      </c>
      <c r="D49" t="s">
        <v>14</v>
      </c>
      <c r="E49" t="s">
        <v>15</v>
      </c>
      <c r="F49" s="1">
        <v>15000347</v>
      </c>
      <c r="H49" t="s">
        <v>99</v>
      </c>
      <c r="I49" t="s">
        <v>100</v>
      </c>
      <c r="K49" t="s">
        <v>18</v>
      </c>
      <c r="L49" t="s">
        <v>19</v>
      </c>
      <c r="M49" t="s">
        <v>20</v>
      </c>
      <c r="N49" s="1">
        <v>1</v>
      </c>
      <c r="O49" t="s">
        <v>101</v>
      </c>
      <c r="P49" t="s">
        <v>102</v>
      </c>
      <c r="Q49" s="2">
        <v>14.79</v>
      </c>
      <c r="S49" s="107">
        <v>14.12</v>
      </c>
      <c r="T49" s="80">
        <f>S49-Q49</f>
        <v>-0.66999999999999993</v>
      </c>
    </row>
    <row r="50" spans="1:20" x14ac:dyDescent="0.2">
      <c r="C50" t="s">
        <v>278</v>
      </c>
      <c r="D50" t="s">
        <v>14</v>
      </c>
      <c r="E50" t="s">
        <v>15</v>
      </c>
      <c r="F50" s="1">
        <v>15000347</v>
      </c>
      <c r="H50" t="s">
        <v>99</v>
      </c>
      <c r="I50" t="s">
        <v>100</v>
      </c>
      <c r="K50" t="s">
        <v>18</v>
      </c>
      <c r="L50" t="s">
        <v>19</v>
      </c>
      <c r="M50" t="s">
        <v>20</v>
      </c>
      <c r="N50" s="1">
        <v>1</v>
      </c>
      <c r="O50" t="s">
        <v>103</v>
      </c>
      <c r="P50" t="s">
        <v>102</v>
      </c>
      <c r="Q50" s="2">
        <v>14.93</v>
      </c>
      <c r="S50" s="107">
        <v>14.53</v>
      </c>
      <c r="T50" s="80">
        <f>S50-Q50</f>
        <v>-0.40000000000000036</v>
      </c>
    </row>
    <row r="51" spans="1:20" x14ac:dyDescent="0.2">
      <c r="C51" t="s">
        <v>74</v>
      </c>
      <c r="D51" t="s">
        <v>14</v>
      </c>
      <c r="E51" t="s">
        <v>15</v>
      </c>
      <c r="F51" s="1">
        <v>15001654</v>
      </c>
      <c r="H51" t="s">
        <v>73</v>
      </c>
      <c r="I51" t="s">
        <v>74</v>
      </c>
      <c r="K51" t="s">
        <v>18</v>
      </c>
      <c r="L51" t="s">
        <v>75</v>
      </c>
      <c r="M51" t="s">
        <v>20</v>
      </c>
      <c r="N51" s="1">
        <v>3</v>
      </c>
      <c r="O51" t="s">
        <v>76</v>
      </c>
      <c r="P51" t="s">
        <v>77</v>
      </c>
      <c r="Q51" s="2">
        <v>14.98</v>
      </c>
      <c r="S51" s="107">
        <v>14.79</v>
      </c>
      <c r="T51" s="80">
        <f>S51-Q51</f>
        <v>-0.19000000000000128</v>
      </c>
    </row>
    <row r="52" spans="1:20" x14ac:dyDescent="0.2">
      <c r="C52" t="s">
        <v>295</v>
      </c>
      <c r="D52" t="s">
        <v>14</v>
      </c>
      <c r="E52" t="s">
        <v>15</v>
      </c>
      <c r="F52" s="1">
        <v>15001890</v>
      </c>
      <c r="H52" t="s">
        <v>99</v>
      </c>
      <c r="I52" t="s">
        <v>100</v>
      </c>
      <c r="K52" t="s">
        <v>18</v>
      </c>
      <c r="L52" t="s">
        <v>19</v>
      </c>
      <c r="M52" t="s">
        <v>20</v>
      </c>
      <c r="N52" s="1">
        <v>3</v>
      </c>
      <c r="O52" t="s">
        <v>86</v>
      </c>
      <c r="P52" t="s">
        <v>110</v>
      </c>
      <c r="Q52" s="2">
        <v>15.75</v>
      </c>
      <c r="S52" s="107">
        <v>14.93</v>
      </c>
      <c r="T52" s="80">
        <f>S52-Q52</f>
        <v>-0.82000000000000028</v>
      </c>
    </row>
    <row r="53" spans="1:20" x14ac:dyDescent="0.2">
      <c r="C53" t="s">
        <v>295</v>
      </c>
      <c r="D53" t="s">
        <v>14</v>
      </c>
      <c r="E53" t="s">
        <v>15</v>
      </c>
      <c r="F53" s="1">
        <v>15001890</v>
      </c>
      <c r="H53" t="s">
        <v>99</v>
      </c>
      <c r="I53" t="s">
        <v>100</v>
      </c>
      <c r="K53" t="s">
        <v>18</v>
      </c>
      <c r="L53" t="s">
        <v>19</v>
      </c>
      <c r="M53" t="s">
        <v>20</v>
      </c>
      <c r="N53" s="1">
        <v>3</v>
      </c>
      <c r="O53" t="s">
        <v>86</v>
      </c>
      <c r="P53" t="s">
        <v>110</v>
      </c>
      <c r="Q53" s="2">
        <v>15.8</v>
      </c>
      <c r="S53" s="107">
        <v>14.98</v>
      </c>
      <c r="T53" s="80">
        <f>S53-Q53</f>
        <v>-0.82000000000000028</v>
      </c>
    </row>
    <row r="54" spans="1:20" x14ac:dyDescent="0.2">
      <c r="C54" t="s">
        <v>294</v>
      </c>
      <c r="D54" t="s">
        <v>14</v>
      </c>
      <c r="E54" t="s">
        <v>15</v>
      </c>
      <c r="F54" s="1">
        <v>15002730</v>
      </c>
      <c r="H54" t="s">
        <v>99</v>
      </c>
      <c r="I54" t="s">
        <v>100</v>
      </c>
      <c r="K54" t="s">
        <v>177</v>
      </c>
      <c r="L54" t="s">
        <v>155</v>
      </c>
      <c r="M54" t="s">
        <v>20</v>
      </c>
      <c r="N54" s="1">
        <v>5</v>
      </c>
      <c r="O54" t="s">
        <v>86</v>
      </c>
      <c r="P54" t="s">
        <v>178</v>
      </c>
      <c r="Q54" s="2">
        <v>17.079999999999998</v>
      </c>
      <c r="S54" s="107">
        <v>15.75</v>
      </c>
      <c r="T54" s="80">
        <f>S54-Q54</f>
        <v>-1.3299999999999983</v>
      </c>
    </row>
    <row r="55" spans="1:20" x14ac:dyDescent="0.2">
      <c r="C55" t="s">
        <v>74</v>
      </c>
      <c r="D55" t="s">
        <v>14</v>
      </c>
      <c r="E55" t="s">
        <v>15</v>
      </c>
      <c r="F55" s="1">
        <v>15002408</v>
      </c>
      <c r="H55" t="s">
        <v>99</v>
      </c>
      <c r="I55" t="s">
        <v>100</v>
      </c>
      <c r="K55" t="s">
        <v>197</v>
      </c>
      <c r="L55" t="s">
        <v>174</v>
      </c>
      <c r="M55" t="s">
        <v>20</v>
      </c>
      <c r="N55" s="1">
        <v>4</v>
      </c>
      <c r="O55" t="s">
        <v>44</v>
      </c>
      <c r="P55" t="s">
        <v>199</v>
      </c>
      <c r="Q55" s="2">
        <v>17.350000000000001</v>
      </c>
      <c r="S55" s="107">
        <v>15.8</v>
      </c>
      <c r="T55" s="80">
        <f>S55-Q55</f>
        <v>-1.5500000000000007</v>
      </c>
    </row>
    <row r="56" spans="1:20" ht="15" x14ac:dyDescent="0.25">
      <c r="C56" t="s">
        <v>74</v>
      </c>
      <c r="H56" s="67" t="s">
        <v>99</v>
      </c>
      <c r="I56" s="67" t="s">
        <v>100</v>
      </c>
      <c r="K56" s="67" t="s">
        <v>350</v>
      </c>
      <c r="L56" s="67" t="s">
        <v>174</v>
      </c>
      <c r="M56" s="67">
        <v>2015</v>
      </c>
      <c r="N56" s="67">
        <v>9</v>
      </c>
      <c r="O56" s="67" t="s">
        <v>44</v>
      </c>
      <c r="P56" s="67">
        <v>224029</v>
      </c>
      <c r="Q56" s="67">
        <v>17.38</v>
      </c>
      <c r="S56" s="107">
        <v>15.99</v>
      </c>
      <c r="T56" s="80">
        <f>S56-Q56</f>
        <v>-1.3899999999999988</v>
      </c>
    </row>
    <row r="57" spans="1:20" x14ac:dyDescent="0.2">
      <c r="C57" t="s">
        <v>278</v>
      </c>
      <c r="D57" t="s">
        <v>14</v>
      </c>
      <c r="E57" t="s">
        <v>15</v>
      </c>
      <c r="F57" s="1">
        <v>15003643</v>
      </c>
      <c r="H57" t="s">
        <v>99</v>
      </c>
      <c r="I57" t="s">
        <v>100</v>
      </c>
      <c r="K57" t="s">
        <v>18</v>
      </c>
      <c r="L57" t="s">
        <v>19</v>
      </c>
      <c r="M57" t="s">
        <v>20</v>
      </c>
      <c r="N57" s="1">
        <v>5</v>
      </c>
      <c r="O57" t="s">
        <v>135</v>
      </c>
      <c r="P57" t="s">
        <v>134</v>
      </c>
      <c r="Q57" s="2">
        <v>17.5</v>
      </c>
      <c r="S57" s="107">
        <v>17.079999999999998</v>
      </c>
      <c r="T57" s="80">
        <f>S57-Q57</f>
        <v>-0.42000000000000171</v>
      </c>
    </row>
    <row r="58" spans="1:20" x14ac:dyDescent="0.2">
      <c r="C58" t="s">
        <v>295</v>
      </c>
      <c r="D58" t="s">
        <v>14</v>
      </c>
      <c r="E58" t="s">
        <v>15</v>
      </c>
      <c r="F58" s="1">
        <v>15001890</v>
      </c>
      <c r="H58" t="s">
        <v>99</v>
      </c>
      <c r="I58" t="s">
        <v>100</v>
      </c>
      <c r="K58" t="s">
        <v>18</v>
      </c>
      <c r="L58" t="s">
        <v>19</v>
      </c>
      <c r="M58" t="s">
        <v>20</v>
      </c>
      <c r="N58" s="1">
        <v>3</v>
      </c>
      <c r="O58" t="s">
        <v>86</v>
      </c>
      <c r="P58" t="s">
        <v>110</v>
      </c>
      <c r="Q58" s="2">
        <v>18.68</v>
      </c>
      <c r="S58" s="107">
        <v>17.350000000000001</v>
      </c>
      <c r="T58" s="80">
        <f>S58-Q58</f>
        <v>-1.3299999999999983</v>
      </c>
    </row>
    <row r="59" spans="1:20" x14ac:dyDescent="0.2">
      <c r="C59" t="s">
        <v>278</v>
      </c>
      <c r="D59" t="s">
        <v>14</v>
      </c>
      <c r="E59" t="s">
        <v>15</v>
      </c>
      <c r="F59" s="1">
        <v>15001222</v>
      </c>
      <c r="H59" t="s">
        <v>217</v>
      </c>
      <c r="I59" t="s">
        <v>218</v>
      </c>
      <c r="K59" t="s">
        <v>18</v>
      </c>
      <c r="L59" t="s">
        <v>19</v>
      </c>
      <c r="M59" t="s">
        <v>20</v>
      </c>
      <c r="N59" s="1">
        <v>2</v>
      </c>
      <c r="O59" t="s">
        <v>86</v>
      </c>
      <c r="P59" t="s">
        <v>219</v>
      </c>
      <c r="Q59" s="2">
        <v>19.05</v>
      </c>
      <c r="S59" s="107">
        <v>17.38</v>
      </c>
      <c r="T59" s="80">
        <f>S59-Q59</f>
        <v>-1.6700000000000017</v>
      </c>
    </row>
    <row r="60" spans="1:20" x14ac:dyDescent="0.2">
      <c r="C60" t="s">
        <v>295</v>
      </c>
      <c r="D60" t="s">
        <v>14</v>
      </c>
      <c r="E60" t="s">
        <v>15</v>
      </c>
      <c r="F60" s="1">
        <v>15004261</v>
      </c>
      <c r="H60" t="s">
        <v>82</v>
      </c>
      <c r="I60" t="s">
        <v>83</v>
      </c>
      <c r="K60" t="s">
        <v>18</v>
      </c>
      <c r="L60" t="s">
        <v>19</v>
      </c>
      <c r="M60" t="s">
        <v>20</v>
      </c>
      <c r="N60" s="1">
        <v>6</v>
      </c>
      <c r="O60" t="s">
        <v>89</v>
      </c>
      <c r="P60" t="s">
        <v>88</v>
      </c>
      <c r="Q60" s="2">
        <v>19.440000000000001</v>
      </c>
      <c r="S60" s="107">
        <v>17.38</v>
      </c>
      <c r="T60" s="80">
        <f>S60-Q60</f>
        <v>-2.0600000000000023</v>
      </c>
    </row>
    <row r="61" spans="1:20" x14ac:dyDescent="0.2">
      <c r="C61" t="s">
        <v>278</v>
      </c>
      <c r="D61" t="s">
        <v>14</v>
      </c>
      <c r="E61" t="s">
        <v>15</v>
      </c>
      <c r="F61" s="1">
        <v>15004289</v>
      </c>
      <c r="H61" t="s">
        <v>99</v>
      </c>
      <c r="I61" t="s">
        <v>100</v>
      </c>
      <c r="K61" t="s">
        <v>18</v>
      </c>
      <c r="L61" t="s">
        <v>19</v>
      </c>
      <c r="M61" t="s">
        <v>20</v>
      </c>
      <c r="N61" s="1">
        <v>6</v>
      </c>
      <c r="O61" t="s">
        <v>122</v>
      </c>
      <c r="P61" t="s">
        <v>147</v>
      </c>
      <c r="Q61" s="2">
        <v>20.16</v>
      </c>
      <c r="S61" s="107">
        <v>17.5</v>
      </c>
      <c r="T61" s="80">
        <f>S61-Q61</f>
        <v>-2.66</v>
      </c>
    </row>
    <row r="62" spans="1:20" x14ac:dyDescent="0.2">
      <c r="C62" t="s">
        <v>295</v>
      </c>
      <c r="D62" t="s">
        <v>14</v>
      </c>
      <c r="E62" t="s">
        <v>15</v>
      </c>
      <c r="F62" s="1">
        <v>15001259</v>
      </c>
      <c r="H62" t="s">
        <v>99</v>
      </c>
      <c r="I62" t="s">
        <v>100</v>
      </c>
      <c r="K62" t="s">
        <v>18</v>
      </c>
      <c r="L62" t="s">
        <v>19</v>
      </c>
      <c r="M62" t="s">
        <v>20</v>
      </c>
      <c r="N62" s="1">
        <v>2</v>
      </c>
      <c r="O62" t="s">
        <v>86</v>
      </c>
      <c r="P62" t="s">
        <v>105</v>
      </c>
      <c r="Q62" s="2">
        <v>22.5</v>
      </c>
      <c r="S62" s="107">
        <v>18.600000000000001</v>
      </c>
      <c r="T62" s="80">
        <f>S62-Q62</f>
        <v>-3.8999999999999986</v>
      </c>
    </row>
    <row r="63" spans="1:20" x14ac:dyDescent="0.2">
      <c r="C63" t="s">
        <v>295</v>
      </c>
      <c r="D63" t="s">
        <v>14</v>
      </c>
      <c r="E63" t="s">
        <v>15</v>
      </c>
      <c r="F63" s="1">
        <v>15001202</v>
      </c>
      <c r="H63" t="s">
        <v>99</v>
      </c>
      <c r="I63" t="s">
        <v>100</v>
      </c>
      <c r="K63" t="s">
        <v>18</v>
      </c>
      <c r="L63" t="s">
        <v>19</v>
      </c>
      <c r="M63" t="s">
        <v>20</v>
      </c>
      <c r="N63" s="1">
        <v>2</v>
      </c>
      <c r="O63" t="s">
        <v>108</v>
      </c>
      <c r="P63" t="s">
        <v>106</v>
      </c>
      <c r="Q63" s="2">
        <v>22.75</v>
      </c>
      <c r="S63" s="107">
        <v>18.68</v>
      </c>
      <c r="T63" s="80">
        <f>S63-Q63</f>
        <v>-4.07</v>
      </c>
    </row>
    <row r="64" spans="1:20" x14ac:dyDescent="0.2">
      <c r="A64" t="s">
        <v>274</v>
      </c>
      <c r="C64" t="s">
        <v>271</v>
      </c>
      <c r="D64" t="s">
        <v>14</v>
      </c>
      <c r="E64" t="s">
        <v>15</v>
      </c>
      <c r="F64" s="1">
        <v>15001259</v>
      </c>
      <c r="H64" t="s">
        <v>99</v>
      </c>
      <c r="I64" t="s">
        <v>100</v>
      </c>
      <c r="K64" t="s">
        <v>18</v>
      </c>
      <c r="L64" t="s">
        <v>19</v>
      </c>
      <c r="M64" t="s">
        <v>20</v>
      </c>
      <c r="N64" s="1">
        <v>2</v>
      </c>
      <c r="O64" t="s">
        <v>80</v>
      </c>
      <c r="P64" t="s">
        <v>105</v>
      </c>
      <c r="Q64" s="2">
        <v>24.24</v>
      </c>
      <c r="S64" s="107">
        <v>19.05</v>
      </c>
      <c r="T64" s="80">
        <f>S64-Q64</f>
        <v>-5.1899999999999977</v>
      </c>
    </row>
    <row r="65" spans="3:29" ht="15" x14ac:dyDescent="0.25">
      <c r="C65" t="s">
        <v>282</v>
      </c>
      <c r="H65" s="67" t="s">
        <v>217</v>
      </c>
      <c r="I65" s="67" t="s">
        <v>218</v>
      </c>
      <c r="K65" s="67" t="s">
        <v>352</v>
      </c>
      <c r="L65" s="67" t="s">
        <v>234</v>
      </c>
      <c r="M65" s="67">
        <v>2015</v>
      </c>
      <c r="N65" s="67">
        <v>9</v>
      </c>
      <c r="O65" s="67" t="s">
        <v>354</v>
      </c>
      <c r="P65" s="67">
        <v>8390541</v>
      </c>
      <c r="Q65" s="67">
        <v>24.49</v>
      </c>
      <c r="S65" s="107">
        <v>19.440000000000001</v>
      </c>
      <c r="T65" s="80">
        <f>S65-Q65</f>
        <v>-5.0499999999999972</v>
      </c>
      <c r="AC65" s="67"/>
    </row>
    <row r="66" spans="3:29" ht="15" x14ac:dyDescent="0.25">
      <c r="C66" t="s">
        <v>301</v>
      </c>
      <c r="D66" t="s">
        <v>14</v>
      </c>
      <c r="E66" t="s">
        <v>15</v>
      </c>
      <c r="F66" s="1">
        <v>15001727</v>
      </c>
      <c r="H66" t="s">
        <v>25</v>
      </c>
      <c r="I66" t="s">
        <v>26</v>
      </c>
      <c r="K66" t="s">
        <v>27</v>
      </c>
      <c r="L66" t="s">
        <v>28</v>
      </c>
      <c r="M66" t="s">
        <v>20</v>
      </c>
      <c r="N66" s="1">
        <v>3</v>
      </c>
      <c r="O66" t="s">
        <v>29</v>
      </c>
      <c r="P66" t="s">
        <v>30</v>
      </c>
      <c r="Q66" s="2">
        <v>24.8</v>
      </c>
      <c r="R66" s="68"/>
      <c r="S66" s="107">
        <v>20.16</v>
      </c>
      <c r="T66" s="80">
        <f>S66-Q66</f>
        <v>-4.6400000000000006</v>
      </c>
      <c r="AC66" s="67"/>
    </row>
    <row r="67" spans="3:29" ht="15" x14ac:dyDescent="0.25">
      <c r="C67" t="s">
        <v>298</v>
      </c>
      <c r="D67" t="s">
        <v>14</v>
      </c>
      <c r="E67" t="s">
        <v>15</v>
      </c>
      <c r="F67" s="1">
        <v>15001328</v>
      </c>
      <c r="H67" t="s">
        <v>25</v>
      </c>
      <c r="I67" t="s">
        <v>26</v>
      </c>
      <c r="K67" t="s">
        <v>56</v>
      </c>
      <c r="L67" t="s">
        <v>28</v>
      </c>
      <c r="M67" t="s">
        <v>20</v>
      </c>
      <c r="N67" s="1">
        <v>3</v>
      </c>
      <c r="O67" t="s">
        <v>29</v>
      </c>
      <c r="P67" t="s">
        <v>57</v>
      </c>
      <c r="Q67" s="2">
        <v>24.8</v>
      </c>
      <c r="R67" s="68"/>
      <c r="S67" s="107">
        <v>22.5</v>
      </c>
      <c r="T67" s="80">
        <f>S67-Q67</f>
        <v>-2.3000000000000007</v>
      </c>
    </row>
    <row r="68" spans="3:29" x14ac:dyDescent="0.2">
      <c r="C68" t="s">
        <v>298</v>
      </c>
      <c r="D68" t="s">
        <v>14</v>
      </c>
      <c r="E68" t="s">
        <v>15</v>
      </c>
      <c r="F68" s="1">
        <v>15004541</v>
      </c>
      <c r="H68" t="s">
        <v>25</v>
      </c>
      <c r="I68" t="s">
        <v>26</v>
      </c>
      <c r="K68" t="s">
        <v>56</v>
      </c>
      <c r="L68" t="s">
        <v>28</v>
      </c>
      <c r="M68" t="s">
        <v>20</v>
      </c>
      <c r="N68" s="1">
        <v>7</v>
      </c>
      <c r="O68" t="s">
        <v>29</v>
      </c>
      <c r="P68" t="s">
        <v>59</v>
      </c>
      <c r="Q68" s="2">
        <v>24.8</v>
      </c>
      <c r="S68" s="107">
        <v>22.75</v>
      </c>
      <c r="T68" s="80">
        <f>S68-Q68</f>
        <v>-2.0500000000000007</v>
      </c>
    </row>
    <row r="69" spans="3:29" x14ac:dyDescent="0.2">
      <c r="C69" t="s">
        <v>74</v>
      </c>
      <c r="D69" t="s">
        <v>14</v>
      </c>
      <c r="E69" t="s">
        <v>15</v>
      </c>
      <c r="F69" s="1">
        <v>15002525</v>
      </c>
      <c r="H69" t="s">
        <v>99</v>
      </c>
      <c r="I69" t="s">
        <v>100</v>
      </c>
      <c r="K69" t="s">
        <v>206</v>
      </c>
      <c r="L69" t="s">
        <v>174</v>
      </c>
      <c r="M69" t="s">
        <v>20</v>
      </c>
      <c r="N69" s="1">
        <v>4</v>
      </c>
      <c r="O69" t="s">
        <v>44</v>
      </c>
      <c r="P69" t="s">
        <v>208</v>
      </c>
      <c r="Q69" s="2">
        <v>25.34</v>
      </c>
      <c r="S69" s="107">
        <v>22.95</v>
      </c>
      <c r="T69" s="80">
        <f>S69-Q69</f>
        <v>-2.3900000000000006</v>
      </c>
    </row>
    <row r="70" spans="3:29" x14ac:dyDescent="0.2">
      <c r="C70" t="s">
        <v>295</v>
      </c>
      <c r="D70" t="s">
        <v>14</v>
      </c>
      <c r="E70" t="s">
        <v>15</v>
      </c>
      <c r="F70" s="1">
        <v>15001924</v>
      </c>
      <c r="H70" t="s">
        <v>99</v>
      </c>
      <c r="I70" t="s">
        <v>100</v>
      </c>
      <c r="K70" t="s">
        <v>18</v>
      </c>
      <c r="L70" t="s">
        <v>19</v>
      </c>
      <c r="M70" t="s">
        <v>20</v>
      </c>
      <c r="N70" s="1">
        <v>3</v>
      </c>
      <c r="O70" t="s">
        <v>86</v>
      </c>
      <c r="P70" t="s">
        <v>111</v>
      </c>
      <c r="Q70" s="2">
        <v>26.29</v>
      </c>
      <c r="S70" s="107">
        <v>24.24</v>
      </c>
      <c r="T70" s="80">
        <f>S70-Q70</f>
        <v>-2.0500000000000007</v>
      </c>
    </row>
    <row r="71" spans="3:29" x14ac:dyDescent="0.2">
      <c r="C71" t="s">
        <v>278</v>
      </c>
      <c r="D71" t="s">
        <v>14</v>
      </c>
      <c r="E71" t="s">
        <v>15</v>
      </c>
      <c r="F71" s="1">
        <v>15003670</v>
      </c>
      <c r="H71" t="s">
        <v>217</v>
      </c>
      <c r="I71" t="s">
        <v>218</v>
      </c>
      <c r="K71" t="s">
        <v>18</v>
      </c>
      <c r="L71" t="s">
        <v>19</v>
      </c>
      <c r="M71" t="s">
        <v>20</v>
      </c>
      <c r="N71" s="1">
        <v>5</v>
      </c>
      <c r="O71" t="s">
        <v>225</v>
      </c>
      <c r="P71" t="s">
        <v>137</v>
      </c>
      <c r="Q71" s="2">
        <v>26.36</v>
      </c>
      <c r="S71" s="107">
        <v>24.49</v>
      </c>
      <c r="T71" s="80">
        <f>S71-Q71</f>
        <v>-1.870000000000001</v>
      </c>
    </row>
    <row r="72" spans="3:29" ht="15" x14ac:dyDescent="0.25">
      <c r="C72" t="s">
        <v>298</v>
      </c>
      <c r="H72" s="67" t="s">
        <v>25</v>
      </c>
      <c r="I72" s="67" t="s">
        <v>26</v>
      </c>
      <c r="K72" s="67" t="s">
        <v>56</v>
      </c>
      <c r="L72" s="67" t="s">
        <v>28</v>
      </c>
      <c r="M72" s="67">
        <v>2015</v>
      </c>
      <c r="N72" s="67">
        <v>7</v>
      </c>
      <c r="O72" s="67" t="s">
        <v>29</v>
      </c>
      <c r="P72" s="67" t="s">
        <v>336</v>
      </c>
      <c r="Q72" s="67">
        <v>27.41</v>
      </c>
      <c r="S72" s="107">
        <v>24.8</v>
      </c>
      <c r="T72" s="80">
        <f>S72-Q72</f>
        <v>-2.6099999999999994</v>
      </c>
    </row>
    <row r="73" spans="3:29" x14ac:dyDescent="0.2">
      <c r="C73" t="s">
        <v>278</v>
      </c>
      <c r="D73" t="s">
        <v>14</v>
      </c>
      <c r="E73" t="s">
        <v>15</v>
      </c>
      <c r="F73" s="1">
        <v>15002626</v>
      </c>
      <c r="H73" t="s">
        <v>99</v>
      </c>
      <c r="I73" t="s">
        <v>100</v>
      </c>
      <c r="K73" t="s">
        <v>18</v>
      </c>
      <c r="L73" t="s">
        <v>19</v>
      </c>
      <c r="M73" t="s">
        <v>20</v>
      </c>
      <c r="N73" s="1">
        <v>4</v>
      </c>
      <c r="O73" t="s">
        <v>120</v>
      </c>
      <c r="P73" t="s">
        <v>121</v>
      </c>
      <c r="Q73" s="2">
        <v>27.65</v>
      </c>
      <c r="S73" s="107">
        <v>24.8</v>
      </c>
      <c r="T73" s="80">
        <f>S73-Q73</f>
        <v>-2.8499999999999979</v>
      </c>
    </row>
    <row r="74" spans="3:29" ht="15" x14ac:dyDescent="0.25">
      <c r="C74" t="s">
        <v>282</v>
      </c>
      <c r="H74" s="67" t="s">
        <v>99</v>
      </c>
      <c r="I74" s="67" t="s">
        <v>100</v>
      </c>
      <c r="K74" s="67" t="s">
        <v>18</v>
      </c>
      <c r="L74" s="67" t="s">
        <v>19</v>
      </c>
      <c r="M74" s="67">
        <v>2015</v>
      </c>
      <c r="N74" s="67">
        <v>7</v>
      </c>
      <c r="O74" s="67" t="s">
        <v>345</v>
      </c>
      <c r="P74" s="67" t="s">
        <v>344</v>
      </c>
      <c r="Q74" s="67">
        <v>29.28</v>
      </c>
      <c r="S74" s="107">
        <v>24.8</v>
      </c>
      <c r="T74" s="80">
        <f>S74-Q74</f>
        <v>-4.4800000000000004</v>
      </c>
    </row>
    <row r="75" spans="3:29" x14ac:dyDescent="0.2">
      <c r="C75" t="s">
        <v>293</v>
      </c>
      <c r="D75" t="s">
        <v>255</v>
      </c>
      <c r="E75" t="s">
        <v>15</v>
      </c>
      <c r="F75" s="1">
        <v>15002246</v>
      </c>
      <c r="H75" t="s">
        <v>256</v>
      </c>
      <c r="I75" t="s">
        <v>257</v>
      </c>
      <c r="K75" t="s">
        <v>258</v>
      </c>
      <c r="L75" t="s">
        <v>259</v>
      </c>
      <c r="M75" t="s">
        <v>20</v>
      </c>
      <c r="N75" s="1">
        <v>4</v>
      </c>
      <c r="O75" t="s">
        <v>44</v>
      </c>
      <c r="P75" t="s">
        <v>261</v>
      </c>
      <c r="Q75" s="2">
        <v>30.61</v>
      </c>
      <c r="S75" s="107">
        <v>24.8</v>
      </c>
      <c r="T75" s="80">
        <f>S75-Q75</f>
        <v>-5.8099999999999987</v>
      </c>
    </row>
    <row r="76" spans="3:29" ht="15" x14ac:dyDescent="0.25">
      <c r="C76" t="s">
        <v>278</v>
      </c>
      <c r="D76" t="s">
        <v>14</v>
      </c>
      <c r="E76" t="s">
        <v>15</v>
      </c>
      <c r="F76" s="1">
        <v>15004289</v>
      </c>
      <c r="H76" t="s">
        <v>99</v>
      </c>
      <c r="I76" t="s">
        <v>100</v>
      </c>
      <c r="K76" t="s">
        <v>18</v>
      </c>
      <c r="L76" t="s">
        <v>19</v>
      </c>
      <c r="M76" t="s">
        <v>20</v>
      </c>
      <c r="N76" s="1">
        <v>6</v>
      </c>
      <c r="O76" t="s">
        <v>148</v>
      </c>
      <c r="P76" t="s">
        <v>147</v>
      </c>
      <c r="Q76" s="2">
        <v>34.39</v>
      </c>
      <c r="S76" s="107">
        <v>25.34</v>
      </c>
      <c r="T76" s="80">
        <f>S76-Q76</f>
        <v>-9.0500000000000007</v>
      </c>
      <c r="AC76" s="67"/>
    </row>
    <row r="77" spans="3:29" ht="15" x14ac:dyDescent="0.25">
      <c r="C77" t="s">
        <v>74</v>
      </c>
      <c r="D77" t="s">
        <v>14</v>
      </c>
      <c r="E77" t="s">
        <v>15</v>
      </c>
      <c r="F77" s="1">
        <v>15001018</v>
      </c>
      <c r="H77" t="s">
        <v>217</v>
      </c>
      <c r="I77" t="s">
        <v>218</v>
      </c>
      <c r="K77" t="s">
        <v>229</v>
      </c>
      <c r="L77" t="s">
        <v>230</v>
      </c>
      <c r="M77" t="s">
        <v>20</v>
      </c>
      <c r="N77" s="1">
        <v>2</v>
      </c>
      <c r="O77" t="s">
        <v>44</v>
      </c>
      <c r="P77" t="s">
        <v>232</v>
      </c>
      <c r="Q77" s="2">
        <v>35</v>
      </c>
      <c r="R77" s="68"/>
      <c r="S77" s="107">
        <v>26.29</v>
      </c>
      <c r="T77" s="80">
        <f>S77-Q77</f>
        <v>-8.7100000000000009</v>
      </c>
      <c r="AC77" s="67"/>
    </row>
    <row r="78" spans="3:29" ht="15" x14ac:dyDescent="0.25">
      <c r="C78" t="s">
        <v>298</v>
      </c>
      <c r="D78" t="s">
        <v>14</v>
      </c>
      <c r="E78" t="s">
        <v>15</v>
      </c>
      <c r="F78" s="1">
        <v>15001488</v>
      </c>
      <c r="H78" t="s">
        <v>25</v>
      </c>
      <c r="I78" t="s">
        <v>26</v>
      </c>
      <c r="K78" t="s">
        <v>47</v>
      </c>
      <c r="L78" t="s">
        <v>48</v>
      </c>
      <c r="M78" t="s">
        <v>20</v>
      </c>
      <c r="N78" s="1">
        <v>3</v>
      </c>
      <c r="O78" t="s">
        <v>49</v>
      </c>
      <c r="P78" t="s">
        <v>51</v>
      </c>
      <c r="Q78" s="2">
        <v>36</v>
      </c>
      <c r="R78" s="68"/>
      <c r="S78" s="107">
        <v>26.36</v>
      </c>
      <c r="T78" s="80">
        <f>S78-Q78</f>
        <v>-9.64</v>
      </c>
      <c r="AC78" s="67"/>
    </row>
    <row r="79" spans="3:29" ht="15" x14ac:dyDescent="0.25">
      <c r="C79" t="s">
        <v>298</v>
      </c>
      <c r="D79" t="s">
        <v>14</v>
      </c>
      <c r="E79" t="s">
        <v>15</v>
      </c>
      <c r="F79" s="1">
        <v>15002130</v>
      </c>
      <c r="H79" t="s">
        <v>25</v>
      </c>
      <c r="I79" t="s">
        <v>26</v>
      </c>
      <c r="K79" t="s">
        <v>47</v>
      </c>
      <c r="L79" t="s">
        <v>48</v>
      </c>
      <c r="M79" t="s">
        <v>20</v>
      </c>
      <c r="N79" s="1">
        <v>4</v>
      </c>
      <c r="O79" t="s">
        <v>49</v>
      </c>
      <c r="P79" t="s">
        <v>52</v>
      </c>
      <c r="Q79" s="2">
        <v>36</v>
      </c>
      <c r="R79" s="68"/>
      <c r="S79" s="107">
        <v>27.41</v>
      </c>
      <c r="T79" s="80">
        <f>S79-Q79</f>
        <v>-8.59</v>
      </c>
    </row>
    <row r="80" spans="3:29" x14ac:dyDescent="0.2">
      <c r="C80" t="s">
        <v>298</v>
      </c>
      <c r="D80" t="s">
        <v>14</v>
      </c>
      <c r="E80" t="s">
        <v>15</v>
      </c>
      <c r="F80" s="1">
        <v>15002875</v>
      </c>
      <c r="H80" t="s">
        <v>25</v>
      </c>
      <c r="I80" t="s">
        <v>26</v>
      </c>
      <c r="K80" t="s">
        <v>47</v>
      </c>
      <c r="L80" t="s">
        <v>48</v>
      </c>
      <c r="M80" t="s">
        <v>20</v>
      </c>
      <c r="N80" s="1">
        <v>5</v>
      </c>
      <c r="O80" t="s">
        <v>49</v>
      </c>
      <c r="P80" t="s">
        <v>53</v>
      </c>
      <c r="Q80" s="2">
        <v>36</v>
      </c>
      <c r="S80" s="107">
        <v>27.65</v>
      </c>
      <c r="T80" s="80">
        <f>S80-Q80</f>
        <v>-8.3500000000000014</v>
      </c>
    </row>
    <row r="81" spans="3:29" x14ac:dyDescent="0.2">
      <c r="C81" t="s">
        <v>298</v>
      </c>
      <c r="D81" t="s">
        <v>14</v>
      </c>
      <c r="E81" t="s">
        <v>15</v>
      </c>
      <c r="F81" s="1">
        <v>15004061</v>
      </c>
      <c r="H81" t="s">
        <v>25</v>
      </c>
      <c r="I81" t="s">
        <v>26</v>
      </c>
      <c r="K81" t="s">
        <v>47</v>
      </c>
      <c r="L81" t="s">
        <v>48</v>
      </c>
      <c r="M81" t="s">
        <v>20</v>
      </c>
      <c r="N81" s="1">
        <v>6</v>
      </c>
      <c r="O81" t="s">
        <v>49</v>
      </c>
      <c r="P81" t="s">
        <v>54</v>
      </c>
      <c r="Q81" s="2">
        <v>36</v>
      </c>
      <c r="S81" s="107">
        <v>29.28</v>
      </c>
      <c r="T81" s="80">
        <f>S81-Q81</f>
        <v>-6.7199999999999989</v>
      </c>
    </row>
    <row r="82" spans="3:29" ht="15" x14ac:dyDescent="0.25">
      <c r="C82" t="s">
        <v>298</v>
      </c>
      <c r="H82" s="67" t="s">
        <v>25</v>
      </c>
      <c r="I82" s="67" t="s">
        <v>26</v>
      </c>
      <c r="K82" s="67" t="s">
        <v>47</v>
      </c>
      <c r="L82" s="67" t="s">
        <v>48</v>
      </c>
      <c r="M82" s="67">
        <v>2015</v>
      </c>
      <c r="N82" s="67">
        <v>8</v>
      </c>
      <c r="O82" s="67" t="s">
        <v>49</v>
      </c>
      <c r="P82" s="67">
        <v>79515</v>
      </c>
      <c r="Q82" s="67">
        <v>36</v>
      </c>
      <c r="S82" s="107">
        <v>33.33</v>
      </c>
      <c r="T82" s="80">
        <f>S82-Q82</f>
        <v>-2.6700000000000017</v>
      </c>
    </row>
    <row r="83" spans="3:29" ht="15" x14ac:dyDescent="0.25">
      <c r="C83" t="s">
        <v>298</v>
      </c>
      <c r="H83" s="67" t="s">
        <v>25</v>
      </c>
      <c r="I83" s="67" t="s">
        <v>26</v>
      </c>
      <c r="K83" s="67" t="s">
        <v>47</v>
      </c>
      <c r="L83" s="67" t="s">
        <v>48</v>
      </c>
      <c r="M83" s="67">
        <v>2015</v>
      </c>
      <c r="N83" s="67">
        <v>9</v>
      </c>
      <c r="O83" s="67" t="s">
        <v>49</v>
      </c>
      <c r="P83" s="67">
        <v>81791</v>
      </c>
      <c r="Q83" s="67">
        <v>36</v>
      </c>
      <c r="S83" s="107">
        <v>33.619999999999997</v>
      </c>
      <c r="T83" s="80">
        <f>S83-Q83</f>
        <v>-2.3800000000000026</v>
      </c>
    </row>
    <row r="84" spans="3:29" ht="15" x14ac:dyDescent="0.25">
      <c r="C84" t="s">
        <v>295</v>
      </c>
      <c r="D84" t="s">
        <v>14</v>
      </c>
      <c r="E84" t="s">
        <v>15</v>
      </c>
      <c r="F84" s="1">
        <v>15001726</v>
      </c>
      <c r="H84" t="s">
        <v>99</v>
      </c>
      <c r="I84" t="s">
        <v>100</v>
      </c>
      <c r="K84" t="s">
        <v>200</v>
      </c>
      <c r="L84" t="s">
        <v>201</v>
      </c>
      <c r="M84" t="s">
        <v>20</v>
      </c>
      <c r="N84" s="1">
        <v>3</v>
      </c>
      <c r="O84" t="s">
        <v>86</v>
      </c>
      <c r="P84" t="s">
        <v>202</v>
      </c>
      <c r="Q84" s="2">
        <v>36.75</v>
      </c>
      <c r="S84" s="107">
        <v>34.39</v>
      </c>
      <c r="T84" s="80">
        <f>S84-Q84</f>
        <v>-2.3599999999999994</v>
      </c>
      <c r="AC84" s="67"/>
    </row>
    <row r="85" spans="3:29" ht="15" x14ac:dyDescent="0.25">
      <c r="C85" s="70" t="s">
        <v>383</v>
      </c>
      <c r="D85" s="72" t="s">
        <v>391</v>
      </c>
      <c r="L85" s="72" t="s">
        <v>392</v>
      </c>
      <c r="M85" s="72">
        <v>2015</v>
      </c>
      <c r="Q85" s="72">
        <v>38</v>
      </c>
      <c r="R85" s="68"/>
      <c r="S85" s="107">
        <v>35</v>
      </c>
      <c r="T85" s="80">
        <f>S85-Q85</f>
        <v>-3</v>
      </c>
    </row>
    <row r="86" spans="3:29" ht="15" x14ac:dyDescent="0.25">
      <c r="C86" t="s">
        <v>295</v>
      </c>
      <c r="H86" s="67" t="s">
        <v>99</v>
      </c>
      <c r="I86" s="67" t="s">
        <v>100</v>
      </c>
      <c r="K86" s="67" t="s">
        <v>18</v>
      </c>
      <c r="L86" s="67" t="s">
        <v>19</v>
      </c>
      <c r="M86" s="67">
        <v>2015</v>
      </c>
      <c r="N86" s="67">
        <v>8</v>
      </c>
      <c r="O86" s="67" t="s">
        <v>346</v>
      </c>
      <c r="P86" s="67" t="s">
        <v>347</v>
      </c>
      <c r="Q86" s="67">
        <v>38.03</v>
      </c>
      <c r="S86" s="107">
        <v>35.74</v>
      </c>
      <c r="T86" s="80">
        <f>S86-Q86</f>
        <v>-2.2899999999999991</v>
      </c>
    </row>
    <row r="87" spans="3:29" ht="15" x14ac:dyDescent="0.25">
      <c r="C87" t="s">
        <v>298</v>
      </c>
      <c r="D87" t="s">
        <v>14</v>
      </c>
      <c r="E87" t="s">
        <v>15</v>
      </c>
      <c r="F87" s="1">
        <v>15004739</v>
      </c>
      <c r="H87" t="s">
        <v>25</v>
      </c>
      <c r="I87" t="s">
        <v>26</v>
      </c>
      <c r="K87" t="s">
        <v>47</v>
      </c>
      <c r="L87" t="s">
        <v>48</v>
      </c>
      <c r="M87" t="s">
        <v>20</v>
      </c>
      <c r="N87" s="1">
        <v>7</v>
      </c>
      <c r="O87" t="s">
        <v>49</v>
      </c>
      <c r="P87" t="s">
        <v>55</v>
      </c>
      <c r="Q87" s="2">
        <v>39.33</v>
      </c>
      <c r="S87" s="107">
        <v>36</v>
      </c>
      <c r="T87" s="80">
        <f>S87-Q87</f>
        <v>-3.3299999999999983</v>
      </c>
      <c r="AC87" s="67"/>
    </row>
    <row r="88" spans="3:29" ht="15" x14ac:dyDescent="0.25">
      <c r="C88" t="s">
        <v>74</v>
      </c>
      <c r="D88" t="s">
        <v>14</v>
      </c>
      <c r="E88" t="s">
        <v>15</v>
      </c>
      <c r="F88" s="1">
        <v>15002262</v>
      </c>
      <c r="H88" t="s">
        <v>99</v>
      </c>
      <c r="I88" t="s">
        <v>100</v>
      </c>
      <c r="K88" t="s">
        <v>187</v>
      </c>
      <c r="L88" t="s">
        <v>174</v>
      </c>
      <c r="M88" t="s">
        <v>20</v>
      </c>
      <c r="N88" s="1">
        <v>4</v>
      </c>
      <c r="O88" t="s">
        <v>44</v>
      </c>
      <c r="P88" t="s">
        <v>189</v>
      </c>
      <c r="Q88" s="2">
        <v>41.29</v>
      </c>
      <c r="R88" s="68"/>
      <c r="S88" s="107">
        <v>36</v>
      </c>
      <c r="T88" s="80">
        <f>S88-Q88</f>
        <v>-5.2899999999999991</v>
      </c>
    </row>
    <row r="89" spans="3:29" ht="15" x14ac:dyDescent="0.25">
      <c r="C89" t="s">
        <v>295</v>
      </c>
      <c r="H89" s="67" t="s">
        <v>217</v>
      </c>
      <c r="I89" s="67" t="s">
        <v>218</v>
      </c>
      <c r="K89" s="67" t="s">
        <v>18</v>
      </c>
      <c r="L89" s="67" t="s">
        <v>19</v>
      </c>
      <c r="M89" s="67">
        <v>2015</v>
      </c>
      <c r="N89" s="67">
        <v>8</v>
      </c>
      <c r="O89" s="67" t="s">
        <v>351</v>
      </c>
      <c r="P89" s="67" t="s">
        <v>347</v>
      </c>
      <c r="Q89" s="67">
        <v>41.85</v>
      </c>
      <c r="S89" s="107">
        <v>36</v>
      </c>
      <c r="T89" s="80">
        <f>S89-Q89</f>
        <v>-5.8500000000000014</v>
      </c>
    </row>
    <row r="90" spans="3:29" x14ac:dyDescent="0.2">
      <c r="C90" t="s">
        <v>271</v>
      </c>
      <c r="D90" t="s">
        <v>14</v>
      </c>
      <c r="E90" t="s">
        <v>15</v>
      </c>
      <c r="F90" s="1">
        <v>15002685</v>
      </c>
      <c r="H90" t="s">
        <v>99</v>
      </c>
      <c r="I90" t="s">
        <v>100</v>
      </c>
      <c r="K90" t="s">
        <v>18</v>
      </c>
      <c r="L90" t="s">
        <v>19</v>
      </c>
      <c r="M90" t="s">
        <v>20</v>
      </c>
      <c r="N90" s="1">
        <v>4</v>
      </c>
      <c r="O90" t="s">
        <v>80</v>
      </c>
      <c r="P90" t="s">
        <v>127</v>
      </c>
      <c r="Q90" s="2">
        <v>42.07</v>
      </c>
      <c r="S90" s="107">
        <v>36</v>
      </c>
      <c r="T90" s="80">
        <f>S90-Q90</f>
        <v>-6.07</v>
      </c>
    </row>
    <row r="91" spans="3:29" x14ac:dyDescent="0.2">
      <c r="C91" t="s">
        <v>278</v>
      </c>
      <c r="D91" t="s">
        <v>14</v>
      </c>
      <c r="E91" t="s">
        <v>15</v>
      </c>
      <c r="F91" s="1">
        <v>15004261</v>
      </c>
      <c r="H91" t="s">
        <v>99</v>
      </c>
      <c r="I91" t="s">
        <v>100</v>
      </c>
      <c r="K91" t="s">
        <v>18</v>
      </c>
      <c r="L91" t="s">
        <v>19</v>
      </c>
      <c r="M91" t="s">
        <v>20</v>
      </c>
      <c r="N91" s="1">
        <v>6</v>
      </c>
      <c r="O91" t="s">
        <v>145</v>
      </c>
      <c r="P91" t="s">
        <v>88</v>
      </c>
      <c r="Q91" s="2">
        <v>42.24</v>
      </c>
      <c r="S91" s="107">
        <v>36</v>
      </c>
      <c r="T91" s="80">
        <f>S91-Q91</f>
        <v>-6.240000000000002</v>
      </c>
    </row>
    <row r="92" spans="3:29" x14ac:dyDescent="0.2">
      <c r="C92" t="s">
        <v>282</v>
      </c>
      <c r="D92" t="s">
        <v>14</v>
      </c>
      <c r="E92" t="s">
        <v>15</v>
      </c>
      <c r="F92" s="1">
        <v>15001944</v>
      </c>
      <c r="H92" t="s">
        <v>217</v>
      </c>
      <c r="I92" t="s">
        <v>218</v>
      </c>
      <c r="K92" t="s">
        <v>18</v>
      </c>
      <c r="L92" t="s">
        <v>19</v>
      </c>
      <c r="M92" t="s">
        <v>20</v>
      </c>
      <c r="N92" s="1">
        <v>3</v>
      </c>
      <c r="O92" t="s">
        <v>223</v>
      </c>
      <c r="P92" t="s">
        <v>119</v>
      </c>
      <c r="Q92" s="2">
        <v>43.13</v>
      </c>
      <c r="S92" s="107">
        <v>36</v>
      </c>
      <c r="T92" s="80">
        <f>S92-Q92</f>
        <v>-7.1300000000000026</v>
      </c>
    </row>
    <row r="93" spans="3:29" x14ac:dyDescent="0.2">
      <c r="C93" t="s">
        <v>295</v>
      </c>
      <c r="D93" t="s">
        <v>14</v>
      </c>
      <c r="E93" t="s">
        <v>15</v>
      </c>
      <c r="F93" s="1">
        <v>15001917</v>
      </c>
      <c r="H93" t="s">
        <v>82</v>
      </c>
      <c r="I93" t="s">
        <v>83</v>
      </c>
      <c r="K93" t="s">
        <v>18</v>
      </c>
      <c r="L93" t="s">
        <v>19</v>
      </c>
      <c r="M93" t="s">
        <v>20</v>
      </c>
      <c r="N93" s="1">
        <v>3</v>
      </c>
      <c r="O93" t="s">
        <v>86</v>
      </c>
      <c r="P93" t="s">
        <v>85</v>
      </c>
      <c r="Q93" s="2">
        <v>43.4</v>
      </c>
      <c r="S93" s="107">
        <v>36</v>
      </c>
      <c r="T93" s="80">
        <f>S93-Q93</f>
        <v>-7.3999999999999986</v>
      </c>
    </row>
    <row r="94" spans="3:29" x14ac:dyDescent="0.2">
      <c r="C94" t="s">
        <v>298</v>
      </c>
      <c r="D94" t="s">
        <v>14</v>
      </c>
      <c r="E94" t="s">
        <v>15</v>
      </c>
      <c r="F94" s="1">
        <v>15000640</v>
      </c>
      <c r="H94" t="s">
        <v>25</v>
      </c>
      <c r="I94" t="s">
        <v>26</v>
      </c>
      <c r="K94" t="s">
        <v>47</v>
      </c>
      <c r="L94" t="s">
        <v>48</v>
      </c>
      <c r="M94" t="s">
        <v>20</v>
      </c>
      <c r="N94" s="1">
        <v>2</v>
      </c>
      <c r="O94" t="s">
        <v>49</v>
      </c>
      <c r="P94" t="s">
        <v>50</v>
      </c>
      <c r="Q94" s="2">
        <v>43.54</v>
      </c>
      <c r="S94" s="107">
        <v>36.75</v>
      </c>
      <c r="T94" s="80">
        <f>S94-Q94</f>
        <v>-6.7899999999999991</v>
      </c>
    </row>
    <row r="95" spans="3:29" ht="15" x14ac:dyDescent="0.25">
      <c r="C95" t="s">
        <v>282</v>
      </c>
      <c r="H95" s="67" t="s">
        <v>357</v>
      </c>
      <c r="I95" s="67" t="s">
        <v>358</v>
      </c>
      <c r="K95" s="67" t="s">
        <v>18</v>
      </c>
      <c r="L95" s="67" t="s">
        <v>19</v>
      </c>
      <c r="M95" s="67">
        <v>2015</v>
      </c>
      <c r="N95" s="67">
        <v>8</v>
      </c>
      <c r="O95" s="67" t="s">
        <v>359</v>
      </c>
      <c r="P95" s="67" t="s">
        <v>348</v>
      </c>
      <c r="Q95" s="67">
        <v>45.71</v>
      </c>
      <c r="S95" s="107">
        <v>38.03</v>
      </c>
      <c r="T95" s="80">
        <f>S95-Q95</f>
        <v>-7.68</v>
      </c>
    </row>
    <row r="96" spans="3:29" x14ac:dyDescent="0.2">
      <c r="C96" t="s">
        <v>271</v>
      </c>
      <c r="D96" t="s">
        <v>14</v>
      </c>
      <c r="E96" t="s">
        <v>15</v>
      </c>
      <c r="F96" s="1">
        <v>15003676</v>
      </c>
      <c r="H96" t="s">
        <v>99</v>
      </c>
      <c r="I96" t="s">
        <v>100</v>
      </c>
      <c r="K96" t="s">
        <v>18</v>
      </c>
      <c r="L96" t="s">
        <v>19</v>
      </c>
      <c r="M96" t="s">
        <v>20</v>
      </c>
      <c r="N96" s="1">
        <v>5</v>
      </c>
      <c r="O96" t="s">
        <v>80</v>
      </c>
      <c r="P96" t="s">
        <v>130</v>
      </c>
      <c r="Q96" s="2">
        <v>48.63</v>
      </c>
      <c r="S96" s="107">
        <v>39.33</v>
      </c>
      <c r="T96" s="80">
        <f>S96-Q96</f>
        <v>-9.3000000000000043</v>
      </c>
    </row>
    <row r="97" spans="1:29" x14ac:dyDescent="0.2">
      <c r="A97" s="70"/>
      <c r="B97" s="70"/>
      <c r="C97" t="s">
        <v>294</v>
      </c>
      <c r="D97" t="s">
        <v>14</v>
      </c>
      <c r="E97" t="s">
        <v>15</v>
      </c>
      <c r="F97" s="1">
        <v>15001693</v>
      </c>
      <c r="H97" t="s">
        <v>99</v>
      </c>
      <c r="I97" t="s">
        <v>100</v>
      </c>
      <c r="K97" t="s">
        <v>190</v>
      </c>
      <c r="L97" t="s">
        <v>191</v>
      </c>
      <c r="M97" t="s">
        <v>20</v>
      </c>
      <c r="N97" s="1">
        <v>3</v>
      </c>
      <c r="O97" t="s">
        <v>86</v>
      </c>
      <c r="P97" t="s">
        <v>192</v>
      </c>
      <c r="Q97" s="2">
        <v>48.75</v>
      </c>
      <c r="S97" s="107">
        <v>41.29</v>
      </c>
      <c r="T97" s="80">
        <f>S97-Q97</f>
        <v>-7.4600000000000009</v>
      </c>
      <c r="U97" s="70"/>
      <c r="V97" s="70"/>
      <c r="W97" s="70"/>
      <c r="X97" s="70"/>
      <c r="Y97" s="70"/>
      <c r="Z97" s="70"/>
      <c r="AA97" s="70"/>
      <c r="AB97" s="70"/>
      <c r="AC97" s="70"/>
    </row>
    <row r="98" spans="1:29" ht="15" x14ac:dyDescent="0.25">
      <c r="A98" t="s">
        <v>276</v>
      </c>
      <c r="C98" t="s">
        <v>74</v>
      </c>
      <c r="H98" s="67" t="s">
        <v>82</v>
      </c>
      <c r="I98" s="67" t="s">
        <v>83</v>
      </c>
      <c r="K98" s="67" t="s">
        <v>340</v>
      </c>
      <c r="L98" s="67" t="s">
        <v>341</v>
      </c>
      <c r="M98" s="67">
        <v>2015</v>
      </c>
      <c r="N98" s="67">
        <v>8</v>
      </c>
      <c r="O98" s="67" t="s">
        <v>44</v>
      </c>
      <c r="P98" s="67" t="s">
        <v>343</v>
      </c>
      <c r="Q98" s="67">
        <v>50</v>
      </c>
      <c r="R98" s="70"/>
      <c r="S98" s="107">
        <v>41.85</v>
      </c>
      <c r="T98" s="80">
        <f>S98-Q98</f>
        <v>-8.1499999999999986</v>
      </c>
    </row>
    <row r="99" spans="1:29" ht="15" x14ac:dyDescent="0.25">
      <c r="C99" s="70" t="s">
        <v>383</v>
      </c>
      <c r="D99" s="71" t="s">
        <v>367</v>
      </c>
      <c r="E99" s="70"/>
      <c r="F99" s="71"/>
      <c r="G99" s="70"/>
      <c r="H99" s="71" t="s">
        <v>217</v>
      </c>
      <c r="I99" s="71" t="s">
        <v>218</v>
      </c>
      <c r="J99" s="70"/>
      <c r="K99" s="71">
        <v>1511173</v>
      </c>
      <c r="L99" s="71" t="s">
        <v>234</v>
      </c>
      <c r="M99" s="71">
        <v>2015</v>
      </c>
      <c r="N99" s="70"/>
      <c r="O99" s="70"/>
      <c r="P99" s="70"/>
      <c r="Q99" s="71">
        <v>50.3003</v>
      </c>
      <c r="S99" s="107">
        <v>41.94</v>
      </c>
      <c r="T99" s="80">
        <f>S99-Q99</f>
        <v>-8.3603000000000023</v>
      </c>
    </row>
    <row r="100" spans="1:29" x14ac:dyDescent="0.2">
      <c r="C100" t="s">
        <v>301</v>
      </c>
      <c r="D100" t="s">
        <v>14</v>
      </c>
      <c r="E100" t="s">
        <v>15</v>
      </c>
      <c r="F100" s="1">
        <v>15002729</v>
      </c>
      <c r="H100" t="s">
        <v>99</v>
      </c>
      <c r="I100" t="s">
        <v>100</v>
      </c>
      <c r="K100" t="s">
        <v>154</v>
      </c>
      <c r="L100" t="s">
        <v>155</v>
      </c>
      <c r="M100" t="s">
        <v>20</v>
      </c>
      <c r="N100" s="1">
        <v>5</v>
      </c>
      <c r="O100" t="s">
        <v>86</v>
      </c>
      <c r="P100" t="s">
        <v>158</v>
      </c>
      <c r="Q100" s="2">
        <v>51.24</v>
      </c>
      <c r="S100" s="107">
        <v>42.07</v>
      </c>
      <c r="T100" s="80">
        <f>S100-Q100</f>
        <v>-9.1700000000000017</v>
      </c>
    </row>
    <row r="101" spans="1:29" x14ac:dyDescent="0.2">
      <c r="C101" t="s">
        <v>282</v>
      </c>
      <c r="D101" t="s">
        <v>14</v>
      </c>
      <c r="E101" t="s">
        <v>15</v>
      </c>
      <c r="F101" s="1">
        <v>15001222</v>
      </c>
      <c r="H101" t="s">
        <v>217</v>
      </c>
      <c r="I101" t="s">
        <v>218</v>
      </c>
      <c r="K101" t="s">
        <v>18</v>
      </c>
      <c r="L101" t="s">
        <v>19</v>
      </c>
      <c r="M101" t="s">
        <v>20</v>
      </c>
      <c r="N101" s="1">
        <v>2</v>
      </c>
      <c r="O101" t="s">
        <v>220</v>
      </c>
      <c r="P101" t="s">
        <v>219</v>
      </c>
      <c r="Q101" s="2">
        <v>52.66</v>
      </c>
      <c r="S101" s="107">
        <v>42.24</v>
      </c>
      <c r="T101" s="80">
        <f>S101-Q101</f>
        <v>-10.419999999999995</v>
      </c>
    </row>
    <row r="102" spans="1:29" x14ac:dyDescent="0.2">
      <c r="C102" t="s">
        <v>295</v>
      </c>
      <c r="D102" t="s">
        <v>14</v>
      </c>
      <c r="E102" t="s">
        <v>15</v>
      </c>
      <c r="F102" s="1">
        <v>15001890</v>
      </c>
      <c r="H102" t="s">
        <v>99</v>
      </c>
      <c r="I102" t="s">
        <v>100</v>
      </c>
      <c r="K102" t="s">
        <v>18</v>
      </c>
      <c r="L102" t="s">
        <v>19</v>
      </c>
      <c r="M102" t="s">
        <v>20</v>
      </c>
      <c r="N102" s="1">
        <v>3</v>
      </c>
      <c r="O102" t="s">
        <v>115</v>
      </c>
      <c r="P102" t="s">
        <v>110</v>
      </c>
      <c r="Q102" s="2">
        <v>53.75</v>
      </c>
      <c r="S102" s="107">
        <v>42.87</v>
      </c>
      <c r="T102" s="80">
        <f>S102-Q102</f>
        <v>-10.880000000000003</v>
      </c>
    </row>
    <row r="103" spans="1:29" x14ac:dyDescent="0.2">
      <c r="C103" t="s">
        <v>278</v>
      </c>
      <c r="D103" t="s">
        <v>14</v>
      </c>
      <c r="E103" t="s">
        <v>15</v>
      </c>
      <c r="F103" s="1">
        <v>15004313</v>
      </c>
      <c r="H103" t="s">
        <v>99</v>
      </c>
      <c r="I103" t="s">
        <v>100</v>
      </c>
      <c r="K103" t="s">
        <v>18</v>
      </c>
      <c r="L103" t="s">
        <v>19</v>
      </c>
      <c r="M103" t="s">
        <v>20</v>
      </c>
      <c r="N103" s="1">
        <v>6</v>
      </c>
      <c r="O103" t="s">
        <v>149</v>
      </c>
      <c r="P103" t="s">
        <v>91</v>
      </c>
      <c r="Q103" s="2">
        <v>53.77</v>
      </c>
      <c r="S103" s="107">
        <v>43.13</v>
      </c>
      <c r="T103" s="80">
        <f>S103-Q103</f>
        <v>-10.64</v>
      </c>
    </row>
    <row r="104" spans="1:29" ht="15" x14ac:dyDescent="0.25">
      <c r="C104" t="s">
        <v>289</v>
      </c>
      <c r="H104" s="67" t="s">
        <v>360</v>
      </c>
      <c r="I104" s="67" t="s">
        <v>361</v>
      </c>
      <c r="K104" s="67" t="s">
        <v>18</v>
      </c>
      <c r="L104" s="67" t="s">
        <v>19</v>
      </c>
      <c r="M104" s="67">
        <v>2015</v>
      </c>
      <c r="N104" s="67">
        <v>8</v>
      </c>
      <c r="O104" s="67" t="s">
        <v>23</v>
      </c>
      <c r="P104" s="67" t="s">
        <v>365</v>
      </c>
      <c r="Q104" s="67">
        <v>55</v>
      </c>
      <c r="S104" s="107">
        <v>43.4</v>
      </c>
      <c r="T104" s="80">
        <f>S104-Q104</f>
        <v>-11.600000000000001</v>
      </c>
    </row>
    <row r="105" spans="1:29" x14ac:dyDescent="0.2">
      <c r="C105" t="s">
        <v>278</v>
      </c>
      <c r="D105" t="s">
        <v>14</v>
      </c>
      <c r="E105" t="s">
        <v>15</v>
      </c>
      <c r="F105" s="1">
        <v>15004313</v>
      </c>
      <c r="H105" t="s">
        <v>82</v>
      </c>
      <c r="I105" t="s">
        <v>83</v>
      </c>
      <c r="K105" t="s">
        <v>18</v>
      </c>
      <c r="L105" t="s">
        <v>19</v>
      </c>
      <c r="M105" t="s">
        <v>20</v>
      </c>
      <c r="N105" s="1">
        <v>6</v>
      </c>
      <c r="O105" t="s">
        <v>86</v>
      </c>
      <c r="P105" t="s">
        <v>91</v>
      </c>
      <c r="Q105" s="2">
        <v>55.47</v>
      </c>
      <c r="S105" s="107">
        <v>43.54</v>
      </c>
      <c r="T105" s="80">
        <f>S105-Q105</f>
        <v>-11.93</v>
      </c>
    </row>
    <row r="106" spans="1:29" x14ac:dyDescent="0.2">
      <c r="C106" t="s">
        <v>294</v>
      </c>
      <c r="D106" t="s">
        <v>14</v>
      </c>
      <c r="E106" t="s">
        <v>15</v>
      </c>
      <c r="F106" s="1">
        <v>15001694</v>
      </c>
      <c r="H106" t="s">
        <v>99</v>
      </c>
      <c r="I106" t="s">
        <v>100</v>
      </c>
      <c r="K106" t="s">
        <v>194</v>
      </c>
      <c r="L106" t="s">
        <v>191</v>
      </c>
      <c r="M106" t="s">
        <v>20</v>
      </c>
      <c r="N106" s="1">
        <v>3</v>
      </c>
      <c r="O106" t="s">
        <v>86</v>
      </c>
      <c r="P106" t="s">
        <v>195</v>
      </c>
      <c r="Q106" s="2">
        <v>55.5</v>
      </c>
      <c r="S106" s="107">
        <v>45.71</v>
      </c>
      <c r="T106" s="80">
        <f>S106-Q106</f>
        <v>-9.7899999999999991</v>
      </c>
    </row>
    <row r="107" spans="1:29" x14ac:dyDescent="0.2">
      <c r="C107" t="s">
        <v>74</v>
      </c>
      <c r="D107" t="s">
        <v>14</v>
      </c>
      <c r="E107" t="s">
        <v>15</v>
      </c>
      <c r="F107" s="1">
        <v>15002403</v>
      </c>
      <c r="H107" t="s">
        <v>25</v>
      </c>
      <c r="I107" t="s">
        <v>26</v>
      </c>
      <c r="K107" t="s">
        <v>64</v>
      </c>
      <c r="L107" t="s">
        <v>65</v>
      </c>
      <c r="M107" t="s">
        <v>20</v>
      </c>
      <c r="N107" s="1">
        <v>4</v>
      </c>
      <c r="O107" t="s">
        <v>44</v>
      </c>
      <c r="P107" t="s">
        <v>67</v>
      </c>
      <c r="Q107" s="2">
        <v>59.35</v>
      </c>
      <c r="S107" s="107">
        <v>46.91</v>
      </c>
      <c r="T107" s="80">
        <f>S107-Q107</f>
        <v>-12.440000000000005</v>
      </c>
    </row>
    <row r="108" spans="1:29" x14ac:dyDescent="0.2">
      <c r="C108" t="s">
        <v>295</v>
      </c>
      <c r="D108" t="s">
        <v>14</v>
      </c>
      <c r="E108" t="s">
        <v>15</v>
      </c>
      <c r="F108" s="1">
        <v>15002525</v>
      </c>
      <c r="H108" t="s">
        <v>99</v>
      </c>
      <c r="I108" t="s">
        <v>100</v>
      </c>
      <c r="K108" t="s">
        <v>206</v>
      </c>
      <c r="L108" t="s">
        <v>174</v>
      </c>
      <c r="M108" t="s">
        <v>20</v>
      </c>
      <c r="N108" s="1">
        <v>4</v>
      </c>
      <c r="O108" t="s">
        <v>207</v>
      </c>
      <c r="P108" t="s">
        <v>208</v>
      </c>
      <c r="Q108" s="2">
        <v>60.27</v>
      </c>
      <c r="S108" s="107">
        <v>47.84</v>
      </c>
      <c r="T108" s="80">
        <f>S108-Q108</f>
        <v>-12.43</v>
      </c>
    </row>
    <row r="109" spans="1:29" x14ac:dyDescent="0.2">
      <c r="C109" t="s">
        <v>278</v>
      </c>
      <c r="D109" t="s">
        <v>14</v>
      </c>
      <c r="E109" t="s">
        <v>15</v>
      </c>
      <c r="F109" s="1">
        <v>15003615</v>
      </c>
      <c r="H109" t="s">
        <v>99</v>
      </c>
      <c r="I109" t="s">
        <v>100</v>
      </c>
      <c r="K109" t="s">
        <v>18</v>
      </c>
      <c r="L109" t="s">
        <v>19</v>
      </c>
      <c r="M109" t="s">
        <v>20</v>
      </c>
      <c r="N109" s="1">
        <v>5</v>
      </c>
      <c r="O109" t="s">
        <v>131</v>
      </c>
      <c r="P109" t="s">
        <v>132</v>
      </c>
      <c r="Q109" s="2">
        <v>60.4</v>
      </c>
      <c r="S109" s="107">
        <v>48.63</v>
      </c>
      <c r="T109" s="80">
        <f>S109-Q109</f>
        <v>-11.769999999999996</v>
      </c>
    </row>
    <row r="110" spans="1:29" x14ac:dyDescent="0.2">
      <c r="C110" t="s">
        <v>74</v>
      </c>
      <c r="D110" t="s">
        <v>14</v>
      </c>
      <c r="E110" t="s">
        <v>15</v>
      </c>
      <c r="F110" s="1">
        <v>15002726</v>
      </c>
      <c r="H110" t="s">
        <v>99</v>
      </c>
      <c r="I110" t="s">
        <v>100</v>
      </c>
      <c r="K110" t="s">
        <v>209</v>
      </c>
      <c r="L110" t="s">
        <v>201</v>
      </c>
      <c r="M110" t="s">
        <v>20</v>
      </c>
      <c r="N110" s="1">
        <v>5</v>
      </c>
      <c r="O110" t="s">
        <v>44</v>
      </c>
      <c r="P110" t="s">
        <v>210</v>
      </c>
      <c r="Q110" s="2">
        <v>63.04</v>
      </c>
      <c r="S110" s="107">
        <v>48.75</v>
      </c>
      <c r="T110" s="80">
        <f>S110-Q110</f>
        <v>-14.29</v>
      </c>
    </row>
    <row r="111" spans="1:29" x14ac:dyDescent="0.2">
      <c r="C111" t="s">
        <v>74</v>
      </c>
      <c r="D111" t="s">
        <v>14</v>
      </c>
      <c r="E111" t="s">
        <v>15</v>
      </c>
      <c r="F111" s="1">
        <v>15001726</v>
      </c>
      <c r="H111" t="s">
        <v>99</v>
      </c>
      <c r="I111" t="s">
        <v>100</v>
      </c>
      <c r="K111" t="s">
        <v>200</v>
      </c>
      <c r="L111" t="s">
        <v>201</v>
      </c>
      <c r="M111" t="s">
        <v>20</v>
      </c>
      <c r="N111" s="1">
        <v>3</v>
      </c>
      <c r="O111" t="s">
        <v>44</v>
      </c>
      <c r="P111" t="s">
        <v>202</v>
      </c>
      <c r="Q111" s="2">
        <v>64.67</v>
      </c>
      <c r="S111" s="107">
        <v>49.88</v>
      </c>
      <c r="T111" s="80">
        <f>S111-Q111</f>
        <v>-14.79</v>
      </c>
    </row>
    <row r="112" spans="1:29" ht="15" x14ac:dyDescent="0.25">
      <c r="C112" t="s">
        <v>387</v>
      </c>
      <c r="D112" s="72" t="s">
        <v>388</v>
      </c>
      <c r="L112" s="72" t="s">
        <v>389</v>
      </c>
      <c r="M112" s="72">
        <v>2015</v>
      </c>
      <c r="Q112" s="72">
        <v>65</v>
      </c>
      <c r="S112" s="107">
        <v>50</v>
      </c>
      <c r="T112" s="80">
        <f>S112-Q112</f>
        <v>-15</v>
      </c>
    </row>
    <row r="113" spans="3:20" x14ac:dyDescent="0.2">
      <c r="C113" t="s">
        <v>278</v>
      </c>
      <c r="D113" t="s">
        <v>14</v>
      </c>
      <c r="E113" t="s">
        <v>15</v>
      </c>
      <c r="F113" s="1">
        <v>15003198</v>
      </c>
      <c r="H113" t="s">
        <v>99</v>
      </c>
      <c r="I113" t="s">
        <v>100</v>
      </c>
      <c r="K113" t="s">
        <v>212</v>
      </c>
      <c r="L113" t="s">
        <v>65</v>
      </c>
      <c r="M113" t="s">
        <v>20</v>
      </c>
      <c r="N113" s="1">
        <v>5</v>
      </c>
      <c r="O113" t="s">
        <v>213</v>
      </c>
      <c r="P113" t="s">
        <v>214</v>
      </c>
      <c r="Q113" s="2">
        <v>69.959999999999994</v>
      </c>
      <c r="S113" s="107">
        <v>51.24</v>
      </c>
      <c r="T113" s="80">
        <f>S113-Q113</f>
        <v>-18.719999999999992</v>
      </c>
    </row>
    <row r="114" spans="3:20" x14ac:dyDescent="0.2">
      <c r="C114" t="s">
        <v>278</v>
      </c>
      <c r="D114" t="s">
        <v>14</v>
      </c>
      <c r="E114" t="s">
        <v>15</v>
      </c>
      <c r="F114" s="1">
        <v>15004289</v>
      </c>
      <c r="H114" t="s">
        <v>99</v>
      </c>
      <c r="I114" t="s">
        <v>100</v>
      </c>
      <c r="K114" t="s">
        <v>18</v>
      </c>
      <c r="L114" t="s">
        <v>19</v>
      </c>
      <c r="M114" t="s">
        <v>20</v>
      </c>
      <c r="N114" s="1">
        <v>6</v>
      </c>
      <c r="O114" t="s">
        <v>146</v>
      </c>
      <c r="P114" t="s">
        <v>147</v>
      </c>
      <c r="Q114" s="2">
        <v>71.89</v>
      </c>
      <c r="S114" s="107">
        <v>52.66</v>
      </c>
      <c r="T114" s="80">
        <f>S114-Q114</f>
        <v>-19.230000000000004</v>
      </c>
    </row>
    <row r="115" spans="3:20" x14ac:dyDescent="0.2">
      <c r="C115" t="s">
        <v>274</v>
      </c>
      <c r="D115" t="s">
        <v>14</v>
      </c>
      <c r="E115" t="s">
        <v>15</v>
      </c>
      <c r="F115" s="1">
        <v>15002080</v>
      </c>
      <c r="H115" t="s">
        <v>217</v>
      </c>
      <c r="I115" t="s">
        <v>218</v>
      </c>
      <c r="K115" t="s">
        <v>233</v>
      </c>
      <c r="L115" t="s">
        <v>234</v>
      </c>
      <c r="M115" t="s">
        <v>20</v>
      </c>
      <c r="N115" s="1">
        <v>4</v>
      </c>
      <c r="O115" t="s">
        <v>235</v>
      </c>
      <c r="P115" t="s">
        <v>236</v>
      </c>
      <c r="Q115" s="2">
        <v>72.42</v>
      </c>
      <c r="S115" s="107">
        <v>53.75</v>
      </c>
      <c r="T115" s="80">
        <f>S115-Q115</f>
        <v>-18.670000000000002</v>
      </c>
    </row>
    <row r="116" spans="3:20" x14ac:dyDescent="0.2">
      <c r="C116" t="s">
        <v>295</v>
      </c>
      <c r="D116" t="s">
        <v>14</v>
      </c>
      <c r="E116" t="s">
        <v>15</v>
      </c>
      <c r="F116" s="1">
        <v>15002726</v>
      </c>
      <c r="H116" t="s">
        <v>99</v>
      </c>
      <c r="I116" t="s">
        <v>100</v>
      </c>
      <c r="K116" t="s">
        <v>209</v>
      </c>
      <c r="L116" t="s">
        <v>201</v>
      </c>
      <c r="M116" t="s">
        <v>20</v>
      </c>
      <c r="N116" s="1">
        <v>5</v>
      </c>
      <c r="O116" t="s">
        <v>86</v>
      </c>
      <c r="P116" t="s">
        <v>210</v>
      </c>
      <c r="Q116" s="2">
        <v>72.44</v>
      </c>
      <c r="S116" s="107">
        <v>53.77</v>
      </c>
      <c r="T116" s="80">
        <f>S116-Q116</f>
        <v>-18.669999999999995</v>
      </c>
    </row>
    <row r="117" spans="3:20" ht="15" x14ac:dyDescent="0.25">
      <c r="C117" t="s">
        <v>282</v>
      </c>
      <c r="H117" s="67" t="s">
        <v>217</v>
      </c>
      <c r="I117" s="67" t="s">
        <v>218</v>
      </c>
      <c r="K117" s="67" t="s">
        <v>352</v>
      </c>
      <c r="L117" s="67" t="s">
        <v>234</v>
      </c>
      <c r="M117" s="67">
        <v>2015</v>
      </c>
      <c r="N117" s="67">
        <v>9</v>
      </c>
      <c r="O117" s="67" t="s">
        <v>353</v>
      </c>
      <c r="P117" s="67">
        <v>8390541</v>
      </c>
      <c r="Q117" s="67">
        <v>73.12</v>
      </c>
      <c r="S117" s="107">
        <v>53.95</v>
      </c>
      <c r="T117" s="80">
        <f>S117-Q117</f>
        <v>-19.170000000000002</v>
      </c>
    </row>
    <row r="118" spans="3:20" x14ac:dyDescent="0.2">
      <c r="C118" t="s">
        <v>295</v>
      </c>
      <c r="D118" t="s">
        <v>14</v>
      </c>
      <c r="E118" t="s">
        <v>15</v>
      </c>
      <c r="F118" s="1">
        <v>15001924</v>
      </c>
      <c r="H118" t="s">
        <v>99</v>
      </c>
      <c r="I118" t="s">
        <v>100</v>
      </c>
      <c r="K118" t="s">
        <v>18</v>
      </c>
      <c r="L118" t="s">
        <v>19</v>
      </c>
      <c r="M118" t="s">
        <v>20</v>
      </c>
      <c r="N118" s="1">
        <v>3</v>
      </c>
      <c r="O118" t="s">
        <v>112</v>
      </c>
      <c r="P118" t="s">
        <v>111</v>
      </c>
      <c r="Q118" s="2">
        <v>73.849999999999994</v>
      </c>
      <c r="S118" s="107">
        <v>55</v>
      </c>
      <c r="T118" s="80">
        <f>S118-Q118</f>
        <v>-18.849999999999994</v>
      </c>
    </row>
    <row r="119" spans="3:20" x14ac:dyDescent="0.2">
      <c r="C119" t="s">
        <v>295</v>
      </c>
      <c r="D119" t="s">
        <v>14</v>
      </c>
      <c r="E119" t="s">
        <v>15</v>
      </c>
      <c r="F119" s="1">
        <v>15001167</v>
      </c>
      <c r="H119" t="s">
        <v>99</v>
      </c>
      <c r="I119" t="s">
        <v>100</v>
      </c>
      <c r="K119" t="s">
        <v>18</v>
      </c>
      <c r="L119" t="s">
        <v>19</v>
      </c>
      <c r="M119" t="s">
        <v>20</v>
      </c>
      <c r="N119" s="1">
        <v>2</v>
      </c>
      <c r="O119" t="s">
        <v>109</v>
      </c>
      <c r="P119" t="s">
        <v>107</v>
      </c>
      <c r="Q119" s="2">
        <v>73.900000000000006</v>
      </c>
      <c r="S119" s="107">
        <v>55</v>
      </c>
      <c r="T119" s="80">
        <f>S119-Q119</f>
        <v>-18.900000000000006</v>
      </c>
    </row>
    <row r="120" spans="3:20" x14ac:dyDescent="0.2">
      <c r="C120" t="s">
        <v>295</v>
      </c>
      <c r="D120" t="s">
        <v>14</v>
      </c>
      <c r="E120" t="s">
        <v>15</v>
      </c>
      <c r="F120" s="1">
        <v>15002178</v>
      </c>
      <c r="H120" t="s">
        <v>99</v>
      </c>
      <c r="I120" t="s">
        <v>100</v>
      </c>
      <c r="K120" t="s">
        <v>179</v>
      </c>
      <c r="L120" t="s">
        <v>180</v>
      </c>
      <c r="M120" t="s">
        <v>20</v>
      </c>
      <c r="N120" s="1">
        <v>4</v>
      </c>
      <c r="O120" t="s">
        <v>86</v>
      </c>
      <c r="P120" t="s">
        <v>181</v>
      </c>
      <c r="Q120" s="2">
        <v>73.95</v>
      </c>
      <c r="S120" s="107">
        <v>55.47</v>
      </c>
      <c r="T120" s="80">
        <f>S120-Q120</f>
        <v>-18.480000000000004</v>
      </c>
    </row>
    <row r="121" spans="3:20" x14ac:dyDescent="0.2">
      <c r="C121" t="s">
        <v>295</v>
      </c>
      <c r="D121" t="s">
        <v>14</v>
      </c>
      <c r="E121" t="s">
        <v>15</v>
      </c>
      <c r="F121" s="1">
        <v>15002178</v>
      </c>
      <c r="H121" t="s">
        <v>99</v>
      </c>
      <c r="I121" t="s">
        <v>100</v>
      </c>
      <c r="K121" t="s">
        <v>179</v>
      </c>
      <c r="L121" t="s">
        <v>180</v>
      </c>
      <c r="M121" t="s">
        <v>20</v>
      </c>
      <c r="N121" s="1">
        <v>4</v>
      </c>
      <c r="O121" t="s">
        <v>86</v>
      </c>
      <c r="P121" t="s">
        <v>181</v>
      </c>
      <c r="Q121" s="2">
        <v>73.95</v>
      </c>
      <c r="S121" s="107">
        <v>55.5</v>
      </c>
      <c r="T121" s="80">
        <f>S121-Q121</f>
        <v>-18.450000000000003</v>
      </c>
    </row>
    <row r="122" spans="3:20" x14ac:dyDescent="0.2">
      <c r="C122" t="s">
        <v>272</v>
      </c>
      <c r="D122" t="s">
        <v>14</v>
      </c>
      <c r="E122" t="s">
        <v>15</v>
      </c>
      <c r="F122" s="1">
        <v>15002651</v>
      </c>
      <c r="H122" t="s">
        <v>99</v>
      </c>
      <c r="I122" t="s">
        <v>100</v>
      </c>
      <c r="K122" t="s">
        <v>18</v>
      </c>
      <c r="L122" t="s">
        <v>19</v>
      </c>
      <c r="M122" t="s">
        <v>20</v>
      </c>
      <c r="N122" s="1">
        <v>4</v>
      </c>
      <c r="O122" t="s">
        <v>125</v>
      </c>
      <c r="P122" t="s">
        <v>22</v>
      </c>
      <c r="Q122" s="2">
        <v>78.78</v>
      </c>
      <c r="S122" s="107">
        <v>59.35</v>
      </c>
      <c r="T122" s="80">
        <f>S122-Q122</f>
        <v>-19.43</v>
      </c>
    </row>
    <row r="123" spans="3:20" x14ac:dyDescent="0.2">
      <c r="C123" t="s">
        <v>285</v>
      </c>
      <c r="D123" t="s">
        <v>14</v>
      </c>
      <c r="E123" t="s">
        <v>15</v>
      </c>
      <c r="F123" s="1">
        <v>15001796</v>
      </c>
      <c r="H123" t="s">
        <v>244</v>
      </c>
      <c r="I123" t="s">
        <v>245</v>
      </c>
      <c r="K123" t="s">
        <v>18</v>
      </c>
      <c r="L123" t="s">
        <v>141</v>
      </c>
      <c r="M123" t="s">
        <v>20</v>
      </c>
      <c r="N123" s="1">
        <v>3</v>
      </c>
      <c r="O123" t="s">
        <v>246</v>
      </c>
      <c r="P123" t="s">
        <v>247</v>
      </c>
      <c r="Q123" s="2">
        <v>82.23</v>
      </c>
      <c r="S123" s="107">
        <v>60.27</v>
      </c>
      <c r="T123" s="80">
        <f>S123-Q123</f>
        <v>-21.96</v>
      </c>
    </row>
    <row r="124" spans="3:20" x14ac:dyDescent="0.2">
      <c r="C124" t="s">
        <v>285</v>
      </c>
      <c r="D124" t="s">
        <v>14</v>
      </c>
      <c r="E124" t="s">
        <v>15</v>
      </c>
      <c r="F124" s="1">
        <v>15003211</v>
      </c>
      <c r="H124" t="s">
        <v>244</v>
      </c>
      <c r="I124" t="s">
        <v>245</v>
      </c>
      <c r="K124" t="s">
        <v>18</v>
      </c>
      <c r="L124" t="s">
        <v>141</v>
      </c>
      <c r="M124" t="s">
        <v>20</v>
      </c>
      <c r="N124" s="1">
        <v>5</v>
      </c>
      <c r="O124" t="s">
        <v>248</v>
      </c>
      <c r="P124" t="s">
        <v>249</v>
      </c>
      <c r="Q124" s="2">
        <v>82.23</v>
      </c>
      <c r="S124" s="107">
        <v>60.4</v>
      </c>
      <c r="T124" s="80">
        <f>S124-Q124</f>
        <v>-21.830000000000005</v>
      </c>
    </row>
    <row r="125" spans="3:20" ht="15" x14ac:dyDescent="0.25">
      <c r="C125" t="s">
        <v>395</v>
      </c>
      <c r="D125" s="72" t="s">
        <v>391</v>
      </c>
      <c r="L125" s="72" t="s">
        <v>396</v>
      </c>
      <c r="M125" s="72">
        <v>2015</v>
      </c>
      <c r="Q125" s="72">
        <v>90</v>
      </c>
      <c r="S125" s="107">
        <v>63.04</v>
      </c>
      <c r="T125" s="80">
        <f>S125-Q125</f>
        <v>-26.96</v>
      </c>
    </row>
    <row r="126" spans="3:20" ht="15" x14ac:dyDescent="0.25">
      <c r="C126" t="s">
        <v>289</v>
      </c>
      <c r="H126" s="67" t="s">
        <v>360</v>
      </c>
      <c r="I126" s="67" t="s">
        <v>361</v>
      </c>
      <c r="K126" s="67" t="s">
        <v>18</v>
      </c>
      <c r="L126" s="67" t="s">
        <v>19</v>
      </c>
      <c r="M126" s="67">
        <v>2015</v>
      </c>
      <c r="N126" s="67">
        <v>7</v>
      </c>
      <c r="O126" s="67" t="s">
        <v>23</v>
      </c>
      <c r="P126" s="67" t="s">
        <v>364</v>
      </c>
      <c r="Q126" s="67">
        <v>90.31</v>
      </c>
      <c r="S126" s="107">
        <v>64.67</v>
      </c>
      <c r="T126" s="80">
        <f>S126-Q126</f>
        <v>-25.64</v>
      </c>
    </row>
    <row r="127" spans="3:20" x14ac:dyDescent="0.2">
      <c r="C127" t="s">
        <v>282</v>
      </c>
      <c r="D127" t="s">
        <v>14</v>
      </c>
      <c r="E127" t="s">
        <v>15</v>
      </c>
      <c r="F127" s="1">
        <v>15001222</v>
      </c>
      <c r="H127" t="s">
        <v>217</v>
      </c>
      <c r="I127" t="s">
        <v>218</v>
      </c>
      <c r="K127" t="s">
        <v>18</v>
      </c>
      <c r="L127" t="s">
        <v>19</v>
      </c>
      <c r="M127" t="s">
        <v>20</v>
      </c>
      <c r="N127" s="1">
        <v>2</v>
      </c>
      <c r="O127" t="s">
        <v>128</v>
      </c>
      <c r="P127" t="s">
        <v>219</v>
      </c>
      <c r="Q127" s="2">
        <v>94.5</v>
      </c>
      <c r="S127" s="107">
        <v>69.959999999999994</v>
      </c>
      <c r="T127" s="80">
        <f>S127-Q127</f>
        <v>-24.540000000000006</v>
      </c>
    </row>
    <row r="128" spans="3:20" x14ac:dyDescent="0.2">
      <c r="C128" t="s">
        <v>278</v>
      </c>
      <c r="D128" t="s">
        <v>14</v>
      </c>
      <c r="E128" t="s">
        <v>15</v>
      </c>
      <c r="F128" s="1">
        <v>15002651</v>
      </c>
      <c r="H128" t="s">
        <v>217</v>
      </c>
      <c r="I128" t="s">
        <v>218</v>
      </c>
      <c r="K128" t="s">
        <v>18</v>
      </c>
      <c r="L128" t="s">
        <v>19</v>
      </c>
      <c r="M128" t="s">
        <v>20</v>
      </c>
      <c r="N128" s="1">
        <v>4</v>
      </c>
      <c r="O128" t="s">
        <v>224</v>
      </c>
      <c r="P128" t="s">
        <v>22</v>
      </c>
      <c r="Q128" s="2">
        <v>97.5</v>
      </c>
      <c r="S128" s="107">
        <v>71.89</v>
      </c>
      <c r="T128" s="80">
        <f>S128-Q128</f>
        <v>-25.61</v>
      </c>
    </row>
    <row r="129" spans="3:20" ht="15" x14ac:dyDescent="0.25">
      <c r="C129" t="s">
        <v>382</v>
      </c>
      <c r="D129" s="72" t="s">
        <v>388</v>
      </c>
      <c r="L129" s="72" t="s">
        <v>394</v>
      </c>
      <c r="M129" s="72">
        <v>2015</v>
      </c>
      <c r="Q129" s="72">
        <v>100</v>
      </c>
      <c r="S129" s="107">
        <v>72.42</v>
      </c>
      <c r="T129" s="80">
        <f>S129-Q129</f>
        <v>-27.58</v>
      </c>
    </row>
    <row r="130" spans="3:20" x14ac:dyDescent="0.2">
      <c r="C130" t="s">
        <v>269</v>
      </c>
      <c r="D130" t="s">
        <v>14</v>
      </c>
      <c r="E130" t="s">
        <v>15</v>
      </c>
      <c r="F130" s="1">
        <v>15003313</v>
      </c>
      <c r="H130" t="s">
        <v>99</v>
      </c>
      <c r="I130" t="s">
        <v>100</v>
      </c>
      <c r="K130" t="s">
        <v>18</v>
      </c>
      <c r="L130" t="s">
        <v>138</v>
      </c>
      <c r="M130" t="s">
        <v>20</v>
      </c>
      <c r="N130" s="1">
        <v>5</v>
      </c>
      <c r="O130" t="s">
        <v>139</v>
      </c>
      <c r="P130" t="s">
        <v>140</v>
      </c>
      <c r="Q130" s="2">
        <v>107.51</v>
      </c>
      <c r="S130" s="107">
        <v>72.44</v>
      </c>
      <c r="T130" s="80">
        <f>S130-Q130</f>
        <v>-35.070000000000007</v>
      </c>
    </row>
    <row r="131" spans="3:20" x14ac:dyDescent="0.2">
      <c r="C131" t="s">
        <v>295</v>
      </c>
      <c r="D131" t="s">
        <v>14</v>
      </c>
      <c r="E131" t="s">
        <v>15</v>
      </c>
      <c r="F131" s="1">
        <v>15003198</v>
      </c>
      <c r="H131" t="s">
        <v>99</v>
      </c>
      <c r="I131" t="s">
        <v>100</v>
      </c>
      <c r="K131" t="s">
        <v>212</v>
      </c>
      <c r="L131" t="s">
        <v>65</v>
      </c>
      <c r="M131" t="s">
        <v>20</v>
      </c>
      <c r="N131" s="1">
        <v>5</v>
      </c>
      <c r="O131" t="s">
        <v>215</v>
      </c>
      <c r="P131" t="s">
        <v>214</v>
      </c>
      <c r="Q131" s="2">
        <v>111.39</v>
      </c>
      <c r="S131" s="107">
        <v>73.12</v>
      </c>
      <c r="T131" s="80">
        <f>S131-Q131</f>
        <v>-38.269999999999996</v>
      </c>
    </row>
    <row r="132" spans="3:20" x14ac:dyDescent="0.2">
      <c r="C132" t="s">
        <v>295</v>
      </c>
      <c r="D132" t="s">
        <v>14</v>
      </c>
      <c r="E132" t="s">
        <v>15</v>
      </c>
      <c r="F132" s="1">
        <v>15001949</v>
      </c>
      <c r="H132" t="s">
        <v>99</v>
      </c>
      <c r="I132" t="s">
        <v>100</v>
      </c>
      <c r="K132" t="s">
        <v>18</v>
      </c>
      <c r="L132" t="s">
        <v>19</v>
      </c>
      <c r="M132" t="s">
        <v>20</v>
      </c>
      <c r="N132" s="1">
        <v>3</v>
      </c>
      <c r="O132" t="s">
        <v>113</v>
      </c>
      <c r="P132" t="s">
        <v>114</v>
      </c>
      <c r="Q132" s="2">
        <v>123.43</v>
      </c>
      <c r="S132" s="107">
        <v>73.760000000000005</v>
      </c>
      <c r="T132" s="80">
        <f>S132-Q132</f>
        <v>-49.67</v>
      </c>
    </row>
    <row r="133" spans="3:20" x14ac:dyDescent="0.2">
      <c r="C133" t="s">
        <v>278</v>
      </c>
      <c r="D133" t="s">
        <v>14</v>
      </c>
      <c r="E133" t="s">
        <v>15</v>
      </c>
      <c r="F133" s="1">
        <v>15004313</v>
      </c>
      <c r="H133" t="s">
        <v>99</v>
      </c>
      <c r="I133" t="s">
        <v>100</v>
      </c>
      <c r="K133" t="s">
        <v>18</v>
      </c>
      <c r="L133" t="s">
        <v>19</v>
      </c>
      <c r="M133" t="s">
        <v>20</v>
      </c>
      <c r="N133" s="1">
        <v>6</v>
      </c>
      <c r="O133" t="s">
        <v>144</v>
      </c>
      <c r="P133" t="s">
        <v>91</v>
      </c>
      <c r="Q133" s="2">
        <v>124.63</v>
      </c>
      <c r="S133" s="107">
        <v>73.849999999999994</v>
      </c>
      <c r="T133" s="80">
        <f>S133-Q133</f>
        <v>-50.78</v>
      </c>
    </row>
    <row r="134" spans="3:20" x14ac:dyDescent="0.2">
      <c r="C134" t="s">
        <v>74</v>
      </c>
      <c r="D134" t="s">
        <v>14</v>
      </c>
      <c r="E134" t="s">
        <v>15</v>
      </c>
      <c r="F134" s="1">
        <v>15001694</v>
      </c>
      <c r="H134" t="s">
        <v>99</v>
      </c>
      <c r="I134" t="s">
        <v>100</v>
      </c>
      <c r="K134" t="s">
        <v>194</v>
      </c>
      <c r="L134" t="s">
        <v>191</v>
      </c>
      <c r="M134" t="s">
        <v>20</v>
      </c>
      <c r="N134" s="1">
        <v>3</v>
      </c>
      <c r="O134" t="s">
        <v>44</v>
      </c>
      <c r="P134" t="s">
        <v>195</v>
      </c>
      <c r="Q134" s="2">
        <v>125.8</v>
      </c>
      <c r="S134" s="107">
        <v>73.900000000000006</v>
      </c>
      <c r="T134" s="80">
        <f>S134-Q134</f>
        <v>-51.899999999999991</v>
      </c>
    </row>
    <row r="135" spans="3:20" x14ac:dyDescent="0.2">
      <c r="C135" t="s">
        <v>278</v>
      </c>
      <c r="D135" t="s">
        <v>14</v>
      </c>
      <c r="E135" t="s">
        <v>15</v>
      </c>
      <c r="F135" s="1">
        <v>15003404</v>
      </c>
      <c r="H135" t="s">
        <v>99</v>
      </c>
      <c r="I135" t="s">
        <v>100</v>
      </c>
      <c r="K135" t="s">
        <v>18</v>
      </c>
      <c r="L135" t="s">
        <v>141</v>
      </c>
      <c r="M135" t="s">
        <v>20</v>
      </c>
      <c r="N135" s="1">
        <v>5</v>
      </c>
      <c r="O135" t="s">
        <v>142</v>
      </c>
      <c r="P135" t="s">
        <v>143</v>
      </c>
      <c r="Q135" s="2">
        <v>126.41</v>
      </c>
      <c r="S135" s="107">
        <v>73.95</v>
      </c>
      <c r="T135" s="80">
        <f>S135-Q135</f>
        <v>-52.459999999999994</v>
      </c>
    </row>
    <row r="136" spans="3:20" x14ac:dyDescent="0.2">
      <c r="C136" t="s">
        <v>272</v>
      </c>
      <c r="D136" t="s">
        <v>14</v>
      </c>
      <c r="E136" t="s">
        <v>15</v>
      </c>
      <c r="F136" s="1">
        <v>15004313</v>
      </c>
      <c r="H136" t="s">
        <v>99</v>
      </c>
      <c r="I136" t="s">
        <v>100</v>
      </c>
      <c r="K136" t="s">
        <v>18</v>
      </c>
      <c r="L136" t="s">
        <v>19</v>
      </c>
      <c r="M136" t="s">
        <v>20</v>
      </c>
      <c r="N136" s="1">
        <v>6</v>
      </c>
      <c r="O136" t="s">
        <v>109</v>
      </c>
      <c r="P136" t="s">
        <v>91</v>
      </c>
      <c r="Q136" s="2">
        <v>127.3</v>
      </c>
      <c r="S136" s="107">
        <v>73.95</v>
      </c>
      <c r="T136" s="80">
        <f>S136-Q136</f>
        <v>-53.349999999999994</v>
      </c>
    </row>
    <row r="137" spans="3:20" x14ac:dyDescent="0.2">
      <c r="C137" t="s">
        <v>278</v>
      </c>
      <c r="D137" t="s">
        <v>14</v>
      </c>
      <c r="E137" t="s">
        <v>15</v>
      </c>
      <c r="F137" s="1">
        <v>15002651</v>
      </c>
      <c r="H137" t="s">
        <v>99</v>
      </c>
      <c r="I137" t="s">
        <v>100</v>
      </c>
      <c r="K137" t="s">
        <v>18</v>
      </c>
      <c r="L137" t="s">
        <v>19</v>
      </c>
      <c r="M137" t="s">
        <v>20</v>
      </c>
      <c r="N137" s="1">
        <v>4</v>
      </c>
      <c r="O137" t="s">
        <v>126</v>
      </c>
      <c r="P137" t="s">
        <v>22</v>
      </c>
      <c r="Q137" s="2">
        <v>132.5</v>
      </c>
      <c r="S137" s="107">
        <v>78.78</v>
      </c>
      <c r="T137" s="80">
        <f>S137-Q137</f>
        <v>-53.72</v>
      </c>
    </row>
    <row r="138" spans="3:20" x14ac:dyDescent="0.2">
      <c r="C138" t="s">
        <v>74</v>
      </c>
      <c r="D138" t="s">
        <v>14</v>
      </c>
      <c r="E138" t="s">
        <v>15</v>
      </c>
      <c r="F138" s="1">
        <v>15001693</v>
      </c>
      <c r="H138" t="s">
        <v>99</v>
      </c>
      <c r="I138" t="s">
        <v>100</v>
      </c>
      <c r="K138" t="s">
        <v>190</v>
      </c>
      <c r="L138" t="s">
        <v>191</v>
      </c>
      <c r="M138" t="s">
        <v>20</v>
      </c>
      <c r="N138" s="1">
        <v>3</v>
      </c>
      <c r="O138" t="s">
        <v>44</v>
      </c>
      <c r="P138" t="s">
        <v>192</v>
      </c>
      <c r="Q138" s="2">
        <v>134.86000000000001</v>
      </c>
      <c r="S138" s="107">
        <v>82.23</v>
      </c>
      <c r="T138" s="80">
        <f>S138-Q138</f>
        <v>-52.63000000000001</v>
      </c>
    </row>
    <row r="139" spans="3:20" ht="15" x14ac:dyDescent="0.25">
      <c r="C139" t="s">
        <v>382</v>
      </c>
      <c r="D139" s="72" t="s">
        <v>388</v>
      </c>
      <c r="L139" s="72" t="s">
        <v>393</v>
      </c>
      <c r="M139" s="72">
        <v>2015</v>
      </c>
      <c r="Q139" s="72">
        <v>153</v>
      </c>
      <c r="S139" s="107">
        <v>82.23</v>
      </c>
      <c r="T139" s="80">
        <f>S139-Q139</f>
        <v>-70.77</v>
      </c>
    </row>
    <row r="140" spans="3:20" x14ac:dyDescent="0.2">
      <c r="C140" t="s">
        <v>278</v>
      </c>
      <c r="D140" t="s">
        <v>14</v>
      </c>
      <c r="E140" t="s">
        <v>15</v>
      </c>
      <c r="F140" s="1">
        <v>15004199</v>
      </c>
      <c r="H140" t="s">
        <v>217</v>
      </c>
      <c r="I140" t="s">
        <v>218</v>
      </c>
      <c r="K140" t="s">
        <v>18</v>
      </c>
      <c r="L140" t="s">
        <v>226</v>
      </c>
      <c r="M140" t="s">
        <v>20</v>
      </c>
      <c r="N140" s="1">
        <v>6</v>
      </c>
      <c r="O140" t="s">
        <v>227</v>
      </c>
      <c r="P140" t="s">
        <v>228</v>
      </c>
      <c r="Q140" s="2">
        <v>153.79</v>
      </c>
      <c r="S140" s="107">
        <v>85</v>
      </c>
      <c r="T140" s="80">
        <f>S140-Q140</f>
        <v>-68.789999999999992</v>
      </c>
    </row>
    <row r="141" spans="3:20" x14ac:dyDescent="0.2">
      <c r="C141" t="s">
        <v>295</v>
      </c>
      <c r="D141" t="s">
        <v>14</v>
      </c>
      <c r="E141" t="s">
        <v>15</v>
      </c>
      <c r="F141" s="1">
        <v>15002596</v>
      </c>
      <c r="H141" t="s">
        <v>99</v>
      </c>
      <c r="I141" t="s">
        <v>100</v>
      </c>
      <c r="K141" t="s">
        <v>18</v>
      </c>
      <c r="L141" t="s">
        <v>19</v>
      </c>
      <c r="M141" t="s">
        <v>20</v>
      </c>
      <c r="N141" s="1">
        <v>4</v>
      </c>
      <c r="O141" t="s">
        <v>128</v>
      </c>
      <c r="P141" t="s">
        <v>124</v>
      </c>
      <c r="Q141" s="2">
        <v>173.9</v>
      </c>
      <c r="S141" s="107">
        <v>90.31</v>
      </c>
      <c r="T141" s="80">
        <f>S141-Q141</f>
        <v>-83.59</v>
      </c>
    </row>
    <row r="142" spans="3:20" x14ac:dyDescent="0.2">
      <c r="C142" t="s">
        <v>277</v>
      </c>
      <c r="D142" t="s">
        <v>14</v>
      </c>
      <c r="E142" t="s">
        <v>15</v>
      </c>
      <c r="F142" s="1">
        <v>15002651</v>
      </c>
      <c r="H142" t="s">
        <v>217</v>
      </c>
      <c r="I142" t="s">
        <v>218</v>
      </c>
      <c r="K142" t="s">
        <v>18</v>
      </c>
      <c r="L142" t="s">
        <v>19</v>
      </c>
      <c r="M142" t="s">
        <v>20</v>
      </c>
      <c r="N142" s="1">
        <v>4</v>
      </c>
      <c r="O142" t="s">
        <v>109</v>
      </c>
      <c r="P142" t="s">
        <v>22</v>
      </c>
      <c r="Q142" s="2">
        <v>185.2</v>
      </c>
      <c r="S142" s="107">
        <v>94.5</v>
      </c>
      <c r="T142" s="80">
        <f>S142-Q142</f>
        <v>-90.699999999999989</v>
      </c>
    </row>
    <row r="143" spans="3:20" x14ac:dyDescent="0.2">
      <c r="C143" t="s">
        <v>278</v>
      </c>
      <c r="D143" t="s">
        <v>14</v>
      </c>
      <c r="E143" t="s">
        <v>15</v>
      </c>
      <c r="F143" s="1">
        <v>15001018</v>
      </c>
      <c r="H143" t="s">
        <v>217</v>
      </c>
      <c r="I143" t="s">
        <v>218</v>
      </c>
      <c r="K143" t="s">
        <v>229</v>
      </c>
      <c r="L143" t="s">
        <v>230</v>
      </c>
      <c r="M143" t="s">
        <v>20</v>
      </c>
      <c r="N143" s="1">
        <v>2</v>
      </c>
      <c r="O143" t="s">
        <v>231</v>
      </c>
      <c r="P143" t="s">
        <v>232</v>
      </c>
      <c r="Q143" s="2">
        <v>193.75</v>
      </c>
      <c r="S143" s="107">
        <v>97.5</v>
      </c>
      <c r="T143" s="80">
        <f>S143-Q143</f>
        <v>-96.25</v>
      </c>
    </row>
    <row r="144" spans="3:20" x14ac:dyDescent="0.2">
      <c r="C144" t="s">
        <v>278</v>
      </c>
      <c r="D144" t="s">
        <v>14</v>
      </c>
      <c r="E144" t="s">
        <v>15</v>
      </c>
      <c r="F144" s="1">
        <v>15001222</v>
      </c>
      <c r="H144" t="s">
        <v>217</v>
      </c>
      <c r="I144" t="s">
        <v>218</v>
      </c>
      <c r="K144" t="s">
        <v>18</v>
      </c>
      <c r="L144" t="s">
        <v>19</v>
      </c>
      <c r="M144" t="s">
        <v>20</v>
      </c>
      <c r="N144" s="1">
        <v>2</v>
      </c>
      <c r="O144" t="s">
        <v>221</v>
      </c>
      <c r="P144" t="s">
        <v>219</v>
      </c>
      <c r="Q144" s="2">
        <v>196.09</v>
      </c>
      <c r="S144" s="107">
        <v>103.99</v>
      </c>
      <c r="T144" s="80">
        <f>S144-Q144</f>
        <v>-92.100000000000009</v>
      </c>
    </row>
    <row r="145" spans="1:29" x14ac:dyDescent="0.2">
      <c r="C145" t="s">
        <v>295</v>
      </c>
      <c r="D145" t="s">
        <v>14</v>
      </c>
      <c r="E145" t="s">
        <v>15</v>
      </c>
      <c r="F145" s="1">
        <v>15004459</v>
      </c>
      <c r="H145" t="s">
        <v>217</v>
      </c>
      <c r="I145" t="s">
        <v>218</v>
      </c>
      <c r="K145" t="s">
        <v>241</v>
      </c>
      <c r="L145" t="s">
        <v>234</v>
      </c>
      <c r="M145" t="s">
        <v>20</v>
      </c>
      <c r="N145" s="1">
        <v>7</v>
      </c>
      <c r="O145" t="s">
        <v>242</v>
      </c>
      <c r="P145" t="s">
        <v>243</v>
      </c>
      <c r="Q145" s="2">
        <v>196.87</v>
      </c>
      <c r="S145" s="107">
        <v>107.51</v>
      </c>
      <c r="T145" s="80">
        <f>S145-Q145</f>
        <v>-89.36</v>
      </c>
    </row>
    <row r="146" spans="1:29" ht="15" x14ac:dyDescent="0.25">
      <c r="C146" t="s">
        <v>387</v>
      </c>
      <c r="D146" s="72" t="s">
        <v>391</v>
      </c>
      <c r="L146" s="72" t="s">
        <v>390</v>
      </c>
      <c r="M146" s="72">
        <v>2015</v>
      </c>
      <c r="Q146" s="72">
        <v>198</v>
      </c>
      <c r="S146" s="107">
        <v>107.92</v>
      </c>
      <c r="T146" s="80">
        <f>S146-Q146</f>
        <v>-90.08</v>
      </c>
    </row>
    <row r="147" spans="1:29" x14ac:dyDescent="0.2">
      <c r="C147" t="s">
        <v>295</v>
      </c>
      <c r="D147" t="s">
        <v>14</v>
      </c>
      <c r="E147" t="s">
        <v>15</v>
      </c>
      <c r="F147" s="1">
        <v>15002626</v>
      </c>
      <c r="H147" t="s">
        <v>99</v>
      </c>
      <c r="I147" t="s">
        <v>100</v>
      </c>
      <c r="K147" t="s">
        <v>18</v>
      </c>
      <c r="L147" t="s">
        <v>19</v>
      </c>
      <c r="M147" t="s">
        <v>20</v>
      </c>
      <c r="N147" s="1">
        <v>4</v>
      </c>
      <c r="O147" t="s">
        <v>123</v>
      </c>
      <c r="P147" t="s">
        <v>121</v>
      </c>
      <c r="Q147" s="2">
        <v>198.16</v>
      </c>
      <c r="S147" s="107">
        <v>111.39</v>
      </c>
      <c r="T147" s="80">
        <f>S147-Q147</f>
        <v>-86.77</v>
      </c>
    </row>
    <row r="148" spans="1:29" x14ac:dyDescent="0.2">
      <c r="C148" t="s">
        <v>278</v>
      </c>
      <c r="D148" t="s">
        <v>14</v>
      </c>
      <c r="E148" t="s">
        <v>15</v>
      </c>
      <c r="F148" s="1">
        <v>15003670</v>
      </c>
      <c r="H148" t="s">
        <v>99</v>
      </c>
      <c r="I148" t="s">
        <v>100</v>
      </c>
      <c r="K148" t="s">
        <v>18</v>
      </c>
      <c r="L148" t="s">
        <v>19</v>
      </c>
      <c r="M148" t="s">
        <v>20</v>
      </c>
      <c r="N148" s="1">
        <v>5</v>
      </c>
      <c r="O148" t="s">
        <v>136</v>
      </c>
      <c r="P148" t="s">
        <v>137</v>
      </c>
      <c r="Q148" s="2">
        <v>198.67</v>
      </c>
      <c r="S148" s="107">
        <v>113.01</v>
      </c>
      <c r="T148" s="80">
        <f>S148-Q148</f>
        <v>-85.659999999999982</v>
      </c>
      <c r="AC148" s="60"/>
    </row>
    <row r="149" spans="1:29" ht="15" x14ac:dyDescent="0.25">
      <c r="C149" t="s">
        <v>295</v>
      </c>
      <c r="D149" t="s">
        <v>14</v>
      </c>
      <c r="E149" t="s">
        <v>15</v>
      </c>
      <c r="F149" s="1">
        <v>15001890</v>
      </c>
      <c r="H149" t="s">
        <v>99</v>
      </c>
      <c r="I149" t="s">
        <v>100</v>
      </c>
      <c r="K149" t="s">
        <v>18</v>
      </c>
      <c r="L149" t="s">
        <v>19</v>
      </c>
      <c r="M149" t="s">
        <v>20</v>
      </c>
      <c r="N149" s="1">
        <v>3</v>
      </c>
      <c r="O149" t="s">
        <v>109</v>
      </c>
      <c r="P149" t="s">
        <v>110</v>
      </c>
      <c r="Q149" s="2">
        <v>210</v>
      </c>
      <c r="R149" s="68"/>
      <c r="S149" s="107">
        <v>123.43</v>
      </c>
      <c r="T149" s="80">
        <f>S149-Q149</f>
        <v>-86.57</v>
      </c>
    </row>
    <row r="150" spans="1:29" x14ac:dyDescent="0.2">
      <c r="C150" t="s">
        <v>295</v>
      </c>
      <c r="D150" t="s">
        <v>14</v>
      </c>
      <c r="E150" t="s">
        <v>15</v>
      </c>
      <c r="F150" s="1">
        <v>15001890</v>
      </c>
      <c r="H150" t="s">
        <v>99</v>
      </c>
      <c r="I150" t="s">
        <v>100</v>
      </c>
      <c r="K150" t="s">
        <v>18</v>
      </c>
      <c r="L150" t="s">
        <v>19</v>
      </c>
      <c r="M150" t="s">
        <v>20</v>
      </c>
      <c r="N150" s="1">
        <v>3</v>
      </c>
      <c r="O150" t="s">
        <v>116</v>
      </c>
      <c r="P150" t="s">
        <v>110</v>
      </c>
      <c r="Q150" s="2">
        <v>210.72</v>
      </c>
      <c r="S150" s="107">
        <v>124.63</v>
      </c>
      <c r="T150" s="80">
        <f>S150-Q150</f>
        <v>-86.09</v>
      </c>
    </row>
    <row r="151" spans="1:29" x14ac:dyDescent="0.2">
      <c r="C151" t="s">
        <v>277</v>
      </c>
      <c r="D151" t="s">
        <v>14</v>
      </c>
      <c r="E151" t="s">
        <v>15</v>
      </c>
      <c r="F151" s="1">
        <v>15001222</v>
      </c>
      <c r="H151" t="s">
        <v>217</v>
      </c>
      <c r="I151" t="s">
        <v>218</v>
      </c>
      <c r="K151" t="s">
        <v>18</v>
      </c>
      <c r="L151" t="s">
        <v>19</v>
      </c>
      <c r="M151" t="s">
        <v>20</v>
      </c>
      <c r="N151" s="1">
        <v>2</v>
      </c>
      <c r="O151" t="s">
        <v>222</v>
      </c>
      <c r="P151" t="s">
        <v>219</v>
      </c>
      <c r="Q151" s="2">
        <v>216.48</v>
      </c>
      <c r="S151" s="107">
        <v>125.8</v>
      </c>
      <c r="T151" s="80">
        <f>S151-Q151</f>
        <v>-90.679999999999993</v>
      </c>
      <c r="AC151" s="60"/>
    </row>
    <row r="152" spans="1:29" ht="15" x14ac:dyDescent="0.25">
      <c r="C152" t="s">
        <v>271</v>
      </c>
      <c r="D152" t="s">
        <v>14</v>
      </c>
      <c r="E152" t="s">
        <v>15</v>
      </c>
      <c r="F152" s="1">
        <v>15000393</v>
      </c>
      <c r="H152" t="s">
        <v>78</v>
      </c>
      <c r="I152" t="s">
        <v>79</v>
      </c>
      <c r="K152" t="s">
        <v>18</v>
      </c>
      <c r="L152" t="s">
        <v>19</v>
      </c>
      <c r="M152" t="s">
        <v>20</v>
      </c>
      <c r="N152" s="1">
        <v>1</v>
      </c>
      <c r="O152" t="s">
        <v>80</v>
      </c>
      <c r="P152" t="s">
        <v>81</v>
      </c>
      <c r="Q152" s="2">
        <v>222.94</v>
      </c>
      <c r="R152" s="68"/>
      <c r="S152" s="107">
        <v>126.41</v>
      </c>
      <c r="T152" s="80">
        <f>S152-Q152</f>
        <v>-96.53</v>
      </c>
    </row>
    <row r="153" spans="1:29" x14ac:dyDescent="0.2">
      <c r="C153" t="s">
        <v>295</v>
      </c>
      <c r="D153" t="s">
        <v>14</v>
      </c>
      <c r="E153" t="s">
        <v>15</v>
      </c>
      <c r="F153" s="1">
        <v>15002730</v>
      </c>
      <c r="H153" t="s">
        <v>99</v>
      </c>
      <c r="I153" t="s">
        <v>100</v>
      </c>
      <c r="K153" t="s">
        <v>177</v>
      </c>
      <c r="L153" t="s">
        <v>155</v>
      </c>
      <c r="M153" t="s">
        <v>20</v>
      </c>
      <c r="N153" s="1">
        <v>5</v>
      </c>
      <c r="O153" t="s">
        <v>160</v>
      </c>
      <c r="P153" t="s">
        <v>178</v>
      </c>
      <c r="Q153" s="2">
        <v>224</v>
      </c>
      <c r="S153" s="107">
        <v>127.3</v>
      </c>
      <c r="T153" s="80">
        <f>S153-Q153</f>
        <v>-96.7</v>
      </c>
      <c r="AC153" s="60"/>
    </row>
    <row r="154" spans="1:29" ht="15" x14ac:dyDescent="0.25">
      <c r="C154" t="s">
        <v>277</v>
      </c>
      <c r="D154" t="s">
        <v>14</v>
      </c>
      <c r="E154" t="s">
        <v>15</v>
      </c>
      <c r="F154" s="1">
        <v>15002651</v>
      </c>
      <c r="H154" t="s">
        <v>99</v>
      </c>
      <c r="I154" t="s">
        <v>100</v>
      </c>
      <c r="K154" t="s">
        <v>18</v>
      </c>
      <c r="L154" t="s">
        <v>19</v>
      </c>
      <c r="M154" t="s">
        <v>20</v>
      </c>
      <c r="N154" s="1">
        <v>4</v>
      </c>
      <c r="O154" t="s">
        <v>109</v>
      </c>
      <c r="P154" t="s">
        <v>22</v>
      </c>
      <c r="Q154" s="2">
        <v>231.98</v>
      </c>
      <c r="R154" s="68"/>
      <c r="S154" s="107">
        <v>132.5</v>
      </c>
      <c r="T154" s="80">
        <f>S154-Q154</f>
        <v>-99.47999999999999</v>
      </c>
    </row>
    <row r="155" spans="1:29" ht="15" x14ac:dyDescent="0.25">
      <c r="C155" t="s">
        <v>295</v>
      </c>
      <c r="D155" t="s">
        <v>14</v>
      </c>
      <c r="E155" t="s">
        <v>15</v>
      </c>
      <c r="F155" s="1">
        <v>15001890</v>
      </c>
      <c r="H155" t="s">
        <v>99</v>
      </c>
      <c r="I155" t="s">
        <v>100</v>
      </c>
      <c r="K155" t="s">
        <v>18</v>
      </c>
      <c r="L155" t="s">
        <v>19</v>
      </c>
      <c r="M155" t="s">
        <v>20</v>
      </c>
      <c r="N155" s="1">
        <v>3</v>
      </c>
      <c r="O155" t="s">
        <v>109</v>
      </c>
      <c r="P155" t="s">
        <v>110</v>
      </c>
      <c r="Q155" s="2">
        <v>249</v>
      </c>
      <c r="S155" s="107">
        <v>134.86000000000001</v>
      </c>
      <c r="T155" s="80">
        <f>S155-Q155</f>
        <v>-114.13999999999999</v>
      </c>
      <c r="AC155" s="67"/>
    </row>
    <row r="156" spans="1:29" ht="15" x14ac:dyDescent="0.25">
      <c r="C156" t="s">
        <v>277</v>
      </c>
      <c r="D156" t="s">
        <v>14</v>
      </c>
      <c r="E156" t="s">
        <v>15</v>
      </c>
      <c r="F156" s="1">
        <v>15001222</v>
      </c>
      <c r="H156" t="s">
        <v>217</v>
      </c>
      <c r="I156" t="s">
        <v>218</v>
      </c>
      <c r="K156" t="s">
        <v>18</v>
      </c>
      <c r="L156" t="s">
        <v>19</v>
      </c>
      <c r="M156" t="s">
        <v>20</v>
      </c>
      <c r="N156" s="1">
        <v>2</v>
      </c>
      <c r="O156" t="s">
        <v>109</v>
      </c>
      <c r="P156" t="s">
        <v>219</v>
      </c>
      <c r="Q156" s="2">
        <v>254.05</v>
      </c>
      <c r="R156" s="68"/>
      <c r="S156" s="107">
        <v>153.79</v>
      </c>
      <c r="T156" s="80">
        <f>S156-Q156</f>
        <v>-100.26000000000002</v>
      </c>
    </row>
    <row r="157" spans="1:29" ht="15" x14ac:dyDescent="0.25">
      <c r="C157" t="s">
        <v>295</v>
      </c>
      <c r="H157" s="67" t="s">
        <v>82</v>
      </c>
      <c r="I157" s="67" t="s">
        <v>83</v>
      </c>
      <c r="K157" s="67" t="s">
        <v>340</v>
      </c>
      <c r="L157" s="67" t="s">
        <v>341</v>
      </c>
      <c r="M157" s="67">
        <v>2015</v>
      </c>
      <c r="N157" s="67">
        <v>8</v>
      </c>
      <c r="O157" s="67" t="s">
        <v>342</v>
      </c>
      <c r="P157" s="67" t="s">
        <v>343</v>
      </c>
      <c r="Q157" s="67">
        <v>259</v>
      </c>
      <c r="S157" s="107">
        <v>173.9</v>
      </c>
      <c r="T157" s="80">
        <f>S157-Q157</f>
        <v>-85.1</v>
      </c>
    </row>
    <row r="158" spans="1:29" ht="15" x14ac:dyDescent="0.25">
      <c r="C158" t="s">
        <v>381</v>
      </c>
      <c r="D158" s="68" t="s">
        <v>367</v>
      </c>
      <c r="F158" s="68"/>
      <c r="H158" s="68" t="s">
        <v>25</v>
      </c>
      <c r="I158" s="68" t="s">
        <v>26</v>
      </c>
      <c r="K158" s="68">
        <v>1511131</v>
      </c>
      <c r="L158" s="68" t="s">
        <v>65</v>
      </c>
      <c r="M158" s="67">
        <v>2015</v>
      </c>
      <c r="Q158" s="68">
        <v>265</v>
      </c>
      <c r="S158" s="107">
        <v>185.2</v>
      </c>
      <c r="T158" s="80">
        <f>S158-Q158</f>
        <v>-79.800000000000011</v>
      </c>
    </row>
    <row r="159" spans="1:29" ht="15" x14ac:dyDescent="0.25">
      <c r="C159" t="s">
        <v>282</v>
      </c>
      <c r="H159" s="67" t="s">
        <v>217</v>
      </c>
      <c r="I159" s="67" t="s">
        <v>218</v>
      </c>
      <c r="K159" s="67" t="s">
        <v>355</v>
      </c>
      <c r="L159" s="67" t="s">
        <v>234</v>
      </c>
      <c r="M159" s="67">
        <v>2015</v>
      </c>
      <c r="N159" s="67">
        <v>9</v>
      </c>
      <c r="O159" s="67" t="s">
        <v>356</v>
      </c>
      <c r="P159" s="67">
        <v>8526781</v>
      </c>
      <c r="Q159" s="67">
        <v>266.52</v>
      </c>
      <c r="S159" s="107">
        <v>193.75</v>
      </c>
      <c r="T159" s="80">
        <f>S159-Q159</f>
        <v>-72.769999999999982</v>
      </c>
    </row>
    <row r="160" spans="1:29" x14ac:dyDescent="0.2">
      <c r="A160" s="70"/>
      <c r="B160" s="70"/>
      <c r="C160" t="s">
        <v>294</v>
      </c>
      <c r="D160" t="s">
        <v>14</v>
      </c>
      <c r="E160" t="s">
        <v>15</v>
      </c>
      <c r="F160" s="1">
        <v>15002730</v>
      </c>
      <c r="H160" t="s">
        <v>99</v>
      </c>
      <c r="I160" t="s">
        <v>100</v>
      </c>
      <c r="K160" t="s">
        <v>177</v>
      </c>
      <c r="L160" t="s">
        <v>155</v>
      </c>
      <c r="M160" t="s">
        <v>20</v>
      </c>
      <c r="N160" s="1">
        <v>5</v>
      </c>
      <c r="O160" t="s">
        <v>86</v>
      </c>
      <c r="P160" t="s">
        <v>178</v>
      </c>
      <c r="Q160" s="2">
        <v>277.93</v>
      </c>
      <c r="S160" s="107">
        <v>196.09</v>
      </c>
      <c r="T160" s="80">
        <f>S160-Q160</f>
        <v>-81.84</v>
      </c>
      <c r="U160" s="70"/>
      <c r="V160" s="70"/>
      <c r="W160" s="70"/>
      <c r="X160" s="70"/>
      <c r="Y160" s="70"/>
      <c r="Z160" s="70"/>
      <c r="AA160" s="70"/>
      <c r="AB160" s="70"/>
      <c r="AC160" s="70"/>
    </row>
    <row r="161" spans="1:29" ht="15" x14ac:dyDescent="0.25">
      <c r="C161" t="s">
        <v>267</v>
      </c>
      <c r="D161" t="s">
        <v>14</v>
      </c>
      <c r="E161" t="s">
        <v>15</v>
      </c>
      <c r="F161" s="1">
        <v>15002172</v>
      </c>
      <c r="H161" t="s">
        <v>99</v>
      </c>
      <c r="I161" t="s">
        <v>100</v>
      </c>
      <c r="K161" t="s">
        <v>183</v>
      </c>
      <c r="L161" t="s">
        <v>184</v>
      </c>
      <c r="M161" t="s">
        <v>20</v>
      </c>
      <c r="N161" s="1">
        <v>4</v>
      </c>
      <c r="O161" t="s">
        <v>186</v>
      </c>
      <c r="P161" t="s">
        <v>185</v>
      </c>
      <c r="Q161" s="2">
        <v>279.83</v>
      </c>
      <c r="R161" s="70"/>
      <c r="S161" s="107">
        <v>196.87</v>
      </c>
      <c r="T161" s="80">
        <f>S161-Q161</f>
        <v>-82.95999999999998</v>
      </c>
      <c r="AC161" s="67"/>
    </row>
    <row r="162" spans="1:29" ht="15" x14ac:dyDescent="0.25">
      <c r="A162" t="s">
        <v>277</v>
      </c>
      <c r="C162" s="70" t="s">
        <v>380</v>
      </c>
      <c r="D162" s="71" t="s">
        <v>367</v>
      </c>
      <c r="E162" s="70"/>
      <c r="F162" s="71"/>
      <c r="G162" s="70"/>
      <c r="H162" s="71" t="s">
        <v>25</v>
      </c>
      <c r="I162" s="71" t="s">
        <v>26</v>
      </c>
      <c r="J162" s="70"/>
      <c r="K162" s="71">
        <v>1510068</v>
      </c>
      <c r="L162" s="71" t="s">
        <v>28</v>
      </c>
      <c r="M162" s="71">
        <v>2015</v>
      </c>
      <c r="N162" s="70"/>
      <c r="O162" s="70"/>
      <c r="P162" s="70"/>
      <c r="Q162" s="71">
        <v>294</v>
      </c>
      <c r="R162" s="68"/>
      <c r="S162" s="107">
        <v>198.16</v>
      </c>
      <c r="T162" s="80">
        <f>S162-Q162</f>
        <v>-95.84</v>
      </c>
    </row>
    <row r="163" spans="1:29" x14ac:dyDescent="0.2">
      <c r="C163" t="s">
        <v>295</v>
      </c>
      <c r="D163" t="s">
        <v>14</v>
      </c>
      <c r="E163" t="s">
        <v>15</v>
      </c>
      <c r="F163" s="1">
        <v>15001259</v>
      </c>
      <c r="H163" t="s">
        <v>99</v>
      </c>
      <c r="I163" t="s">
        <v>100</v>
      </c>
      <c r="K163" t="s">
        <v>18</v>
      </c>
      <c r="L163" t="s">
        <v>19</v>
      </c>
      <c r="M163" t="s">
        <v>20</v>
      </c>
      <c r="N163" s="1">
        <v>2</v>
      </c>
      <c r="O163" t="s">
        <v>104</v>
      </c>
      <c r="P163" t="s">
        <v>105</v>
      </c>
      <c r="Q163" s="2">
        <v>300</v>
      </c>
      <c r="S163" s="107">
        <v>198.67</v>
      </c>
      <c r="T163" s="80">
        <f>S163-Q163</f>
        <v>-101.33000000000001</v>
      </c>
    </row>
    <row r="164" spans="1:29" x14ac:dyDescent="0.2">
      <c r="C164" t="s">
        <v>301</v>
      </c>
      <c r="D164" t="s">
        <v>14</v>
      </c>
      <c r="E164" t="s">
        <v>15</v>
      </c>
      <c r="F164" s="1">
        <v>15000263</v>
      </c>
      <c r="H164" t="s">
        <v>99</v>
      </c>
      <c r="I164" t="s">
        <v>100</v>
      </c>
      <c r="K164" t="s">
        <v>165</v>
      </c>
      <c r="L164" t="s">
        <v>96</v>
      </c>
      <c r="M164" t="s">
        <v>20</v>
      </c>
      <c r="N164" s="1">
        <v>1</v>
      </c>
      <c r="O164" t="s">
        <v>172</v>
      </c>
      <c r="P164" t="s">
        <v>167</v>
      </c>
      <c r="Q164" s="2">
        <v>301.01</v>
      </c>
      <c r="R164" t="s">
        <v>262</v>
      </c>
      <c r="S164" s="107">
        <v>201.26</v>
      </c>
      <c r="T164" s="80">
        <f>S164-Q164</f>
        <v>-99.75</v>
      </c>
    </row>
    <row r="165" spans="1:29" x14ac:dyDescent="0.2">
      <c r="C165" t="s">
        <v>278</v>
      </c>
      <c r="D165" t="s">
        <v>14</v>
      </c>
      <c r="E165" t="s">
        <v>15</v>
      </c>
      <c r="F165" s="1">
        <v>15001505</v>
      </c>
      <c r="H165" t="s">
        <v>217</v>
      </c>
      <c r="I165" t="s">
        <v>218</v>
      </c>
      <c r="K165" t="s">
        <v>237</v>
      </c>
      <c r="L165" t="s">
        <v>238</v>
      </c>
      <c r="M165" t="s">
        <v>20</v>
      </c>
      <c r="N165" s="1">
        <v>3</v>
      </c>
      <c r="O165" t="s">
        <v>239</v>
      </c>
      <c r="P165" t="s">
        <v>240</v>
      </c>
      <c r="Q165" s="2">
        <v>310.41000000000003</v>
      </c>
      <c r="S165" s="107">
        <v>210</v>
      </c>
      <c r="T165" s="80">
        <f>S165-Q165</f>
        <v>-100.41000000000003</v>
      </c>
    </row>
    <row r="166" spans="1:29" x14ac:dyDescent="0.2">
      <c r="C166" t="s">
        <v>294</v>
      </c>
      <c r="D166" t="s">
        <v>14</v>
      </c>
      <c r="E166" t="s">
        <v>15</v>
      </c>
      <c r="F166" s="1">
        <v>15001944</v>
      </c>
      <c r="H166" t="s">
        <v>99</v>
      </c>
      <c r="I166" t="s">
        <v>100</v>
      </c>
      <c r="K166" t="s">
        <v>18</v>
      </c>
      <c r="L166" t="s">
        <v>19</v>
      </c>
      <c r="M166" t="s">
        <v>20</v>
      </c>
      <c r="N166" s="1">
        <v>3</v>
      </c>
      <c r="O166" t="s">
        <v>118</v>
      </c>
      <c r="P166" t="s">
        <v>119</v>
      </c>
      <c r="Q166" s="2">
        <v>317.49</v>
      </c>
      <c r="S166" s="107">
        <v>210.57</v>
      </c>
      <c r="T166" s="80">
        <f>S166-Q166</f>
        <v>-106.92000000000002</v>
      </c>
    </row>
    <row r="167" spans="1:29" ht="15" x14ac:dyDescent="0.25">
      <c r="C167" t="s">
        <v>289</v>
      </c>
      <c r="H167" s="67" t="s">
        <v>360</v>
      </c>
      <c r="I167" s="67" t="s">
        <v>361</v>
      </c>
      <c r="K167" s="67" t="s">
        <v>18</v>
      </c>
      <c r="L167" s="67" t="s">
        <v>19</v>
      </c>
      <c r="M167" s="67">
        <v>2015</v>
      </c>
      <c r="N167" s="67">
        <v>7</v>
      </c>
      <c r="O167" s="67" t="s">
        <v>23</v>
      </c>
      <c r="P167" s="67" t="s">
        <v>364</v>
      </c>
      <c r="Q167" s="67">
        <v>322.25</v>
      </c>
      <c r="S167" s="107">
        <v>210.72</v>
      </c>
      <c r="T167" s="80">
        <f>S167-Q167</f>
        <v>-111.53</v>
      </c>
      <c r="AC167" s="67"/>
    </row>
    <row r="168" spans="1:29" ht="15" x14ac:dyDescent="0.25">
      <c r="A168" s="70"/>
      <c r="B168" s="70"/>
      <c r="C168" t="s">
        <v>294</v>
      </c>
      <c r="D168" t="s">
        <v>14</v>
      </c>
      <c r="E168" t="s">
        <v>15</v>
      </c>
      <c r="F168" s="1">
        <v>15002408</v>
      </c>
      <c r="H168" t="s">
        <v>99</v>
      </c>
      <c r="I168" t="s">
        <v>100</v>
      </c>
      <c r="K168" t="s">
        <v>197</v>
      </c>
      <c r="L168" t="s">
        <v>174</v>
      </c>
      <c r="M168" t="s">
        <v>20</v>
      </c>
      <c r="N168" s="1">
        <v>4</v>
      </c>
      <c r="O168" t="s">
        <v>198</v>
      </c>
      <c r="P168" t="s">
        <v>199</v>
      </c>
      <c r="Q168" s="2">
        <v>349.38</v>
      </c>
      <c r="R168" s="68"/>
      <c r="S168" s="107">
        <v>215.25</v>
      </c>
      <c r="T168" s="80">
        <f>S168-Q168</f>
        <v>-134.13</v>
      </c>
      <c r="U168" s="70"/>
      <c r="V168" s="70"/>
      <c r="W168" s="70"/>
      <c r="X168" s="70"/>
      <c r="Y168" s="70"/>
      <c r="Z168" s="70"/>
      <c r="AA168" s="70"/>
      <c r="AB168" s="70"/>
      <c r="AC168" s="70"/>
    </row>
    <row r="169" spans="1:29" x14ac:dyDescent="0.2">
      <c r="C169" t="s">
        <v>295</v>
      </c>
      <c r="D169" t="s">
        <v>14</v>
      </c>
      <c r="E169" t="s">
        <v>15</v>
      </c>
      <c r="F169" s="1">
        <v>15001924</v>
      </c>
      <c r="H169" t="s">
        <v>99</v>
      </c>
      <c r="I169" t="s">
        <v>100</v>
      </c>
      <c r="K169" t="s">
        <v>18</v>
      </c>
      <c r="L169" t="s">
        <v>19</v>
      </c>
      <c r="M169" t="s">
        <v>20</v>
      </c>
      <c r="N169" s="1">
        <v>3</v>
      </c>
      <c r="O169" t="s">
        <v>117</v>
      </c>
      <c r="P169" t="s">
        <v>111</v>
      </c>
      <c r="Q169" s="2">
        <v>350.5</v>
      </c>
      <c r="R169" s="70"/>
      <c r="S169" s="107">
        <v>216.48</v>
      </c>
      <c r="T169" s="80">
        <f>S169-Q169</f>
        <v>-134.02000000000001</v>
      </c>
    </row>
    <row r="170" spans="1:29" ht="15" x14ac:dyDescent="0.25">
      <c r="C170" s="70" t="s">
        <v>380</v>
      </c>
      <c r="D170" s="71" t="s">
        <v>367</v>
      </c>
      <c r="E170" s="70"/>
      <c r="F170" s="71"/>
      <c r="G170" s="70"/>
      <c r="H170" s="71" t="s">
        <v>25</v>
      </c>
      <c r="I170" s="71" t="s">
        <v>26</v>
      </c>
      <c r="J170" s="70"/>
      <c r="K170" s="71">
        <v>1510057</v>
      </c>
      <c r="L170" s="71" t="s">
        <v>48</v>
      </c>
      <c r="M170" s="71">
        <v>2015</v>
      </c>
      <c r="N170" s="70"/>
      <c r="O170" s="70"/>
      <c r="P170" s="70"/>
      <c r="Q170" s="71">
        <v>385</v>
      </c>
      <c r="S170" s="107">
        <v>222.94</v>
      </c>
      <c r="T170" s="80">
        <f>S170-Q170</f>
        <v>-162.06</v>
      </c>
      <c r="AC170" s="67"/>
    </row>
    <row r="171" spans="1:29" ht="15" x14ac:dyDescent="0.25">
      <c r="C171" t="s">
        <v>289</v>
      </c>
      <c r="H171" s="67" t="s">
        <v>360</v>
      </c>
      <c r="I171" s="67" t="s">
        <v>361</v>
      </c>
      <c r="K171" s="67" t="s">
        <v>18</v>
      </c>
      <c r="L171" s="67" t="s">
        <v>19</v>
      </c>
      <c r="M171" s="67">
        <v>2015</v>
      </c>
      <c r="N171" s="67">
        <v>7</v>
      </c>
      <c r="O171" s="67" t="s">
        <v>362</v>
      </c>
      <c r="P171" s="67" t="s">
        <v>363</v>
      </c>
      <c r="Q171" s="67">
        <v>413</v>
      </c>
      <c r="R171" s="68"/>
      <c r="S171" s="107">
        <v>224</v>
      </c>
      <c r="T171" s="80">
        <f>S171-Q171</f>
        <v>-189</v>
      </c>
    </row>
    <row r="172" spans="1:29" x14ac:dyDescent="0.2">
      <c r="A172" s="70"/>
      <c r="B172" s="70"/>
      <c r="C172" t="s">
        <v>295</v>
      </c>
      <c r="D172" t="s">
        <v>14</v>
      </c>
      <c r="E172" t="s">
        <v>15</v>
      </c>
      <c r="F172" s="1">
        <v>15003782</v>
      </c>
      <c r="H172" t="s">
        <v>82</v>
      </c>
      <c r="I172" t="s">
        <v>83</v>
      </c>
      <c r="K172" t="s">
        <v>95</v>
      </c>
      <c r="L172" t="s">
        <v>96</v>
      </c>
      <c r="M172" t="s">
        <v>20</v>
      </c>
      <c r="N172" s="1">
        <v>6</v>
      </c>
      <c r="O172" t="s">
        <v>97</v>
      </c>
      <c r="P172" t="s">
        <v>98</v>
      </c>
      <c r="Q172" s="2">
        <v>426.84</v>
      </c>
      <c r="S172" s="107">
        <v>231.98</v>
      </c>
      <c r="T172" s="80">
        <f>S172-Q172</f>
        <v>-194.85999999999999</v>
      </c>
      <c r="U172" s="70"/>
      <c r="V172" s="70"/>
      <c r="W172" s="70"/>
      <c r="X172" s="70"/>
      <c r="Y172" s="70"/>
      <c r="Z172" s="70"/>
      <c r="AA172" s="70"/>
      <c r="AB172" s="70"/>
      <c r="AC172" s="70"/>
    </row>
    <row r="173" spans="1:29" x14ac:dyDescent="0.2">
      <c r="A173" s="5"/>
      <c r="B173" s="5"/>
      <c r="C173" t="s">
        <v>294</v>
      </c>
      <c r="D173" t="s">
        <v>14</v>
      </c>
      <c r="E173" t="s">
        <v>15</v>
      </c>
      <c r="F173" s="1">
        <v>15002403</v>
      </c>
      <c r="H173" t="s">
        <v>25</v>
      </c>
      <c r="I173" t="s">
        <v>26</v>
      </c>
      <c r="K173" t="s">
        <v>64</v>
      </c>
      <c r="L173" t="s">
        <v>65</v>
      </c>
      <c r="M173" t="s">
        <v>20</v>
      </c>
      <c r="N173" s="1">
        <v>4</v>
      </c>
      <c r="O173" t="s">
        <v>66</v>
      </c>
      <c r="P173" t="s">
        <v>67</v>
      </c>
      <c r="Q173" s="2">
        <v>430</v>
      </c>
      <c r="R173" s="70"/>
      <c r="S173" s="107">
        <v>249</v>
      </c>
      <c r="T173" s="80">
        <f>S173-Q173</f>
        <v>-181</v>
      </c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x14ac:dyDescent="0.25">
      <c r="C174" s="70" t="s">
        <v>383</v>
      </c>
      <c r="D174" s="71" t="s">
        <v>367</v>
      </c>
      <c r="E174" s="70"/>
      <c r="F174" s="71"/>
      <c r="G174" s="70"/>
      <c r="H174" s="71" t="s">
        <v>217</v>
      </c>
      <c r="I174" s="71" t="s">
        <v>218</v>
      </c>
      <c r="J174" s="70"/>
      <c r="K174" s="71">
        <v>1511385</v>
      </c>
      <c r="L174" s="71" t="s">
        <v>234</v>
      </c>
      <c r="M174" s="71">
        <v>2015</v>
      </c>
      <c r="N174" s="70"/>
      <c r="O174" s="70"/>
      <c r="P174" s="70"/>
      <c r="Q174" s="71">
        <v>449</v>
      </c>
      <c r="R174" s="5"/>
      <c r="S174" s="107">
        <v>254.05</v>
      </c>
      <c r="T174" s="80">
        <f>S174-Q174</f>
        <v>-194.95</v>
      </c>
    </row>
    <row r="175" spans="1:29" ht="15" x14ac:dyDescent="0.25">
      <c r="A175" s="5"/>
      <c r="B175" s="5"/>
      <c r="C175" s="5" t="s">
        <v>383</v>
      </c>
      <c r="D175" s="69" t="s">
        <v>367</v>
      </c>
      <c r="E175" s="5"/>
      <c r="F175" s="69"/>
      <c r="G175" s="5"/>
      <c r="H175" s="69" t="s">
        <v>217</v>
      </c>
      <c r="I175" s="69" t="s">
        <v>218</v>
      </c>
      <c r="J175" s="5"/>
      <c r="K175" s="73">
        <v>1511143</v>
      </c>
      <c r="L175" s="69" t="s">
        <v>234</v>
      </c>
      <c r="M175" s="69">
        <v>2015</v>
      </c>
      <c r="N175" s="5"/>
      <c r="O175" s="5"/>
      <c r="P175" s="5"/>
      <c r="Q175" s="69">
        <v>449</v>
      </c>
      <c r="S175" s="107">
        <v>259</v>
      </c>
      <c r="T175" s="80">
        <f>S175-Q175</f>
        <v>-190</v>
      </c>
      <c r="U175" s="5"/>
      <c r="V175" s="5"/>
      <c r="W175" s="5"/>
      <c r="X175" s="5"/>
      <c r="Y175" s="5"/>
      <c r="Z175" s="5"/>
      <c r="AA175" s="5"/>
      <c r="AB175" s="5"/>
      <c r="AC175" s="69"/>
    </row>
    <row r="176" spans="1:29" ht="15" x14ac:dyDescent="0.25">
      <c r="C176" t="s">
        <v>287</v>
      </c>
      <c r="D176" t="s">
        <v>14</v>
      </c>
      <c r="E176" t="s">
        <v>15</v>
      </c>
      <c r="F176" s="1">
        <v>15002651</v>
      </c>
      <c r="H176" t="s">
        <v>16</v>
      </c>
      <c r="I176" t="s">
        <v>17</v>
      </c>
      <c r="K176" t="s">
        <v>18</v>
      </c>
      <c r="L176" t="s">
        <v>19</v>
      </c>
      <c r="M176" t="s">
        <v>20</v>
      </c>
      <c r="N176" s="1">
        <v>4</v>
      </c>
      <c r="O176" t="s">
        <v>21</v>
      </c>
      <c r="P176" t="s">
        <v>22</v>
      </c>
      <c r="Q176" s="2">
        <v>469.75</v>
      </c>
      <c r="R176" s="69"/>
      <c r="S176" s="107">
        <v>260.37</v>
      </c>
      <c r="T176" s="80">
        <f>S176-Q176</f>
        <v>-209.38</v>
      </c>
      <c r="AC176" s="67"/>
    </row>
    <row r="177" spans="1:29" ht="15" x14ac:dyDescent="0.25">
      <c r="A177" t="s">
        <v>278</v>
      </c>
      <c r="C177" s="5" t="s">
        <v>382</v>
      </c>
      <c r="D177" s="69" t="s">
        <v>367</v>
      </c>
      <c r="E177" s="5"/>
      <c r="F177" s="69"/>
      <c r="G177" s="5"/>
      <c r="H177" s="69" t="s">
        <v>25</v>
      </c>
      <c r="I177" s="69" t="s">
        <v>26</v>
      </c>
      <c r="J177" s="5"/>
      <c r="K177" s="69">
        <v>1511105</v>
      </c>
      <c r="L177" s="69" t="s">
        <v>375</v>
      </c>
      <c r="M177" s="69">
        <v>2015</v>
      </c>
      <c r="N177" s="5"/>
      <c r="O177" s="5"/>
      <c r="P177" s="5"/>
      <c r="Q177" s="69">
        <v>479.96159999999998</v>
      </c>
      <c r="R177" s="66"/>
      <c r="S177" s="107">
        <v>266.52</v>
      </c>
      <c r="T177" s="80">
        <f>S177-Q177</f>
        <v>-213.44159999999999</v>
      </c>
    </row>
    <row r="178" spans="1:29" ht="15" x14ac:dyDescent="0.25">
      <c r="C178" t="s">
        <v>295</v>
      </c>
      <c r="D178" t="s">
        <v>14</v>
      </c>
      <c r="E178" t="s">
        <v>15</v>
      </c>
      <c r="F178" s="1">
        <v>15001726</v>
      </c>
      <c r="H178" t="s">
        <v>99</v>
      </c>
      <c r="I178" t="s">
        <v>100</v>
      </c>
      <c r="K178" t="s">
        <v>200</v>
      </c>
      <c r="L178" t="s">
        <v>201</v>
      </c>
      <c r="M178" t="s">
        <v>20</v>
      </c>
      <c r="N178" s="1">
        <v>3</v>
      </c>
      <c r="O178" t="s">
        <v>203</v>
      </c>
      <c r="P178" t="s">
        <v>202</v>
      </c>
      <c r="Q178" s="2">
        <v>490</v>
      </c>
      <c r="S178" s="107">
        <v>277.93</v>
      </c>
      <c r="T178" s="80">
        <f>S178-Q178</f>
        <v>-212.07</v>
      </c>
      <c r="AC178" s="67"/>
    </row>
    <row r="179" spans="1:29" ht="15" x14ac:dyDescent="0.25">
      <c r="A179" t="s">
        <v>279</v>
      </c>
      <c r="C179" t="s">
        <v>301</v>
      </c>
      <c r="D179" t="s">
        <v>14</v>
      </c>
      <c r="E179" t="s">
        <v>15</v>
      </c>
      <c r="F179" s="1">
        <v>15001819</v>
      </c>
      <c r="H179" t="s">
        <v>25</v>
      </c>
      <c r="I179" t="s">
        <v>26</v>
      </c>
      <c r="K179" t="s">
        <v>45</v>
      </c>
      <c r="L179" t="s">
        <v>32</v>
      </c>
      <c r="M179" t="s">
        <v>20</v>
      </c>
      <c r="N179" s="1">
        <v>3</v>
      </c>
      <c r="O179" t="s">
        <v>33</v>
      </c>
      <c r="P179" t="s">
        <v>46</v>
      </c>
      <c r="Q179" s="2">
        <v>495.36</v>
      </c>
      <c r="R179" s="66"/>
      <c r="S179" s="107">
        <v>279.83</v>
      </c>
      <c r="T179" s="80">
        <f>S179-Q179</f>
        <v>-215.53000000000003</v>
      </c>
    </row>
    <row r="180" spans="1:29" x14ac:dyDescent="0.2">
      <c r="C180" t="s">
        <v>295</v>
      </c>
      <c r="D180" t="s">
        <v>14</v>
      </c>
      <c r="E180" t="s">
        <v>15</v>
      </c>
      <c r="F180" s="1">
        <v>15002300</v>
      </c>
      <c r="H180" t="s">
        <v>82</v>
      </c>
      <c r="I180" t="s">
        <v>83</v>
      </c>
      <c r="K180" t="s">
        <v>92</v>
      </c>
      <c r="L180" t="s">
        <v>65</v>
      </c>
      <c r="M180" t="s">
        <v>20</v>
      </c>
      <c r="N180" s="1">
        <v>4</v>
      </c>
      <c r="O180" t="s">
        <v>93</v>
      </c>
      <c r="P180" t="s">
        <v>94</v>
      </c>
      <c r="Q180" s="2">
        <v>502.82</v>
      </c>
      <c r="S180" s="107">
        <v>300</v>
      </c>
      <c r="T180" s="80">
        <f>S180-Q180</f>
        <v>-202.82</v>
      </c>
    </row>
    <row r="181" spans="1:29" ht="15" x14ac:dyDescent="0.25">
      <c r="C181" t="s">
        <v>301</v>
      </c>
      <c r="D181" t="s">
        <v>14</v>
      </c>
      <c r="E181" t="s">
        <v>15</v>
      </c>
      <c r="F181" s="1">
        <v>15002729</v>
      </c>
      <c r="H181" t="s">
        <v>99</v>
      </c>
      <c r="I181" t="s">
        <v>100</v>
      </c>
      <c r="K181" t="s">
        <v>154</v>
      </c>
      <c r="L181" t="s">
        <v>155</v>
      </c>
      <c r="M181" t="s">
        <v>20</v>
      </c>
      <c r="N181" s="1">
        <v>5</v>
      </c>
      <c r="O181" t="s">
        <v>86</v>
      </c>
      <c r="P181" t="s">
        <v>158</v>
      </c>
      <c r="Q181" s="2">
        <v>555.86</v>
      </c>
      <c r="S181" s="107">
        <v>301</v>
      </c>
      <c r="T181" s="80">
        <f>S181-Q181</f>
        <v>-254.86</v>
      </c>
      <c r="AC181" s="67"/>
    </row>
    <row r="182" spans="1:29" ht="15" x14ac:dyDescent="0.25">
      <c r="A182" s="70"/>
      <c r="B182" s="70"/>
      <c r="C182" t="s">
        <v>287</v>
      </c>
      <c r="D182" t="s">
        <v>14</v>
      </c>
      <c r="E182" t="s">
        <v>15</v>
      </c>
      <c r="F182" s="1">
        <v>15003627</v>
      </c>
      <c r="H182" t="s">
        <v>16</v>
      </c>
      <c r="I182" t="s">
        <v>17</v>
      </c>
      <c r="K182" t="s">
        <v>18</v>
      </c>
      <c r="L182" t="s">
        <v>19</v>
      </c>
      <c r="M182" t="s">
        <v>20</v>
      </c>
      <c r="N182" s="1">
        <v>5</v>
      </c>
      <c r="O182" t="s">
        <v>23</v>
      </c>
      <c r="P182" t="s">
        <v>24</v>
      </c>
      <c r="Q182" s="2">
        <v>564.4</v>
      </c>
      <c r="R182" s="66"/>
      <c r="S182" s="107">
        <v>301.01</v>
      </c>
      <c r="T182" s="80">
        <f>S182-Q182</f>
        <v>-263.39</v>
      </c>
      <c r="U182" s="70"/>
      <c r="V182" s="70"/>
      <c r="W182" s="70"/>
      <c r="X182" s="70"/>
      <c r="Y182" s="70"/>
      <c r="Z182" s="70"/>
      <c r="AA182" s="70"/>
      <c r="AB182" s="70"/>
      <c r="AC182" s="70"/>
    </row>
    <row r="183" spans="1:29" x14ac:dyDescent="0.2">
      <c r="C183" t="s">
        <v>295</v>
      </c>
      <c r="D183" t="s">
        <v>14</v>
      </c>
      <c r="E183" t="s">
        <v>15</v>
      </c>
      <c r="F183" s="1">
        <v>15001917</v>
      </c>
      <c r="H183" t="s">
        <v>82</v>
      </c>
      <c r="I183" t="s">
        <v>83</v>
      </c>
      <c r="K183" t="s">
        <v>18</v>
      </c>
      <c r="L183" t="s">
        <v>19</v>
      </c>
      <c r="M183" t="s">
        <v>20</v>
      </c>
      <c r="N183" s="1">
        <v>3</v>
      </c>
      <c r="O183" t="s">
        <v>84</v>
      </c>
      <c r="P183" t="s">
        <v>85</v>
      </c>
      <c r="Q183" s="2">
        <v>578.62</v>
      </c>
      <c r="R183" s="70"/>
      <c r="S183" s="107">
        <v>310.41000000000003</v>
      </c>
      <c r="T183" s="80">
        <f>S183-Q183</f>
        <v>-268.20999999999998</v>
      </c>
    </row>
    <row r="184" spans="1:29" ht="15" x14ac:dyDescent="0.25">
      <c r="A184" t="s">
        <v>298</v>
      </c>
      <c r="C184" s="70" t="s">
        <v>383</v>
      </c>
      <c r="D184" s="71" t="s">
        <v>367</v>
      </c>
      <c r="E184" s="70"/>
      <c r="F184" s="71"/>
      <c r="G184" s="70"/>
      <c r="H184" s="71" t="s">
        <v>217</v>
      </c>
      <c r="I184" s="71" t="s">
        <v>218</v>
      </c>
      <c r="J184" s="70"/>
      <c r="K184" s="71">
        <v>1511240</v>
      </c>
      <c r="L184" s="71" t="s">
        <v>377</v>
      </c>
      <c r="M184" s="71">
        <v>2015</v>
      </c>
      <c r="N184" s="70"/>
      <c r="O184" s="70"/>
      <c r="P184" s="70"/>
      <c r="Q184" s="71">
        <v>645</v>
      </c>
      <c r="S184" s="107">
        <v>317.49</v>
      </c>
      <c r="T184" s="80">
        <f>S184-Q184</f>
        <v>-327.51</v>
      </c>
    </row>
    <row r="185" spans="1:29" x14ac:dyDescent="0.2">
      <c r="C185" t="s">
        <v>294</v>
      </c>
      <c r="D185" t="s">
        <v>14</v>
      </c>
      <c r="E185" t="s">
        <v>15</v>
      </c>
      <c r="F185" s="1">
        <v>15001693</v>
      </c>
      <c r="H185" t="s">
        <v>99</v>
      </c>
      <c r="I185" t="s">
        <v>100</v>
      </c>
      <c r="K185" t="s">
        <v>190</v>
      </c>
      <c r="L185" t="s">
        <v>191</v>
      </c>
      <c r="M185" t="s">
        <v>20</v>
      </c>
      <c r="N185" s="1">
        <v>3</v>
      </c>
      <c r="O185" t="s">
        <v>193</v>
      </c>
      <c r="P185" t="s">
        <v>192</v>
      </c>
      <c r="Q185" s="2">
        <v>650</v>
      </c>
      <c r="S185" s="107">
        <v>322.25</v>
      </c>
      <c r="T185" s="80">
        <f>S185-Q185</f>
        <v>-327.75</v>
      </c>
    </row>
    <row r="186" spans="1:29" ht="15" x14ac:dyDescent="0.25">
      <c r="C186" t="s">
        <v>301</v>
      </c>
      <c r="D186" t="s">
        <v>14</v>
      </c>
      <c r="E186" t="s">
        <v>15</v>
      </c>
      <c r="F186" s="1">
        <v>15002729</v>
      </c>
      <c r="H186" t="s">
        <v>99</v>
      </c>
      <c r="I186" t="s">
        <v>100</v>
      </c>
      <c r="K186" t="s">
        <v>154</v>
      </c>
      <c r="L186" t="s">
        <v>155</v>
      </c>
      <c r="M186" t="s">
        <v>20</v>
      </c>
      <c r="N186" s="1">
        <v>5</v>
      </c>
      <c r="O186" t="s">
        <v>160</v>
      </c>
      <c r="P186" t="s">
        <v>158</v>
      </c>
      <c r="Q186" s="2">
        <v>672</v>
      </c>
      <c r="S186" s="107">
        <v>349.38</v>
      </c>
      <c r="T186" s="80">
        <f>S186-Q186</f>
        <v>-322.62</v>
      </c>
      <c r="AC186" s="67"/>
    </row>
    <row r="187" spans="1:29" ht="15" x14ac:dyDescent="0.25">
      <c r="C187" t="s">
        <v>272</v>
      </c>
      <c r="H187" s="67" t="s">
        <v>99</v>
      </c>
      <c r="I187" s="67" t="s">
        <v>100</v>
      </c>
      <c r="K187" s="67" t="s">
        <v>350</v>
      </c>
      <c r="L187" s="67" t="s">
        <v>174</v>
      </c>
      <c r="M187" s="67">
        <v>2015</v>
      </c>
      <c r="N187" s="67">
        <v>9</v>
      </c>
      <c r="O187" s="67" t="s">
        <v>198</v>
      </c>
      <c r="P187" s="67">
        <v>224029</v>
      </c>
      <c r="Q187" s="67">
        <v>699.56</v>
      </c>
      <c r="R187" s="66"/>
      <c r="S187" s="107">
        <v>350.5</v>
      </c>
      <c r="T187" s="80">
        <f>S187-Q187</f>
        <v>-349.05999999999995</v>
      </c>
      <c r="AC187" s="67"/>
    </row>
    <row r="188" spans="1:29" ht="15" x14ac:dyDescent="0.25">
      <c r="C188" t="s">
        <v>295</v>
      </c>
      <c r="D188" t="s">
        <v>14</v>
      </c>
      <c r="E188" t="s">
        <v>15</v>
      </c>
      <c r="F188" s="1">
        <v>15004261</v>
      </c>
      <c r="H188" t="s">
        <v>82</v>
      </c>
      <c r="I188" t="s">
        <v>83</v>
      </c>
      <c r="K188" t="s">
        <v>18</v>
      </c>
      <c r="L188" t="s">
        <v>19</v>
      </c>
      <c r="M188" t="s">
        <v>20</v>
      </c>
      <c r="N188" s="1">
        <v>6</v>
      </c>
      <c r="O188" t="s">
        <v>87</v>
      </c>
      <c r="P188" t="s">
        <v>88</v>
      </c>
      <c r="Q188" s="2">
        <v>708.75</v>
      </c>
      <c r="R188" s="66"/>
      <c r="S188" s="107">
        <v>413</v>
      </c>
      <c r="T188" s="80">
        <f>S188-Q188</f>
        <v>-295.75</v>
      </c>
    </row>
    <row r="189" spans="1:29" x14ac:dyDescent="0.2">
      <c r="A189" t="s">
        <v>282</v>
      </c>
      <c r="C189" t="s">
        <v>295</v>
      </c>
      <c r="D189" t="s">
        <v>14</v>
      </c>
      <c r="E189" t="s">
        <v>15</v>
      </c>
      <c r="F189" s="1">
        <v>15004313</v>
      </c>
      <c r="H189" t="s">
        <v>82</v>
      </c>
      <c r="I189" t="s">
        <v>83</v>
      </c>
      <c r="K189" t="s">
        <v>18</v>
      </c>
      <c r="L189" t="s">
        <v>19</v>
      </c>
      <c r="M189" t="s">
        <v>20</v>
      </c>
      <c r="N189" s="1">
        <v>6</v>
      </c>
      <c r="O189" t="s">
        <v>90</v>
      </c>
      <c r="P189" t="s">
        <v>91</v>
      </c>
      <c r="Q189" s="2">
        <v>727.5</v>
      </c>
      <c r="S189" s="107">
        <v>426.84</v>
      </c>
      <c r="T189" s="80">
        <f>S189-Q189</f>
        <v>-300.66000000000003</v>
      </c>
    </row>
    <row r="190" spans="1:29" ht="15" x14ac:dyDescent="0.25">
      <c r="C190" t="s">
        <v>294</v>
      </c>
      <c r="D190" t="s">
        <v>14</v>
      </c>
      <c r="E190" t="s">
        <v>15</v>
      </c>
      <c r="F190" s="1">
        <v>15001694</v>
      </c>
      <c r="H190" t="s">
        <v>99</v>
      </c>
      <c r="I190" t="s">
        <v>100</v>
      </c>
      <c r="K190" t="s">
        <v>194</v>
      </c>
      <c r="L190" t="s">
        <v>191</v>
      </c>
      <c r="M190" t="s">
        <v>20</v>
      </c>
      <c r="N190" s="1">
        <v>3</v>
      </c>
      <c r="O190" t="s">
        <v>196</v>
      </c>
      <c r="P190" t="s">
        <v>195</v>
      </c>
      <c r="Q190" s="2">
        <v>740</v>
      </c>
      <c r="S190" s="107">
        <v>430</v>
      </c>
      <c r="T190" s="80">
        <f>S190-Q190</f>
        <v>-310</v>
      </c>
      <c r="AC190" s="67"/>
    </row>
    <row r="191" spans="1:29" ht="15" x14ac:dyDescent="0.25">
      <c r="C191" t="s">
        <v>301</v>
      </c>
      <c r="D191" t="s">
        <v>14</v>
      </c>
      <c r="E191" t="s">
        <v>15</v>
      </c>
      <c r="F191" s="1">
        <v>15002479</v>
      </c>
      <c r="H191" t="s">
        <v>99</v>
      </c>
      <c r="I191" t="s">
        <v>100</v>
      </c>
      <c r="K191" t="s">
        <v>154</v>
      </c>
      <c r="L191" t="s">
        <v>155</v>
      </c>
      <c r="M191" t="s">
        <v>20</v>
      </c>
      <c r="N191" s="1">
        <v>4</v>
      </c>
      <c r="O191" t="s">
        <v>86</v>
      </c>
      <c r="P191" t="s">
        <v>157</v>
      </c>
      <c r="Q191" s="2">
        <v>905.39</v>
      </c>
      <c r="R191" s="66"/>
      <c r="S191" s="107">
        <v>464.94</v>
      </c>
      <c r="T191" s="80">
        <f>S191-Q191</f>
        <v>-440.45</v>
      </c>
      <c r="AC191" s="67"/>
    </row>
    <row r="192" spans="1:29" ht="15" x14ac:dyDescent="0.25">
      <c r="C192" t="s">
        <v>295</v>
      </c>
      <c r="D192" t="s">
        <v>14</v>
      </c>
      <c r="E192" t="s">
        <v>15</v>
      </c>
      <c r="F192" s="1">
        <v>15002524</v>
      </c>
      <c r="H192" t="s">
        <v>99</v>
      </c>
      <c r="I192" t="s">
        <v>100</v>
      </c>
      <c r="K192" t="s">
        <v>204</v>
      </c>
      <c r="L192" t="s">
        <v>174</v>
      </c>
      <c r="M192" t="s">
        <v>20</v>
      </c>
      <c r="N192" s="1">
        <v>4</v>
      </c>
      <c r="O192" t="s">
        <v>175</v>
      </c>
      <c r="P192" t="s">
        <v>205</v>
      </c>
      <c r="Q192" s="2">
        <v>914.81</v>
      </c>
      <c r="R192" s="66"/>
      <c r="S192" s="107">
        <v>469.75</v>
      </c>
      <c r="T192" s="80">
        <f>S192-Q192</f>
        <v>-445.05999999999995</v>
      </c>
      <c r="AC192" s="67"/>
    </row>
    <row r="193" spans="1:29" ht="15" x14ac:dyDescent="0.25">
      <c r="C193" t="s">
        <v>295</v>
      </c>
      <c r="D193" t="s">
        <v>14</v>
      </c>
      <c r="E193" t="s">
        <v>15</v>
      </c>
      <c r="F193" s="1">
        <v>15003676</v>
      </c>
      <c r="H193" t="s">
        <v>99</v>
      </c>
      <c r="I193" t="s">
        <v>100</v>
      </c>
      <c r="K193" t="s">
        <v>18</v>
      </c>
      <c r="L193" t="s">
        <v>19</v>
      </c>
      <c r="M193" t="s">
        <v>20</v>
      </c>
      <c r="N193" s="1">
        <v>5</v>
      </c>
      <c r="O193" t="s">
        <v>129</v>
      </c>
      <c r="P193" t="s">
        <v>130</v>
      </c>
      <c r="Q193" s="2">
        <v>938.05</v>
      </c>
      <c r="R193" s="66"/>
      <c r="S193" s="107">
        <v>490</v>
      </c>
      <c r="T193" s="80">
        <f>S193-Q193</f>
        <v>-448.04999999999995</v>
      </c>
      <c r="AC193" s="67"/>
    </row>
    <row r="194" spans="1:29" ht="15" x14ac:dyDescent="0.25">
      <c r="C194" t="s">
        <v>295</v>
      </c>
      <c r="D194" t="s">
        <v>14</v>
      </c>
      <c r="E194" t="s">
        <v>15</v>
      </c>
      <c r="F194" s="1">
        <v>15002726</v>
      </c>
      <c r="H194" t="s">
        <v>99</v>
      </c>
      <c r="I194" t="s">
        <v>100</v>
      </c>
      <c r="K194" t="s">
        <v>209</v>
      </c>
      <c r="L194" t="s">
        <v>201</v>
      </c>
      <c r="M194" t="s">
        <v>20</v>
      </c>
      <c r="N194" s="1">
        <v>5</v>
      </c>
      <c r="O194" t="s">
        <v>211</v>
      </c>
      <c r="P194" t="s">
        <v>210</v>
      </c>
      <c r="Q194" s="2">
        <v>950</v>
      </c>
      <c r="R194" s="66"/>
      <c r="S194" s="107">
        <v>495.36</v>
      </c>
      <c r="T194" s="80">
        <f>S194-Q194</f>
        <v>-454.64</v>
      </c>
      <c r="AC194" s="67"/>
    </row>
    <row r="195" spans="1:29" ht="15" x14ac:dyDescent="0.25">
      <c r="C195" t="s">
        <v>295</v>
      </c>
      <c r="D195" t="s">
        <v>14</v>
      </c>
      <c r="E195" t="s">
        <v>15</v>
      </c>
      <c r="F195" s="1">
        <v>15002178</v>
      </c>
      <c r="H195" t="s">
        <v>99</v>
      </c>
      <c r="I195" t="s">
        <v>100</v>
      </c>
      <c r="K195" t="s">
        <v>179</v>
      </c>
      <c r="L195" t="s">
        <v>180</v>
      </c>
      <c r="M195" t="s">
        <v>20</v>
      </c>
      <c r="N195" s="1">
        <v>4</v>
      </c>
      <c r="O195" t="s">
        <v>182</v>
      </c>
      <c r="P195" t="s">
        <v>181</v>
      </c>
      <c r="Q195" s="2">
        <v>986</v>
      </c>
      <c r="R195" s="66"/>
      <c r="S195" s="107">
        <v>502.82</v>
      </c>
      <c r="T195" s="80">
        <f>S195-Q195</f>
        <v>-483.18</v>
      </c>
    </row>
    <row r="196" spans="1:29" x14ac:dyDescent="0.2">
      <c r="A196" t="s">
        <v>284</v>
      </c>
      <c r="C196" t="s">
        <v>295</v>
      </c>
      <c r="D196" t="s">
        <v>14</v>
      </c>
      <c r="E196" t="s">
        <v>15</v>
      </c>
      <c r="F196" s="1">
        <v>15002178</v>
      </c>
      <c r="H196" t="s">
        <v>99</v>
      </c>
      <c r="I196" t="s">
        <v>100</v>
      </c>
      <c r="K196" t="s">
        <v>179</v>
      </c>
      <c r="L196" t="s">
        <v>180</v>
      </c>
      <c r="M196" t="s">
        <v>20</v>
      </c>
      <c r="N196" s="1">
        <v>4</v>
      </c>
      <c r="O196" t="s">
        <v>182</v>
      </c>
      <c r="P196" t="s">
        <v>181</v>
      </c>
      <c r="Q196" s="2">
        <v>986</v>
      </c>
      <c r="S196" s="107">
        <v>555.86</v>
      </c>
      <c r="T196" s="80">
        <f>S196-Q196</f>
        <v>-430.14</v>
      </c>
    </row>
    <row r="197" spans="1:29" x14ac:dyDescent="0.2">
      <c r="A197" t="s">
        <v>285</v>
      </c>
      <c r="C197" t="s">
        <v>279</v>
      </c>
      <c r="D197" t="s">
        <v>14</v>
      </c>
      <c r="E197" t="s">
        <v>15</v>
      </c>
      <c r="F197" s="1">
        <v>15002262</v>
      </c>
      <c r="H197" t="s">
        <v>99</v>
      </c>
      <c r="I197" t="s">
        <v>100</v>
      </c>
      <c r="K197" t="s">
        <v>187</v>
      </c>
      <c r="L197" t="s">
        <v>174</v>
      </c>
      <c r="M197" t="s">
        <v>20</v>
      </c>
      <c r="N197" s="1">
        <v>4</v>
      </c>
      <c r="O197" t="s">
        <v>188</v>
      </c>
      <c r="P197" t="s">
        <v>189</v>
      </c>
      <c r="Q197" s="2">
        <v>1075</v>
      </c>
      <c r="S197" s="107">
        <v>564.4</v>
      </c>
      <c r="T197" s="80">
        <f>S197-Q197</f>
        <v>-510.6</v>
      </c>
    </row>
    <row r="198" spans="1:29" x14ac:dyDescent="0.2">
      <c r="C198" t="s">
        <v>301</v>
      </c>
      <c r="D198" t="s">
        <v>14</v>
      </c>
      <c r="E198" t="s">
        <v>15</v>
      </c>
      <c r="F198" s="1">
        <v>15002219</v>
      </c>
      <c r="H198" t="s">
        <v>25</v>
      </c>
      <c r="I198" t="s">
        <v>26</v>
      </c>
      <c r="K198" t="s">
        <v>35</v>
      </c>
      <c r="L198" t="s">
        <v>36</v>
      </c>
      <c r="M198" t="s">
        <v>20</v>
      </c>
      <c r="N198" s="1">
        <v>4</v>
      </c>
      <c r="O198" t="s">
        <v>37</v>
      </c>
      <c r="P198" t="s">
        <v>39</v>
      </c>
      <c r="Q198" s="2">
        <v>1209.18</v>
      </c>
      <c r="S198" s="107">
        <v>578.62</v>
      </c>
      <c r="T198" s="80">
        <f>S198-Q198</f>
        <v>-630.56000000000006</v>
      </c>
    </row>
    <row r="199" spans="1:29" x14ac:dyDescent="0.2">
      <c r="C199" t="s">
        <v>301</v>
      </c>
      <c r="D199" t="s">
        <v>14</v>
      </c>
      <c r="E199" t="s">
        <v>15</v>
      </c>
      <c r="F199" s="1">
        <v>15000263</v>
      </c>
      <c r="H199" t="s">
        <v>99</v>
      </c>
      <c r="I199" t="s">
        <v>100</v>
      </c>
      <c r="K199" t="s">
        <v>165</v>
      </c>
      <c r="L199" t="s">
        <v>96</v>
      </c>
      <c r="M199" t="s">
        <v>20</v>
      </c>
      <c r="N199" s="1">
        <v>1</v>
      </c>
      <c r="O199" t="s">
        <v>171</v>
      </c>
      <c r="P199" t="s">
        <v>167</v>
      </c>
      <c r="Q199" s="2">
        <v>1223.49</v>
      </c>
      <c r="S199" s="107">
        <v>650</v>
      </c>
      <c r="T199" s="80">
        <f>S199-Q199</f>
        <v>-573.49</v>
      </c>
    </row>
    <row r="200" spans="1:29" x14ac:dyDescent="0.2">
      <c r="C200" t="s">
        <v>285</v>
      </c>
      <c r="D200" t="s">
        <v>14</v>
      </c>
      <c r="E200" t="s">
        <v>15</v>
      </c>
      <c r="F200" s="1">
        <v>15002222</v>
      </c>
      <c r="H200" t="s">
        <v>25</v>
      </c>
      <c r="I200" t="s">
        <v>26</v>
      </c>
      <c r="K200" t="s">
        <v>60</v>
      </c>
      <c r="L200" t="s">
        <v>36</v>
      </c>
      <c r="M200" t="s">
        <v>20</v>
      </c>
      <c r="N200" s="1">
        <v>4</v>
      </c>
      <c r="O200" t="s">
        <v>61</v>
      </c>
      <c r="P200" t="s">
        <v>63</v>
      </c>
      <c r="Q200" s="2">
        <v>1351.11</v>
      </c>
      <c r="S200" s="107">
        <v>672</v>
      </c>
      <c r="T200" s="80">
        <f>S200-Q200</f>
        <v>-679.1099999999999</v>
      </c>
    </row>
    <row r="201" spans="1:29" ht="15" x14ac:dyDescent="0.25">
      <c r="A201" s="70"/>
      <c r="B201" s="70"/>
      <c r="C201" t="s">
        <v>285</v>
      </c>
      <c r="H201" s="67" t="s">
        <v>25</v>
      </c>
      <c r="I201" s="67" t="s">
        <v>26</v>
      </c>
      <c r="K201" s="67" t="s">
        <v>60</v>
      </c>
      <c r="L201" s="67" t="s">
        <v>36</v>
      </c>
      <c r="M201" s="67">
        <v>2015</v>
      </c>
      <c r="N201" s="67">
        <v>4</v>
      </c>
      <c r="O201" s="67" t="s">
        <v>61</v>
      </c>
      <c r="P201" s="67" t="s">
        <v>63</v>
      </c>
      <c r="Q201" s="67">
        <v>1351.11</v>
      </c>
      <c r="S201" s="107">
        <v>678.04</v>
      </c>
      <c r="T201" s="80">
        <f>S201-Q201</f>
        <v>-673.06999999999994</v>
      </c>
      <c r="U201" s="70"/>
      <c r="V201" s="70"/>
      <c r="W201" s="70"/>
      <c r="X201" s="70"/>
      <c r="Y201" s="70"/>
      <c r="Z201" s="70"/>
      <c r="AA201" s="70"/>
      <c r="AB201" s="70"/>
      <c r="AC201" s="70"/>
    </row>
    <row r="202" spans="1:29" ht="15" x14ac:dyDescent="0.25">
      <c r="A202" t="s">
        <v>287</v>
      </c>
      <c r="C202" t="s">
        <v>289</v>
      </c>
      <c r="H202" s="67" t="s">
        <v>360</v>
      </c>
      <c r="I202" s="67" t="s">
        <v>361</v>
      </c>
      <c r="K202" s="67" t="s">
        <v>18</v>
      </c>
      <c r="L202" s="67" t="s">
        <v>19</v>
      </c>
      <c r="M202" s="67">
        <v>2015</v>
      </c>
      <c r="N202" s="67">
        <v>8</v>
      </c>
      <c r="O202" s="67" t="s">
        <v>21</v>
      </c>
      <c r="P202" s="67" t="s">
        <v>366</v>
      </c>
      <c r="Q202" s="67">
        <v>1385.7</v>
      </c>
      <c r="R202" s="70"/>
      <c r="S202" s="107">
        <v>699.56</v>
      </c>
      <c r="T202" s="80">
        <f>S202-Q202</f>
        <v>-686.1400000000001</v>
      </c>
    </row>
    <row r="203" spans="1:29" ht="15" x14ac:dyDescent="0.25">
      <c r="A203" t="s">
        <v>289</v>
      </c>
      <c r="C203" s="70" t="s">
        <v>378</v>
      </c>
      <c r="D203" s="71" t="s">
        <v>367</v>
      </c>
      <c r="E203" s="70"/>
      <c r="F203" s="71"/>
      <c r="G203" s="70"/>
      <c r="H203" s="71" t="s">
        <v>25</v>
      </c>
      <c r="I203" s="71" t="s">
        <v>26</v>
      </c>
      <c r="J203" s="70"/>
      <c r="K203" s="71">
        <v>1510249</v>
      </c>
      <c r="L203" s="71" t="s">
        <v>36</v>
      </c>
      <c r="M203" s="71">
        <v>2015</v>
      </c>
      <c r="N203" s="70"/>
      <c r="O203" s="70"/>
      <c r="P203" s="70"/>
      <c r="Q203" s="71">
        <v>1412.93</v>
      </c>
      <c r="S203" s="107">
        <v>708.75</v>
      </c>
      <c r="T203" s="80">
        <f>S203-Q203</f>
        <v>-704.18000000000006</v>
      </c>
    </row>
    <row r="204" spans="1:29" x14ac:dyDescent="0.2">
      <c r="A204" t="s">
        <v>290</v>
      </c>
      <c r="C204" t="s">
        <v>301</v>
      </c>
      <c r="D204" t="s">
        <v>14</v>
      </c>
      <c r="E204" t="s">
        <v>15</v>
      </c>
      <c r="F204" s="1">
        <v>15000097</v>
      </c>
      <c r="H204" t="s">
        <v>25</v>
      </c>
      <c r="I204" t="s">
        <v>26</v>
      </c>
      <c r="K204" t="s">
        <v>40</v>
      </c>
      <c r="L204" t="s">
        <v>41</v>
      </c>
      <c r="M204" t="s">
        <v>20</v>
      </c>
      <c r="N204" s="1">
        <v>1</v>
      </c>
      <c r="O204" t="s">
        <v>42</v>
      </c>
      <c r="P204" t="s">
        <v>43</v>
      </c>
      <c r="Q204" s="2">
        <v>1443.46</v>
      </c>
      <c r="S204" s="107">
        <v>727.5</v>
      </c>
      <c r="T204" s="80">
        <f>S204-Q204</f>
        <v>-715.96</v>
      </c>
    </row>
    <row r="205" spans="1:29" x14ac:dyDescent="0.2">
      <c r="C205" t="s">
        <v>301</v>
      </c>
      <c r="D205" t="s">
        <v>14</v>
      </c>
      <c r="E205" t="s">
        <v>15</v>
      </c>
      <c r="F205" s="1">
        <v>15000263</v>
      </c>
      <c r="H205" t="s">
        <v>99</v>
      </c>
      <c r="I205" t="s">
        <v>100</v>
      </c>
      <c r="K205" t="s">
        <v>165</v>
      </c>
      <c r="L205" t="s">
        <v>96</v>
      </c>
      <c r="M205" t="s">
        <v>20</v>
      </c>
      <c r="N205" s="1">
        <v>1</v>
      </c>
      <c r="O205" t="s">
        <v>170</v>
      </c>
      <c r="P205" t="s">
        <v>167</v>
      </c>
      <c r="Q205" s="2">
        <v>1480.28</v>
      </c>
      <c r="S205" s="107">
        <v>740</v>
      </c>
      <c r="T205" s="80">
        <f>S205-Q205</f>
        <v>-740.28</v>
      </c>
    </row>
    <row r="206" spans="1:29" x14ac:dyDescent="0.2">
      <c r="A206" t="s">
        <v>291</v>
      </c>
      <c r="C206" t="s">
        <v>301</v>
      </c>
      <c r="D206" t="s">
        <v>14</v>
      </c>
      <c r="E206" t="s">
        <v>15</v>
      </c>
      <c r="F206" s="1">
        <v>15000263</v>
      </c>
      <c r="H206" t="s">
        <v>99</v>
      </c>
      <c r="I206" t="s">
        <v>100</v>
      </c>
      <c r="K206" t="s">
        <v>165</v>
      </c>
      <c r="L206" t="s">
        <v>96</v>
      </c>
      <c r="M206" t="s">
        <v>20</v>
      </c>
      <c r="N206" s="1">
        <v>1</v>
      </c>
      <c r="O206" t="s">
        <v>169</v>
      </c>
      <c r="P206" t="s">
        <v>167</v>
      </c>
      <c r="Q206" s="2">
        <v>1492.38</v>
      </c>
      <c r="S206" s="107">
        <v>905.39</v>
      </c>
      <c r="T206" s="80">
        <f>S206-Q206</f>
        <v>-586.99000000000012</v>
      </c>
    </row>
    <row r="207" spans="1:29" ht="15" x14ac:dyDescent="0.25">
      <c r="C207" t="s">
        <v>289</v>
      </c>
      <c r="H207" s="67" t="s">
        <v>360</v>
      </c>
      <c r="I207" s="67" t="s">
        <v>361</v>
      </c>
      <c r="K207" s="67" t="s">
        <v>18</v>
      </c>
      <c r="L207" s="67" t="s">
        <v>19</v>
      </c>
      <c r="M207" s="67">
        <v>2015</v>
      </c>
      <c r="N207" s="67">
        <v>7</v>
      </c>
      <c r="O207" s="67" t="s">
        <v>23</v>
      </c>
      <c r="P207" s="67" t="s">
        <v>364</v>
      </c>
      <c r="Q207" s="67">
        <v>1722.9</v>
      </c>
      <c r="S207" s="107">
        <v>914.81</v>
      </c>
      <c r="T207" s="80">
        <f>S207-Q207</f>
        <v>-808.09000000000015</v>
      </c>
    </row>
    <row r="208" spans="1:29" x14ac:dyDescent="0.2">
      <c r="A208" t="s">
        <v>293</v>
      </c>
      <c r="C208" t="s">
        <v>301</v>
      </c>
      <c r="D208" t="s">
        <v>14</v>
      </c>
      <c r="E208" t="s">
        <v>15</v>
      </c>
      <c r="F208" s="1">
        <v>15000263</v>
      </c>
      <c r="H208" t="s">
        <v>99</v>
      </c>
      <c r="I208" t="s">
        <v>100</v>
      </c>
      <c r="K208" t="s">
        <v>165</v>
      </c>
      <c r="L208" t="s">
        <v>96</v>
      </c>
      <c r="M208" t="s">
        <v>20</v>
      </c>
      <c r="N208" s="1">
        <v>1</v>
      </c>
      <c r="O208" t="s">
        <v>166</v>
      </c>
      <c r="P208" t="s">
        <v>167</v>
      </c>
      <c r="Q208" s="2">
        <v>1767.03</v>
      </c>
      <c r="S208" s="107">
        <v>938.05</v>
      </c>
      <c r="T208" s="80">
        <f>S208-Q208</f>
        <v>-828.98</v>
      </c>
    </row>
    <row r="209" spans="1:29" x14ac:dyDescent="0.2">
      <c r="C209" t="s">
        <v>285</v>
      </c>
      <c r="D209" t="s">
        <v>14</v>
      </c>
      <c r="E209" t="s">
        <v>15</v>
      </c>
      <c r="F209" s="1">
        <v>15002220</v>
      </c>
      <c r="H209" t="s">
        <v>25</v>
      </c>
      <c r="I209" t="s">
        <v>26</v>
      </c>
      <c r="K209" t="s">
        <v>60</v>
      </c>
      <c r="L209" t="s">
        <v>36</v>
      </c>
      <c r="M209" t="s">
        <v>20</v>
      </c>
      <c r="N209" s="1">
        <v>4</v>
      </c>
      <c r="O209" t="s">
        <v>61</v>
      </c>
      <c r="P209" t="s">
        <v>62</v>
      </c>
      <c r="Q209" s="2">
        <v>1800.96</v>
      </c>
      <c r="S209" s="107">
        <v>950</v>
      </c>
      <c r="T209" s="80">
        <f>S209-Q209</f>
        <v>-850.96</v>
      </c>
    </row>
    <row r="210" spans="1:29" s="70" customFormat="1" x14ac:dyDescent="0.2">
      <c r="A210" t="s">
        <v>294</v>
      </c>
      <c r="B210"/>
      <c r="C210" t="s">
        <v>301</v>
      </c>
      <c r="D210" t="s">
        <v>14</v>
      </c>
      <c r="E210" t="s">
        <v>15</v>
      </c>
      <c r="F210" s="1">
        <v>15000094</v>
      </c>
      <c r="G210"/>
      <c r="H210" t="s">
        <v>99</v>
      </c>
      <c r="I210" t="s">
        <v>100</v>
      </c>
      <c r="J210"/>
      <c r="K210" t="s">
        <v>173</v>
      </c>
      <c r="L210" t="s">
        <v>174</v>
      </c>
      <c r="M210" t="s">
        <v>20</v>
      </c>
      <c r="N210" s="1">
        <v>1</v>
      </c>
      <c r="O210" t="s">
        <v>175</v>
      </c>
      <c r="P210" t="s">
        <v>176</v>
      </c>
      <c r="Q210" s="2">
        <v>1827.5</v>
      </c>
      <c r="R210"/>
      <c r="S210" s="107">
        <v>986</v>
      </c>
      <c r="T210" s="80">
        <f>S210-Q210</f>
        <v>-841.5</v>
      </c>
      <c r="U210"/>
      <c r="V210"/>
      <c r="W210"/>
      <c r="X210"/>
      <c r="Y210"/>
      <c r="Z210"/>
      <c r="AA210"/>
      <c r="AB210"/>
      <c r="AC210"/>
    </row>
    <row r="211" spans="1:29" s="70" customFormat="1" ht="15" x14ac:dyDescent="0.25">
      <c r="A211" t="s">
        <v>295</v>
      </c>
      <c r="B211"/>
      <c r="C211" t="s">
        <v>385</v>
      </c>
      <c r="D211" s="71" t="s">
        <v>367</v>
      </c>
      <c r="E211"/>
      <c r="F211"/>
      <c r="G211"/>
      <c r="H211"/>
      <c r="I211"/>
      <c r="J211"/>
      <c r="K211" s="72">
        <v>1511386</v>
      </c>
      <c r="L211" s="72" t="s">
        <v>386</v>
      </c>
      <c r="M211" s="72">
        <v>2015</v>
      </c>
      <c r="N211"/>
      <c r="O211"/>
      <c r="P211"/>
      <c r="Q211" s="72">
        <v>2021</v>
      </c>
      <c r="R211"/>
      <c r="S211" s="107">
        <v>986</v>
      </c>
      <c r="T211" s="80">
        <f>S211-Q211</f>
        <v>-1035</v>
      </c>
      <c r="U211"/>
      <c r="V211"/>
      <c r="W211"/>
      <c r="X211"/>
      <c r="Y211"/>
      <c r="Z211"/>
      <c r="AA211"/>
      <c r="AB211"/>
      <c r="AC211"/>
    </row>
    <row r="212" spans="1:29" s="70" customFormat="1" x14ac:dyDescent="0.2">
      <c r="A212" t="s">
        <v>74</v>
      </c>
      <c r="B212"/>
      <c r="C212" t="s">
        <v>301</v>
      </c>
      <c r="D212" t="s">
        <v>14</v>
      </c>
      <c r="E212" t="s">
        <v>15</v>
      </c>
      <c r="F212" s="1">
        <v>15000263</v>
      </c>
      <c r="G212"/>
      <c r="H212" t="s">
        <v>99</v>
      </c>
      <c r="I212" t="s">
        <v>100</v>
      </c>
      <c r="J212"/>
      <c r="K212" t="s">
        <v>165</v>
      </c>
      <c r="L212" t="s">
        <v>96</v>
      </c>
      <c r="M212" t="s">
        <v>20</v>
      </c>
      <c r="N212" s="1">
        <v>1</v>
      </c>
      <c r="O212" t="s">
        <v>168</v>
      </c>
      <c r="P212" t="s">
        <v>167</v>
      </c>
      <c r="Q212" s="2">
        <v>2109.7399999999998</v>
      </c>
      <c r="R212"/>
      <c r="S212" s="107">
        <v>1075</v>
      </c>
      <c r="T212" s="80">
        <f>S212-Q212</f>
        <v>-1034.7399999999998</v>
      </c>
      <c r="U212"/>
      <c r="V212"/>
      <c r="W212"/>
      <c r="X212"/>
      <c r="Y212"/>
      <c r="Z212"/>
      <c r="AA212"/>
      <c r="AB212"/>
      <c r="AC212"/>
    </row>
    <row r="213" spans="1:29" s="70" customFormat="1" x14ac:dyDescent="0.2">
      <c r="A213"/>
      <c r="B213"/>
      <c r="C213" t="s">
        <v>301</v>
      </c>
      <c r="D213" t="s">
        <v>14</v>
      </c>
      <c r="E213" t="s">
        <v>15</v>
      </c>
      <c r="F213" s="1">
        <v>15001330</v>
      </c>
      <c r="G213"/>
      <c r="H213" t="s">
        <v>99</v>
      </c>
      <c r="I213" t="s">
        <v>100</v>
      </c>
      <c r="J213"/>
      <c r="K213" t="s">
        <v>150</v>
      </c>
      <c r="L213" t="s">
        <v>151</v>
      </c>
      <c r="M213" t="s">
        <v>20</v>
      </c>
      <c r="N213" s="1">
        <v>3</v>
      </c>
      <c r="O213" t="s">
        <v>152</v>
      </c>
      <c r="P213" t="s">
        <v>153</v>
      </c>
      <c r="Q213" s="2">
        <v>2115.75</v>
      </c>
      <c r="R213"/>
      <c r="S213" s="107">
        <v>1209.18</v>
      </c>
      <c r="T213" s="80">
        <f>S213-Q213</f>
        <v>-906.56999999999994</v>
      </c>
      <c r="U213"/>
      <c r="V213"/>
      <c r="W213"/>
      <c r="X213"/>
      <c r="Y213"/>
      <c r="Z213"/>
      <c r="AA213"/>
      <c r="AB213"/>
      <c r="AC213"/>
    </row>
    <row r="214" spans="1:29" s="70" customFormat="1" x14ac:dyDescent="0.2">
      <c r="A214"/>
      <c r="B214"/>
      <c r="C214" t="s">
        <v>301</v>
      </c>
      <c r="D214" t="s">
        <v>14</v>
      </c>
      <c r="E214" t="s">
        <v>15</v>
      </c>
      <c r="F214" s="1">
        <v>15001047</v>
      </c>
      <c r="G214"/>
      <c r="H214" t="s">
        <v>25</v>
      </c>
      <c r="I214" t="s">
        <v>26</v>
      </c>
      <c r="J214"/>
      <c r="K214" t="s">
        <v>31</v>
      </c>
      <c r="L214" t="s">
        <v>32</v>
      </c>
      <c r="M214" t="s">
        <v>20</v>
      </c>
      <c r="N214" s="1">
        <v>2</v>
      </c>
      <c r="O214" t="s">
        <v>33</v>
      </c>
      <c r="P214" t="s">
        <v>34</v>
      </c>
      <c r="Q214" s="2">
        <v>2146.56</v>
      </c>
      <c r="R214"/>
      <c r="S214" s="107">
        <v>1223.49</v>
      </c>
      <c r="T214" s="80">
        <f>S214-Q214</f>
        <v>-923.06999999999994</v>
      </c>
      <c r="U214"/>
      <c r="V214"/>
      <c r="W214"/>
      <c r="X214"/>
      <c r="Y214"/>
      <c r="Z214"/>
      <c r="AA214"/>
      <c r="AB214"/>
      <c r="AC214"/>
    </row>
    <row r="215" spans="1:29" x14ac:dyDescent="0.2">
      <c r="C215" t="s">
        <v>301</v>
      </c>
      <c r="D215" t="s">
        <v>14</v>
      </c>
      <c r="E215" t="s">
        <v>15</v>
      </c>
      <c r="F215" s="1">
        <v>15001286</v>
      </c>
      <c r="H215" t="s">
        <v>25</v>
      </c>
      <c r="I215" t="s">
        <v>26</v>
      </c>
      <c r="K215" t="s">
        <v>35</v>
      </c>
      <c r="L215" t="s">
        <v>36</v>
      </c>
      <c r="M215" t="s">
        <v>20</v>
      </c>
      <c r="N215" s="1">
        <v>2</v>
      </c>
      <c r="O215" t="s">
        <v>37</v>
      </c>
      <c r="P215" t="s">
        <v>38</v>
      </c>
      <c r="Q215" s="2">
        <v>3305.43</v>
      </c>
      <c r="S215" s="107">
        <v>1224.9100000000001</v>
      </c>
      <c r="T215" s="80">
        <f>S215-Q215</f>
        <v>-2080.5199999999995</v>
      </c>
    </row>
    <row r="216" spans="1:29" s="70" customFormat="1" x14ac:dyDescent="0.2">
      <c r="A216"/>
      <c r="B216"/>
      <c r="C216" t="s">
        <v>301</v>
      </c>
      <c r="D216" t="s">
        <v>14</v>
      </c>
      <c r="E216" t="s">
        <v>15</v>
      </c>
      <c r="F216" s="1">
        <v>15000020</v>
      </c>
      <c r="G216"/>
      <c r="H216" t="s">
        <v>99</v>
      </c>
      <c r="I216" t="s">
        <v>100</v>
      </c>
      <c r="J216"/>
      <c r="K216" t="s">
        <v>161</v>
      </c>
      <c r="L216" t="s">
        <v>162</v>
      </c>
      <c r="M216" t="s">
        <v>20</v>
      </c>
      <c r="N216" s="1">
        <v>1</v>
      </c>
      <c r="O216" t="s">
        <v>163</v>
      </c>
      <c r="P216" t="s">
        <v>164</v>
      </c>
      <c r="Q216" s="2">
        <v>3332.45</v>
      </c>
      <c r="R216"/>
      <c r="S216" s="107">
        <v>1351.11</v>
      </c>
      <c r="T216" s="80">
        <f>S216-Q216</f>
        <v>-1981.34</v>
      </c>
      <c r="U216"/>
      <c r="V216"/>
      <c r="W216"/>
      <c r="X216"/>
      <c r="Y216"/>
      <c r="Z216"/>
      <c r="AA216"/>
      <c r="AB216"/>
      <c r="AC216"/>
    </row>
    <row r="217" spans="1:29" s="70" customFormat="1" x14ac:dyDescent="0.2">
      <c r="A217"/>
      <c r="B217"/>
      <c r="C217" t="s">
        <v>294</v>
      </c>
      <c r="D217" t="s">
        <v>14</v>
      </c>
      <c r="E217" t="s">
        <v>15</v>
      </c>
      <c r="F217" s="1">
        <v>15002730</v>
      </c>
      <c r="G217"/>
      <c r="H217" t="s">
        <v>99</v>
      </c>
      <c r="I217" t="s">
        <v>100</v>
      </c>
      <c r="J217"/>
      <c r="K217" t="s">
        <v>177</v>
      </c>
      <c r="L217" t="s">
        <v>155</v>
      </c>
      <c r="M217" t="s">
        <v>20</v>
      </c>
      <c r="N217" s="1">
        <v>5</v>
      </c>
      <c r="O217" t="s">
        <v>159</v>
      </c>
      <c r="P217" t="s">
        <v>178</v>
      </c>
      <c r="Q217" s="2">
        <v>3645</v>
      </c>
      <c r="R217"/>
      <c r="S217" s="107">
        <v>1385.7</v>
      </c>
      <c r="T217" s="80">
        <f>S217-Q217</f>
        <v>-2259.3000000000002</v>
      </c>
      <c r="U217"/>
      <c r="V217"/>
      <c r="W217"/>
      <c r="X217"/>
      <c r="Y217"/>
      <c r="Z217"/>
      <c r="AA217"/>
      <c r="AB217"/>
      <c r="AC217"/>
    </row>
    <row r="218" spans="1:29" x14ac:dyDescent="0.2">
      <c r="C218" t="s">
        <v>285</v>
      </c>
      <c r="D218" t="s">
        <v>14</v>
      </c>
      <c r="E218" t="s">
        <v>15</v>
      </c>
      <c r="F218" s="1">
        <v>15002221</v>
      </c>
      <c r="H218" t="s">
        <v>25</v>
      </c>
      <c r="I218" t="s">
        <v>26</v>
      </c>
      <c r="K218" t="s">
        <v>68</v>
      </c>
      <c r="L218" t="s">
        <v>36</v>
      </c>
      <c r="M218" t="s">
        <v>20</v>
      </c>
      <c r="N218" s="1">
        <v>4</v>
      </c>
      <c r="O218" t="s">
        <v>69</v>
      </c>
      <c r="P218" t="s">
        <v>70</v>
      </c>
      <c r="Q218" s="2">
        <v>4543.5600000000004</v>
      </c>
      <c r="S218" s="107">
        <v>1443.46</v>
      </c>
      <c r="T218" s="80">
        <f>S218-Q218</f>
        <v>-3100.1000000000004</v>
      </c>
    </row>
    <row r="219" spans="1:29" x14ac:dyDescent="0.2">
      <c r="C219" t="s">
        <v>301</v>
      </c>
      <c r="D219" t="s">
        <v>14</v>
      </c>
      <c r="E219" t="s">
        <v>15</v>
      </c>
      <c r="F219" s="1">
        <v>15002729</v>
      </c>
      <c r="H219" t="s">
        <v>99</v>
      </c>
      <c r="I219" t="s">
        <v>100</v>
      </c>
      <c r="K219" t="s">
        <v>154</v>
      </c>
      <c r="L219" t="s">
        <v>155</v>
      </c>
      <c r="M219" t="s">
        <v>20</v>
      </c>
      <c r="N219" s="1">
        <v>5</v>
      </c>
      <c r="O219" t="s">
        <v>159</v>
      </c>
      <c r="P219" t="s">
        <v>158</v>
      </c>
      <c r="Q219" s="2">
        <v>7290</v>
      </c>
      <c r="S219" s="107">
        <v>1480.28</v>
      </c>
      <c r="T219" s="80">
        <f>S219-Q219</f>
        <v>-5809.72</v>
      </c>
    </row>
    <row r="220" spans="1:29" s="5" customFormat="1" x14ac:dyDescent="0.2">
      <c r="A220" s="70"/>
      <c r="B220" s="70"/>
      <c r="C220" t="s">
        <v>285</v>
      </c>
      <c r="D220" t="s">
        <v>14</v>
      </c>
      <c r="E220" t="s">
        <v>15</v>
      </c>
      <c r="F220" s="1">
        <v>15004549</v>
      </c>
      <c r="G220"/>
      <c r="H220" t="s">
        <v>25</v>
      </c>
      <c r="I220" t="s">
        <v>26</v>
      </c>
      <c r="J220"/>
      <c r="K220" t="s">
        <v>71</v>
      </c>
      <c r="L220" t="s">
        <v>36</v>
      </c>
      <c r="M220" t="s">
        <v>20</v>
      </c>
      <c r="N220" s="1">
        <v>7</v>
      </c>
      <c r="O220" t="s">
        <v>69</v>
      </c>
      <c r="P220" t="s">
        <v>72</v>
      </c>
      <c r="Q220" s="2">
        <v>9940.98</v>
      </c>
      <c r="R220"/>
      <c r="S220" s="107">
        <v>1492.38</v>
      </c>
      <c r="T220" s="80">
        <f>S220-Q220</f>
        <v>-8448.5999999999985</v>
      </c>
      <c r="U220" s="70"/>
      <c r="V220" s="70"/>
      <c r="W220" s="70"/>
      <c r="X220" s="70"/>
      <c r="Y220" s="70"/>
      <c r="Z220" s="70"/>
      <c r="AA220" s="70"/>
      <c r="AB220" s="70"/>
      <c r="AC220" s="70"/>
    </row>
    <row r="221" spans="1:29" s="5" customFormat="1" x14ac:dyDescent="0.2">
      <c r="A221"/>
      <c r="B221"/>
      <c r="C221" t="s">
        <v>301</v>
      </c>
      <c r="D221" t="s">
        <v>14</v>
      </c>
      <c r="E221" t="s">
        <v>15</v>
      </c>
      <c r="F221" s="1">
        <v>15002479</v>
      </c>
      <c r="G221"/>
      <c r="H221" t="s">
        <v>99</v>
      </c>
      <c r="I221" t="s">
        <v>100</v>
      </c>
      <c r="J221"/>
      <c r="K221" t="s">
        <v>154</v>
      </c>
      <c r="L221" t="s">
        <v>155</v>
      </c>
      <c r="M221" t="s">
        <v>20</v>
      </c>
      <c r="N221" s="1">
        <v>4</v>
      </c>
      <c r="O221" t="s">
        <v>156</v>
      </c>
      <c r="P221" t="s">
        <v>157</v>
      </c>
      <c r="Q221" s="2">
        <v>11874</v>
      </c>
      <c r="R221" s="70"/>
      <c r="S221" s="107">
        <v>1508.99</v>
      </c>
      <c r="T221" s="80">
        <f>S221-Q221</f>
        <v>-10365.01</v>
      </c>
      <c r="U221"/>
      <c r="V221"/>
      <c r="W221"/>
      <c r="X221"/>
      <c r="Y221"/>
      <c r="Z221"/>
      <c r="AA221"/>
      <c r="AB221"/>
      <c r="AC221"/>
    </row>
    <row r="222" spans="1:29" ht="15" x14ac:dyDescent="0.25">
      <c r="C222" s="70" t="s">
        <v>379</v>
      </c>
      <c r="D222" s="71" t="s">
        <v>367</v>
      </c>
      <c r="E222" s="70"/>
      <c r="F222" s="71"/>
      <c r="G222" s="70"/>
      <c r="H222" s="71" t="s">
        <v>25</v>
      </c>
      <c r="I222" s="71" t="s">
        <v>26</v>
      </c>
      <c r="J222" s="70"/>
      <c r="K222" s="71">
        <v>1510929</v>
      </c>
      <c r="L222" s="71" t="s">
        <v>36</v>
      </c>
      <c r="M222" s="71">
        <v>2015</v>
      </c>
      <c r="N222" s="70"/>
      <c r="O222" s="70"/>
      <c r="P222" s="70"/>
      <c r="Q222" s="71">
        <v>12913.02</v>
      </c>
      <c r="S222" s="107">
        <v>1722.9</v>
      </c>
      <c r="T222" s="80">
        <f>S222-Q222</f>
        <v>-11190.12</v>
      </c>
    </row>
    <row r="223" spans="1:29" ht="15" x14ac:dyDescent="0.25">
      <c r="C223" t="s">
        <v>293</v>
      </c>
      <c r="D223" t="s">
        <v>255</v>
      </c>
      <c r="E223" t="s">
        <v>15</v>
      </c>
      <c r="F223" s="1">
        <v>15002246</v>
      </c>
      <c r="H223" t="s">
        <v>256</v>
      </c>
      <c r="I223" t="s">
        <v>257</v>
      </c>
      <c r="K223" t="s">
        <v>258</v>
      </c>
      <c r="L223" t="s">
        <v>259</v>
      </c>
      <c r="M223" t="s">
        <v>20</v>
      </c>
      <c r="N223" s="1">
        <v>4</v>
      </c>
      <c r="O223" t="s">
        <v>260</v>
      </c>
      <c r="P223" t="s">
        <v>261</v>
      </c>
      <c r="Q223" s="2">
        <v>20000</v>
      </c>
      <c r="S223" s="107">
        <v>1767.03</v>
      </c>
      <c r="T223" s="80">
        <f>S223-Q223</f>
        <v>-18232.97</v>
      </c>
      <c r="AC223" s="67"/>
    </row>
    <row r="224" spans="1:29" ht="15" x14ac:dyDescent="0.25">
      <c r="C224" t="s">
        <v>381</v>
      </c>
      <c r="D224" s="68" t="s">
        <v>367</v>
      </c>
      <c r="F224" s="68"/>
      <c r="H224" s="68" t="s">
        <v>99</v>
      </c>
      <c r="I224" s="68" t="s">
        <v>100</v>
      </c>
      <c r="K224" s="68">
        <v>1510996</v>
      </c>
      <c r="L224" s="68" t="s">
        <v>155</v>
      </c>
      <c r="M224" s="67">
        <v>2015</v>
      </c>
      <c r="Q224" s="68">
        <v>21622.674999999999</v>
      </c>
      <c r="R224" s="68"/>
      <c r="S224" s="107">
        <v>1800.96</v>
      </c>
      <c r="T224" s="80">
        <f>S224-Q224</f>
        <v>-19821.715</v>
      </c>
    </row>
    <row r="225" spans="3:20" x14ac:dyDescent="0.2">
      <c r="C225" t="s">
        <v>302</v>
      </c>
      <c r="D225" t="s">
        <v>14</v>
      </c>
      <c r="E225" t="s">
        <v>15</v>
      </c>
      <c r="G225" t="s">
        <v>250</v>
      </c>
      <c r="H225" t="s">
        <v>251</v>
      </c>
      <c r="I225" t="s">
        <v>252</v>
      </c>
      <c r="L225" t="s">
        <v>18</v>
      </c>
      <c r="M225" t="s">
        <v>20</v>
      </c>
      <c r="N225" s="1">
        <v>6</v>
      </c>
      <c r="O225" t="s">
        <v>253</v>
      </c>
      <c r="Q225" s="2">
        <v>252900</v>
      </c>
      <c r="S225" s="107">
        <v>1827.5</v>
      </c>
      <c r="T225" s="80">
        <f>S225-Q225</f>
        <v>-251072.5</v>
      </c>
    </row>
    <row r="226" spans="3:20" x14ac:dyDescent="0.2">
      <c r="S226" s="107">
        <v>2109.7399999999998</v>
      </c>
      <c r="T226" s="80">
        <f>S226-Q226</f>
        <v>2109.7399999999998</v>
      </c>
    </row>
    <row r="227" spans="3:20" x14ac:dyDescent="0.2">
      <c r="S227" s="107">
        <v>2115.75</v>
      </c>
      <c r="T227" s="80">
        <f>S227-Q227</f>
        <v>2115.75</v>
      </c>
    </row>
    <row r="228" spans="3:20" x14ac:dyDescent="0.2">
      <c r="S228" s="107">
        <v>2146.56</v>
      </c>
      <c r="T228" s="80">
        <f>S228-Q228</f>
        <v>2146.56</v>
      </c>
    </row>
    <row r="229" spans="3:20" x14ac:dyDescent="0.2">
      <c r="S229" s="107">
        <v>3024.26</v>
      </c>
      <c r="T229" s="80">
        <f>S229-Q229</f>
        <v>3024.26</v>
      </c>
    </row>
    <row r="230" spans="3:20" x14ac:dyDescent="0.2">
      <c r="S230" s="107">
        <v>3305.43</v>
      </c>
      <c r="T230" s="80">
        <f>S230-Q230</f>
        <v>3305.43</v>
      </c>
    </row>
    <row r="231" spans="3:20" x14ac:dyDescent="0.2">
      <c r="S231" s="107">
        <v>3332.45</v>
      </c>
      <c r="T231" s="80">
        <f>S231-Q231</f>
        <v>3332.45</v>
      </c>
    </row>
    <row r="232" spans="3:20" x14ac:dyDescent="0.2">
      <c r="S232" s="107">
        <v>3645</v>
      </c>
      <c r="T232" s="80">
        <f>S232-Q232</f>
        <v>3645</v>
      </c>
    </row>
    <row r="233" spans="3:20" x14ac:dyDescent="0.2">
      <c r="S233" s="107">
        <v>4543.5600000000004</v>
      </c>
      <c r="T233" s="80">
        <f>S233-Q233</f>
        <v>4543.5600000000004</v>
      </c>
    </row>
    <row r="234" spans="3:20" x14ac:dyDescent="0.2">
      <c r="S234" s="107">
        <v>7290</v>
      </c>
      <c r="T234" s="80">
        <f>S234-Q234</f>
        <v>7290</v>
      </c>
    </row>
    <row r="235" spans="3:20" x14ac:dyDescent="0.2">
      <c r="S235" s="107">
        <v>9940.98</v>
      </c>
      <c r="T235" s="80">
        <f>S235-Q235</f>
        <v>9940.98</v>
      </c>
    </row>
    <row r="236" spans="3:20" x14ac:dyDescent="0.2">
      <c r="S236" s="107">
        <v>11874</v>
      </c>
      <c r="T236" s="80">
        <f>S236-Q236</f>
        <v>11874</v>
      </c>
    </row>
    <row r="237" spans="3:20" x14ac:dyDescent="0.2">
      <c r="S237" s="107">
        <v>19790</v>
      </c>
      <c r="T237" s="80">
        <f>S237-Q237</f>
        <v>19790</v>
      </c>
    </row>
    <row r="238" spans="3:20" x14ac:dyDescent="0.2">
      <c r="S238" s="107">
        <v>252900</v>
      </c>
      <c r="T238" s="80">
        <f>S238-Q238</f>
        <v>252900</v>
      </c>
    </row>
    <row r="239" spans="3:20" x14ac:dyDescent="0.2">
      <c r="T239" s="80">
        <f>S239-Q239</f>
        <v>0</v>
      </c>
    </row>
    <row r="240" spans="3:20" x14ac:dyDescent="0.2">
      <c r="T240" s="80">
        <f>S240-Q240</f>
        <v>0</v>
      </c>
    </row>
    <row r="241" spans="20:20" x14ac:dyDescent="0.2">
      <c r="T241" s="80">
        <f>S241-Q241</f>
        <v>0</v>
      </c>
    </row>
    <row r="242" spans="20:20" x14ac:dyDescent="0.2">
      <c r="T242" s="80">
        <f>S242-Q242</f>
        <v>0</v>
      </c>
    </row>
    <row r="243" spans="20:20" x14ac:dyDescent="0.2">
      <c r="T243" s="80">
        <f>S243-Q243</f>
        <v>0</v>
      </c>
    </row>
    <row r="244" spans="20:20" x14ac:dyDescent="0.2">
      <c r="T244" s="80">
        <f>S244-Q244</f>
        <v>0</v>
      </c>
    </row>
  </sheetData>
  <sortState ref="A2:AC219">
    <sortCondition ref="Q2:Q219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3" sqref="B13"/>
    </sheetView>
  </sheetViews>
  <sheetFormatPr defaultRowHeight="12.75" x14ac:dyDescent="0.2"/>
  <cols>
    <col min="1" max="1" width="27.28515625" customWidth="1"/>
    <col min="2" max="2" width="90" customWidth="1"/>
    <col min="3" max="3" width="11.85546875" customWidth="1"/>
  </cols>
  <sheetData>
    <row r="1" spans="1:3" x14ac:dyDescent="0.2">
      <c r="A1" t="s">
        <v>263</v>
      </c>
      <c r="B1" t="s">
        <v>264</v>
      </c>
      <c r="C1" t="s">
        <v>265</v>
      </c>
    </row>
    <row r="2" spans="1:3" x14ac:dyDescent="0.2">
      <c r="A2" t="s">
        <v>266</v>
      </c>
      <c r="B2" t="s">
        <v>267</v>
      </c>
      <c r="C2">
        <v>300</v>
      </c>
    </row>
    <row r="3" spans="1:3" x14ac:dyDescent="0.2">
      <c r="A3" t="s">
        <v>268</v>
      </c>
      <c r="B3" t="s">
        <v>269</v>
      </c>
      <c r="C3">
        <v>500</v>
      </c>
    </row>
    <row r="4" spans="1:3" x14ac:dyDescent="0.2">
      <c r="A4" t="s">
        <v>270</v>
      </c>
      <c r="B4" t="s">
        <v>271</v>
      </c>
      <c r="C4">
        <v>500</v>
      </c>
    </row>
    <row r="5" spans="1:3" x14ac:dyDescent="0.2">
      <c r="A5" t="s">
        <v>266</v>
      </c>
      <c r="B5" t="s">
        <v>272</v>
      </c>
      <c r="C5">
        <v>700</v>
      </c>
    </row>
    <row r="6" spans="1:3" x14ac:dyDescent="0.2">
      <c r="A6" t="s">
        <v>273</v>
      </c>
      <c r="B6" t="s">
        <v>274</v>
      </c>
      <c r="C6">
        <v>750</v>
      </c>
    </row>
    <row r="7" spans="1:3" x14ac:dyDescent="0.2">
      <c r="A7" t="s">
        <v>275</v>
      </c>
      <c r="B7" t="s">
        <v>276</v>
      </c>
      <c r="C7">
        <v>2000</v>
      </c>
    </row>
    <row r="8" spans="1:3" x14ac:dyDescent="0.2">
      <c r="A8" t="s">
        <v>270</v>
      </c>
      <c r="B8" t="s">
        <v>277</v>
      </c>
      <c r="C8">
        <v>1500</v>
      </c>
    </row>
    <row r="9" spans="1:3" x14ac:dyDescent="0.2">
      <c r="A9" t="s">
        <v>266</v>
      </c>
      <c r="B9" t="s">
        <v>278</v>
      </c>
      <c r="C9">
        <v>3000</v>
      </c>
    </row>
    <row r="10" spans="1:3" x14ac:dyDescent="0.2">
      <c r="A10" t="s">
        <v>266</v>
      </c>
      <c r="B10" t="s">
        <v>279</v>
      </c>
      <c r="C10">
        <v>2400</v>
      </c>
    </row>
    <row r="11" spans="1:3" x14ac:dyDescent="0.2">
      <c r="A11" t="s">
        <v>280</v>
      </c>
      <c r="B11" t="s">
        <v>281</v>
      </c>
      <c r="C11">
        <v>4000</v>
      </c>
    </row>
    <row r="12" spans="1:3" x14ac:dyDescent="0.2">
      <c r="A12" t="s">
        <v>273</v>
      </c>
      <c r="B12" t="s">
        <v>282</v>
      </c>
      <c r="C12">
        <v>4500</v>
      </c>
    </row>
    <row r="13" spans="1:3" x14ac:dyDescent="0.2">
      <c r="A13" t="s">
        <v>283</v>
      </c>
      <c r="B13" t="s">
        <v>284</v>
      </c>
      <c r="C13">
        <v>3400</v>
      </c>
    </row>
    <row r="14" spans="1:3" x14ac:dyDescent="0.2">
      <c r="A14" t="s">
        <v>283</v>
      </c>
      <c r="B14" t="s">
        <v>285</v>
      </c>
      <c r="C14">
        <f>25000+20000</f>
        <v>45000</v>
      </c>
    </row>
    <row r="15" spans="1:3" x14ac:dyDescent="0.2">
      <c r="A15" t="s">
        <v>286</v>
      </c>
      <c r="B15" t="s">
        <v>287</v>
      </c>
      <c r="C15">
        <v>1274</v>
      </c>
    </row>
    <row r="16" spans="1:3" x14ac:dyDescent="0.2">
      <c r="A16" t="s">
        <v>288</v>
      </c>
      <c r="B16" t="s">
        <v>289</v>
      </c>
      <c r="C16">
        <f>(1800+30+30)*2</f>
        <v>3720</v>
      </c>
    </row>
    <row r="17" spans="1:3" x14ac:dyDescent="0.2">
      <c r="A17" t="s">
        <v>288</v>
      </c>
      <c r="B17" t="s">
        <v>290</v>
      </c>
      <c r="C17">
        <f>74*7*2</f>
        <v>1036</v>
      </c>
    </row>
    <row r="18" spans="1:3" x14ac:dyDescent="0.2">
      <c r="A18" t="s">
        <v>288</v>
      </c>
      <c r="B18" t="s">
        <v>291</v>
      </c>
      <c r="C18">
        <f>(90*7)*2</f>
        <v>1260</v>
      </c>
    </row>
    <row r="20" spans="1:3" x14ac:dyDescent="0.2">
      <c r="A20" t="s">
        <v>266</v>
      </c>
      <c r="B20" t="s">
        <v>294</v>
      </c>
      <c r="C20">
        <f>38450-20000</f>
        <v>18450</v>
      </c>
    </row>
    <row r="21" spans="1:3" x14ac:dyDescent="0.2">
      <c r="A21" t="s">
        <v>275</v>
      </c>
      <c r="B21" t="s">
        <v>295</v>
      </c>
      <c r="C21">
        <v>10000</v>
      </c>
    </row>
    <row r="22" spans="1:3" x14ac:dyDescent="0.2">
      <c r="A22" t="s">
        <v>74</v>
      </c>
      <c r="B22" t="s">
        <v>74</v>
      </c>
      <c r="C22">
        <v>2000</v>
      </c>
    </row>
    <row r="24" spans="1:3" x14ac:dyDescent="0.2">
      <c r="A24" t="s">
        <v>312</v>
      </c>
      <c r="C24">
        <f>SUM(C2:C22)</f>
        <v>106290</v>
      </c>
    </row>
    <row r="26" spans="1:3" x14ac:dyDescent="0.2">
      <c r="A26" t="s">
        <v>292</v>
      </c>
      <c r="B26" t="s">
        <v>293</v>
      </c>
      <c r="C26">
        <v>32000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9"/>
  <sheetViews>
    <sheetView workbookViewId="0">
      <selection activeCell="B9" sqref="B9"/>
    </sheetView>
  </sheetViews>
  <sheetFormatPr defaultRowHeight="12.75" x14ac:dyDescent="0.2"/>
  <cols>
    <col min="2" max="4" width="50.42578125" customWidth="1"/>
  </cols>
  <sheetData>
    <row r="3" spans="1:6" ht="18" x14ac:dyDescent="0.25">
      <c r="B3" s="10">
        <v>2016</v>
      </c>
    </row>
    <row r="4" spans="1:6" ht="14.25" x14ac:dyDescent="0.2">
      <c r="B4" s="9" t="s">
        <v>263</v>
      </c>
      <c r="C4" s="9" t="s">
        <v>264</v>
      </c>
      <c r="D4" s="9" t="s">
        <v>265</v>
      </c>
    </row>
    <row r="5" spans="1:6" x14ac:dyDescent="0.2">
      <c r="A5" s="11"/>
      <c r="B5" s="11" t="s">
        <v>268</v>
      </c>
      <c r="C5" s="11" t="s">
        <v>269</v>
      </c>
      <c r="D5" s="11">
        <v>500</v>
      </c>
      <c r="E5" s="11"/>
      <c r="F5" s="11"/>
    </row>
    <row r="6" spans="1:6" x14ac:dyDescent="0.2">
      <c r="A6" s="11"/>
      <c r="B6" s="11" t="s">
        <v>273</v>
      </c>
      <c r="C6" s="11" t="s">
        <v>274</v>
      </c>
      <c r="D6" s="11">
        <v>750</v>
      </c>
      <c r="E6" s="11"/>
      <c r="F6" s="11"/>
    </row>
    <row r="7" spans="1:6" x14ac:dyDescent="0.2">
      <c r="A7" s="11"/>
      <c r="B7" s="11" t="s">
        <v>275</v>
      </c>
      <c r="C7" s="11" t="s">
        <v>276</v>
      </c>
      <c r="D7" s="11">
        <v>2000</v>
      </c>
      <c r="E7" s="11"/>
      <c r="F7" s="11"/>
    </row>
    <row r="8" spans="1:6" x14ac:dyDescent="0.2">
      <c r="A8" s="11"/>
      <c r="B8" s="11" t="s">
        <v>270</v>
      </c>
      <c r="C8" s="11" t="s">
        <v>277</v>
      </c>
      <c r="D8" s="11">
        <v>1500</v>
      </c>
      <c r="E8" s="11"/>
      <c r="F8" s="11"/>
    </row>
    <row r="9" spans="1:6" x14ac:dyDescent="0.2">
      <c r="A9" s="11"/>
      <c r="B9" s="11" t="s">
        <v>266</v>
      </c>
      <c r="C9" s="11" t="s">
        <v>278</v>
      </c>
      <c r="D9" s="11">
        <v>3500</v>
      </c>
      <c r="E9" s="11"/>
      <c r="F9" s="11"/>
    </row>
    <row r="10" spans="1:6" x14ac:dyDescent="0.2">
      <c r="A10" s="11"/>
      <c r="B10" s="11" t="s">
        <v>273</v>
      </c>
      <c r="C10" s="11" t="s">
        <v>282</v>
      </c>
      <c r="D10" s="11">
        <v>4500</v>
      </c>
      <c r="E10" s="11"/>
      <c r="F10" s="11"/>
    </row>
    <row r="11" spans="1:6" x14ac:dyDescent="0.2">
      <c r="A11" s="11"/>
      <c r="B11" s="57" t="s">
        <v>283</v>
      </c>
      <c r="C11" s="57" t="s">
        <v>313</v>
      </c>
      <c r="D11" s="57">
        <v>1500</v>
      </c>
      <c r="E11" s="11"/>
      <c r="F11" s="11"/>
    </row>
    <row r="12" spans="1:6" x14ac:dyDescent="0.2">
      <c r="A12" s="11"/>
      <c r="B12" s="11" t="s">
        <v>283</v>
      </c>
      <c r="C12" s="11" t="s">
        <v>316</v>
      </c>
      <c r="D12" s="11">
        <v>3000</v>
      </c>
      <c r="E12" s="11"/>
      <c r="F12" s="11"/>
    </row>
    <row r="13" spans="1:6" x14ac:dyDescent="0.2">
      <c r="A13" s="11"/>
      <c r="B13" s="11" t="s">
        <v>283</v>
      </c>
      <c r="C13" s="11" t="s">
        <v>317</v>
      </c>
      <c r="D13" s="11">
        <v>25000</v>
      </c>
      <c r="E13" s="11"/>
      <c r="F13" s="11"/>
    </row>
    <row r="14" spans="1:6" x14ac:dyDescent="0.2">
      <c r="A14" s="11"/>
      <c r="B14" s="11" t="s">
        <v>286</v>
      </c>
      <c r="C14" s="11" t="s">
        <v>318</v>
      </c>
      <c r="D14" s="11">
        <v>1274</v>
      </c>
      <c r="E14" s="11"/>
      <c r="F14" s="11"/>
    </row>
    <row r="15" spans="1:6" x14ac:dyDescent="0.2">
      <c r="A15" s="11"/>
      <c r="B15" s="11" t="s">
        <v>322</v>
      </c>
      <c r="C15" s="11" t="s">
        <v>319</v>
      </c>
      <c r="D15" s="11">
        <f>(1800+30+30)*2</f>
        <v>3720</v>
      </c>
      <c r="E15" s="11"/>
      <c r="F15" s="11"/>
    </row>
    <row r="16" spans="1:6" x14ac:dyDescent="0.2">
      <c r="A16" s="11"/>
      <c r="B16" s="11" t="s">
        <v>322</v>
      </c>
      <c r="C16" s="11" t="s">
        <v>320</v>
      </c>
      <c r="D16" s="11">
        <f>74*7*2</f>
        <v>1036</v>
      </c>
      <c r="E16" s="11"/>
      <c r="F16" s="11"/>
    </row>
    <row r="17" spans="1:6" x14ac:dyDescent="0.2">
      <c r="A17" s="11"/>
      <c r="B17" s="11" t="s">
        <v>322</v>
      </c>
      <c r="C17" s="11" t="s">
        <v>321</v>
      </c>
      <c r="D17" s="11">
        <f>(90*7)*2</f>
        <v>1260</v>
      </c>
      <c r="E17" s="11"/>
      <c r="F17" s="11"/>
    </row>
    <row r="18" spans="1:6" x14ac:dyDescent="0.2">
      <c r="A18" s="11"/>
      <c r="B18" s="11" t="s">
        <v>275</v>
      </c>
      <c r="C18" s="11" t="s">
        <v>295</v>
      </c>
      <c r="D18" s="11">
        <v>12000</v>
      </c>
      <c r="E18" s="11"/>
      <c r="F18" s="11"/>
    </row>
    <row r="19" spans="1:6" x14ac:dyDescent="0.2">
      <c r="A19" s="11"/>
      <c r="B19" s="11" t="s">
        <v>275</v>
      </c>
      <c r="C19" s="11" t="s">
        <v>325</v>
      </c>
      <c r="D19" s="11">
        <v>10000</v>
      </c>
      <c r="E19" s="11"/>
      <c r="F19" s="11"/>
    </row>
    <row r="20" spans="1:6" x14ac:dyDescent="0.2">
      <c r="A20" s="11"/>
      <c r="B20" s="11" t="s">
        <v>275</v>
      </c>
      <c r="C20" s="11" t="s">
        <v>326</v>
      </c>
      <c r="D20" s="11">
        <v>5000</v>
      </c>
      <c r="E20" s="11"/>
      <c r="F20" s="11"/>
    </row>
    <row r="21" spans="1:6" x14ac:dyDescent="0.2">
      <c r="A21" s="11"/>
      <c r="B21" s="11" t="s">
        <v>74</v>
      </c>
      <c r="C21" s="11" t="s">
        <v>74</v>
      </c>
      <c r="D21" s="11">
        <v>2000</v>
      </c>
      <c r="E21" s="11"/>
      <c r="F21" s="11"/>
    </row>
    <row r="22" spans="1:6" x14ac:dyDescent="0.2">
      <c r="A22" s="11"/>
      <c r="B22" s="15" t="s">
        <v>323</v>
      </c>
      <c r="C22" s="15"/>
      <c r="D22" s="15" t="s">
        <v>324</v>
      </c>
      <c r="E22" s="11"/>
      <c r="F22" s="11"/>
    </row>
    <row r="23" spans="1:6" x14ac:dyDescent="0.2">
      <c r="A23" s="11"/>
      <c r="B23" s="15" t="s">
        <v>334</v>
      </c>
      <c r="C23" s="15"/>
      <c r="D23" s="15" t="s">
        <v>324</v>
      </c>
      <c r="E23" s="11"/>
      <c r="F23" s="11"/>
    </row>
    <row r="24" spans="1:6" x14ac:dyDescent="0.2">
      <c r="A24" s="11"/>
      <c r="B24" s="11" t="s">
        <v>266</v>
      </c>
      <c r="C24" s="12" t="s">
        <v>314</v>
      </c>
      <c r="D24" s="13">
        <v>1000</v>
      </c>
      <c r="E24" s="11"/>
      <c r="F24" s="11"/>
    </row>
    <row r="25" spans="1:6" x14ac:dyDescent="0.2">
      <c r="A25" s="11"/>
      <c r="B25" s="14" t="s">
        <v>327</v>
      </c>
      <c r="C25" s="15"/>
      <c r="D25" s="15"/>
      <c r="E25" s="11"/>
      <c r="F25" s="11"/>
    </row>
    <row r="26" spans="1:6" x14ac:dyDescent="0.2">
      <c r="A26" s="11"/>
      <c r="B26" s="11" t="s">
        <v>266</v>
      </c>
      <c r="C26" s="11" t="s">
        <v>272</v>
      </c>
      <c r="D26" s="11">
        <v>800</v>
      </c>
      <c r="E26" s="11"/>
      <c r="F26" s="11"/>
    </row>
    <row r="27" spans="1:6" ht="31.5" x14ac:dyDescent="0.2">
      <c r="A27" s="11"/>
      <c r="B27" s="11" t="s">
        <v>266</v>
      </c>
      <c r="C27" s="16" t="s">
        <v>330</v>
      </c>
      <c r="D27" s="17">
        <f>(((1979*12)*1.1)*1.09)+500</f>
        <v>28973.852000000006</v>
      </c>
      <c r="E27" s="11"/>
      <c r="F27" s="11"/>
    </row>
    <row r="28" spans="1:6" x14ac:dyDescent="0.2">
      <c r="A28" s="11"/>
      <c r="B28" s="11" t="s">
        <v>266</v>
      </c>
      <c r="C28" s="11" t="s">
        <v>328</v>
      </c>
      <c r="D28" s="11">
        <f>8*300</f>
        <v>2400</v>
      </c>
      <c r="E28" s="11"/>
      <c r="F28" s="11"/>
    </row>
    <row r="29" spans="1:6" x14ac:dyDescent="0.2">
      <c r="A29" s="11"/>
      <c r="B29" s="11" t="s">
        <v>266</v>
      </c>
      <c r="C29" s="12" t="s">
        <v>267</v>
      </c>
      <c r="D29" s="13">
        <v>300</v>
      </c>
      <c r="E29" s="11"/>
      <c r="F29" s="11"/>
    </row>
    <row r="30" spans="1:6" x14ac:dyDescent="0.2">
      <c r="A30" s="11"/>
      <c r="B30" s="11" t="s">
        <v>266</v>
      </c>
      <c r="C30" s="12" t="s">
        <v>329</v>
      </c>
      <c r="D30" s="13">
        <v>5000</v>
      </c>
      <c r="E30" s="11"/>
      <c r="F30" s="11"/>
    </row>
    <row r="31" spans="1:6" ht="31.5" x14ac:dyDescent="0.2">
      <c r="A31" s="11"/>
      <c r="B31" s="11" t="s">
        <v>266</v>
      </c>
      <c r="C31" s="12" t="s">
        <v>331</v>
      </c>
      <c r="D31" s="17">
        <f>(((1979*6)*1.1)*1.09)+500</f>
        <v>14736.926000000003</v>
      </c>
      <c r="E31" s="11"/>
      <c r="F31" s="11"/>
    </row>
    <row r="32" spans="1:6" x14ac:dyDescent="0.2">
      <c r="A32" s="11"/>
      <c r="B32" s="11" t="s">
        <v>266</v>
      </c>
      <c r="C32" s="56" t="s">
        <v>332</v>
      </c>
      <c r="D32">
        <v>700</v>
      </c>
      <c r="E32" s="11"/>
      <c r="F32" s="11"/>
    </row>
    <row r="33" spans="1:16" x14ac:dyDescent="0.2">
      <c r="A33" s="11"/>
      <c r="B33" s="11" t="s">
        <v>266</v>
      </c>
      <c r="C33" s="56" t="s">
        <v>333</v>
      </c>
      <c r="D33">
        <v>175</v>
      </c>
      <c r="E33" s="11"/>
      <c r="F33" s="11"/>
    </row>
    <row r="34" spans="1:16" x14ac:dyDescent="0.2">
      <c r="A34" s="11"/>
      <c r="B34" s="11" t="s">
        <v>266</v>
      </c>
      <c r="C34" s="12" t="s">
        <v>315</v>
      </c>
      <c r="D34" s="13">
        <v>11000</v>
      </c>
      <c r="E34" s="11"/>
      <c r="F34" s="11"/>
    </row>
    <row r="35" spans="1:16" x14ac:dyDescent="0.2">
      <c r="A35" s="11"/>
      <c r="E35" s="11"/>
      <c r="F35" s="11"/>
    </row>
    <row r="36" spans="1:16" x14ac:dyDescent="0.2">
      <c r="A36" s="11"/>
      <c r="B36" s="58" t="s">
        <v>312</v>
      </c>
      <c r="C36" s="13"/>
      <c r="D36" s="15">
        <f>SUM(D5:D34)</f>
        <v>143625.77800000002</v>
      </c>
      <c r="E36" s="11"/>
      <c r="F36" s="11"/>
    </row>
    <row r="37" spans="1:16" x14ac:dyDescent="0.2">
      <c r="A37" s="11"/>
      <c r="B37" s="12"/>
      <c r="C37" s="13"/>
    </row>
    <row r="38" spans="1:16" x14ac:dyDescent="0.2">
      <c r="A38" s="11"/>
      <c r="B38" s="12"/>
      <c r="C38" s="13"/>
      <c r="D38" s="11"/>
    </row>
    <row r="39" spans="1:16" x14ac:dyDescent="0.2">
      <c r="A39" s="11"/>
      <c r="B39" s="12"/>
      <c r="C39" s="13"/>
      <c r="D39" s="11"/>
    </row>
    <row r="40" spans="1:16" x14ac:dyDescent="0.2">
      <c r="A40" s="11"/>
      <c r="B40" s="12"/>
      <c r="C40" s="13"/>
      <c r="D40" s="11"/>
    </row>
    <row r="41" spans="1:16" x14ac:dyDescent="0.2">
      <c r="A41" s="11"/>
      <c r="D41" s="11"/>
    </row>
    <row r="42" spans="1:16" x14ac:dyDescent="0.2">
      <c r="A42" s="11"/>
      <c r="D42" s="11"/>
    </row>
    <row r="43" spans="1:16" x14ac:dyDescent="0.2">
      <c r="A43" s="11"/>
      <c r="B43" s="18"/>
      <c r="C43" s="18"/>
      <c r="D43" s="18"/>
    </row>
    <row r="44" spans="1:16" x14ac:dyDescent="0.2">
      <c r="A44" s="11"/>
      <c r="B44" s="21"/>
      <c r="C44" s="22"/>
      <c r="D44" s="23"/>
    </row>
    <row r="45" spans="1:16" x14ac:dyDescent="0.2">
      <c r="A45" s="11"/>
      <c r="B45" s="21"/>
      <c r="C45" s="22"/>
      <c r="D45" s="23"/>
    </row>
    <row r="46" spans="1:16" x14ac:dyDescent="0.2">
      <c r="A46" s="11"/>
      <c r="B46" s="21"/>
      <c r="C46" s="28"/>
      <c r="D46" s="22"/>
    </row>
    <row r="47" spans="1:16" x14ac:dyDescent="0.2">
      <c r="A47" s="11"/>
      <c r="B47" s="21"/>
      <c r="C47" s="28"/>
      <c r="D47" s="22"/>
      <c r="E47" s="18"/>
      <c r="F47" s="18"/>
      <c r="G47" s="18"/>
      <c r="H47" s="18"/>
      <c r="I47" s="18"/>
      <c r="J47" s="18"/>
      <c r="K47" s="18"/>
      <c r="L47" s="18"/>
      <c r="M47" s="19"/>
      <c r="N47" s="18"/>
      <c r="O47" s="20"/>
      <c r="P47" s="18"/>
    </row>
    <row r="48" spans="1:16" x14ac:dyDescent="0.2">
      <c r="A48" s="11"/>
      <c r="B48" s="21"/>
      <c r="C48" s="32"/>
      <c r="D48" s="22"/>
      <c r="E48" s="23"/>
      <c r="F48" s="23"/>
      <c r="G48" s="23"/>
      <c r="H48" s="23"/>
      <c r="I48" s="24"/>
      <c r="J48" s="24"/>
      <c r="K48" s="24"/>
      <c r="L48" s="24"/>
      <c r="M48" s="24"/>
      <c r="N48" s="24"/>
      <c r="O48" s="25"/>
      <c r="P48" s="26"/>
    </row>
    <row r="49" spans="1:16" x14ac:dyDescent="0.2">
      <c r="A49" s="11"/>
      <c r="B49" s="33"/>
      <c r="C49" s="28"/>
      <c r="D49" s="22"/>
      <c r="E49" s="23"/>
      <c r="F49" s="23"/>
      <c r="G49" s="23"/>
      <c r="H49" s="23"/>
      <c r="I49" s="24"/>
      <c r="J49" s="24"/>
      <c r="K49" s="24"/>
      <c r="L49" s="24"/>
      <c r="M49" s="24"/>
      <c r="N49" s="24"/>
      <c r="O49" s="27"/>
      <c r="P49" s="26"/>
    </row>
    <row r="50" spans="1:16" x14ac:dyDescent="0.2">
      <c r="A50" s="11"/>
      <c r="B50" s="33"/>
      <c r="C50" s="28"/>
      <c r="D50" s="22"/>
      <c r="E50" s="22"/>
      <c r="F50" s="22"/>
      <c r="G50" s="23"/>
      <c r="H50" s="29"/>
      <c r="I50" s="30"/>
      <c r="J50" s="30"/>
      <c r="K50" s="30"/>
      <c r="L50" s="30"/>
      <c r="M50" s="30"/>
      <c r="N50" s="30"/>
      <c r="O50" s="31"/>
      <c r="P50" s="31"/>
    </row>
    <row r="51" spans="1:16" x14ac:dyDescent="0.2">
      <c r="A51" s="11"/>
      <c r="B51" s="33"/>
      <c r="C51" s="29"/>
      <c r="D51" s="23"/>
      <c r="E51" s="22"/>
      <c r="F51" s="22"/>
      <c r="G51" s="23"/>
      <c r="H51" s="29"/>
      <c r="I51" s="30"/>
      <c r="J51" s="30"/>
      <c r="K51" s="30"/>
      <c r="L51" s="30"/>
      <c r="M51" s="30"/>
      <c r="N51" s="30"/>
      <c r="O51" s="31"/>
      <c r="P51" s="31"/>
    </row>
    <row r="52" spans="1:16" x14ac:dyDescent="0.2">
      <c r="A52" s="11"/>
      <c r="B52" s="33"/>
      <c r="C52" s="29"/>
      <c r="D52" s="23"/>
      <c r="E52" s="22"/>
      <c r="F52" s="22"/>
      <c r="G52" s="23"/>
      <c r="H52" s="29"/>
      <c r="I52" s="30"/>
      <c r="J52" s="30"/>
      <c r="K52" s="30"/>
      <c r="L52" s="30"/>
      <c r="M52" s="30"/>
      <c r="N52" s="30"/>
      <c r="O52" s="31"/>
      <c r="P52" s="31"/>
    </row>
    <row r="53" spans="1:16" x14ac:dyDescent="0.2">
      <c r="A53" s="11"/>
      <c r="B53" s="33"/>
      <c r="C53" s="23"/>
      <c r="D53" s="22"/>
      <c r="E53" s="22"/>
      <c r="F53" s="22"/>
      <c r="G53" s="23"/>
      <c r="H53" s="29"/>
      <c r="I53" s="30"/>
      <c r="J53" s="30"/>
      <c r="K53" s="30"/>
      <c r="L53" s="30"/>
      <c r="M53" s="30"/>
      <c r="N53" s="30"/>
      <c r="O53" s="31"/>
      <c r="P53" s="31"/>
    </row>
    <row r="54" spans="1:16" x14ac:dyDescent="0.2">
      <c r="A54" s="11"/>
      <c r="B54" s="21"/>
      <c r="C54" s="41"/>
      <c r="D54" s="42"/>
      <c r="E54" s="22"/>
      <c r="F54" s="22"/>
      <c r="G54" s="23"/>
      <c r="H54" s="29"/>
      <c r="I54" s="30"/>
      <c r="J54" s="30"/>
      <c r="K54" s="30"/>
      <c r="L54" s="30"/>
      <c r="M54" s="30"/>
      <c r="N54" s="30"/>
      <c r="O54" s="31"/>
      <c r="P54" s="31"/>
    </row>
    <row r="55" spans="1:16" x14ac:dyDescent="0.2">
      <c r="A55" s="11"/>
      <c r="B55" s="21"/>
      <c r="C55" s="41"/>
      <c r="D55" s="41"/>
      <c r="E55" s="23"/>
      <c r="F55" s="23"/>
      <c r="G55" s="23"/>
      <c r="H55" s="29"/>
      <c r="I55" s="34"/>
      <c r="J55" s="34"/>
      <c r="K55" s="34"/>
      <c r="L55" s="34"/>
      <c r="M55" s="34"/>
      <c r="N55" s="34"/>
      <c r="O55" s="35"/>
      <c r="P55" s="36"/>
    </row>
    <row r="56" spans="1:16" x14ac:dyDescent="0.2">
      <c r="A56" s="11"/>
      <c r="B56" s="21"/>
      <c r="C56" s="22"/>
      <c r="D56" s="22"/>
      <c r="E56" s="23"/>
      <c r="F56" s="23"/>
      <c r="G56" s="23"/>
      <c r="H56" s="29"/>
      <c r="I56" s="34"/>
      <c r="J56" s="34"/>
      <c r="K56" s="34"/>
      <c r="L56" s="34"/>
      <c r="M56" s="34"/>
      <c r="N56" s="34"/>
      <c r="O56" s="35"/>
      <c r="P56" s="36"/>
    </row>
    <row r="57" spans="1:16" x14ac:dyDescent="0.2">
      <c r="A57" s="11"/>
      <c r="B57" s="21"/>
      <c r="C57" s="22"/>
      <c r="D57" s="26"/>
      <c r="E57" s="22"/>
      <c r="F57" s="22"/>
      <c r="G57" s="23"/>
      <c r="H57" s="23"/>
      <c r="I57" s="24"/>
      <c r="J57" s="24"/>
      <c r="K57" s="24"/>
      <c r="L57" s="30"/>
      <c r="M57" s="37"/>
      <c r="N57" s="38"/>
      <c r="O57" s="39"/>
      <c r="P57" s="40"/>
    </row>
    <row r="58" spans="1:16" x14ac:dyDescent="0.2">
      <c r="A58" s="11"/>
      <c r="B58" s="21"/>
      <c r="C58" s="22"/>
      <c r="D58" s="26"/>
      <c r="E58" s="42"/>
      <c r="F58" s="42"/>
      <c r="G58" s="23"/>
      <c r="H58" s="43"/>
      <c r="I58" s="24"/>
      <c r="J58" s="24"/>
      <c r="K58" s="43"/>
      <c r="L58" s="30"/>
      <c r="M58" s="24"/>
      <c r="N58" s="30"/>
      <c r="O58" s="44"/>
      <c r="P58" s="40"/>
    </row>
    <row r="59" spans="1:16" x14ac:dyDescent="0.2">
      <c r="A59" s="11"/>
      <c r="B59" s="21"/>
      <c r="C59" s="22"/>
      <c r="D59" s="22"/>
      <c r="E59" s="41"/>
      <c r="F59" s="41"/>
      <c r="G59" s="23"/>
      <c r="H59" s="45"/>
      <c r="I59" s="43"/>
      <c r="J59" s="43"/>
      <c r="K59" s="43"/>
      <c r="L59" s="30"/>
      <c r="M59" s="24"/>
      <c r="N59" s="30"/>
      <c r="O59" s="46"/>
      <c r="P59" s="40"/>
    </row>
    <row r="60" spans="1:16" x14ac:dyDescent="0.2">
      <c r="A60" s="11"/>
      <c r="B60" s="21"/>
      <c r="C60" s="23"/>
      <c r="D60" s="23"/>
      <c r="E60" s="22"/>
      <c r="F60" s="22"/>
      <c r="G60" s="23"/>
      <c r="H60" s="23"/>
      <c r="I60" s="30"/>
      <c r="J60" s="30"/>
      <c r="K60" s="30"/>
      <c r="L60" s="30"/>
      <c r="M60" s="37"/>
      <c r="N60" s="38"/>
      <c r="O60" s="39"/>
      <c r="P60" s="40"/>
    </row>
    <row r="61" spans="1:16" ht="15.75" x14ac:dyDescent="0.25">
      <c r="A61" s="11"/>
      <c r="B61" s="21"/>
      <c r="C61" s="22"/>
      <c r="D61" s="49"/>
      <c r="E61" s="26"/>
      <c r="F61" s="26"/>
      <c r="G61" s="23"/>
      <c r="H61" s="23"/>
      <c r="I61" s="24"/>
      <c r="J61" s="24"/>
      <c r="K61" s="24"/>
      <c r="L61" s="30"/>
      <c r="M61" s="24"/>
      <c r="N61" s="37"/>
      <c r="O61" s="26"/>
      <c r="P61" s="26"/>
    </row>
    <row r="62" spans="1:16" x14ac:dyDescent="0.2">
      <c r="A62" s="11"/>
      <c r="B62" s="21"/>
      <c r="C62" s="22"/>
      <c r="D62" s="23"/>
      <c r="E62" s="23"/>
      <c r="F62" s="41"/>
      <c r="G62" s="23"/>
      <c r="H62" s="23"/>
      <c r="I62" s="24"/>
      <c r="J62" s="24"/>
      <c r="K62" s="24"/>
      <c r="L62" s="30"/>
      <c r="M62" s="24"/>
      <c r="N62" s="24"/>
      <c r="O62" s="26"/>
      <c r="P62" s="26"/>
    </row>
    <row r="63" spans="1:16" x14ac:dyDescent="0.2">
      <c r="A63" s="11"/>
      <c r="B63" s="21"/>
      <c r="C63" s="23"/>
      <c r="D63" s="23"/>
      <c r="E63" s="22"/>
      <c r="F63" s="41"/>
      <c r="G63" s="23"/>
      <c r="H63" s="23"/>
      <c r="I63" s="24"/>
      <c r="J63" s="24"/>
      <c r="K63" s="24"/>
      <c r="L63" s="24"/>
      <c r="M63" s="24"/>
      <c r="N63" s="24"/>
      <c r="O63" s="26"/>
      <c r="P63" s="26"/>
    </row>
    <row r="64" spans="1:16" x14ac:dyDescent="0.2">
      <c r="A64" s="11"/>
      <c r="B64" s="21"/>
      <c r="C64" s="22"/>
      <c r="D64" s="23"/>
      <c r="E64" s="23"/>
      <c r="F64" s="23"/>
      <c r="G64" s="23"/>
      <c r="H64" s="47"/>
      <c r="I64" s="24"/>
      <c r="J64" s="24"/>
      <c r="K64" s="24"/>
      <c r="L64" s="24"/>
      <c r="M64" s="24"/>
      <c r="N64" s="24"/>
      <c r="O64" s="48"/>
      <c r="P64" s="26"/>
    </row>
    <row r="65" spans="1:16" x14ac:dyDescent="0.2">
      <c r="A65" s="11"/>
      <c r="B65" s="21"/>
      <c r="C65" s="22"/>
      <c r="D65" s="23"/>
      <c r="E65" s="22"/>
      <c r="F65" s="22"/>
      <c r="G65" s="23"/>
      <c r="H65" s="50"/>
      <c r="I65" s="24"/>
      <c r="J65" s="24"/>
      <c r="K65" s="24"/>
      <c r="L65" s="24"/>
      <c r="M65" s="24"/>
      <c r="N65" s="24"/>
      <c r="O65" s="27"/>
      <c r="P65" s="26"/>
    </row>
    <row r="66" spans="1:16" x14ac:dyDescent="0.2">
      <c r="A66" s="11"/>
      <c r="B66" s="21"/>
      <c r="C66" s="22"/>
      <c r="D66" s="23"/>
      <c r="E66" s="23"/>
      <c r="F66" s="23"/>
      <c r="G66" s="23"/>
      <c r="H66" s="51"/>
      <c r="I66" s="24"/>
      <c r="J66" s="24"/>
      <c r="K66" s="24"/>
      <c r="L66" s="24"/>
      <c r="M66" s="52"/>
      <c r="N66" s="24"/>
      <c r="O66" s="48"/>
      <c r="P66" s="26"/>
    </row>
    <row r="67" spans="1:16" x14ac:dyDescent="0.2">
      <c r="A67" s="11"/>
      <c r="B67" s="21"/>
      <c r="C67" s="22"/>
      <c r="D67" s="23"/>
      <c r="E67" s="23"/>
      <c r="F67" s="23"/>
      <c r="G67" s="23"/>
      <c r="H67" s="23"/>
      <c r="I67" s="24"/>
      <c r="J67" s="24"/>
      <c r="K67" s="24"/>
      <c r="L67" s="24"/>
      <c r="M67" s="37"/>
      <c r="N67" s="53"/>
      <c r="O67" s="46"/>
      <c r="P67" s="26"/>
    </row>
    <row r="68" spans="1:16" x14ac:dyDescent="0.2">
      <c r="A68" s="11"/>
      <c r="B68" s="21"/>
      <c r="C68" s="22"/>
      <c r="D68" s="23"/>
      <c r="E68" s="23"/>
      <c r="F68" s="23"/>
      <c r="G68" s="23"/>
      <c r="H68" s="23"/>
      <c r="I68" s="24"/>
      <c r="J68" s="24"/>
      <c r="K68" s="24"/>
      <c r="L68" s="24"/>
      <c r="M68" s="24"/>
      <c r="N68" s="38"/>
      <c r="O68" s="46"/>
      <c r="P68" s="26"/>
    </row>
    <row r="69" spans="1:16" x14ac:dyDescent="0.2">
      <c r="A69" s="11"/>
      <c r="B69" s="21"/>
      <c r="C69" s="23"/>
      <c r="D69" s="22"/>
      <c r="E69" s="23"/>
      <c r="F69" s="23"/>
      <c r="G69" s="23"/>
      <c r="H69" s="23"/>
      <c r="I69" s="24"/>
      <c r="J69" s="24"/>
      <c r="K69" s="24"/>
      <c r="L69" s="24"/>
      <c r="M69" s="24"/>
      <c r="N69" s="24"/>
      <c r="O69" s="54"/>
      <c r="P69" s="40"/>
    </row>
    <row r="70" spans="1:16" x14ac:dyDescent="0.2">
      <c r="A70" s="11"/>
      <c r="B70" s="21"/>
      <c r="C70" s="23"/>
      <c r="D70" s="23"/>
      <c r="E70" s="23"/>
      <c r="F70" s="23"/>
      <c r="G70" s="23"/>
      <c r="H70" s="23"/>
      <c r="I70" s="24"/>
      <c r="J70" s="24"/>
      <c r="K70" s="24"/>
      <c r="L70" s="30"/>
      <c r="M70" s="24"/>
      <c r="N70" s="24"/>
      <c r="O70" s="46"/>
      <c r="P70" s="40"/>
    </row>
    <row r="71" spans="1:16" x14ac:dyDescent="0.2">
      <c r="A71" s="11"/>
      <c r="B71" s="21"/>
      <c r="C71" s="23"/>
      <c r="D71" s="23"/>
      <c r="E71" s="23"/>
      <c r="F71" s="41"/>
      <c r="G71" s="23"/>
      <c r="H71" s="23"/>
      <c r="I71" s="24"/>
      <c r="J71" s="24"/>
      <c r="K71" s="24"/>
      <c r="L71" s="24"/>
      <c r="M71" s="24"/>
      <c r="N71" s="24"/>
      <c r="O71" s="54"/>
      <c r="P71" s="40"/>
    </row>
    <row r="72" spans="1:16" x14ac:dyDescent="0.2">
      <c r="A72" s="11"/>
      <c r="B72" s="43"/>
      <c r="C72" s="43"/>
      <c r="D72" s="43"/>
      <c r="E72" s="23"/>
      <c r="F72" s="41"/>
      <c r="G72" s="23"/>
      <c r="H72" s="23"/>
      <c r="I72" s="24"/>
      <c r="J72" s="24"/>
      <c r="K72" s="24"/>
      <c r="L72" s="30"/>
      <c r="M72" s="24"/>
      <c r="N72" s="24"/>
      <c r="O72" s="46"/>
      <c r="P72" s="40"/>
    </row>
    <row r="73" spans="1:16" x14ac:dyDescent="0.2">
      <c r="A73" s="11"/>
      <c r="B73" s="11"/>
      <c r="C73" s="11"/>
      <c r="D73" s="11"/>
      <c r="E73" s="22"/>
      <c r="F73" s="22"/>
      <c r="G73" s="23"/>
      <c r="H73" s="23"/>
      <c r="I73" s="24"/>
      <c r="J73" s="24"/>
      <c r="K73" s="24"/>
      <c r="L73" s="30"/>
      <c r="M73" s="37"/>
      <c r="N73" s="38"/>
      <c r="O73" s="39"/>
      <c r="P73" s="40"/>
    </row>
    <row r="74" spans="1:16" x14ac:dyDescent="0.2">
      <c r="A74" s="11"/>
      <c r="E74" s="23"/>
      <c r="F74" s="22"/>
      <c r="G74" s="23"/>
      <c r="H74" s="23"/>
      <c r="I74" s="37"/>
      <c r="J74" s="37"/>
      <c r="K74" s="37"/>
      <c r="L74" s="37"/>
      <c r="M74" s="37"/>
      <c r="N74" s="37"/>
      <c r="O74" s="39"/>
      <c r="P74" s="26"/>
    </row>
    <row r="75" spans="1:16" x14ac:dyDescent="0.2">
      <c r="A75" s="11"/>
      <c r="E75" s="23"/>
      <c r="F75" s="23"/>
      <c r="G75" s="23"/>
      <c r="H75" s="23"/>
      <c r="I75" s="43"/>
      <c r="J75" s="43"/>
      <c r="K75" s="43"/>
      <c r="L75" s="43"/>
      <c r="M75" s="24"/>
      <c r="N75" s="37"/>
      <c r="O75" s="44"/>
      <c r="P75" s="43"/>
    </row>
    <row r="76" spans="1:16" x14ac:dyDescent="0.2">
      <c r="A76" s="11"/>
      <c r="E76" s="43"/>
      <c r="F76" s="43"/>
      <c r="G76" s="43"/>
      <c r="H76" s="43"/>
      <c r="I76" s="43"/>
      <c r="J76" s="43"/>
      <c r="K76" s="43"/>
      <c r="L76" s="43"/>
      <c r="M76" s="24"/>
      <c r="N76" s="43"/>
      <c r="O76" s="55"/>
      <c r="P76" s="43"/>
    </row>
    <row r="77" spans="1:16" x14ac:dyDescent="0.2">
      <c r="A77" s="11"/>
    </row>
    <row r="78" spans="1:16" x14ac:dyDescent="0.2">
      <c r="A78" s="11"/>
    </row>
    <row r="79" spans="1:16" x14ac:dyDescent="0.2">
      <c r="A79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0"/>
  <sheetViews>
    <sheetView topLeftCell="A167" workbookViewId="0">
      <selection activeCell="S2" sqref="S2:Z11"/>
    </sheetView>
  </sheetViews>
  <sheetFormatPr defaultRowHeight="12.75" x14ac:dyDescent="0.2"/>
  <sheetData>
    <row r="1" spans="1:27" ht="15" x14ac:dyDescent="0.25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  <c r="L1" s="63" t="s">
        <v>11</v>
      </c>
      <c r="M1" s="63" t="s">
        <v>12</v>
      </c>
      <c r="N1" s="63" t="s">
        <v>13</v>
      </c>
      <c r="O1" s="63" t="s">
        <v>335</v>
      </c>
      <c r="S1" s="64" t="s">
        <v>367</v>
      </c>
      <c r="T1" s="64" t="s">
        <v>8</v>
      </c>
      <c r="U1" s="64" t="s">
        <v>368</v>
      </c>
      <c r="V1" s="64" t="s">
        <v>369</v>
      </c>
      <c r="W1" s="64" t="s">
        <v>370</v>
      </c>
      <c r="X1" s="64" t="s">
        <v>371</v>
      </c>
      <c r="Y1" s="64" t="s">
        <v>5</v>
      </c>
      <c r="Z1" s="64" t="s">
        <v>372</v>
      </c>
      <c r="AA1" s="64" t="s">
        <v>373</v>
      </c>
    </row>
    <row r="2" spans="1:27" ht="15" x14ac:dyDescent="0.25">
      <c r="A2" s="63" t="s">
        <v>14</v>
      </c>
      <c r="B2" s="63" t="s">
        <v>15</v>
      </c>
      <c r="C2" s="63">
        <v>15002651</v>
      </c>
      <c r="D2" s="63"/>
      <c r="E2" s="63" t="s">
        <v>16</v>
      </c>
      <c r="F2" s="63" t="s">
        <v>17</v>
      </c>
      <c r="G2" s="63"/>
      <c r="H2" s="63" t="s">
        <v>18</v>
      </c>
      <c r="I2" s="63" t="s">
        <v>19</v>
      </c>
      <c r="J2" s="63">
        <v>2015</v>
      </c>
      <c r="K2" s="63">
        <v>4</v>
      </c>
      <c r="L2" s="63" t="s">
        <v>21</v>
      </c>
      <c r="M2" s="63" t="s">
        <v>22</v>
      </c>
      <c r="N2" s="63">
        <v>469.75</v>
      </c>
      <c r="O2" s="63"/>
      <c r="S2" s="64" t="s">
        <v>367</v>
      </c>
      <c r="T2" s="64" t="s">
        <v>48</v>
      </c>
      <c r="U2" s="64">
        <v>1510057</v>
      </c>
      <c r="V2" s="64" t="s">
        <v>141</v>
      </c>
      <c r="W2" s="64"/>
      <c r="X2" s="64" t="s">
        <v>25</v>
      </c>
      <c r="Y2" s="64" t="s">
        <v>26</v>
      </c>
      <c r="Z2" s="64">
        <v>421.13</v>
      </c>
      <c r="AA2" s="64"/>
    </row>
    <row r="3" spans="1:27" ht="15" x14ac:dyDescent="0.25">
      <c r="A3" s="63" t="s">
        <v>14</v>
      </c>
      <c r="B3" s="63" t="s">
        <v>15</v>
      </c>
      <c r="C3" s="63">
        <v>15003627</v>
      </c>
      <c r="D3" s="63"/>
      <c r="E3" s="63" t="s">
        <v>16</v>
      </c>
      <c r="F3" s="63" t="s">
        <v>17</v>
      </c>
      <c r="G3" s="63"/>
      <c r="H3" s="63" t="s">
        <v>18</v>
      </c>
      <c r="I3" s="63" t="s">
        <v>19</v>
      </c>
      <c r="J3" s="63">
        <v>2015</v>
      </c>
      <c r="K3" s="63">
        <v>5</v>
      </c>
      <c r="L3" s="63" t="s">
        <v>23</v>
      </c>
      <c r="M3" s="63" t="s">
        <v>24</v>
      </c>
      <c r="N3" s="63">
        <v>564.4</v>
      </c>
      <c r="O3" s="63"/>
      <c r="S3" s="64" t="s">
        <v>367</v>
      </c>
      <c r="T3" s="64" t="s">
        <v>28</v>
      </c>
      <c r="U3" s="64">
        <v>1510068</v>
      </c>
      <c r="V3" s="64" t="s">
        <v>141</v>
      </c>
      <c r="W3" s="64"/>
      <c r="X3" s="64" t="s">
        <v>25</v>
      </c>
      <c r="Y3" s="64" t="s">
        <v>26</v>
      </c>
      <c r="Z3" s="64">
        <v>185.79</v>
      </c>
      <c r="AA3" s="64"/>
    </row>
    <row r="4" spans="1:27" ht="15" x14ac:dyDescent="0.25">
      <c r="A4" s="63" t="s">
        <v>14</v>
      </c>
      <c r="B4" s="63" t="s">
        <v>15</v>
      </c>
      <c r="C4" s="63">
        <v>15001727</v>
      </c>
      <c r="D4" s="63"/>
      <c r="E4" s="63" t="s">
        <v>25</v>
      </c>
      <c r="F4" s="63" t="s">
        <v>26</v>
      </c>
      <c r="G4" s="63"/>
      <c r="H4" s="63" t="s">
        <v>27</v>
      </c>
      <c r="I4" s="63" t="s">
        <v>28</v>
      </c>
      <c r="J4" s="63">
        <v>2015</v>
      </c>
      <c r="K4" s="63">
        <v>3</v>
      </c>
      <c r="L4" s="63" t="s">
        <v>29</v>
      </c>
      <c r="M4" s="63" t="s">
        <v>30</v>
      </c>
      <c r="N4" s="63">
        <v>24.8</v>
      </c>
      <c r="O4" s="63"/>
      <c r="S4" s="64" t="s">
        <v>367</v>
      </c>
      <c r="T4" s="64" t="s">
        <v>36</v>
      </c>
      <c r="U4" s="64">
        <v>1510249</v>
      </c>
      <c r="V4" s="64" t="s">
        <v>141</v>
      </c>
      <c r="W4" s="65">
        <v>42354</v>
      </c>
      <c r="X4" s="64" t="s">
        <v>25</v>
      </c>
      <c r="Y4" s="64" t="s">
        <v>26</v>
      </c>
      <c r="Z4" s="64">
        <v>1412.93</v>
      </c>
      <c r="AA4" s="64"/>
    </row>
    <row r="5" spans="1:27" ht="15" x14ac:dyDescent="0.25">
      <c r="A5" s="63" t="s">
        <v>14</v>
      </c>
      <c r="B5" s="63" t="s">
        <v>15</v>
      </c>
      <c r="C5" s="63">
        <v>15001047</v>
      </c>
      <c r="D5" s="63"/>
      <c r="E5" s="63" t="s">
        <v>25</v>
      </c>
      <c r="F5" s="63" t="s">
        <v>26</v>
      </c>
      <c r="G5" s="63"/>
      <c r="H5" s="63" t="s">
        <v>31</v>
      </c>
      <c r="I5" s="63" t="s">
        <v>32</v>
      </c>
      <c r="J5" s="63">
        <v>2015</v>
      </c>
      <c r="K5" s="63">
        <v>2</v>
      </c>
      <c r="L5" s="63" t="s">
        <v>33</v>
      </c>
      <c r="M5" s="63" t="s">
        <v>34</v>
      </c>
      <c r="N5" s="63">
        <v>2146.56</v>
      </c>
      <c r="O5" s="63"/>
      <c r="S5" s="64" t="s">
        <v>367</v>
      </c>
      <c r="T5" s="64" t="s">
        <v>36</v>
      </c>
      <c r="U5" s="64">
        <v>1510929</v>
      </c>
      <c r="V5" s="64" t="s">
        <v>141</v>
      </c>
      <c r="W5" s="64"/>
      <c r="X5" s="64" t="s">
        <v>25</v>
      </c>
      <c r="Y5" s="64" t="s">
        <v>26</v>
      </c>
      <c r="Z5" s="64">
        <v>12913.02</v>
      </c>
      <c r="AA5" s="64"/>
    </row>
    <row r="6" spans="1:27" ht="15" x14ac:dyDescent="0.25">
      <c r="A6" s="63" t="s">
        <v>14</v>
      </c>
      <c r="B6" s="63" t="s">
        <v>15</v>
      </c>
      <c r="C6" s="63">
        <v>15001286</v>
      </c>
      <c r="D6" s="63"/>
      <c r="E6" s="63" t="s">
        <v>25</v>
      </c>
      <c r="F6" s="63" t="s">
        <v>26</v>
      </c>
      <c r="G6" s="63"/>
      <c r="H6" s="63" t="s">
        <v>35</v>
      </c>
      <c r="I6" s="63" t="s">
        <v>36</v>
      </c>
      <c r="J6" s="63">
        <v>2015</v>
      </c>
      <c r="K6" s="63">
        <v>2</v>
      </c>
      <c r="L6" s="63" t="s">
        <v>37</v>
      </c>
      <c r="M6" s="63">
        <v>40972</v>
      </c>
      <c r="N6" s="63">
        <v>3305.43</v>
      </c>
      <c r="O6" s="63"/>
      <c r="S6" s="64" t="s">
        <v>367</v>
      </c>
      <c r="T6" s="64" t="s">
        <v>155</v>
      </c>
      <c r="U6" s="64">
        <v>1510996</v>
      </c>
      <c r="V6" s="64" t="s">
        <v>374</v>
      </c>
      <c r="W6" s="65">
        <v>42292</v>
      </c>
      <c r="X6" s="64" t="s">
        <v>99</v>
      </c>
      <c r="Y6" s="64" t="s">
        <v>100</v>
      </c>
      <c r="Z6" s="64">
        <v>21622.674999999999</v>
      </c>
      <c r="AA6" s="64"/>
    </row>
    <row r="7" spans="1:27" ht="15" x14ac:dyDescent="0.25">
      <c r="A7" s="63" t="s">
        <v>14</v>
      </c>
      <c r="B7" s="63" t="s">
        <v>15</v>
      </c>
      <c r="C7" s="63">
        <v>15002219</v>
      </c>
      <c r="D7" s="63"/>
      <c r="E7" s="63" t="s">
        <v>25</v>
      </c>
      <c r="F7" s="63" t="s">
        <v>26</v>
      </c>
      <c r="G7" s="63"/>
      <c r="H7" s="63" t="s">
        <v>35</v>
      </c>
      <c r="I7" s="63" t="s">
        <v>36</v>
      </c>
      <c r="J7" s="63">
        <v>2015</v>
      </c>
      <c r="K7" s="63">
        <v>4</v>
      </c>
      <c r="L7" s="63" t="s">
        <v>37</v>
      </c>
      <c r="M7" s="63" t="s">
        <v>39</v>
      </c>
      <c r="N7" s="63">
        <v>1209.18</v>
      </c>
      <c r="O7" s="63"/>
      <c r="S7" s="64" t="s">
        <v>367</v>
      </c>
      <c r="T7" s="64" t="s">
        <v>375</v>
      </c>
      <c r="U7" s="64">
        <v>1511105</v>
      </c>
      <c r="V7" s="64" t="s">
        <v>376</v>
      </c>
      <c r="W7" s="65">
        <v>42265</v>
      </c>
      <c r="X7" s="64" t="s">
        <v>25</v>
      </c>
      <c r="Y7" s="64" t="s">
        <v>26</v>
      </c>
      <c r="Z7" s="64">
        <v>479.96159999999998</v>
      </c>
      <c r="AA7" s="64"/>
    </row>
    <row r="8" spans="1:27" ht="15" x14ac:dyDescent="0.25">
      <c r="A8" s="63" t="s">
        <v>14</v>
      </c>
      <c r="B8" s="63" t="s">
        <v>15</v>
      </c>
      <c r="C8" s="63">
        <v>15000097</v>
      </c>
      <c r="D8" s="63"/>
      <c r="E8" s="63" t="s">
        <v>25</v>
      </c>
      <c r="F8" s="63" t="s">
        <v>26</v>
      </c>
      <c r="G8" s="63"/>
      <c r="H8" s="63" t="s">
        <v>40</v>
      </c>
      <c r="I8" s="63" t="s">
        <v>41</v>
      </c>
      <c r="J8" s="63">
        <v>2015</v>
      </c>
      <c r="K8" s="63">
        <v>1</v>
      </c>
      <c r="L8" s="63" t="s">
        <v>42</v>
      </c>
      <c r="M8" s="63">
        <v>588782</v>
      </c>
      <c r="N8" s="63">
        <v>1443.46</v>
      </c>
      <c r="O8" s="63"/>
      <c r="S8" s="64" t="s">
        <v>367</v>
      </c>
      <c r="T8" s="64" t="s">
        <v>65</v>
      </c>
      <c r="U8" s="64">
        <v>1511131</v>
      </c>
      <c r="V8" s="64" t="s">
        <v>141</v>
      </c>
      <c r="W8" s="65">
        <v>42307</v>
      </c>
      <c r="X8" s="64" t="s">
        <v>25</v>
      </c>
      <c r="Y8" s="64" t="s">
        <v>26</v>
      </c>
      <c r="Z8" s="64">
        <v>265</v>
      </c>
      <c r="AA8" s="64"/>
    </row>
    <row r="9" spans="1:27" ht="15" x14ac:dyDescent="0.25">
      <c r="A9" s="63" t="s">
        <v>14</v>
      </c>
      <c r="B9" s="63" t="s">
        <v>15</v>
      </c>
      <c r="C9" s="63">
        <v>15000097</v>
      </c>
      <c r="D9" s="63"/>
      <c r="E9" s="63" t="s">
        <v>25</v>
      </c>
      <c r="F9" s="63" t="s">
        <v>26</v>
      </c>
      <c r="G9" s="63"/>
      <c r="H9" s="63" t="s">
        <v>40</v>
      </c>
      <c r="I9" s="63" t="s">
        <v>41</v>
      </c>
      <c r="J9" s="63">
        <v>2015</v>
      </c>
      <c r="K9" s="63">
        <v>1</v>
      </c>
      <c r="L9" s="63" t="s">
        <v>44</v>
      </c>
      <c r="M9" s="63">
        <v>588782</v>
      </c>
      <c r="N9" s="63">
        <v>9.93</v>
      </c>
      <c r="O9" s="63"/>
      <c r="S9" s="64" t="s">
        <v>367</v>
      </c>
      <c r="T9" s="64" t="s">
        <v>234</v>
      </c>
      <c r="U9" s="64">
        <v>1511143</v>
      </c>
      <c r="V9" s="64" t="s">
        <v>141</v>
      </c>
      <c r="W9" s="65">
        <v>42257</v>
      </c>
      <c r="X9" s="64" t="s">
        <v>217</v>
      </c>
      <c r="Y9" s="64" t="s">
        <v>218</v>
      </c>
      <c r="Z9" s="64">
        <v>119.10120000000001</v>
      </c>
      <c r="AA9" s="64"/>
    </row>
    <row r="10" spans="1:27" ht="15" x14ac:dyDescent="0.25">
      <c r="A10" s="63" t="s">
        <v>14</v>
      </c>
      <c r="B10" s="63" t="s">
        <v>15</v>
      </c>
      <c r="C10" s="63">
        <v>15001819</v>
      </c>
      <c r="D10" s="63"/>
      <c r="E10" s="63" t="s">
        <v>25</v>
      </c>
      <c r="F10" s="63" t="s">
        <v>26</v>
      </c>
      <c r="G10" s="63"/>
      <c r="H10" s="63" t="s">
        <v>45</v>
      </c>
      <c r="I10" s="63" t="s">
        <v>32</v>
      </c>
      <c r="J10" s="63">
        <v>2015</v>
      </c>
      <c r="K10" s="63">
        <v>3</v>
      </c>
      <c r="L10" s="63" t="s">
        <v>33</v>
      </c>
      <c r="M10" s="63" t="s">
        <v>46</v>
      </c>
      <c r="N10" s="63">
        <v>495.36</v>
      </c>
      <c r="O10" s="63"/>
      <c r="S10" s="64" t="s">
        <v>367</v>
      </c>
      <c r="T10" s="64" t="s">
        <v>234</v>
      </c>
      <c r="U10" s="64">
        <v>1511173</v>
      </c>
      <c r="V10" s="64" t="s">
        <v>141</v>
      </c>
      <c r="W10" s="65">
        <v>42254</v>
      </c>
      <c r="X10" s="64" t="s">
        <v>217</v>
      </c>
      <c r="Y10" s="64" t="s">
        <v>218</v>
      </c>
      <c r="Z10" s="64">
        <v>50.3003</v>
      </c>
      <c r="AA10" s="64"/>
    </row>
    <row r="11" spans="1:27" ht="15" x14ac:dyDescent="0.25">
      <c r="A11" s="63" t="s">
        <v>14</v>
      </c>
      <c r="B11" s="63" t="s">
        <v>15</v>
      </c>
      <c r="C11" s="63">
        <v>15000640</v>
      </c>
      <c r="D11" s="63"/>
      <c r="E11" s="63" t="s">
        <v>25</v>
      </c>
      <c r="F11" s="63" t="s">
        <v>26</v>
      </c>
      <c r="G11" s="63"/>
      <c r="H11" s="63" t="s">
        <v>47</v>
      </c>
      <c r="I11" s="63" t="s">
        <v>48</v>
      </c>
      <c r="J11" s="63">
        <v>2015</v>
      </c>
      <c r="K11" s="63">
        <v>2</v>
      </c>
      <c r="L11" s="63" t="s">
        <v>49</v>
      </c>
      <c r="M11" s="63">
        <v>68646</v>
      </c>
      <c r="N11" s="63">
        <v>43.54</v>
      </c>
      <c r="O11" s="63"/>
      <c r="S11" s="64" t="s">
        <v>367</v>
      </c>
      <c r="T11" s="64" t="s">
        <v>377</v>
      </c>
      <c r="U11" s="64">
        <v>1511240</v>
      </c>
      <c r="V11" s="64" t="s">
        <v>141</v>
      </c>
      <c r="W11" s="65">
        <v>42277</v>
      </c>
      <c r="X11" s="64" t="s">
        <v>217</v>
      </c>
      <c r="Y11" s="64" t="s">
        <v>218</v>
      </c>
      <c r="Z11" s="64">
        <v>688.52329999999995</v>
      </c>
      <c r="AA11" s="64">
        <v>38158.431400000001</v>
      </c>
    </row>
    <row r="12" spans="1:27" ht="15" x14ac:dyDescent="0.25">
      <c r="A12" s="63" t="s">
        <v>14</v>
      </c>
      <c r="B12" s="63" t="s">
        <v>15</v>
      </c>
      <c r="C12" s="63">
        <v>15001488</v>
      </c>
      <c r="D12" s="63"/>
      <c r="E12" s="63" t="s">
        <v>25</v>
      </c>
      <c r="F12" s="63" t="s">
        <v>26</v>
      </c>
      <c r="G12" s="63"/>
      <c r="H12" s="63" t="s">
        <v>47</v>
      </c>
      <c r="I12" s="63" t="s">
        <v>48</v>
      </c>
      <c r="J12" s="63">
        <v>2015</v>
      </c>
      <c r="K12" s="63">
        <v>3</v>
      </c>
      <c r="L12" s="63" t="s">
        <v>49</v>
      </c>
      <c r="M12" s="63">
        <v>70061</v>
      </c>
      <c r="N12" s="63">
        <v>36</v>
      </c>
      <c r="O12" s="63"/>
    </row>
    <row r="13" spans="1:27" ht="15" x14ac:dyDescent="0.25">
      <c r="A13" s="63" t="s">
        <v>14</v>
      </c>
      <c r="B13" s="63" t="s">
        <v>15</v>
      </c>
      <c r="C13" s="63">
        <v>15002130</v>
      </c>
      <c r="D13" s="63"/>
      <c r="E13" s="63" t="s">
        <v>25</v>
      </c>
      <c r="F13" s="63" t="s">
        <v>26</v>
      </c>
      <c r="G13" s="63"/>
      <c r="H13" s="63" t="s">
        <v>47</v>
      </c>
      <c r="I13" s="63" t="s">
        <v>48</v>
      </c>
      <c r="J13" s="63">
        <v>2015</v>
      </c>
      <c r="K13" s="63">
        <v>4</v>
      </c>
      <c r="L13" s="63" t="s">
        <v>49</v>
      </c>
      <c r="M13" s="63">
        <v>71471</v>
      </c>
      <c r="N13" s="63">
        <v>36</v>
      </c>
      <c r="O13" s="63"/>
    </row>
    <row r="14" spans="1:27" ht="15" x14ac:dyDescent="0.25">
      <c r="A14" s="63" t="s">
        <v>14</v>
      </c>
      <c r="B14" s="63" t="s">
        <v>15</v>
      </c>
      <c r="C14" s="63">
        <v>15002875</v>
      </c>
      <c r="D14" s="63"/>
      <c r="E14" s="63" t="s">
        <v>25</v>
      </c>
      <c r="F14" s="63" t="s">
        <v>26</v>
      </c>
      <c r="G14" s="63"/>
      <c r="H14" s="63" t="s">
        <v>47</v>
      </c>
      <c r="I14" s="63" t="s">
        <v>48</v>
      </c>
      <c r="J14" s="63">
        <v>2015</v>
      </c>
      <c r="K14" s="63">
        <v>5</v>
      </c>
      <c r="L14" s="63" t="s">
        <v>49</v>
      </c>
      <c r="M14" s="63">
        <v>72822</v>
      </c>
      <c r="N14" s="63">
        <v>36</v>
      </c>
      <c r="O14" s="63"/>
    </row>
    <row r="15" spans="1:27" ht="15" x14ac:dyDescent="0.25">
      <c r="A15" s="63" t="s">
        <v>14</v>
      </c>
      <c r="B15" s="63" t="s">
        <v>15</v>
      </c>
      <c r="C15" s="63">
        <v>15004061</v>
      </c>
      <c r="D15" s="63"/>
      <c r="E15" s="63" t="s">
        <v>25</v>
      </c>
      <c r="F15" s="63" t="s">
        <v>26</v>
      </c>
      <c r="G15" s="63"/>
      <c r="H15" s="63" t="s">
        <v>47</v>
      </c>
      <c r="I15" s="63" t="s">
        <v>48</v>
      </c>
      <c r="J15" s="63">
        <v>2015</v>
      </c>
      <c r="K15" s="63">
        <v>6</v>
      </c>
      <c r="L15" s="63" t="s">
        <v>49</v>
      </c>
      <c r="M15" s="63">
        <v>74726</v>
      </c>
      <c r="N15" s="63">
        <v>36</v>
      </c>
      <c r="O15" s="63"/>
    </row>
    <row r="16" spans="1:27" ht="15" x14ac:dyDescent="0.25">
      <c r="A16" s="63" t="s">
        <v>14</v>
      </c>
      <c r="B16" s="63" t="s">
        <v>15</v>
      </c>
      <c r="C16" s="63">
        <v>15004739</v>
      </c>
      <c r="D16" s="63"/>
      <c r="E16" s="63" t="s">
        <v>25</v>
      </c>
      <c r="F16" s="63" t="s">
        <v>26</v>
      </c>
      <c r="G16" s="63"/>
      <c r="H16" s="63" t="s">
        <v>47</v>
      </c>
      <c r="I16" s="63" t="s">
        <v>48</v>
      </c>
      <c r="J16" s="63">
        <v>2015</v>
      </c>
      <c r="K16" s="63">
        <v>7</v>
      </c>
      <c r="L16" s="63" t="s">
        <v>49</v>
      </c>
      <c r="M16" s="63">
        <v>77106</v>
      </c>
      <c r="N16" s="63">
        <v>39.33</v>
      </c>
      <c r="O16" s="63"/>
    </row>
    <row r="17" spans="1:14" ht="15" x14ac:dyDescent="0.25">
      <c r="A17" s="63" t="s">
        <v>14</v>
      </c>
      <c r="B17" s="63" t="s">
        <v>15</v>
      </c>
      <c r="C17" s="63">
        <v>15005323</v>
      </c>
      <c r="D17" s="63"/>
      <c r="E17" s="63" t="s">
        <v>25</v>
      </c>
      <c r="F17" s="63" t="s">
        <v>26</v>
      </c>
      <c r="G17" s="63"/>
      <c r="H17" s="63" t="s">
        <v>47</v>
      </c>
      <c r="I17" s="63" t="s">
        <v>48</v>
      </c>
      <c r="J17" s="63">
        <v>2015</v>
      </c>
      <c r="K17" s="63">
        <v>8</v>
      </c>
      <c r="L17" s="63" t="s">
        <v>49</v>
      </c>
      <c r="M17" s="63">
        <v>79515</v>
      </c>
      <c r="N17" s="63">
        <v>36</v>
      </c>
    </row>
    <row r="18" spans="1:14" ht="15" x14ac:dyDescent="0.25">
      <c r="A18" s="63" t="s">
        <v>14</v>
      </c>
      <c r="B18" s="63" t="s">
        <v>15</v>
      </c>
      <c r="C18" s="63">
        <v>15005867</v>
      </c>
      <c r="D18" s="63"/>
      <c r="E18" s="63" t="s">
        <v>25</v>
      </c>
      <c r="F18" s="63" t="s">
        <v>26</v>
      </c>
      <c r="G18" s="63"/>
      <c r="H18" s="63" t="s">
        <v>47</v>
      </c>
      <c r="I18" s="63" t="s">
        <v>48</v>
      </c>
      <c r="J18" s="63">
        <v>2015</v>
      </c>
      <c r="K18" s="63">
        <v>9</v>
      </c>
      <c r="L18" s="63" t="s">
        <v>49</v>
      </c>
      <c r="M18" s="63">
        <v>81791</v>
      </c>
      <c r="N18" s="63">
        <v>36</v>
      </c>
    </row>
    <row r="19" spans="1:14" ht="15" x14ac:dyDescent="0.25">
      <c r="A19" s="63" t="s">
        <v>14</v>
      </c>
      <c r="B19" s="63" t="s">
        <v>15</v>
      </c>
      <c r="C19" s="63">
        <v>15001328</v>
      </c>
      <c r="D19" s="63"/>
      <c r="E19" s="63" t="s">
        <v>25</v>
      </c>
      <c r="F19" s="63" t="s">
        <v>26</v>
      </c>
      <c r="G19" s="63"/>
      <c r="H19" s="63" t="s">
        <v>56</v>
      </c>
      <c r="I19" s="63" t="s">
        <v>28</v>
      </c>
      <c r="J19" s="63">
        <v>2015</v>
      </c>
      <c r="K19" s="63">
        <v>3</v>
      </c>
      <c r="L19" s="63" t="s">
        <v>29</v>
      </c>
      <c r="M19" s="63" t="s">
        <v>57</v>
      </c>
      <c r="N19" s="63">
        <v>24.8</v>
      </c>
    </row>
    <row r="20" spans="1:14" ht="15" x14ac:dyDescent="0.25">
      <c r="A20" s="63" t="s">
        <v>14</v>
      </c>
      <c r="B20" s="63" t="s">
        <v>15</v>
      </c>
      <c r="C20" s="63">
        <v>15002110</v>
      </c>
      <c r="D20" s="63"/>
      <c r="E20" s="63" t="s">
        <v>25</v>
      </c>
      <c r="F20" s="63" t="s">
        <v>26</v>
      </c>
      <c r="G20" s="63"/>
      <c r="H20" s="63" t="s">
        <v>56</v>
      </c>
      <c r="I20" s="63" t="s">
        <v>28</v>
      </c>
      <c r="J20" s="63">
        <v>2015</v>
      </c>
      <c r="K20" s="63">
        <v>4</v>
      </c>
      <c r="L20" s="63" t="s">
        <v>29</v>
      </c>
      <c r="M20" s="63" t="s">
        <v>58</v>
      </c>
      <c r="N20" s="63">
        <v>12.4</v>
      </c>
    </row>
    <row r="21" spans="1:14" ht="15" x14ac:dyDescent="0.25">
      <c r="A21" s="63" t="s">
        <v>14</v>
      </c>
      <c r="B21" s="63" t="s">
        <v>15</v>
      </c>
      <c r="C21" s="63">
        <v>15004541</v>
      </c>
      <c r="D21" s="63"/>
      <c r="E21" s="63" t="s">
        <v>25</v>
      </c>
      <c r="F21" s="63" t="s">
        <v>26</v>
      </c>
      <c r="G21" s="63"/>
      <c r="H21" s="63" t="s">
        <v>56</v>
      </c>
      <c r="I21" s="63" t="s">
        <v>28</v>
      </c>
      <c r="J21" s="63">
        <v>2015</v>
      </c>
      <c r="K21" s="63">
        <v>7</v>
      </c>
      <c r="L21" s="63" t="s">
        <v>29</v>
      </c>
      <c r="M21" s="63" t="s">
        <v>59</v>
      </c>
      <c r="N21" s="63">
        <v>24.8</v>
      </c>
    </row>
    <row r="22" spans="1:14" ht="15" x14ac:dyDescent="0.25">
      <c r="A22" s="63" t="s">
        <v>14</v>
      </c>
      <c r="B22" s="63" t="s">
        <v>15</v>
      </c>
      <c r="C22" s="63">
        <v>15004780</v>
      </c>
      <c r="D22" s="63"/>
      <c r="E22" s="63" t="s">
        <v>25</v>
      </c>
      <c r="F22" s="63" t="s">
        <v>26</v>
      </c>
      <c r="G22" s="63"/>
      <c r="H22" s="63" t="s">
        <v>56</v>
      </c>
      <c r="I22" s="63" t="s">
        <v>28</v>
      </c>
      <c r="J22" s="63">
        <v>2015</v>
      </c>
      <c r="K22" s="63">
        <v>7</v>
      </c>
      <c r="L22" s="63" t="s">
        <v>29</v>
      </c>
      <c r="M22" s="63" t="s">
        <v>336</v>
      </c>
      <c r="N22" s="63">
        <v>27.41</v>
      </c>
    </row>
    <row r="23" spans="1:14" ht="15" x14ac:dyDescent="0.25">
      <c r="A23" s="63" t="s">
        <v>14</v>
      </c>
      <c r="B23" s="63" t="s">
        <v>15</v>
      </c>
      <c r="C23" s="63">
        <v>15005857</v>
      </c>
      <c r="D23" s="63"/>
      <c r="E23" s="63" t="s">
        <v>25</v>
      </c>
      <c r="F23" s="63" t="s">
        <v>26</v>
      </c>
      <c r="G23" s="63"/>
      <c r="H23" s="63" t="s">
        <v>56</v>
      </c>
      <c r="I23" s="63" t="s">
        <v>28</v>
      </c>
      <c r="J23" s="63">
        <v>2015</v>
      </c>
      <c r="K23" s="63">
        <v>9</v>
      </c>
      <c r="L23" s="63" t="s">
        <v>29</v>
      </c>
      <c r="M23" s="63" t="s">
        <v>337</v>
      </c>
      <c r="N23" s="63">
        <v>24.8</v>
      </c>
    </row>
    <row r="24" spans="1:14" ht="15" x14ac:dyDescent="0.25">
      <c r="A24" s="63" t="s">
        <v>14</v>
      </c>
      <c r="B24" s="63" t="s">
        <v>15</v>
      </c>
      <c r="C24" s="63">
        <v>15002220</v>
      </c>
      <c r="D24" s="63"/>
      <c r="E24" s="63" t="s">
        <v>25</v>
      </c>
      <c r="F24" s="63" t="s">
        <v>26</v>
      </c>
      <c r="G24" s="63"/>
      <c r="H24" s="63" t="s">
        <v>60</v>
      </c>
      <c r="I24" s="63" t="s">
        <v>36</v>
      </c>
      <c r="J24" s="63">
        <v>2015</v>
      </c>
      <c r="K24" s="63">
        <v>4</v>
      </c>
      <c r="L24" s="63" t="s">
        <v>61</v>
      </c>
      <c r="M24" s="63" t="s">
        <v>62</v>
      </c>
      <c r="N24" s="63">
        <v>1800.96</v>
      </c>
    </row>
    <row r="25" spans="1:14" ht="15" x14ac:dyDescent="0.25">
      <c r="A25" s="63" t="s">
        <v>14</v>
      </c>
      <c r="B25" s="63" t="s">
        <v>15</v>
      </c>
      <c r="C25" s="63">
        <v>15002222</v>
      </c>
      <c r="D25" s="63"/>
      <c r="E25" s="63" t="s">
        <v>25</v>
      </c>
      <c r="F25" s="63" t="s">
        <v>26</v>
      </c>
      <c r="G25" s="63"/>
      <c r="H25" s="63" t="s">
        <v>60</v>
      </c>
      <c r="I25" s="63" t="s">
        <v>36</v>
      </c>
      <c r="J25" s="63">
        <v>2015</v>
      </c>
      <c r="K25" s="63">
        <v>4</v>
      </c>
      <c r="L25" s="63" t="s">
        <v>61</v>
      </c>
      <c r="M25" s="63" t="s">
        <v>63</v>
      </c>
      <c r="N25" s="63">
        <v>1351.11</v>
      </c>
    </row>
    <row r="26" spans="1:14" ht="15" x14ac:dyDescent="0.25">
      <c r="A26" s="63" t="s">
        <v>14</v>
      </c>
      <c r="B26" s="63" t="s">
        <v>15</v>
      </c>
      <c r="C26" s="63">
        <v>15002403</v>
      </c>
      <c r="D26" s="63"/>
      <c r="E26" s="63" t="s">
        <v>25</v>
      </c>
      <c r="F26" s="63" t="s">
        <v>26</v>
      </c>
      <c r="G26" s="63"/>
      <c r="H26" s="63" t="s">
        <v>64</v>
      </c>
      <c r="I26" s="63" t="s">
        <v>65</v>
      </c>
      <c r="J26" s="63">
        <v>2015</v>
      </c>
      <c r="K26" s="63">
        <v>4</v>
      </c>
      <c r="L26" s="63" t="s">
        <v>66</v>
      </c>
      <c r="M26" s="63" t="s">
        <v>67</v>
      </c>
      <c r="N26" s="63">
        <v>430</v>
      </c>
    </row>
    <row r="27" spans="1:14" ht="15" x14ac:dyDescent="0.25">
      <c r="A27" s="63" t="s">
        <v>14</v>
      </c>
      <c r="B27" s="63" t="s">
        <v>15</v>
      </c>
      <c r="C27" s="63">
        <v>15002403</v>
      </c>
      <c r="D27" s="63"/>
      <c r="E27" s="63" t="s">
        <v>25</v>
      </c>
      <c r="F27" s="63" t="s">
        <v>26</v>
      </c>
      <c r="G27" s="63"/>
      <c r="H27" s="63" t="s">
        <v>64</v>
      </c>
      <c r="I27" s="63" t="s">
        <v>65</v>
      </c>
      <c r="J27" s="63">
        <v>2015</v>
      </c>
      <c r="K27" s="63">
        <v>4</v>
      </c>
      <c r="L27" s="63" t="s">
        <v>44</v>
      </c>
      <c r="M27" s="63" t="s">
        <v>67</v>
      </c>
      <c r="N27" s="63">
        <v>59.35</v>
      </c>
    </row>
    <row r="28" spans="1:14" ht="15" x14ac:dyDescent="0.25">
      <c r="A28" s="63" t="s">
        <v>14</v>
      </c>
      <c r="B28" s="63" t="s">
        <v>15</v>
      </c>
      <c r="C28" s="63">
        <v>15002221</v>
      </c>
      <c r="D28" s="63"/>
      <c r="E28" s="63" t="s">
        <v>25</v>
      </c>
      <c r="F28" s="63" t="s">
        <v>26</v>
      </c>
      <c r="G28" s="63"/>
      <c r="H28" s="63" t="s">
        <v>68</v>
      </c>
      <c r="I28" s="63" t="s">
        <v>36</v>
      </c>
      <c r="J28" s="63">
        <v>2015</v>
      </c>
      <c r="K28" s="63">
        <v>4</v>
      </c>
      <c r="L28" s="63" t="s">
        <v>69</v>
      </c>
      <c r="M28" s="63" t="s">
        <v>70</v>
      </c>
      <c r="N28" s="63">
        <v>4543.5600000000004</v>
      </c>
    </row>
    <row r="29" spans="1:14" ht="15" x14ac:dyDescent="0.25">
      <c r="A29" s="63" t="s">
        <v>14</v>
      </c>
      <c r="B29" s="63" t="s">
        <v>15</v>
      </c>
      <c r="C29" s="63">
        <v>15004549</v>
      </c>
      <c r="D29" s="63"/>
      <c r="E29" s="63" t="s">
        <v>25</v>
      </c>
      <c r="F29" s="63" t="s">
        <v>26</v>
      </c>
      <c r="G29" s="63"/>
      <c r="H29" s="63" t="s">
        <v>71</v>
      </c>
      <c r="I29" s="63" t="s">
        <v>36</v>
      </c>
      <c r="J29" s="63">
        <v>2015</v>
      </c>
      <c r="K29" s="63">
        <v>7</v>
      </c>
      <c r="L29" s="63" t="s">
        <v>69</v>
      </c>
      <c r="M29" s="63">
        <v>43743</v>
      </c>
      <c r="N29" s="63">
        <v>9940.98</v>
      </c>
    </row>
    <row r="30" spans="1:14" ht="15" x14ac:dyDescent="0.25">
      <c r="A30" s="63" t="s">
        <v>14</v>
      </c>
      <c r="B30" s="63" t="s">
        <v>15</v>
      </c>
      <c r="C30" s="63">
        <v>15001654</v>
      </c>
      <c r="D30" s="63"/>
      <c r="E30" s="63" t="s">
        <v>73</v>
      </c>
      <c r="F30" s="63" t="s">
        <v>74</v>
      </c>
      <c r="G30" s="63"/>
      <c r="H30" s="63" t="s">
        <v>18</v>
      </c>
      <c r="I30" s="63" t="s">
        <v>75</v>
      </c>
      <c r="J30" s="63">
        <v>2015</v>
      </c>
      <c r="K30" s="63">
        <v>3</v>
      </c>
      <c r="L30" s="63" t="s">
        <v>76</v>
      </c>
      <c r="M30" s="63" t="s">
        <v>77</v>
      </c>
      <c r="N30" s="63">
        <v>14.98</v>
      </c>
    </row>
    <row r="31" spans="1:14" ht="15" x14ac:dyDescent="0.25">
      <c r="A31" s="63" t="s">
        <v>14</v>
      </c>
      <c r="B31" s="63" t="s">
        <v>15</v>
      </c>
      <c r="C31" s="63">
        <v>15005457</v>
      </c>
      <c r="D31" s="63"/>
      <c r="E31" s="63" t="s">
        <v>73</v>
      </c>
      <c r="F31" s="63" t="s">
        <v>74</v>
      </c>
      <c r="G31" s="63"/>
      <c r="H31" s="63" t="s">
        <v>18</v>
      </c>
      <c r="I31" s="63" t="s">
        <v>338</v>
      </c>
      <c r="J31" s="63">
        <v>2015</v>
      </c>
      <c r="K31" s="63">
        <v>8</v>
      </c>
      <c r="L31" s="63" t="s">
        <v>339</v>
      </c>
      <c r="M31" s="63">
        <v>1050766045</v>
      </c>
      <c r="N31" s="63">
        <v>12.44</v>
      </c>
    </row>
    <row r="32" spans="1:14" ht="15" x14ac:dyDescent="0.25">
      <c r="A32" s="63" t="s">
        <v>14</v>
      </c>
      <c r="B32" s="63" t="s">
        <v>15</v>
      </c>
      <c r="C32" s="63">
        <v>15000393</v>
      </c>
      <c r="D32" s="63"/>
      <c r="E32" s="63" t="s">
        <v>78</v>
      </c>
      <c r="F32" s="63" t="s">
        <v>79</v>
      </c>
      <c r="G32" s="63"/>
      <c r="H32" s="63" t="s">
        <v>18</v>
      </c>
      <c r="I32" s="63" t="s">
        <v>19</v>
      </c>
      <c r="J32" s="63">
        <v>2015</v>
      </c>
      <c r="K32" s="63">
        <v>1</v>
      </c>
      <c r="L32" s="63" t="s">
        <v>80</v>
      </c>
      <c r="M32" s="63" t="s">
        <v>81</v>
      </c>
      <c r="N32" s="63">
        <v>222.94</v>
      </c>
    </row>
    <row r="33" spans="1:14" ht="15" x14ac:dyDescent="0.25">
      <c r="A33" s="63" t="s">
        <v>14</v>
      </c>
      <c r="B33" s="63" t="s">
        <v>15</v>
      </c>
      <c r="C33" s="63">
        <v>15001917</v>
      </c>
      <c r="D33" s="63"/>
      <c r="E33" s="63" t="s">
        <v>82</v>
      </c>
      <c r="F33" s="63" t="s">
        <v>83</v>
      </c>
      <c r="G33" s="63"/>
      <c r="H33" s="63" t="s">
        <v>18</v>
      </c>
      <c r="I33" s="63" t="s">
        <v>19</v>
      </c>
      <c r="J33" s="63">
        <v>2015</v>
      </c>
      <c r="K33" s="63">
        <v>3</v>
      </c>
      <c r="L33" s="63" t="s">
        <v>84</v>
      </c>
      <c r="M33" s="63" t="s">
        <v>85</v>
      </c>
      <c r="N33" s="63">
        <v>578.62</v>
      </c>
    </row>
    <row r="34" spans="1:14" ht="15" x14ac:dyDescent="0.25">
      <c r="A34" s="63" t="s">
        <v>14</v>
      </c>
      <c r="B34" s="63" t="s">
        <v>15</v>
      </c>
      <c r="C34" s="63">
        <v>15001917</v>
      </c>
      <c r="D34" s="63"/>
      <c r="E34" s="63" t="s">
        <v>82</v>
      </c>
      <c r="F34" s="63" t="s">
        <v>83</v>
      </c>
      <c r="G34" s="63"/>
      <c r="H34" s="63" t="s">
        <v>18</v>
      </c>
      <c r="I34" s="63" t="s">
        <v>19</v>
      </c>
      <c r="J34" s="63">
        <v>2015</v>
      </c>
      <c r="K34" s="63">
        <v>3</v>
      </c>
      <c r="L34" s="63" t="s">
        <v>86</v>
      </c>
      <c r="M34" s="63" t="s">
        <v>85</v>
      </c>
      <c r="N34" s="63">
        <v>43.4</v>
      </c>
    </row>
    <row r="35" spans="1:14" ht="15" x14ac:dyDescent="0.25">
      <c r="A35" s="63" t="s">
        <v>14</v>
      </c>
      <c r="B35" s="63" t="s">
        <v>15</v>
      </c>
      <c r="C35" s="63">
        <v>15004261</v>
      </c>
      <c r="D35" s="63"/>
      <c r="E35" s="63" t="s">
        <v>82</v>
      </c>
      <c r="F35" s="63" t="s">
        <v>83</v>
      </c>
      <c r="G35" s="63"/>
      <c r="H35" s="63" t="s">
        <v>18</v>
      </c>
      <c r="I35" s="63" t="s">
        <v>19</v>
      </c>
      <c r="J35" s="63">
        <v>2015</v>
      </c>
      <c r="K35" s="63">
        <v>6</v>
      </c>
      <c r="L35" s="63" t="s">
        <v>87</v>
      </c>
      <c r="M35" s="63" t="s">
        <v>88</v>
      </c>
      <c r="N35" s="63">
        <v>708.75</v>
      </c>
    </row>
    <row r="36" spans="1:14" ht="15" x14ac:dyDescent="0.25">
      <c r="A36" s="63" t="s">
        <v>14</v>
      </c>
      <c r="B36" s="63" t="s">
        <v>15</v>
      </c>
      <c r="C36" s="63">
        <v>15004261</v>
      </c>
      <c r="D36" s="63"/>
      <c r="E36" s="63" t="s">
        <v>82</v>
      </c>
      <c r="F36" s="63" t="s">
        <v>83</v>
      </c>
      <c r="G36" s="63"/>
      <c r="H36" s="63" t="s">
        <v>18</v>
      </c>
      <c r="I36" s="63" t="s">
        <v>19</v>
      </c>
      <c r="J36" s="63">
        <v>2015</v>
      </c>
      <c r="K36" s="63">
        <v>6</v>
      </c>
      <c r="L36" s="63" t="s">
        <v>89</v>
      </c>
      <c r="M36" s="63" t="s">
        <v>88</v>
      </c>
      <c r="N36" s="63">
        <v>19.440000000000001</v>
      </c>
    </row>
    <row r="37" spans="1:14" ht="15" x14ac:dyDescent="0.25">
      <c r="A37" s="63" t="s">
        <v>14</v>
      </c>
      <c r="B37" s="63" t="s">
        <v>15</v>
      </c>
      <c r="C37" s="63">
        <v>15004313</v>
      </c>
      <c r="D37" s="63"/>
      <c r="E37" s="63" t="s">
        <v>82</v>
      </c>
      <c r="F37" s="63" t="s">
        <v>83</v>
      </c>
      <c r="G37" s="63"/>
      <c r="H37" s="63" t="s">
        <v>18</v>
      </c>
      <c r="I37" s="63" t="s">
        <v>19</v>
      </c>
      <c r="J37" s="63">
        <v>2015</v>
      </c>
      <c r="K37" s="63">
        <v>6</v>
      </c>
      <c r="L37" s="63" t="s">
        <v>90</v>
      </c>
      <c r="M37" s="63" t="s">
        <v>91</v>
      </c>
      <c r="N37" s="63">
        <v>727.5</v>
      </c>
    </row>
    <row r="38" spans="1:14" ht="15" x14ac:dyDescent="0.25">
      <c r="A38" s="63" t="s">
        <v>14</v>
      </c>
      <c r="B38" s="63" t="s">
        <v>15</v>
      </c>
      <c r="C38" s="63">
        <v>15004313</v>
      </c>
      <c r="D38" s="63"/>
      <c r="E38" s="63" t="s">
        <v>82</v>
      </c>
      <c r="F38" s="63" t="s">
        <v>83</v>
      </c>
      <c r="G38" s="63"/>
      <c r="H38" s="63" t="s">
        <v>18</v>
      </c>
      <c r="I38" s="63" t="s">
        <v>19</v>
      </c>
      <c r="J38" s="63">
        <v>2015</v>
      </c>
      <c r="K38" s="63">
        <v>6</v>
      </c>
      <c r="L38" s="63" t="s">
        <v>86</v>
      </c>
      <c r="M38" s="63" t="s">
        <v>91</v>
      </c>
      <c r="N38" s="63">
        <v>55.47</v>
      </c>
    </row>
    <row r="39" spans="1:14" ht="15" x14ac:dyDescent="0.25">
      <c r="A39" s="63" t="s">
        <v>14</v>
      </c>
      <c r="B39" s="63" t="s">
        <v>15</v>
      </c>
      <c r="C39" s="63">
        <v>15002300</v>
      </c>
      <c r="D39" s="63"/>
      <c r="E39" s="63" t="s">
        <v>82</v>
      </c>
      <c r="F39" s="63" t="s">
        <v>83</v>
      </c>
      <c r="G39" s="63"/>
      <c r="H39" s="63" t="s">
        <v>92</v>
      </c>
      <c r="I39" s="63" t="s">
        <v>65</v>
      </c>
      <c r="J39" s="63">
        <v>2015</v>
      </c>
      <c r="K39" s="63">
        <v>4</v>
      </c>
      <c r="L39" s="63" t="s">
        <v>93</v>
      </c>
      <c r="M39" s="63" t="s">
        <v>94</v>
      </c>
      <c r="N39" s="63">
        <v>502.82</v>
      </c>
    </row>
    <row r="40" spans="1:14" ht="15" x14ac:dyDescent="0.25">
      <c r="A40" s="63" t="s">
        <v>14</v>
      </c>
      <c r="B40" s="63" t="s">
        <v>15</v>
      </c>
      <c r="C40" s="63">
        <v>15002300</v>
      </c>
      <c r="D40" s="63"/>
      <c r="E40" s="63" t="s">
        <v>82</v>
      </c>
      <c r="F40" s="63" t="s">
        <v>83</v>
      </c>
      <c r="G40" s="63"/>
      <c r="H40" s="63" t="s">
        <v>92</v>
      </c>
      <c r="I40" s="63" t="s">
        <v>65</v>
      </c>
      <c r="J40" s="63">
        <v>2015</v>
      </c>
      <c r="K40" s="63">
        <v>4</v>
      </c>
      <c r="L40" s="63" t="s">
        <v>44</v>
      </c>
      <c r="M40" s="63" t="s">
        <v>94</v>
      </c>
      <c r="N40" s="63">
        <v>10.01</v>
      </c>
    </row>
    <row r="41" spans="1:14" ht="15" x14ac:dyDescent="0.25">
      <c r="A41" s="63" t="s">
        <v>14</v>
      </c>
      <c r="B41" s="63" t="s">
        <v>15</v>
      </c>
      <c r="C41" s="63">
        <v>15003782</v>
      </c>
      <c r="D41" s="63"/>
      <c r="E41" s="63" t="s">
        <v>82</v>
      </c>
      <c r="F41" s="63" t="s">
        <v>83</v>
      </c>
      <c r="G41" s="63"/>
      <c r="H41" s="63" t="s">
        <v>95</v>
      </c>
      <c r="I41" s="63" t="s">
        <v>96</v>
      </c>
      <c r="J41" s="63">
        <v>2015</v>
      </c>
      <c r="K41" s="63">
        <v>6</v>
      </c>
      <c r="L41" s="63" t="s">
        <v>97</v>
      </c>
      <c r="M41" s="63">
        <v>145570</v>
      </c>
      <c r="N41" s="63">
        <v>426.84</v>
      </c>
    </row>
    <row r="42" spans="1:14" ht="15" x14ac:dyDescent="0.25">
      <c r="A42" s="63" t="s">
        <v>14</v>
      </c>
      <c r="B42" s="63" t="s">
        <v>15</v>
      </c>
      <c r="C42" s="63">
        <v>15003782</v>
      </c>
      <c r="D42" s="63"/>
      <c r="E42" s="63" t="s">
        <v>82</v>
      </c>
      <c r="F42" s="63" t="s">
        <v>83</v>
      </c>
      <c r="G42" s="63"/>
      <c r="H42" s="63" t="s">
        <v>95</v>
      </c>
      <c r="I42" s="63" t="s">
        <v>96</v>
      </c>
      <c r="J42" s="63">
        <v>2015</v>
      </c>
      <c r="K42" s="63">
        <v>6</v>
      </c>
      <c r="L42" s="63" t="s">
        <v>44</v>
      </c>
      <c r="M42" s="63">
        <v>145570</v>
      </c>
      <c r="N42" s="63">
        <v>8.8800000000000008</v>
      </c>
    </row>
    <row r="43" spans="1:14" ht="15" x14ac:dyDescent="0.25">
      <c r="A43" s="63" t="s">
        <v>14</v>
      </c>
      <c r="B43" s="63" t="s">
        <v>15</v>
      </c>
      <c r="C43" s="63">
        <v>15005521</v>
      </c>
      <c r="D43" s="63"/>
      <c r="E43" s="63" t="s">
        <v>82</v>
      </c>
      <c r="F43" s="63" t="s">
        <v>83</v>
      </c>
      <c r="G43" s="63"/>
      <c r="H43" s="63" t="s">
        <v>340</v>
      </c>
      <c r="I43" s="63" t="s">
        <v>341</v>
      </c>
      <c r="J43" s="63">
        <v>2015</v>
      </c>
      <c r="K43" s="63">
        <v>8</v>
      </c>
      <c r="L43" s="63" t="s">
        <v>342</v>
      </c>
      <c r="M43" s="63" t="s">
        <v>343</v>
      </c>
      <c r="N43" s="63">
        <v>259</v>
      </c>
    </row>
    <row r="44" spans="1:14" ht="15" x14ac:dyDescent="0.25">
      <c r="A44" s="63" t="s">
        <v>14</v>
      </c>
      <c r="B44" s="63" t="s">
        <v>15</v>
      </c>
      <c r="C44" s="63">
        <v>15005521</v>
      </c>
      <c r="D44" s="63"/>
      <c r="E44" s="63" t="s">
        <v>82</v>
      </c>
      <c r="F44" s="63" t="s">
        <v>83</v>
      </c>
      <c r="G44" s="63"/>
      <c r="H44" s="63" t="s">
        <v>340</v>
      </c>
      <c r="I44" s="63" t="s">
        <v>341</v>
      </c>
      <c r="J44" s="63">
        <v>2015</v>
      </c>
      <c r="K44" s="63">
        <v>8</v>
      </c>
      <c r="L44" s="63" t="s">
        <v>44</v>
      </c>
      <c r="M44" s="63" t="s">
        <v>343</v>
      </c>
      <c r="N44" s="63">
        <v>50</v>
      </c>
    </row>
    <row r="45" spans="1:14" ht="15" x14ac:dyDescent="0.25">
      <c r="A45" s="63" t="s">
        <v>14</v>
      </c>
      <c r="B45" s="63" t="s">
        <v>15</v>
      </c>
      <c r="C45" s="63">
        <v>15000347</v>
      </c>
      <c r="D45" s="63"/>
      <c r="E45" s="63" t="s">
        <v>99</v>
      </c>
      <c r="F45" s="63" t="s">
        <v>100</v>
      </c>
      <c r="G45" s="63"/>
      <c r="H45" s="63" t="s">
        <v>18</v>
      </c>
      <c r="I45" s="63" t="s">
        <v>19</v>
      </c>
      <c r="J45" s="63">
        <v>2015</v>
      </c>
      <c r="K45" s="63">
        <v>1</v>
      </c>
      <c r="L45" s="63" t="s">
        <v>101</v>
      </c>
      <c r="M45" s="63" t="s">
        <v>102</v>
      </c>
      <c r="N45" s="63">
        <v>14.79</v>
      </c>
    </row>
    <row r="46" spans="1:14" ht="15" x14ac:dyDescent="0.25">
      <c r="A46" s="63" t="s">
        <v>14</v>
      </c>
      <c r="B46" s="63" t="s">
        <v>15</v>
      </c>
      <c r="C46" s="63">
        <v>15000347</v>
      </c>
      <c r="D46" s="63"/>
      <c r="E46" s="63" t="s">
        <v>99</v>
      </c>
      <c r="F46" s="63" t="s">
        <v>100</v>
      </c>
      <c r="G46" s="63"/>
      <c r="H46" s="63" t="s">
        <v>18</v>
      </c>
      <c r="I46" s="63" t="s">
        <v>19</v>
      </c>
      <c r="J46" s="63">
        <v>2015</v>
      </c>
      <c r="K46" s="63">
        <v>1</v>
      </c>
      <c r="L46" s="63" t="s">
        <v>103</v>
      </c>
      <c r="M46" s="63" t="s">
        <v>102</v>
      </c>
      <c r="N46" s="63">
        <v>14.93</v>
      </c>
    </row>
    <row r="47" spans="1:14" ht="15" x14ac:dyDescent="0.25">
      <c r="A47" s="63" t="s">
        <v>14</v>
      </c>
      <c r="B47" s="63" t="s">
        <v>15</v>
      </c>
      <c r="C47" s="63">
        <v>15001259</v>
      </c>
      <c r="D47" s="63"/>
      <c r="E47" s="63" t="s">
        <v>99</v>
      </c>
      <c r="F47" s="63" t="s">
        <v>100</v>
      </c>
      <c r="G47" s="63"/>
      <c r="H47" s="63" t="s">
        <v>18</v>
      </c>
      <c r="I47" s="63" t="s">
        <v>19</v>
      </c>
      <c r="J47" s="63">
        <v>2015</v>
      </c>
      <c r="K47" s="63">
        <v>2</v>
      </c>
      <c r="L47" s="63" t="s">
        <v>104</v>
      </c>
      <c r="M47" s="63" t="s">
        <v>105</v>
      </c>
      <c r="N47" s="63">
        <v>300</v>
      </c>
    </row>
    <row r="48" spans="1:14" ht="15" x14ac:dyDescent="0.25">
      <c r="A48" s="63" t="s">
        <v>14</v>
      </c>
      <c r="B48" s="63" t="s">
        <v>15</v>
      </c>
      <c r="C48" s="63">
        <v>15001259</v>
      </c>
      <c r="D48" s="63"/>
      <c r="E48" s="63" t="s">
        <v>99</v>
      </c>
      <c r="F48" s="63" t="s">
        <v>100</v>
      </c>
      <c r="G48" s="63"/>
      <c r="H48" s="63" t="s">
        <v>18</v>
      </c>
      <c r="I48" s="63" t="s">
        <v>19</v>
      </c>
      <c r="J48" s="63">
        <v>2015</v>
      </c>
      <c r="K48" s="63">
        <v>2</v>
      </c>
      <c r="L48" s="63" t="s">
        <v>80</v>
      </c>
      <c r="M48" s="63" t="s">
        <v>105</v>
      </c>
      <c r="N48" s="63">
        <v>24.24</v>
      </c>
    </row>
    <row r="49" spans="1:14" ht="15" x14ac:dyDescent="0.25">
      <c r="A49" s="63" t="s">
        <v>14</v>
      </c>
      <c r="B49" s="63" t="s">
        <v>15</v>
      </c>
      <c r="C49" s="63">
        <v>15001202</v>
      </c>
      <c r="D49" s="63"/>
      <c r="E49" s="63" t="s">
        <v>99</v>
      </c>
      <c r="F49" s="63" t="s">
        <v>100</v>
      </c>
      <c r="G49" s="63"/>
      <c r="H49" s="63" t="s">
        <v>18</v>
      </c>
      <c r="I49" s="63" t="s">
        <v>19</v>
      </c>
      <c r="J49" s="63">
        <v>2015</v>
      </c>
      <c r="K49" s="63">
        <v>2</v>
      </c>
      <c r="L49" s="63" t="s">
        <v>86</v>
      </c>
      <c r="M49" s="63" t="s">
        <v>106</v>
      </c>
      <c r="N49" s="63">
        <v>1.71</v>
      </c>
    </row>
    <row r="50" spans="1:14" ht="15" x14ac:dyDescent="0.25">
      <c r="A50" s="63" t="s">
        <v>14</v>
      </c>
      <c r="B50" s="63" t="s">
        <v>15</v>
      </c>
      <c r="C50" s="63">
        <v>15001167</v>
      </c>
      <c r="D50" s="63"/>
      <c r="E50" s="63" t="s">
        <v>99</v>
      </c>
      <c r="F50" s="63" t="s">
        <v>100</v>
      </c>
      <c r="G50" s="63"/>
      <c r="H50" s="63" t="s">
        <v>18</v>
      </c>
      <c r="I50" s="63" t="s">
        <v>19</v>
      </c>
      <c r="J50" s="63">
        <v>2015</v>
      </c>
      <c r="K50" s="63">
        <v>2</v>
      </c>
      <c r="L50" s="63" t="s">
        <v>86</v>
      </c>
      <c r="M50" s="63" t="s">
        <v>107</v>
      </c>
      <c r="N50" s="63">
        <v>5.54</v>
      </c>
    </row>
    <row r="51" spans="1:14" ht="15" x14ac:dyDescent="0.25">
      <c r="A51" s="63" t="s">
        <v>14</v>
      </c>
      <c r="B51" s="63" t="s">
        <v>15</v>
      </c>
      <c r="C51" s="63">
        <v>15001259</v>
      </c>
      <c r="D51" s="63"/>
      <c r="E51" s="63" t="s">
        <v>99</v>
      </c>
      <c r="F51" s="63" t="s">
        <v>100</v>
      </c>
      <c r="G51" s="63"/>
      <c r="H51" s="63" t="s">
        <v>18</v>
      </c>
      <c r="I51" s="63" t="s">
        <v>19</v>
      </c>
      <c r="J51" s="63">
        <v>2015</v>
      </c>
      <c r="K51" s="63">
        <v>2</v>
      </c>
      <c r="L51" s="63" t="s">
        <v>86</v>
      </c>
      <c r="M51" s="63" t="s">
        <v>105</v>
      </c>
      <c r="N51" s="63">
        <v>22.5</v>
      </c>
    </row>
    <row r="52" spans="1:14" ht="15" x14ac:dyDescent="0.25">
      <c r="A52" s="63" t="s">
        <v>14</v>
      </c>
      <c r="B52" s="63" t="s">
        <v>15</v>
      </c>
      <c r="C52" s="63">
        <v>15001202</v>
      </c>
      <c r="D52" s="63"/>
      <c r="E52" s="63" t="s">
        <v>99</v>
      </c>
      <c r="F52" s="63" t="s">
        <v>100</v>
      </c>
      <c r="G52" s="63"/>
      <c r="H52" s="63" t="s">
        <v>18</v>
      </c>
      <c r="I52" s="63" t="s">
        <v>19</v>
      </c>
      <c r="J52" s="63">
        <v>2015</v>
      </c>
      <c r="K52" s="63">
        <v>2</v>
      </c>
      <c r="L52" s="63" t="s">
        <v>108</v>
      </c>
      <c r="M52" s="63" t="s">
        <v>106</v>
      </c>
      <c r="N52" s="63">
        <v>22.75</v>
      </c>
    </row>
    <row r="53" spans="1:14" ht="15" x14ac:dyDescent="0.25">
      <c r="A53" s="63" t="s">
        <v>14</v>
      </c>
      <c r="B53" s="63" t="s">
        <v>15</v>
      </c>
      <c r="C53" s="63">
        <v>15001167</v>
      </c>
      <c r="D53" s="63"/>
      <c r="E53" s="63" t="s">
        <v>99</v>
      </c>
      <c r="F53" s="63" t="s">
        <v>100</v>
      </c>
      <c r="G53" s="63"/>
      <c r="H53" s="63" t="s">
        <v>18</v>
      </c>
      <c r="I53" s="63" t="s">
        <v>19</v>
      </c>
      <c r="J53" s="63">
        <v>2015</v>
      </c>
      <c r="K53" s="63">
        <v>2</v>
      </c>
      <c r="L53" s="63" t="s">
        <v>109</v>
      </c>
      <c r="M53" s="63" t="s">
        <v>107</v>
      </c>
      <c r="N53" s="63">
        <v>73.900000000000006</v>
      </c>
    </row>
    <row r="54" spans="1:14" ht="15" x14ac:dyDescent="0.25">
      <c r="A54" s="63" t="s">
        <v>14</v>
      </c>
      <c r="B54" s="63" t="s">
        <v>15</v>
      </c>
      <c r="C54" s="63">
        <v>15001890</v>
      </c>
      <c r="D54" s="63"/>
      <c r="E54" s="63" t="s">
        <v>99</v>
      </c>
      <c r="F54" s="63" t="s">
        <v>100</v>
      </c>
      <c r="G54" s="63"/>
      <c r="H54" s="63" t="s">
        <v>18</v>
      </c>
      <c r="I54" s="63" t="s">
        <v>19</v>
      </c>
      <c r="J54" s="63">
        <v>2015</v>
      </c>
      <c r="K54" s="63">
        <v>3</v>
      </c>
      <c r="L54" s="63" t="s">
        <v>109</v>
      </c>
      <c r="M54" s="63" t="s">
        <v>110</v>
      </c>
      <c r="N54" s="63">
        <v>210</v>
      </c>
    </row>
    <row r="55" spans="1:14" ht="15" x14ac:dyDescent="0.25">
      <c r="A55" s="63" t="s">
        <v>14</v>
      </c>
      <c r="B55" s="63" t="s">
        <v>15</v>
      </c>
      <c r="C55" s="63">
        <v>15001890</v>
      </c>
      <c r="D55" s="63"/>
      <c r="E55" s="63" t="s">
        <v>99</v>
      </c>
      <c r="F55" s="63" t="s">
        <v>100</v>
      </c>
      <c r="G55" s="63"/>
      <c r="H55" s="63" t="s">
        <v>18</v>
      </c>
      <c r="I55" s="63" t="s">
        <v>19</v>
      </c>
      <c r="J55" s="63">
        <v>2015</v>
      </c>
      <c r="K55" s="63">
        <v>3</v>
      </c>
      <c r="L55" s="63" t="s">
        <v>86</v>
      </c>
      <c r="M55" s="63" t="s">
        <v>110</v>
      </c>
      <c r="N55" s="63">
        <v>18.68</v>
      </c>
    </row>
    <row r="56" spans="1:14" ht="15" x14ac:dyDescent="0.25">
      <c r="A56" s="63" t="s">
        <v>14</v>
      </c>
      <c r="B56" s="63" t="s">
        <v>15</v>
      </c>
      <c r="C56" s="63">
        <v>15001890</v>
      </c>
      <c r="D56" s="63"/>
      <c r="E56" s="63" t="s">
        <v>99</v>
      </c>
      <c r="F56" s="63" t="s">
        <v>100</v>
      </c>
      <c r="G56" s="63"/>
      <c r="H56" s="63" t="s">
        <v>18</v>
      </c>
      <c r="I56" s="63" t="s">
        <v>19</v>
      </c>
      <c r="J56" s="63">
        <v>2015</v>
      </c>
      <c r="K56" s="63">
        <v>3</v>
      </c>
      <c r="L56" s="63" t="s">
        <v>86</v>
      </c>
      <c r="M56" s="63" t="s">
        <v>110</v>
      </c>
      <c r="N56" s="63">
        <v>15.75</v>
      </c>
    </row>
    <row r="57" spans="1:14" ht="15" x14ac:dyDescent="0.25">
      <c r="A57" s="63" t="s">
        <v>14</v>
      </c>
      <c r="B57" s="63" t="s">
        <v>15</v>
      </c>
      <c r="C57" s="63">
        <v>15001924</v>
      </c>
      <c r="D57" s="63"/>
      <c r="E57" s="63" t="s">
        <v>99</v>
      </c>
      <c r="F57" s="63" t="s">
        <v>100</v>
      </c>
      <c r="G57" s="63"/>
      <c r="H57" s="63" t="s">
        <v>18</v>
      </c>
      <c r="I57" s="63" t="s">
        <v>19</v>
      </c>
      <c r="J57" s="63">
        <v>2015</v>
      </c>
      <c r="K57" s="63">
        <v>3</v>
      </c>
      <c r="L57" s="63" t="s">
        <v>86</v>
      </c>
      <c r="M57" s="63" t="s">
        <v>111</v>
      </c>
      <c r="N57" s="63">
        <v>26.29</v>
      </c>
    </row>
    <row r="58" spans="1:14" ht="15" x14ac:dyDescent="0.25">
      <c r="A58" s="63" t="s">
        <v>14</v>
      </c>
      <c r="B58" s="63" t="s">
        <v>15</v>
      </c>
      <c r="C58" s="63">
        <v>15001924</v>
      </c>
      <c r="D58" s="63"/>
      <c r="E58" s="63" t="s">
        <v>99</v>
      </c>
      <c r="F58" s="63" t="s">
        <v>100</v>
      </c>
      <c r="G58" s="63"/>
      <c r="H58" s="63" t="s">
        <v>18</v>
      </c>
      <c r="I58" s="63" t="s">
        <v>19</v>
      </c>
      <c r="J58" s="63">
        <v>2015</v>
      </c>
      <c r="K58" s="63">
        <v>3</v>
      </c>
      <c r="L58" s="63" t="s">
        <v>112</v>
      </c>
      <c r="M58" s="63" t="s">
        <v>111</v>
      </c>
      <c r="N58" s="63">
        <v>73.849999999999994</v>
      </c>
    </row>
    <row r="59" spans="1:14" ht="15" x14ac:dyDescent="0.25">
      <c r="A59" s="63" t="s">
        <v>14</v>
      </c>
      <c r="B59" s="63" t="s">
        <v>15</v>
      </c>
      <c r="C59" s="63">
        <v>15001890</v>
      </c>
      <c r="D59" s="63"/>
      <c r="E59" s="63" t="s">
        <v>99</v>
      </c>
      <c r="F59" s="63" t="s">
        <v>100</v>
      </c>
      <c r="G59" s="63"/>
      <c r="H59" s="63" t="s">
        <v>18</v>
      </c>
      <c r="I59" s="63" t="s">
        <v>19</v>
      </c>
      <c r="J59" s="63">
        <v>2015</v>
      </c>
      <c r="K59" s="63">
        <v>3</v>
      </c>
      <c r="L59" s="63" t="s">
        <v>86</v>
      </c>
      <c r="M59" s="63" t="s">
        <v>110</v>
      </c>
      <c r="N59" s="63">
        <v>4.03</v>
      </c>
    </row>
    <row r="60" spans="1:14" ht="15" x14ac:dyDescent="0.25">
      <c r="A60" s="63" t="s">
        <v>14</v>
      </c>
      <c r="B60" s="63" t="s">
        <v>15</v>
      </c>
      <c r="C60" s="63">
        <v>15001890</v>
      </c>
      <c r="D60" s="63"/>
      <c r="E60" s="63" t="s">
        <v>99</v>
      </c>
      <c r="F60" s="63" t="s">
        <v>100</v>
      </c>
      <c r="G60" s="63"/>
      <c r="H60" s="63" t="s">
        <v>18</v>
      </c>
      <c r="I60" s="63" t="s">
        <v>19</v>
      </c>
      <c r="J60" s="63">
        <v>2015</v>
      </c>
      <c r="K60" s="63">
        <v>3</v>
      </c>
      <c r="L60" s="63" t="s">
        <v>86</v>
      </c>
      <c r="M60" s="63" t="s">
        <v>110</v>
      </c>
      <c r="N60" s="63">
        <v>15.8</v>
      </c>
    </row>
    <row r="61" spans="1:14" ht="15" x14ac:dyDescent="0.25">
      <c r="A61" s="63" t="s">
        <v>14</v>
      </c>
      <c r="B61" s="63" t="s">
        <v>15</v>
      </c>
      <c r="C61" s="63">
        <v>15001949</v>
      </c>
      <c r="D61" s="63"/>
      <c r="E61" s="63" t="s">
        <v>99</v>
      </c>
      <c r="F61" s="63" t="s">
        <v>100</v>
      </c>
      <c r="G61" s="63"/>
      <c r="H61" s="63" t="s">
        <v>18</v>
      </c>
      <c r="I61" s="63" t="s">
        <v>19</v>
      </c>
      <c r="J61" s="63">
        <v>2015</v>
      </c>
      <c r="K61" s="63">
        <v>3</v>
      </c>
      <c r="L61" s="63" t="s">
        <v>113</v>
      </c>
      <c r="M61" s="63" t="s">
        <v>114</v>
      </c>
      <c r="N61" s="63">
        <v>123.43</v>
      </c>
    </row>
    <row r="62" spans="1:14" ht="15" x14ac:dyDescent="0.25">
      <c r="A62" s="63" t="s">
        <v>14</v>
      </c>
      <c r="B62" s="63" t="s">
        <v>15</v>
      </c>
      <c r="C62" s="63">
        <v>15001890</v>
      </c>
      <c r="D62" s="63"/>
      <c r="E62" s="63" t="s">
        <v>99</v>
      </c>
      <c r="F62" s="63" t="s">
        <v>100</v>
      </c>
      <c r="G62" s="63"/>
      <c r="H62" s="63" t="s">
        <v>18</v>
      </c>
      <c r="I62" s="63" t="s">
        <v>19</v>
      </c>
      <c r="J62" s="63">
        <v>2015</v>
      </c>
      <c r="K62" s="63">
        <v>3</v>
      </c>
      <c r="L62" s="63" t="s">
        <v>115</v>
      </c>
      <c r="M62" s="63" t="s">
        <v>110</v>
      </c>
      <c r="N62" s="63">
        <v>53.75</v>
      </c>
    </row>
    <row r="63" spans="1:14" ht="15" x14ac:dyDescent="0.25">
      <c r="A63" s="63" t="s">
        <v>14</v>
      </c>
      <c r="B63" s="63" t="s">
        <v>15</v>
      </c>
      <c r="C63" s="63">
        <v>15001890</v>
      </c>
      <c r="D63" s="63"/>
      <c r="E63" s="63" t="s">
        <v>99</v>
      </c>
      <c r="F63" s="63" t="s">
        <v>100</v>
      </c>
      <c r="G63" s="63"/>
      <c r="H63" s="63" t="s">
        <v>18</v>
      </c>
      <c r="I63" s="63" t="s">
        <v>19</v>
      </c>
      <c r="J63" s="63">
        <v>2015</v>
      </c>
      <c r="K63" s="63">
        <v>3</v>
      </c>
      <c r="L63" s="63" t="s">
        <v>116</v>
      </c>
      <c r="M63" s="63" t="s">
        <v>110</v>
      </c>
      <c r="N63" s="63">
        <v>210.72</v>
      </c>
    </row>
    <row r="64" spans="1:14" ht="15" x14ac:dyDescent="0.25">
      <c r="A64" s="63" t="s">
        <v>14</v>
      </c>
      <c r="B64" s="63" t="s">
        <v>15</v>
      </c>
      <c r="C64" s="63">
        <v>15001924</v>
      </c>
      <c r="D64" s="63"/>
      <c r="E64" s="63" t="s">
        <v>99</v>
      </c>
      <c r="F64" s="63" t="s">
        <v>100</v>
      </c>
      <c r="G64" s="63"/>
      <c r="H64" s="63" t="s">
        <v>18</v>
      </c>
      <c r="I64" s="63" t="s">
        <v>19</v>
      </c>
      <c r="J64" s="63">
        <v>2015</v>
      </c>
      <c r="K64" s="63">
        <v>3</v>
      </c>
      <c r="L64" s="63" t="s">
        <v>117</v>
      </c>
      <c r="M64" s="63" t="s">
        <v>111</v>
      </c>
      <c r="N64" s="63">
        <v>350.5</v>
      </c>
    </row>
    <row r="65" spans="1:14" ht="15" x14ac:dyDescent="0.25">
      <c r="A65" s="63" t="s">
        <v>14</v>
      </c>
      <c r="B65" s="63" t="s">
        <v>15</v>
      </c>
      <c r="C65" s="63">
        <v>15001890</v>
      </c>
      <c r="D65" s="63"/>
      <c r="E65" s="63" t="s">
        <v>99</v>
      </c>
      <c r="F65" s="63" t="s">
        <v>100</v>
      </c>
      <c r="G65" s="63"/>
      <c r="H65" s="63" t="s">
        <v>18</v>
      </c>
      <c r="I65" s="63" t="s">
        <v>19</v>
      </c>
      <c r="J65" s="63">
        <v>2015</v>
      </c>
      <c r="K65" s="63">
        <v>3</v>
      </c>
      <c r="L65" s="63" t="s">
        <v>109</v>
      </c>
      <c r="M65" s="63" t="s">
        <v>110</v>
      </c>
      <c r="N65" s="63">
        <v>249</v>
      </c>
    </row>
    <row r="66" spans="1:14" ht="15" x14ac:dyDescent="0.25">
      <c r="A66" s="63" t="s">
        <v>14</v>
      </c>
      <c r="B66" s="63" t="s">
        <v>15</v>
      </c>
      <c r="C66" s="63">
        <v>15001944</v>
      </c>
      <c r="D66" s="63"/>
      <c r="E66" s="63" t="s">
        <v>99</v>
      </c>
      <c r="F66" s="63" t="s">
        <v>100</v>
      </c>
      <c r="G66" s="63"/>
      <c r="H66" s="63" t="s">
        <v>18</v>
      </c>
      <c r="I66" s="63" t="s">
        <v>19</v>
      </c>
      <c r="J66" s="63">
        <v>2015</v>
      </c>
      <c r="K66" s="63">
        <v>3</v>
      </c>
      <c r="L66" s="63" t="s">
        <v>118</v>
      </c>
      <c r="M66" s="63" t="s">
        <v>119</v>
      </c>
      <c r="N66" s="63">
        <v>317.49</v>
      </c>
    </row>
    <row r="67" spans="1:14" ht="15" x14ac:dyDescent="0.25">
      <c r="A67" s="63" t="s">
        <v>14</v>
      </c>
      <c r="B67" s="63" t="s">
        <v>15</v>
      </c>
      <c r="C67" s="63">
        <v>15002596</v>
      </c>
      <c r="D67" s="63"/>
      <c r="E67" s="63" t="s">
        <v>99</v>
      </c>
      <c r="F67" s="63" t="s">
        <v>100</v>
      </c>
      <c r="G67" s="63"/>
      <c r="H67" s="63" t="s">
        <v>18</v>
      </c>
      <c r="I67" s="63" t="s">
        <v>19</v>
      </c>
      <c r="J67" s="63">
        <v>2015</v>
      </c>
      <c r="K67" s="63">
        <v>4</v>
      </c>
      <c r="L67" s="63" t="s">
        <v>86</v>
      </c>
      <c r="M67" s="63" t="s">
        <v>124</v>
      </c>
      <c r="N67" s="63">
        <v>13.26</v>
      </c>
    </row>
    <row r="68" spans="1:14" ht="15" x14ac:dyDescent="0.25">
      <c r="A68" s="63" t="s">
        <v>14</v>
      </c>
      <c r="B68" s="63" t="s">
        <v>15</v>
      </c>
      <c r="C68" s="63">
        <v>15002651</v>
      </c>
      <c r="D68" s="63"/>
      <c r="E68" s="63" t="s">
        <v>99</v>
      </c>
      <c r="F68" s="63" t="s">
        <v>100</v>
      </c>
      <c r="G68" s="63"/>
      <c r="H68" s="63" t="s">
        <v>18</v>
      </c>
      <c r="I68" s="63" t="s">
        <v>19</v>
      </c>
      <c r="J68" s="63">
        <v>2015</v>
      </c>
      <c r="K68" s="63">
        <v>4</v>
      </c>
      <c r="L68" s="63" t="s">
        <v>125</v>
      </c>
      <c r="M68" s="63" t="s">
        <v>22</v>
      </c>
      <c r="N68" s="63">
        <v>78.78</v>
      </c>
    </row>
    <row r="69" spans="1:14" ht="15" x14ac:dyDescent="0.25">
      <c r="A69" s="63" t="s">
        <v>14</v>
      </c>
      <c r="B69" s="63" t="s">
        <v>15</v>
      </c>
      <c r="C69" s="63">
        <v>15002651</v>
      </c>
      <c r="D69" s="63"/>
      <c r="E69" s="63" t="s">
        <v>99</v>
      </c>
      <c r="F69" s="63" t="s">
        <v>100</v>
      </c>
      <c r="G69" s="63"/>
      <c r="H69" s="63" t="s">
        <v>18</v>
      </c>
      <c r="I69" s="63" t="s">
        <v>19</v>
      </c>
      <c r="J69" s="63">
        <v>2015</v>
      </c>
      <c r="K69" s="63">
        <v>4</v>
      </c>
      <c r="L69" s="63" t="s">
        <v>109</v>
      </c>
      <c r="M69" s="63" t="s">
        <v>22</v>
      </c>
      <c r="N69" s="63">
        <v>231.98</v>
      </c>
    </row>
    <row r="70" spans="1:14" ht="15" x14ac:dyDescent="0.25">
      <c r="A70" s="63" t="s">
        <v>14</v>
      </c>
      <c r="B70" s="63" t="s">
        <v>15</v>
      </c>
      <c r="C70" s="63">
        <v>15002651</v>
      </c>
      <c r="D70" s="63"/>
      <c r="E70" s="63" t="s">
        <v>99</v>
      </c>
      <c r="F70" s="63" t="s">
        <v>100</v>
      </c>
      <c r="G70" s="63"/>
      <c r="H70" s="63" t="s">
        <v>18</v>
      </c>
      <c r="I70" s="63" t="s">
        <v>19</v>
      </c>
      <c r="J70" s="63">
        <v>2015</v>
      </c>
      <c r="K70" s="63">
        <v>4</v>
      </c>
      <c r="L70" s="63" t="s">
        <v>126</v>
      </c>
      <c r="M70" s="63" t="s">
        <v>22</v>
      </c>
      <c r="N70" s="63">
        <v>132.5</v>
      </c>
    </row>
    <row r="71" spans="1:14" ht="15" x14ac:dyDescent="0.25">
      <c r="A71" s="63" t="s">
        <v>14</v>
      </c>
      <c r="B71" s="63" t="s">
        <v>15</v>
      </c>
      <c r="C71" s="63">
        <v>15002685</v>
      </c>
      <c r="D71" s="63"/>
      <c r="E71" s="63" t="s">
        <v>99</v>
      </c>
      <c r="F71" s="63" t="s">
        <v>100</v>
      </c>
      <c r="G71" s="63"/>
      <c r="H71" s="63" t="s">
        <v>18</v>
      </c>
      <c r="I71" s="63" t="s">
        <v>19</v>
      </c>
      <c r="J71" s="63">
        <v>2015</v>
      </c>
      <c r="K71" s="63">
        <v>4</v>
      </c>
      <c r="L71" s="63" t="s">
        <v>80</v>
      </c>
      <c r="M71" s="63" t="s">
        <v>127</v>
      </c>
      <c r="N71" s="63">
        <v>42.07</v>
      </c>
    </row>
    <row r="72" spans="1:14" ht="15" x14ac:dyDescent="0.25">
      <c r="A72" s="63" t="s">
        <v>14</v>
      </c>
      <c r="B72" s="63" t="s">
        <v>15</v>
      </c>
      <c r="C72" s="63">
        <v>15002596</v>
      </c>
      <c r="D72" s="63"/>
      <c r="E72" s="63" t="s">
        <v>99</v>
      </c>
      <c r="F72" s="63" t="s">
        <v>100</v>
      </c>
      <c r="G72" s="63"/>
      <c r="H72" s="63" t="s">
        <v>18</v>
      </c>
      <c r="I72" s="63" t="s">
        <v>19</v>
      </c>
      <c r="J72" s="63">
        <v>2015</v>
      </c>
      <c r="K72" s="63">
        <v>4</v>
      </c>
      <c r="L72" s="63" t="s">
        <v>128</v>
      </c>
      <c r="M72" s="63" t="s">
        <v>124</v>
      </c>
      <c r="N72" s="63">
        <v>173.9</v>
      </c>
    </row>
    <row r="73" spans="1:14" ht="15" x14ac:dyDescent="0.25">
      <c r="A73" s="63" t="s">
        <v>14</v>
      </c>
      <c r="B73" s="63" t="s">
        <v>15</v>
      </c>
      <c r="C73" s="63">
        <v>15002651</v>
      </c>
      <c r="D73" s="63"/>
      <c r="E73" s="63" t="s">
        <v>99</v>
      </c>
      <c r="F73" s="63" t="s">
        <v>100</v>
      </c>
      <c r="G73" s="63"/>
      <c r="H73" s="63" t="s">
        <v>18</v>
      </c>
      <c r="I73" s="63" t="s">
        <v>19</v>
      </c>
      <c r="J73" s="63">
        <v>2015</v>
      </c>
      <c r="K73" s="63">
        <v>4</v>
      </c>
      <c r="L73" s="63" t="s">
        <v>86</v>
      </c>
      <c r="M73" s="63" t="s">
        <v>22</v>
      </c>
      <c r="N73" s="63">
        <v>10.1</v>
      </c>
    </row>
    <row r="74" spans="1:14" ht="15" x14ac:dyDescent="0.25">
      <c r="A74" s="63" t="s">
        <v>14</v>
      </c>
      <c r="B74" s="63" t="s">
        <v>15</v>
      </c>
      <c r="C74" s="63">
        <v>15002626</v>
      </c>
      <c r="D74" s="63"/>
      <c r="E74" s="63" t="s">
        <v>99</v>
      </c>
      <c r="F74" s="63" t="s">
        <v>100</v>
      </c>
      <c r="G74" s="63"/>
      <c r="H74" s="63" t="s">
        <v>18</v>
      </c>
      <c r="I74" s="63" t="s">
        <v>19</v>
      </c>
      <c r="J74" s="63">
        <v>2015</v>
      </c>
      <c r="K74" s="63">
        <v>4</v>
      </c>
      <c r="L74" s="63" t="s">
        <v>120</v>
      </c>
      <c r="M74" s="63" t="s">
        <v>121</v>
      </c>
      <c r="N74" s="63">
        <v>27.65</v>
      </c>
    </row>
    <row r="75" spans="1:14" ht="15" x14ac:dyDescent="0.25">
      <c r="A75" s="63" t="s">
        <v>14</v>
      </c>
      <c r="B75" s="63" t="s">
        <v>15</v>
      </c>
      <c r="C75" s="63">
        <v>15002626</v>
      </c>
      <c r="D75" s="63"/>
      <c r="E75" s="63" t="s">
        <v>99</v>
      </c>
      <c r="F75" s="63" t="s">
        <v>100</v>
      </c>
      <c r="G75" s="63"/>
      <c r="H75" s="63" t="s">
        <v>18</v>
      </c>
      <c r="I75" s="63" t="s">
        <v>19</v>
      </c>
      <c r="J75" s="63">
        <v>2015</v>
      </c>
      <c r="K75" s="63">
        <v>4</v>
      </c>
      <c r="L75" s="63" t="s">
        <v>122</v>
      </c>
      <c r="M75" s="63" t="s">
        <v>121</v>
      </c>
      <c r="N75" s="63">
        <v>11.78</v>
      </c>
    </row>
    <row r="76" spans="1:14" ht="15" x14ac:dyDescent="0.25">
      <c r="A76" s="63" t="s">
        <v>14</v>
      </c>
      <c r="B76" s="63" t="s">
        <v>15</v>
      </c>
      <c r="C76" s="63">
        <v>15002626</v>
      </c>
      <c r="D76" s="63"/>
      <c r="E76" s="63" t="s">
        <v>99</v>
      </c>
      <c r="F76" s="63" t="s">
        <v>100</v>
      </c>
      <c r="G76" s="63"/>
      <c r="H76" s="63" t="s">
        <v>18</v>
      </c>
      <c r="I76" s="63" t="s">
        <v>19</v>
      </c>
      <c r="J76" s="63">
        <v>2015</v>
      </c>
      <c r="K76" s="63">
        <v>4</v>
      </c>
      <c r="L76" s="63" t="s">
        <v>123</v>
      </c>
      <c r="M76" s="63" t="s">
        <v>121</v>
      </c>
      <c r="N76" s="63">
        <v>198.16</v>
      </c>
    </row>
    <row r="77" spans="1:14" ht="15" x14ac:dyDescent="0.25">
      <c r="A77" s="63" t="s">
        <v>14</v>
      </c>
      <c r="B77" s="63" t="s">
        <v>15</v>
      </c>
      <c r="C77" s="63">
        <v>15003676</v>
      </c>
      <c r="D77" s="63"/>
      <c r="E77" s="63" t="s">
        <v>99</v>
      </c>
      <c r="F77" s="63" t="s">
        <v>100</v>
      </c>
      <c r="G77" s="63"/>
      <c r="H77" s="63" t="s">
        <v>18</v>
      </c>
      <c r="I77" s="63" t="s">
        <v>19</v>
      </c>
      <c r="J77" s="63">
        <v>2015</v>
      </c>
      <c r="K77" s="63">
        <v>5</v>
      </c>
      <c r="L77" s="63" t="s">
        <v>129</v>
      </c>
      <c r="M77" s="63" t="s">
        <v>130</v>
      </c>
      <c r="N77" s="63">
        <v>938.05</v>
      </c>
    </row>
    <row r="78" spans="1:14" ht="15" x14ac:dyDescent="0.25">
      <c r="A78" s="63" t="s">
        <v>14</v>
      </c>
      <c r="B78" s="63" t="s">
        <v>15</v>
      </c>
      <c r="C78" s="63">
        <v>15003676</v>
      </c>
      <c r="D78" s="63"/>
      <c r="E78" s="63" t="s">
        <v>99</v>
      </c>
      <c r="F78" s="63" t="s">
        <v>100</v>
      </c>
      <c r="G78" s="63"/>
      <c r="H78" s="63" t="s">
        <v>18</v>
      </c>
      <c r="I78" s="63" t="s">
        <v>19</v>
      </c>
      <c r="J78" s="63">
        <v>2015</v>
      </c>
      <c r="K78" s="63">
        <v>5</v>
      </c>
      <c r="L78" s="63" t="s">
        <v>80</v>
      </c>
      <c r="M78" s="63" t="s">
        <v>130</v>
      </c>
      <c r="N78" s="63">
        <v>48.63</v>
      </c>
    </row>
    <row r="79" spans="1:14" ht="15" x14ac:dyDescent="0.25">
      <c r="A79" s="63" t="s">
        <v>14</v>
      </c>
      <c r="B79" s="63" t="s">
        <v>15</v>
      </c>
      <c r="C79" s="63">
        <v>15003615</v>
      </c>
      <c r="D79" s="63"/>
      <c r="E79" s="63" t="s">
        <v>99</v>
      </c>
      <c r="F79" s="63" t="s">
        <v>100</v>
      </c>
      <c r="G79" s="63"/>
      <c r="H79" s="63" t="s">
        <v>18</v>
      </c>
      <c r="I79" s="63" t="s">
        <v>19</v>
      </c>
      <c r="J79" s="63">
        <v>2015</v>
      </c>
      <c r="K79" s="63">
        <v>5</v>
      </c>
      <c r="L79" s="63" t="s">
        <v>131</v>
      </c>
      <c r="M79" s="63" t="s">
        <v>132</v>
      </c>
      <c r="N79" s="63">
        <v>60.4</v>
      </c>
    </row>
    <row r="80" spans="1:14" ht="15" x14ac:dyDescent="0.25">
      <c r="A80" s="63" t="s">
        <v>14</v>
      </c>
      <c r="B80" s="63" t="s">
        <v>15</v>
      </c>
      <c r="C80" s="63">
        <v>15003643</v>
      </c>
      <c r="D80" s="63"/>
      <c r="E80" s="63" t="s">
        <v>99</v>
      </c>
      <c r="F80" s="63" t="s">
        <v>100</v>
      </c>
      <c r="G80" s="63"/>
      <c r="H80" s="63" t="s">
        <v>18</v>
      </c>
      <c r="I80" s="63" t="s">
        <v>19</v>
      </c>
      <c r="J80" s="63">
        <v>2015</v>
      </c>
      <c r="K80" s="63">
        <v>5</v>
      </c>
      <c r="L80" s="63" t="s">
        <v>133</v>
      </c>
      <c r="M80" s="63" t="s">
        <v>134</v>
      </c>
      <c r="N80" s="63">
        <v>10.63</v>
      </c>
    </row>
    <row r="81" spans="1:14" ht="15" x14ac:dyDescent="0.25">
      <c r="A81" s="63" t="s">
        <v>14</v>
      </c>
      <c r="B81" s="63" t="s">
        <v>15</v>
      </c>
      <c r="C81" s="63">
        <v>15003643</v>
      </c>
      <c r="D81" s="63"/>
      <c r="E81" s="63" t="s">
        <v>99</v>
      </c>
      <c r="F81" s="63" t="s">
        <v>100</v>
      </c>
      <c r="G81" s="63"/>
      <c r="H81" s="63" t="s">
        <v>18</v>
      </c>
      <c r="I81" s="63" t="s">
        <v>19</v>
      </c>
      <c r="J81" s="63">
        <v>2015</v>
      </c>
      <c r="K81" s="63">
        <v>5</v>
      </c>
      <c r="L81" s="63" t="s">
        <v>135</v>
      </c>
      <c r="M81" s="63" t="s">
        <v>134</v>
      </c>
      <c r="N81" s="63">
        <v>17.5</v>
      </c>
    </row>
    <row r="82" spans="1:14" ht="15" x14ac:dyDescent="0.25">
      <c r="A82" s="63" t="s">
        <v>14</v>
      </c>
      <c r="B82" s="63" t="s">
        <v>15</v>
      </c>
      <c r="C82" s="63">
        <v>15003670</v>
      </c>
      <c r="D82" s="63"/>
      <c r="E82" s="63" t="s">
        <v>99</v>
      </c>
      <c r="F82" s="63" t="s">
        <v>100</v>
      </c>
      <c r="G82" s="63"/>
      <c r="H82" s="63" t="s">
        <v>18</v>
      </c>
      <c r="I82" s="63" t="s">
        <v>19</v>
      </c>
      <c r="J82" s="63">
        <v>2015</v>
      </c>
      <c r="K82" s="63">
        <v>5</v>
      </c>
      <c r="L82" s="63" t="s">
        <v>136</v>
      </c>
      <c r="M82" s="63" t="s">
        <v>137</v>
      </c>
      <c r="N82" s="63">
        <v>198.67</v>
      </c>
    </row>
    <row r="83" spans="1:14" ht="15" x14ac:dyDescent="0.25">
      <c r="A83" s="63" t="s">
        <v>14</v>
      </c>
      <c r="B83" s="63" t="s">
        <v>15</v>
      </c>
      <c r="C83" s="63">
        <v>15003313</v>
      </c>
      <c r="D83" s="63"/>
      <c r="E83" s="63" t="s">
        <v>99</v>
      </c>
      <c r="F83" s="63" t="s">
        <v>100</v>
      </c>
      <c r="G83" s="63"/>
      <c r="H83" s="63" t="s">
        <v>18</v>
      </c>
      <c r="I83" s="63" t="s">
        <v>138</v>
      </c>
      <c r="J83" s="63">
        <v>2015</v>
      </c>
      <c r="K83" s="63">
        <v>5</v>
      </c>
      <c r="L83" s="63" t="s">
        <v>139</v>
      </c>
      <c r="M83" s="63" t="s">
        <v>140</v>
      </c>
      <c r="N83" s="63">
        <v>107.51</v>
      </c>
    </row>
    <row r="84" spans="1:14" ht="15" x14ac:dyDescent="0.25">
      <c r="A84" s="63" t="s">
        <v>14</v>
      </c>
      <c r="B84" s="63" t="s">
        <v>15</v>
      </c>
      <c r="C84" s="63">
        <v>15003404</v>
      </c>
      <c r="D84" s="63"/>
      <c r="E84" s="63" t="s">
        <v>99</v>
      </c>
      <c r="F84" s="63" t="s">
        <v>100</v>
      </c>
      <c r="G84" s="63"/>
      <c r="H84" s="63" t="s">
        <v>18</v>
      </c>
      <c r="I84" s="63" t="s">
        <v>141</v>
      </c>
      <c r="J84" s="63">
        <v>2015</v>
      </c>
      <c r="K84" s="63">
        <v>5</v>
      </c>
      <c r="L84" s="63" t="s">
        <v>142</v>
      </c>
      <c r="M84" s="63" t="s">
        <v>143</v>
      </c>
      <c r="N84" s="63">
        <v>126.41</v>
      </c>
    </row>
    <row r="85" spans="1:14" ht="15" x14ac:dyDescent="0.25">
      <c r="A85" s="63" t="s">
        <v>14</v>
      </c>
      <c r="B85" s="63" t="s">
        <v>15</v>
      </c>
      <c r="C85" s="63">
        <v>15004313</v>
      </c>
      <c r="D85" s="63"/>
      <c r="E85" s="63" t="s">
        <v>99</v>
      </c>
      <c r="F85" s="63" t="s">
        <v>100</v>
      </c>
      <c r="G85" s="63"/>
      <c r="H85" s="63" t="s">
        <v>18</v>
      </c>
      <c r="I85" s="63" t="s">
        <v>19</v>
      </c>
      <c r="J85" s="63">
        <v>2015</v>
      </c>
      <c r="K85" s="63">
        <v>6</v>
      </c>
      <c r="L85" s="63" t="s">
        <v>144</v>
      </c>
      <c r="M85" s="63" t="s">
        <v>91</v>
      </c>
      <c r="N85" s="63">
        <v>124.63</v>
      </c>
    </row>
    <row r="86" spans="1:14" ht="15" x14ac:dyDescent="0.25">
      <c r="A86" s="63" t="s">
        <v>14</v>
      </c>
      <c r="B86" s="63" t="s">
        <v>15</v>
      </c>
      <c r="C86" s="63">
        <v>15004261</v>
      </c>
      <c r="D86" s="63"/>
      <c r="E86" s="63" t="s">
        <v>99</v>
      </c>
      <c r="F86" s="63" t="s">
        <v>100</v>
      </c>
      <c r="G86" s="63"/>
      <c r="H86" s="63" t="s">
        <v>18</v>
      </c>
      <c r="I86" s="63" t="s">
        <v>19</v>
      </c>
      <c r="J86" s="63">
        <v>2015</v>
      </c>
      <c r="K86" s="63">
        <v>6</v>
      </c>
      <c r="L86" s="63" t="s">
        <v>145</v>
      </c>
      <c r="M86" s="63" t="s">
        <v>88</v>
      </c>
      <c r="N86" s="63">
        <v>42.24</v>
      </c>
    </row>
    <row r="87" spans="1:14" ht="15" x14ac:dyDescent="0.25">
      <c r="A87" s="63" t="s">
        <v>14</v>
      </c>
      <c r="B87" s="63" t="s">
        <v>15</v>
      </c>
      <c r="C87" s="63">
        <v>15004289</v>
      </c>
      <c r="D87" s="63"/>
      <c r="E87" s="63" t="s">
        <v>99</v>
      </c>
      <c r="F87" s="63" t="s">
        <v>100</v>
      </c>
      <c r="G87" s="63"/>
      <c r="H87" s="63" t="s">
        <v>18</v>
      </c>
      <c r="I87" s="63" t="s">
        <v>19</v>
      </c>
      <c r="J87" s="63">
        <v>2015</v>
      </c>
      <c r="K87" s="63">
        <v>6</v>
      </c>
      <c r="L87" s="63" t="s">
        <v>146</v>
      </c>
      <c r="M87" s="63" t="s">
        <v>147</v>
      </c>
      <c r="N87" s="63">
        <v>71.89</v>
      </c>
    </row>
    <row r="88" spans="1:14" ht="15" x14ac:dyDescent="0.25">
      <c r="A88" s="63" t="s">
        <v>14</v>
      </c>
      <c r="B88" s="63" t="s">
        <v>15</v>
      </c>
      <c r="C88" s="63">
        <v>15004289</v>
      </c>
      <c r="D88" s="63"/>
      <c r="E88" s="63" t="s">
        <v>99</v>
      </c>
      <c r="F88" s="63" t="s">
        <v>100</v>
      </c>
      <c r="G88" s="63"/>
      <c r="H88" s="63" t="s">
        <v>18</v>
      </c>
      <c r="I88" s="63" t="s">
        <v>19</v>
      </c>
      <c r="J88" s="63">
        <v>2015</v>
      </c>
      <c r="K88" s="63">
        <v>6</v>
      </c>
      <c r="L88" s="63" t="s">
        <v>122</v>
      </c>
      <c r="M88" s="63" t="s">
        <v>147</v>
      </c>
      <c r="N88" s="63">
        <v>20.16</v>
      </c>
    </row>
    <row r="89" spans="1:14" ht="15" x14ac:dyDescent="0.25">
      <c r="A89" s="63" t="s">
        <v>14</v>
      </c>
      <c r="B89" s="63" t="s">
        <v>15</v>
      </c>
      <c r="C89" s="63">
        <v>15004289</v>
      </c>
      <c r="D89" s="63"/>
      <c r="E89" s="63" t="s">
        <v>99</v>
      </c>
      <c r="F89" s="63" t="s">
        <v>100</v>
      </c>
      <c r="G89" s="63"/>
      <c r="H89" s="63" t="s">
        <v>18</v>
      </c>
      <c r="I89" s="63" t="s">
        <v>19</v>
      </c>
      <c r="J89" s="63">
        <v>2015</v>
      </c>
      <c r="K89" s="63">
        <v>6</v>
      </c>
      <c r="L89" s="63" t="s">
        <v>148</v>
      </c>
      <c r="M89" s="63" t="s">
        <v>147</v>
      </c>
      <c r="N89" s="63">
        <v>34.39</v>
      </c>
    </row>
    <row r="90" spans="1:14" ht="15" x14ac:dyDescent="0.25">
      <c r="A90" s="63" t="s">
        <v>14</v>
      </c>
      <c r="B90" s="63" t="s">
        <v>15</v>
      </c>
      <c r="C90" s="63">
        <v>15004313</v>
      </c>
      <c r="D90" s="63"/>
      <c r="E90" s="63" t="s">
        <v>99</v>
      </c>
      <c r="F90" s="63" t="s">
        <v>100</v>
      </c>
      <c r="G90" s="63"/>
      <c r="H90" s="63" t="s">
        <v>18</v>
      </c>
      <c r="I90" s="63" t="s">
        <v>19</v>
      </c>
      <c r="J90" s="63">
        <v>2015</v>
      </c>
      <c r="K90" s="63">
        <v>6</v>
      </c>
      <c r="L90" s="63" t="s">
        <v>149</v>
      </c>
      <c r="M90" s="63" t="s">
        <v>91</v>
      </c>
      <c r="N90" s="63">
        <v>53.77</v>
      </c>
    </row>
    <row r="91" spans="1:14" ht="15" x14ac:dyDescent="0.25">
      <c r="A91" s="63" t="s">
        <v>14</v>
      </c>
      <c r="B91" s="63" t="s">
        <v>15</v>
      </c>
      <c r="C91" s="63">
        <v>15004313</v>
      </c>
      <c r="D91" s="63"/>
      <c r="E91" s="63" t="s">
        <v>99</v>
      </c>
      <c r="F91" s="63" t="s">
        <v>100</v>
      </c>
      <c r="G91" s="63"/>
      <c r="H91" s="63" t="s">
        <v>18</v>
      </c>
      <c r="I91" s="63" t="s">
        <v>19</v>
      </c>
      <c r="J91" s="63">
        <v>2015</v>
      </c>
      <c r="K91" s="63">
        <v>6</v>
      </c>
      <c r="L91" s="63" t="s">
        <v>109</v>
      </c>
      <c r="M91" s="63" t="s">
        <v>91</v>
      </c>
      <c r="N91" s="63">
        <v>127.3</v>
      </c>
    </row>
    <row r="92" spans="1:14" ht="15" x14ac:dyDescent="0.25">
      <c r="A92" s="63" t="s">
        <v>14</v>
      </c>
      <c r="B92" s="63" t="s">
        <v>15</v>
      </c>
      <c r="C92" s="63">
        <v>15004313</v>
      </c>
      <c r="D92" s="63"/>
      <c r="E92" s="63" t="s">
        <v>99</v>
      </c>
      <c r="F92" s="63" t="s">
        <v>100</v>
      </c>
      <c r="G92" s="63"/>
      <c r="H92" s="63" t="s">
        <v>18</v>
      </c>
      <c r="I92" s="63" t="s">
        <v>19</v>
      </c>
      <c r="J92" s="63">
        <v>2015</v>
      </c>
      <c r="K92" s="63">
        <v>6</v>
      </c>
      <c r="L92" s="63" t="s">
        <v>86</v>
      </c>
      <c r="M92" s="63" t="s">
        <v>91</v>
      </c>
      <c r="N92" s="63">
        <v>9.7100000000000009</v>
      </c>
    </row>
    <row r="93" spans="1:14" ht="15" x14ac:dyDescent="0.25">
      <c r="A93" s="63" t="s">
        <v>14</v>
      </c>
      <c r="B93" s="63" t="s">
        <v>15</v>
      </c>
      <c r="C93" s="63">
        <v>15004932</v>
      </c>
      <c r="D93" s="63"/>
      <c r="E93" s="63" t="s">
        <v>99</v>
      </c>
      <c r="F93" s="63" t="s">
        <v>100</v>
      </c>
      <c r="G93" s="63"/>
      <c r="H93" s="63" t="s">
        <v>18</v>
      </c>
      <c r="I93" s="63" t="s">
        <v>19</v>
      </c>
      <c r="J93" s="63">
        <v>2015</v>
      </c>
      <c r="K93" s="63">
        <v>7</v>
      </c>
      <c r="L93" s="63" t="s">
        <v>86</v>
      </c>
      <c r="M93" s="63" t="s">
        <v>344</v>
      </c>
      <c r="N93" s="63">
        <v>2.23</v>
      </c>
    </row>
    <row r="94" spans="1:14" ht="15" x14ac:dyDescent="0.25">
      <c r="A94" s="63" t="s">
        <v>14</v>
      </c>
      <c r="B94" s="63" t="s">
        <v>15</v>
      </c>
      <c r="C94" s="63">
        <v>15004932</v>
      </c>
      <c r="D94" s="63"/>
      <c r="E94" s="63" t="s">
        <v>99</v>
      </c>
      <c r="F94" s="63" t="s">
        <v>100</v>
      </c>
      <c r="G94" s="63"/>
      <c r="H94" s="63" t="s">
        <v>18</v>
      </c>
      <c r="I94" s="63" t="s">
        <v>19</v>
      </c>
      <c r="J94" s="63">
        <v>2015</v>
      </c>
      <c r="K94" s="63">
        <v>7</v>
      </c>
      <c r="L94" s="63" t="s">
        <v>345</v>
      </c>
      <c r="M94" s="63" t="s">
        <v>344</v>
      </c>
      <c r="N94" s="63">
        <v>29.28</v>
      </c>
    </row>
    <row r="95" spans="1:14" ht="15" x14ac:dyDescent="0.25">
      <c r="A95" s="63" t="s">
        <v>14</v>
      </c>
      <c r="B95" s="63" t="s">
        <v>15</v>
      </c>
      <c r="C95" s="63">
        <v>15005696</v>
      </c>
      <c r="D95" s="63"/>
      <c r="E95" s="63" t="s">
        <v>99</v>
      </c>
      <c r="F95" s="63" t="s">
        <v>100</v>
      </c>
      <c r="G95" s="63"/>
      <c r="H95" s="63" t="s">
        <v>18</v>
      </c>
      <c r="I95" s="63" t="s">
        <v>19</v>
      </c>
      <c r="J95" s="63">
        <v>2015</v>
      </c>
      <c r="K95" s="63">
        <v>8</v>
      </c>
      <c r="L95" s="63" t="s">
        <v>346</v>
      </c>
      <c r="M95" s="63" t="s">
        <v>347</v>
      </c>
      <c r="N95" s="63">
        <v>38.03</v>
      </c>
    </row>
    <row r="96" spans="1:14" ht="15" x14ac:dyDescent="0.25">
      <c r="A96" s="63" t="s">
        <v>14</v>
      </c>
      <c r="B96" s="63" t="s">
        <v>15</v>
      </c>
      <c r="C96" s="63">
        <v>15005635</v>
      </c>
      <c r="D96" s="63"/>
      <c r="E96" s="63" t="s">
        <v>99</v>
      </c>
      <c r="F96" s="63" t="s">
        <v>100</v>
      </c>
      <c r="G96" s="63"/>
      <c r="H96" s="63" t="s">
        <v>18</v>
      </c>
      <c r="I96" s="63" t="s">
        <v>19</v>
      </c>
      <c r="J96" s="63">
        <v>2015</v>
      </c>
      <c r="K96" s="63">
        <v>8</v>
      </c>
      <c r="L96" s="63" t="s">
        <v>148</v>
      </c>
      <c r="M96" s="63" t="s">
        <v>348</v>
      </c>
      <c r="N96" s="63">
        <v>10.75</v>
      </c>
    </row>
    <row r="97" spans="1:14" ht="15" x14ac:dyDescent="0.25">
      <c r="A97" s="63" t="s">
        <v>14</v>
      </c>
      <c r="B97" s="63" t="s">
        <v>15</v>
      </c>
      <c r="C97" s="63">
        <v>15001330</v>
      </c>
      <c r="D97" s="63"/>
      <c r="E97" s="63" t="s">
        <v>99</v>
      </c>
      <c r="F97" s="63" t="s">
        <v>100</v>
      </c>
      <c r="G97" s="63"/>
      <c r="H97" s="63" t="s">
        <v>150</v>
      </c>
      <c r="I97" s="63" t="s">
        <v>151</v>
      </c>
      <c r="J97" s="63">
        <v>2015</v>
      </c>
      <c r="K97" s="63">
        <v>3</v>
      </c>
      <c r="L97" s="63" t="s">
        <v>152</v>
      </c>
      <c r="M97" s="63">
        <v>541089</v>
      </c>
      <c r="N97" s="63">
        <v>2115.75</v>
      </c>
    </row>
    <row r="98" spans="1:14" ht="15" x14ac:dyDescent="0.25">
      <c r="A98" s="63" t="s">
        <v>14</v>
      </c>
      <c r="B98" s="63" t="s">
        <v>15</v>
      </c>
      <c r="C98" s="63">
        <v>15002479</v>
      </c>
      <c r="D98" s="63"/>
      <c r="E98" s="63" t="s">
        <v>99</v>
      </c>
      <c r="F98" s="63" t="s">
        <v>100</v>
      </c>
      <c r="G98" s="63"/>
      <c r="H98" s="63" t="s">
        <v>154</v>
      </c>
      <c r="I98" s="63" t="s">
        <v>155</v>
      </c>
      <c r="J98" s="63">
        <v>2015</v>
      </c>
      <c r="K98" s="63">
        <v>4</v>
      </c>
      <c r="L98" s="63" t="s">
        <v>156</v>
      </c>
      <c r="M98" s="63">
        <v>60034373</v>
      </c>
      <c r="N98" s="63">
        <v>11874</v>
      </c>
    </row>
    <row r="99" spans="1:14" ht="15" x14ac:dyDescent="0.25">
      <c r="A99" s="63" t="s">
        <v>14</v>
      </c>
      <c r="B99" s="63" t="s">
        <v>15</v>
      </c>
      <c r="C99" s="63">
        <v>15002479</v>
      </c>
      <c r="D99" s="63"/>
      <c r="E99" s="63" t="s">
        <v>99</v>
      </c>
      <c r="F99" s="63" t="s">
        <v>100</v>
      </c>
      <c r="G99" s="63"/>
      <c r="H99" s="63" t="s">
        <v>154</v>
      </c>
      <c r="I99" s="63" t="s">
        <v>155</v>
      </c>
      <c r="J99" s="63">
        <v>2015</v>
      </c>
      <c r="K99" s="63">
        <v>4</v>
      </c>
      <c r="L99" s="63" t="s">
        <v>86</v>
      </c>
      <c r="M99" s="63">
        <v>60034373</v>
      </c>
      <c r="N99" s="63">
        <v>905.39</v>
      </c>
    </row>
    <row r="100" spans="1:14" ht="15" x14ac:dyDescent="0.25">
      <c r="A100" s="63" t="s">
        <v>14</v>
      </c>
      <c r="B100" s="63" t="s">
        <v>15</v>
      </c>
      <c r="C100" s="63">
        <v>15002729</v>
      </c>
      <c r="D100" s="63"/>
      <c r="E100" s="63" t="s">
        <v>99</v>
      </c>
      <c r="F100" s="63" t="s">
        <v>100</v>
      </c>
      <c r="G100" s="63"/>
      <c r="H100" s="63" t="s">
        <v>154</v>
      </c>
      <c r="I100" s="63" t="s">
        <v>155</v>
      </c>
      <c r="J100" s="63">
        <v>2015</v>
      </c>
      <c r="K100" s="63">
        <v>5</v>
      </c>
      <c r="L100" s="63" t="s">
        <v>86</v>
      </c>
      <c r="M100" s="63">
        <v>60034417</v>
      </c>
      <c r="N100" s="63">
        <v>555.86</v>
      </c>
    </row>
    <row r="101" spans="1:14" ht="15" x14ac:dyDescent="0.25">
      <c r="A101" s="63" t="s">
        <v>14</v>
      </c>
      <c r="B101" s="63" t="s">
        <v>15</v>
      </c>
      <c r="C101" s="63">
        <v>15002729</v>
      </c>
      <c r="D101" s="63"/>
      <c r="E101" s="63" t="s">
        <v>99</v>
      </c>
      <c r="F101" s="63" t="s">
        <v>100</v>
      </c>
      <c r="G101" s="63"/>
      <c r="H101" s="63" t="s">
        <v>154</v>
      </c>
      <c r="I101" s="63" t="s">
        <v>155</v>
      </c>
      <c r="J101" s="63">
        <v>2015</v>
      </c>
      <c r="K101" s="63">
        <v>5</v>
      </c>
      <c r="L101" s="63" t="s">
        <v>86</v>
      </c>
      <c r="M101" s="63">
        <v>60034417</v>
      </c>
      <c r="N101" s="63">
        <v>51.24</v>
      </c>
    </row>
    <row r="102" spans="1:14" ht="15" x14ac:dyDescent="0.25">
      <c r="A102" s="63" t="s">
        <v>14</v>
      </c>
      <c r="B102" s="63" t="s">
        <v>15</v>
      </c>
      <c r="C102" s="63">
        <v>15002729</v>
      </c>
      <c r="D102" s="63"/>
      <c r="E102" s="63" t="s">
        <v>99</v>
      </c>
      <c r="F102" s="63" t="s">
        <v>100</v>
      </c>
      <c r="G102" s="63"/>
      <c r="H102" s="63" t="s">
        <v>154</v>
      </c>
      <c r="I102" s="63" t="s">
        <v>155</v>
      </c>
      <c r="J102" s="63">
        <v>2015</v>
      </c>
      <c r="K102" s="63">
        <v>5</v>
      </c>
      <c r="L102" s="63" t="s">
        <v>159</v>
      </c>
      <c r="M102" s="63">
        <v>60034417</v>
      </c>
      <c r="N102" s="63">
        <v>7290</v>
      </c>
    </row>
    <row r="103" spans="1:14" ht="15" x14ac:dyDescent="0.25">
      <c r="A103" s="63" t="s">
        <v>14</v>
      </c>
      <c r="B103" s="63" t="s">
        <v>15</v>
      </c>
      <c r="C103" s="63">
        <v>15002729</v>
      </c>
      <c r="D103" s="63"/>
      <c r="E103" s="63" t="s">
        <v>99</v>
      </c>
      <c r="F103" s="63" t="s">
        <v>100</v>
      </c>
      <c r="G103" s="63"/>
      <c r="H103" s="63" t="s">
        <v>154</v>
      </c>
      <c r="I103" s="63" t="s">
        <v>155</v>
      </c>
      <c r="J103" s="63">
        <v>2015</v>
      </c>
      <c r="K103" s="63">
        <v>5</v>
      </c>
      <c r="L103" s="63" t="s">
        <v>160</v>
      </c>
      <c r="M103" s="63">
        <v>60034417</v>
      </c>
      <c r="N103" s="63">
        <v>672</v>
      </c>
    </row>
    <row r="104" spans="1:14" ht="15" x14ac:dyDescent="0.25">
      <c r="A104" s="63" t="s">
        <v>14</v>
      </c>
      <c r="B104" s="63" t="s">
        <v>15</v>
      </c>
      <c r="C104" s="63">
        <v>15000020</v>
      </c>
      <c r="D104" s="63"/>
      <c r="E104" s="63" t="s">
        <v>99</v>
      </c>
      <c r="F104" s="63" t="s">
        <v>100</v>
      </c>
      <c r="G104" s="63"/>
      <c r="H104" s="63" t="s">
        <v>161</v>
      </c>
      <c r="I104" s="63" t="s">
        <v>162</v>
      </c>
      <c r="J104" s="63">
        <v>2015</v>
      </c>
      <c r="K104" s="63">
        <v>1</v>
      </c>
      <c r="L104" s="63" t="s">
        <v>163</v>
      </c>
      <c r="M104" s="63">
        <v>169052</v>
      </c>
      <c r="N104" s="63">
        <v>3332.45</v>
      </c>
    </row>
    <row r="105" spans="1:14" ht="15" x14ac:dyDescent="0.25">
      <c r="A105" s="63" t="s">
        <v>14</v>
      </c>
      <c r="B105" s="63" t="s">
        <v>15</v>
      </c>
      <c r="C105" s="63">
        <v>15000020</v>
      </c>
      <c r="D105" s="63"/>
      <c r="E105" s="63" t="s">
        <v>99</v>
      </c>
      <c r="F105" s="63" t="s">
        <v>100</v>
      </c>
      <c r="G105" s="63"/>
      <c r="H105" s="63" t="s">
        <v>161</v>
      </c>
      <c r="I105" s="63" t="s">
        <v>162</v>
      </c>
      <c r="J105" s="63">
        <v>2015</v>
      </c>
      <c r="K105" s="63">
        <v>1</v>
      </c>
      <c r="L105" s="63" t="s">
        <v>44</v>
      </c>
      <c r="M105" s="63">
        <v>169052</v>
      </c>
      <c r="N105" s="63">
        <v>10</v>
      </c>
    </row>
    <row r="106" spans="1:14" ht="15" x14ac:dyDescent="0.25">
      <c r="A106" s="63" t="s">
        <v>14</v>
      </c>
      <c r="B106" s="63" t="s">
        <v>15</v>
      </c>
      <c r="C106" s="63">
        <v>15000263</v>
      </c>
      <c r="D106" s="63"/>
      <c r="E106" s="63" t="s">
        <v>99</v>
      </c>
      <c r="F106" s="63" t="s">
        <v>100</v>
      </c>
      <c r="G106" s="63"/>
      <c r="H106" s="63" t="s">
        <v>165</v>
      </c>
      <c r="I106" s="63" t="s">
        <v>96</v>
      </c>
      <c r="J106" s="63">
        <v>2015</v>
      </c>
      <c r="K106" s="63">
        <v>1</v>
      </c>
      <c r="L106" s="63" t="s">
        <v>166</v>
      </c>
      <c r="M106" s="63">
        <v>142009</v>
      </c>
      <c r="N106" s="63">
        <v>1767.03</v>
      </c>
    </row>
    <row r="107" spans="1:14" ht="15" x14ac:dyDescent="0.25">
      <c r="A107" s="63" t="s">
        <v>14</v>
      </c>
      <c r="B107" s="63" t="s">
        <v>15</v>
      </c>
      <c r="C107" s="63">
        <v>15000263</v>
      </c>
      <c r="D107" s="63"/>
      <c r="E107" s="63" t="s">
        <v>99</v>
      </c>
      <c r="F107" s="63" t="s">
        <v>100</v>
      </c>
      <c r="G107" s="63"/>
      <c r="H107" s="63" t="s">
        <v>165</v>
      </c>
      <c r="I107" s="63" t="s">
        <v>96</v>
      </c>
      <c r="J107" s="63">
        <v>2015</v>
      </c>
      <c r="K107" s="63">
        <v>1</v>
      </c>
      <c r="L107" s="63" t="s">
        <v>168</v>
      </c>
      <c r="M107" s="63">
        <v>142009</v>
      </c>
      <c r="N107" s="63">
        <v>2109.7399999999998</v>
      </c>
    </row>
    <row r="108" spans="1:14" ht="15" x14ac:dyDescent="0.25">
      <c r="A108" s="63" t="s">
        <v>14</v>
      </c>
      <c r="B108" s="63" t="s">
        <v>15</v>
      </c>
      <c r="C108" s="63">
        <v>15000263</v>
      </c>
      <c r="D108" s="63"/>
      <c r="E108" s="63" t="s">
        <v>99</v>
      </c>
      <c r="F108" s="63" t="s">
        <v>100</v>
      </c>
      <c r="G108" s="63"/>
      <c r="H108" s="63" t="s">
        <v>165</v>
      </c>
      <c r="I108" s="63" t="s">
        <v>96</v>
      </c>
      <c r="J108" s="63">
        <v>2015</v>
      </c>
      <c r="K108" s="63">
        <v>1</v>
      </c>
      <c r="L108" s="63" t="s">
        <v>169</v>
      </c>
      <c r="M108" s="63">
        <v>142009</v>
      </c>
      <c r="N108" s="63">
        <v>1492.38</v>
      </c>
    </row>
    <row r="109" spans="1:14" ht="15" x14ac:dyDescent="0.25">
      <c r="A109" s="63" t="s">
        <v>14</v>
      </c>
      <c r="B109" s="63" t="s">
        <v>15</v>
      </c>
      <c r="C109" s="63">
        <v>15000263</v>
      </c>
      <c r="D109" s="63"/>
      <c r="E109" s="63" t="s">
        <v>99</v>
      </c>
      <c r="F109" s="63" t="s">
        <v>100</v>
      </c>
      <c r="G109" s="63"/>
      <c r="H109" s="63" t="s">
        <v>165</v>
      </c>
      <c r="I109" s="63" t="s">
        <v>96</v>
      </c>
      <c r="J109" s="63">
        <v>2015</v>
      </c>
      <c r="K109" s="63">
        <v>1</v>
      </c>
      <c r="L109" s="63" t="s">
        <v>170</v>
      </c>
      <c r="M109" s="63">
        <v>142009</v>
      </c>
      <c r="N109" s="63">
        <v>1480.28</v>
      </c>
    </row>
    <row r="110" spans="1:14" ht="15" x14ac:dyDescent="0.25">
      <c r="A110" s="63" t="s">
        <v>14</v>
      </c>
      <c r="B110" s="63" t="s">
        <v>15</v>
      </c>
      <c r="C110" s="63">
        <v>15000263</v>
      </c>
      <c r="D110" s="63"/>
      <c r="E110" s="63" t="s">
        <v>99</v>
      </c>
      <c r="F110" s="63" t="s">
        <v>100</v>
      </c>
      <c r="G110" s="63"/>
      <c r="H110" s="63" t="s">
        <v>165</v>
      </c>
      <c r="I110" s="63" t="s">
        <v>96</v>
      </c>
      <c r="J110" s="63">
        <v>2015</v>
      </c>
      <c r="K110" s="63">
        <v>1</v>
      </c>
      <c r="L110" s="63" t="s">
        <v>171</v>
      </c>
      <c r="M110" s="63">
        <v>142009</v>
      </c>
      <c r="N110" s="63">
        <v>1223.49</v>
      </c>
    </row>
    <row r="111" spans="1:14" ht="15" x14ac:dyDescent="0.25">
      <c r="A111" s="63" t="s">
        <v>14</v>
      </c>
      <c r="B111" s="63" t="s">
        <v>15</v>
      </c>
      <c r="C111" s="63">
        <v>15000263</v>
      </c>
      <c r="D111" s="63"/>
      <c r="E111" s="63" t="s">
        <v>99</v>
      </c>
      <c r="F111" s="63" t="s">
        <v>100</v>
      </c>
      <c r="G111" s="63"/>
      <c r="H111" s="63" t="s">
        <v>165</v>
      </c>
      <c r="I111" s="63" t="s">
        <v>96</v>
      </c>
      <c r="J111" s="63">
        <v>2015</v>
      </c>
      <c r="K111" s="63">
        <v>1</v>
      </c>
      <c r="L111" s="63" t="s">
        <v>172</v>
      </c>
      <c r="M111" s="63">
        <v>142009</v>
      </c>
      <c r="N111" s="63">
        <v>301.01</v>
      </c>
    </row>
    <row r="112" spans="1:14" ht="15" x14ac:dyDescent="0.25">
      <c r="A112" s="63" t="s">
        <v>14</v>
      </c>
      <c r="B112" s="63" t="s">
        <v>15</v>
      </c>
      <c r="C112" s="63">
        <v>15000263</v>
      </c>
      <c r="D112" s="63"/>
      <c r="E112" s="63" t="s">
        <v>99</v>
      </c>
      <c r="F112" s="63" t="s">
        <v>100</v>
      </c>
      <c r="G112" s="63"/>
      <c r="H112" s="63" t="s">
        <v>165</v>
      </c>
      <c r="I112" s="63" t="s">
        <v>96</v>
      </c>
      <c r="J112" s="63">
        <v>2015</v>
      </c>
      <c r="K112" s="63">
        <v>1</v>
      </c>
      <c r="L112" s="63" t="s">
        <v>44</v>
      </c>
      <c r="M112" s="63">
        <v>142009</v>
      </c>
      <c r="N112" s="63">
        <v>9.68</v>
      </c>
    </row>
    <row r="113" spans="1:14" ht="15" x14ac:dyDescent="0.25">
      <c r="A113" s="63" t="s">
        <v>14</v>
      </c>
      <c r="B113" s="63" t="s">
        <v>15</v>
      </c>
      <c r="C113" s="63">
        <v>15005846</v>
      </c>
      <c r="D113" s="63"/>
      <c r="E113" s="63" t="s">
        <v>99</v>
      </c>
      <c r="F113" s="63" t="s">
        <v>100</v>
      </c>
      <c r="G113" s="63"/>
      <c r="H113" s="63" t="s">
        <v>165</v>
      </c>
      <c r="I113" s="63" t="s">
        <v>96</v>
      </c>
      <c r="J113" s="63">
        <v>2015</v>
      </c>
      <c r="K113" s="63">
        <v>9</v>
      </c>
      <c r="L113" s="63" t="s">
        <v>171</v>
      </c>
      <c r="M113" s="63">
        <v>148311</v>
      </c>
      <c r="N113" s="63">
        <v>1224.9100000000001</v>
      </c>
    </row>
    <row r="114" spans="1:14" ht="15" x14ac:dyDescent="0.25">
      <c r="A114" s="63" t="s">
        <v>14</v>
      </c>
      <c r="B114" s="63" t="s">
        <v>15</v>
      </c>
      <c r="C114" s="63">
        <v>15005846</v>
      </c>
      <c r="D114" s="63"/>
      <c r="E114" s="63" t="s">
        <v>99</v>
      </c>
      <c r="F114" s="63" t="s">
        <v>100</v>
      </c>
      <c r="G114" s="63"/>
      <c r="H114" s="63" t="s">
        <v>165</v>
      </c>
      <c r="I114" s="63" t="s">
        <v>96</v>
      </c>
      <c r="J114" s="63">
        <v>2015</v>
      </c>
      <c r="K114" s="63">
        <v>9</v>
      </c>
      <c r="L114" s="63" t="s">
        <v>44</v>
      </c>
      <c r="M114" s="63">
        <v>148311</v>
      </c>
      <c r="N114" s="63">
        <v>12.44</v>
      </c>
    </row>
    <row r="115" spans="1:14" ht="15" x14ac:dyDescent="0.25">
      <c r="A115" s="63" t="s">
        <v>14</v>
      </c>
      <c r="B115" s="63" t="s">
        <v>15</v>
      </c>
      <c r="C115" s="63">
        <v>15005728</v>
      </c>
      <c r="D115" s="63"/>
      <c r="E115" s="63" t="s">
        <v>99</v>
      </c>
      <c r="F115" s="63" t="s">
        <v>100</v>
      </c>
      <c r="G115" s="63"/>
      <c r="H115" s="63" t="s">
        <v>165</v>
      </c>
      <c r="I115" s="63" t="s">
        <v>96</v>
      </c>
      <c r="J115" s="63">
        <v>2015</v>
      </c>
      <c r="K115" s="63">
        <v>9</v>
      </c>
      <c r="L115" s="63" t="s">
        <v>171</v>
      </c>
      <c r="M115" s="63" t="s">
        <v>349</v>
      </c>
      <c r="N115" s="63">
        <v>-1223.49</v>
      </c>
    </row>
    <row r="116" spans="1:14" ht="15" x14ac:dyDescent="0.25">
      <c r="A116" s="63" t="s">
        <v>14</v>
      </c>
      <c r="B116" s="63" t="s">
        <v>15</v>
      </c>
      <c r="C116" s="63">
        <v>15000094</v>
      </c>
      <c r="D116" s="63"/>
      <c r="E116" s="63" t="s">
        <v>99</v>
      </c>
      <c r="F116" s="63" t="s">
        <v>100</v>
      </c>
      <c r="G116" s="63"/>
      <c r="H116" s="63" t="s">
        <v>173</v>
      </c>
      <c r="I116" s="63" t="s">
        <v>174</v>
      </c>
      <c r="J116" s="63">
        <v>2015</v>
      </c>
      <c r="K116" s="63">
        <v>1</v>
      </c>
      <c r="L116" s="63" t="s">
        <v>175</v>
      </c>
      <c r="M116" s="63">
        <v>221687</v>
      </c>
      <c r="N116" s="63">
        <v>1827.5</v>
      </c>
    </row>
    <row r="117" spans="1:14" ht="15" x14ac:dyDescent="0.25">
      <c r="A117" s="63" t="s">
        <v>14</v>
      </c>
      <c r="B117" s="63" t="s">
        <v>15</v>
      </c>
      <c r="C117" s="63">
        <v>15000094</v>
      </c>
      <c r="D117" s="63"/>
      <c r="E117" s="63" t="s">
        <v>99</v>
      </c>
      <c r="F117" s="63" t="s">
        <v>100</v>
      </c>
      <c r="G117" s="63"/>
      <c r="H117" s="63" t="s">
        <v>173</v>
      </c>
      <c r="I117" s="63" t="s">
        <v>174</v>
      </c>
      <c r="J117" s="63">
        <v>2015</v>
      </c>
      <c r="K117" s="63">
        <v>1</v>
      </c>
      <c r="L117" s="63" t="s">
        <v>44</v>
      </c>
      <c r="M117" s="63">
        <v>221687</v>
      </c>
      <c r="N117" s="63">
        <v>10.67</v>
      </c>
    </row>
    <row r="118" spans="1:14" ht="15" x14ac:dyDescent="0.25">
      <c r="A118" s="63" t="s">
        <v>14</v>
      </c>
      <c r="B118" s="63" t="s">
        <v>15</v>
      </c>
      <c r="C118" s="63">
        <v>15002730</v>
      </c>
      <c r="D118" s="63"/>
      <c r="E118" s="63" t="s">
        <v>99</v>
      </c>
      <c r="F118" s="63" t="s">
        <v>100</v>
      </c>
      <c r="G118" s="63"/>
      <c r="H118" s="63" t="s">
        <v>177</v>
      </c>
      <c r="I118" s="63" t="s">
        <v>155</v>
      </c>
      <c r="J118" s="63">
        <v>2015</v>
      </c>
      <c r="K118" s="63">
        <v>5</v>
      </c>
      <c r="L118" s="63" t="s">
        <v>86</v>
      </c>
      <c r="M118" s="63">
        <v>60034419</v>
      </c>
      <c r="N118" s="63">
        <v>277.93</v>
      </c>
    </row>
    <row r="119" spans="1:14" ht="15" x14ac:dyDescent="0.25">
      <c r="A119" s="63" t="s">
        <v>14</v>
      </c>
      <c r="B119" s="63" t="s">
        <v>15</v>
      </c>
      <c r="C119" s="63">
        <v>15002730</v>
      </c>
      <c r="D119" s="63"/>
      <c r="E119" s="63" t="s">
        <v>99</v>
      </c>
      <c r="F119" s="63" t="s">
        <v>100</v>
      </c>
      <c r="G119" s="63"/>
      <c r="H119" s="63" t="s">
        <v>177</v>
      </c>
      <c r="I119" s="63" t="s">
        <v>155</v>
      </c>
      <c r="J119" s="63">
        <v>2015</v>
      </c>
      <c r="K119" s="63">
        <v>5</v>
      </c>
      <c r="L119" s="63" t="s">
        <v>86</v>
      </c>
      <c r="M119" s="63">
        <v>60034419</v>
      </c>
      <c r="N119" s="63">
        <v>17.079999999999998</v>
      </c>
    </row>
    <row r="120" spans="1:14" ht="15" x14ac:dyDescent="0.25">
      <c r="A120" s="63" t="s">
        <v>14</v>
      </c>
      <c r="B120" s="63" t="s">
        <v>15</v>
      </c>
      <c r="C120" s="63">
        <v>15002730</v>
      </c>
      <c r="D120" s="63"/>
      <c r="E120" s="63" t="s">
        <v>99</v>
      </c>
      <c r="F120" s="63" t="s">
        <v>100</v>
      </c>
      <c r="G120" s="63"/>
      <c r="H120" s="63" t="s">
        <v>177</v>
      </c>
      <c r="I120" s="63" t="s">
        <v>155</v>
      </c>
      <c r="J120" s="63">
        <v>2015</v>
      </c>
      <c r="K120" s="63">
        <v>5</v>
      </c>
      <c r="L120" s="63" t="s">
        <v>159</v>
      </c>
      <c r="M120" s="63">
        <v>60034419</v>
      </c>
      <c r="N120" s="63">
        <v>3645</v>
      </c>
    </row>
    <row r="121" spans="1:14" ht="15" x14ac:dyDescent="0.25">
      <c r="A121" s="63" t="s">
        <v>14</v>
      </c>
      <c r="B121" s="63" t="s">
        <v>15</v>
      </c>
      <c r="C121" s="63">
        <v>15002730</v>
      </c>
      <c r="D121" s="63"/>
      <c r="E121" s="63" t="s">
        <v>99</v>
      </c>
      <c r="F121" s="63" t="s">
        <v>100</v>
      </c>
      <c r="G121" s="63"/>
      <c r="H121" s="63" t="s">
        <v>177</v>
      </c>
      <c r="I121" s="63" t="s">
        <v>155</v>
      </c>
      <c r="J121" s="63">
        <v>2015</v>
      </c>
      <c r="K121" s="63">
        <v>5</v>
      </c>
      <c r="L121" s="63" t="s">
        <v>160</v>
      </c>
      <c r="M121" s="63">
        <v>60034419</v>
      </c>
      <c r="N121" s="63">
        <v>224</v>
      </c>
    </row>
    <row r="122" spans="1:14" ht="15" x14ac:dyDescent="0.25">
      <c r="A122" s="63" t="s">
        <v>14</v>
      </c>
      <c r="B122" s="63" t="s">
        <v>15</v>
      </c>
      <c r="C122" s="63">
        <v>15002178</v>
      </c>
      <c r="D122" s="63"/>
      <c r="E122" s="63" t="s">
        <v>99</v>
      </c>
      <c r="F122" s="63" t="s">
        <v>100</v>
      </c>
      <c r="G122" s="63"/>
      <c r="H122" s="63" t="s">
        <v>179</v>
      </c>
      <c r="I122" s="63" t="s">
        <v>180</v>
      </c>
      <c r="J122" s="63">
        <v>2015</v>
      </c>
      <c r="K122" s="63">
        <v>4</v>
      </c>
      <c r="L122" s="63" t="s">
        <v>86</v>
      </c>
      <c r="M122" s="63" t="s">
        <v>181</v>
      </c>
      <c r="N122" s="63">
        <v>73.95</v>
      </c>
    </row>
    <row r="123" spans="1:14" ht="15" x14ac:dyDescent="0.25">
      <c r="A123" s="63" t="s">
        <v>14</v>
      </c>
      <c r="B123" s="63" t="s">
        <v>15</v>
      </c>
      <c r="C123" s="63">
        <v>15002178</v>
      </c>
      <c r="D123" s="63"/>
      <c r="E123" s="63" t="s">
        <v>99</v>
      </c>
      <c r="F123" s="63" t="s">
        <v>100</v>
      </c>
      <c r="G123" s="63"/>
      <c r="H123" s="63" t="s">
        <v>179</v>
      </c>
      <c r="I123" s="63" t="s">
        <v>180</v>
      </c>
      <c r="J123" s="63">
        <v>2015</v>
      </c>
      <c r="K123" s="63">
        <v>4</v>
      </c>
      <c r="L123" s="63" t="s">
        <v>86</v>
      </c>
      <c r="M123" s="63" t="s">
        <v>181</v>
      </c>
      <c r="N123" s="63">
        <v>73.95</v>
      </c>
    </row>
    <row r="124" spans="1:14" ht="15" x14ac:dyDescent="0.25">
      <c r="A124" s="63" t="s">
        <v>14</v>
      </c>
      <c r="B124" s="63" t="s">
        <v>15</v>
      </c>
      <c r="C124" s="63">
        <v>15002178</v>
      </c>
      <c r="D124" s="63"/>
      <c r="E124" s="63" t="s">
        <v>99</v>
      </c>
      <c r="F124" s="63" t="s">
        <v>100</v>
      </c>
      <c r="G124" s="63"/>
      <c r="H124" s="63" t="s">
        <v>179</v>
      </c>
      <c r="I124" s="63" t="s">
        <v>180</v>
      </c>
      <c r="J124" s="63">
        <v>2015</v>
      </c>
      <c r="K124" s="63">
        <v>4</v>
      </c>
      <c r="L124" s="63" t="s">
        <v>182</v>
      </c>
      <c r="M124" s="63" t="s">
        <v>181</v>
      </c>
      <c r="N124" s="63">
        <v>986</v>
      </c>
    </row>
    <row r="125" spans="1:14" ht="15" x14ac:dyDescent="0.25">
      <c r="A125" s="63" t="s">
        <v>14</v>
      </c>
      <c r="B125" s="63" t="s">
        <v>15</v>
      </c>
      <c r="C125" s="63">
        <v>15002178</v>
      </c>
      <c r="D125" s="63"/>
      <c r="E125" s="63" t="s">
        <v>99</v>
      </c>
      <c r="F125" s="63" t="s">
        <v>100</v>
      </c>
      <c r="G125" s="63"/>
      <c r="H125" s="63" t="s">
        <v>179</v>
      </c>
      <c r="I125" s="63" t="s">
        <v>180</v>
      </c>
      <c r="J125" s="63">
        <v>2015</v>
      </c>
      <c r="K125" s="63">
        <v>4</v>
      </c>
      <c r="L125" s="63" t="s">
        <v>182</v>
      </c>
      <c r="M125" s="63" t="s">
        <v>181</v>
      </c>
      <c r="N125" s="63">
        <v>986</v>
      </c>
    </row>
    <row r="126" spans="1:14" ht="15" x14ac:dyDescent="0.25">
      <c r="A126" s="63" t="s">
        <v>14</v>
      </c>
      <c r="B126" s="63" t="s">
        <v>15</v>
      </c>
      <c r="C126" s="63">
        <v>15002178</v>
      </c>
      <c r="D126" s="63"/>
      <c r="E126" s="63" t="s">
        <v>99</v>
      </c>
      <c r="F126" s="63" t="s">
        <v>100</v>
      </c>
      <c r="G126" s="63"/>
      <c r="H126" s="63" t="s">
        <v>179</v>
      </c>
      <c r="I126" s="63" t="s">
        <v>180</v>
      </c>
      <c r="J126" s="63">
        <v>2015</v>
      </c>
      <c r="K126" s="63">
        <v>4</v>
      </c>
      <c r="L126" s="63" t="s">
        <v>44</v>
      </c>
      <c r="M126" s="63" t="s">
        <v>181</v>
      </c>
      <c r="N126" s="63">
        <v>9.83</v>
      </c>
    </row>
    <row r="127" spans="1:14" ht="15" x14ac:dyDescent="0.25">
      <c r="A127" s="63" t="s">
        <v>14</v>
      </c>
      <c r="B127" s="63" t="s">
        <v>15</v>
      </c>
      <c r="C127" s="63">
        <v>15002172</v>
      </c>
      <c r="D127" s="63"/>
      <c r="E127" s="63" t="s">
        <v>99</v>
      </c>
      <c r="F127" s="63" t="s">
        <v>100</v>
      </c>
      <c r="G127" s="63"/>
      <c r="H127" s="63" t="s">
        <v>183</v>
      </c>
      <c r="I127" s="63" t="s">
        <v>184</v>
      </c>
      <c r="J127" s="63">
        <v>2015</v>
      </c>
      <c r="K127" s="63">
        <v>4</v>
      </c>
      <c r="L127" s="63" t="s">
        <v>86</v>
      </c>
      <c r="M127" s="63">
        <v>599327</v>
      </c>
      <c r="N127" s="63">
        <v>0.68</v>
      </c>
    </row>
    <row r="128" spans="1:14" ht="15" x14ac:dyDescent="0.25">
      <c r="A128" s="63" t="s">
        <v>14</v>
      </c>
      <c r="B128" s="63" t="s">
        <v>15</v>
      </c>
      <c r="C128" s="63">
        <v>15002172</v>
      </c>
      <c r="D128" s="63"/>
      <c r="E128" s="63" t="s">
        <v>99</v>
      </c>
      <c r="F128" s="63" t="s">
        <v>100</v>
      </c>
      <c r="G128" s="63"/>
      <c r="H128" s="63" t="s">
        <v>183</v>
      </c>
      <c r="I128" s="63" t="s">
        <v>184</v>
      </c>
      <c r="J128" s="63">
        <v>2015</v>
      </c>
      <c r="K128" s="63">
        <v>4</v>
      </c>
      <c r="L128" s="63" t="s">
        <v>186</v>
      </c>
      <c r="M128" s="63">
        <v>599327</v>
      </c>
      <c r="N128" s="63">
        <v>279.83</v>
      </c>
    </row>
    <row r="129" spans="1:14" ht="15" x14ac:dyDescent="0.25">
      <c r="A129" s="63" t="s">
        <v>14</v>
      </c>
      <c r="B129" s="63" t="s">
        <v>15</v>
      </c>
      <c r="C129" s="63">
        <v>15002172</v>
      </c>
      <c r="D129" s="63"/>
      <c r="E129" s="63" t="s">
        <v>99</v>
      </c>
      <c r="F129" s="63" t="s">
        <v>100</v>
      </c>
      <c r="G129" s="63"/>
      <c r="H129" s="63" t="s">
        <v>183</v>
      </c>
      <c r="I129" s="63" t="s">
        <v>184</v>
      </c>
      <c r="J129" s="63">
        <v>2015</v>
      </c>
      <c r="K129" s="63">
        <v>4</v>
      </c>
      <c r="L129" s="63" t="s">
        <v>44</v>
      </c>
      <c r="M129" s="63">
        <v>599327</v>
      </c>
      <c r="N129" s="63">
        <v>9</v>
      </c>
    </row>
    <row r="130" spans="1:14" ht="15" x14ac:dyDescent="0.25">
      <c r="A130" s="63" t="s">
        <v>14</v>
      </c>
      <c r="B130" s="63" t="s">
        <v>15</v>
      </c>
      <c r="C130" s="63">
        <v>15002262</v>
      </c>
      <c r="D130" s="63"/>
      <c r="E130" s="63" t="s">
        <v>99</v>
      </c>
      <c r="F130" s="63" t="s">
        <v>100</v>
      </c>
      <c r="G130" s="63"/>
      <c r="H130" s="63" t="s">
        <v>187</v>
      </c>
      <c r="I130" s="63" t="s">
        <v>174</v>
      </c>
      <c r="J130" s="63">
        <v>2015</v>
      </c>
      <c r="K130" s="63">
        <v>4</v>
      </c>
      <c r="L130" s="63" t="s">
        <v>188</v>
      </c>
      <c r="M130" s="63">
        <v>222154</v>
      </c>
      <c r="N130" s="63">
        <v>1075</v>
      </c>
    </row>
    <row r="131" spans="1:14" ht="15" x14ac:dyDescent="0.25">
      <c r="A131" s="63" t="s">
        <v>14</v>
      </c>
      <c r="B131" s="63" t="s">
        <v>15</v>
      </c>
      <c r="C131" s="63">
        <v>15002262</v>
      </c>
      <c r="D131" s="63"/>
      <c r="E131" s="63" t="s">
        <v>99</v>
      </c>
      <c r="F131" s="63" t="s">
        <v>100</v>
      </c>
      <c r="G131" s="63"/>
      <c r="H131" s="63" t="s">
        <v>187</v>
      </c>
      <c r="I131" s="63" t="s">
        <v>174</v>
      </c>
      <c r="J131" s="63">
        <v>2015</v>
      </c>
      <c r="K131" s="63">
        <v>4</v>
      </c>
      <c r="L131" s="63" t="s">
        <v>44</v>
      </c>
      <c r="M131" s="63">
        <v>222154</v>
      </c>
      <c r="N131" s="63">
        <v>41.29</v>
      </c>
    </row>
    <row r="132" spans="1:14" ht="15" x14ac:dyDescent="0.25">
      <c r="A132" s="63" t="s">
        <v>14</v>
      </c>
      <c r="B132" s="63" t="s">
        <v>15</v>
      </c>
      <c r="C132" s="63">
        <v>15001693</v>
      </c>
      <c r="D132" s="63"/>
      <c r="E132" s="63" t="s">
        <v>99</v>
      </c>
      <c r="F132" s="63" t="s">
        <v>100</v>
      </c>
      <c r="G132" s="63"/>
      <c r="H132" s="63" t="s">
        <v>190</v>
      </c>
      <c r="I132" s="63" t="s">
        <v>191</v>
      </c>
      <c r="J132" s="63">
        <v>2015</v>
      </c>
      <c r="K132" s="63">
        <v>3</v>
      </c>
      <c r="L132" s="63" t="s">
        <v>86</v>
      </c>
      <c r="M132" s="63">
        <v>8000015209</v>
      </c>
      <c r="N132" s="63">
        <v>48.75</v>
      </c>
    </row>
    <row r="133" spans="1:14" ht="15" x14ac:dyDescent="0.25">
      <c r="A133" s="63" t="s">
        <v>14</v>
      </c>
      <c r="B133" s="63" t="s">
        <v>15</v>
      </c>
      <c r="C133" s="63">
        <v>15001693</v>
      </c>
      <c r="D133" s="63"/>
      <c r="E133" s="63" t="s">
        <v>99</v>
      </c>
      <c r="F133" s="63" t="s">
        <v>100</v>
      </c>
      <c r="G133" s="63"/>
      <c r="H133" s="63" t="s">
        <v>190</v>
      </c>
      <c r="I133" s="63" t="s">
        <v>191</v>
      </c>
      <c r="J133" s="63">
        <v>2015</v>
      </c>
      <c r="K133" s="63">
        <v>3</v>
      </c>
      <c r="L133" s="63" t="s">
        <v>86</v>
      </c>
      <c r="M133" s="63">
        <v>8000015209</v>
      </c>
      <c r="N133" s="63">
        <v>10.11</v>
      </c>
    </row>
    <row r="134" spans="1:14" ht="15" x14ac:dyDescent="0.25">
      <c r="A134" s="63" t="s">
        <v>14</v>
      </c>
      <c r="B134" s="63" t="s">
        <v>15</v>
      </c>
      <c r="C134" s="63">
        <v>15001693</v>
      </c>
      <c r="D134" s="63"/>
      <c r="E134" s="63" t="s">
        <v>99</v>
      </c>
      <c r="F134" s="63" t="s">
        <v>100</v>
      </c>
      <c r="G134" s="63"/>
      <c r="H134" s="63" t="s">
        <v>190</v>
      </c>
      <c r="I134" s="63" t="s">
        <v>191</v>
      </c>
      <c r="J134" s="63">
        <v>2015</v>
      </c>
      <c r="K134" s="63">
        <v>3</v>
      </c>
      <c r="L134" s="63" t="s">
        <v>193</v>
      </c>
      <c r="M134" s="63">
        <v>8000015209</v>
      </c>
      <c r="N134" s="63">
        <v>650</v>
      </c>
    </row>
    <row r="135" spans="1:14" ht="15" x14ac:dyDescent="0.25">
      <c r="A135" s="63" t="s">
        <v>14</v>
      </c>
      <c r="B135" s="63" t="s">
        <v>15</v>
      </c>
      <c r="C135" s="63">
        <v>15001693</v>
      </c>
      <c r="D135" s="63"/>
      <c r="E135" s="63" t="s">
        <v>99</v>
      </c>
      <c r="F135" s="63" t="s">
        <v>100</v>
      </c>
      <c r="G135" s="63"/>
      <c r="H135" s="63" t="s">
        <v>190</v>
      </c>
      <c r="I135" s="63" t="s">
        <v>191</v>
      </c>
      <c r="J135" s="63">
        <v>2015</v>
      </c>
      <c r="K135" s="63">
        <v>3</v>
      </c>
      <c r="L135" s="63" t="s">
        <v>44</v>
      </c>
      <c r="M135" s="63">
        <v>8000015209</v>
      </c>
      <c r="N135" s="63">
        <v>134.86000000000001</v>
      </c>
    </row>
    <row r="136" spans="1:14" ht="15" x14ac:dyDescent="0.25">
      <c r="A136" s="63" t="s">
        <v>14</v>
      </c>
      <c r="B136" s="63" t="s">
        <v>15</v>
      </c>
      <c r="C136" s="63">
        <v>15001694</v>
      </c>
      <c r="D136" s="63"/>
      <c r="E136" s="63" t="s">
        <v>99</v>
      </c>
      <c r="F136" s="63" t="s">
        <v>100</v>
      </c>
      <c r="G136" s="63"/>
      <c r="H136" s="63" t="s">
        <v>194</v>
      </c>
      <c r="I136" s="63" t="s">
        <v>191</v>
      </c>
      <c r="J136" s="63">
        <v>2015</v>
      </c>
      <c r="K136" s="63">
        <v>3</v>
      </c>
      <c r="L136" s="63" t="s">
        <v>86</v>
      </c>
      <c r="M136" s="63">
        <v>8000015210</v>
      </c>
      <c r="N136" s="63">
        <v>55.5</v>
      </c>
    </row>
    <row r="137" spans="1:14" ht="15" x14ac:dyDescent="0.25">
      <c r="A137" s="63" t="s">
        <v>14</v>
      </c>
      <c r="B137" s="63" t="s">
        <v>15</v>
      </c>
      <c r="C137" s="63">
        <v>15001694</v>
      </c>
      <c r="D137" s="63"/>
      <c r="E137" s="63" t="s">
        <v>99</v>
      </c>
      <c r="F137" s="63" t="s">
        <v>100</v>
      </c>
      <c r="G137" s="63"/>
      <c r="H137" s="63" t="s">
        <v>194</v>
      </c>
      <c r="I137" s="63" t="s">
        <v>191</v>
      </c>
      <c r="J137" s="63">
        <v>2015</v>
      </c>
      <c r="K137" s="63">
        <v>3</v>
      </c>
      <c r="L137" s="63" t="s">
        <v>86</v>
      </c>
      <c r="M137" s="63">
        <v>8000015210</v>
      </c>
      <c r="N137" s="63">
        <v>9.44</v>
      </c>
    </row>
    <row r="138" spans="1:14" ht="15" x14ac:dyDescent="0.25">
      <c r="A138" s="63" t="s">
        <v>14</v>
      </c>
      <c r="B138" s="63" t="s">
        <v>15</v>
      </c>
      <c r="C138" s="63">
        <v>15001694</v>
      </c>
      <c r="D138" s="63"/>
      <c r="E138" s="63" t="s">
        <v>99</v>
      </c>
      <c r="F138" s="63" t="s">
        <v>100</v>
      </c>
      <c r="G138" s="63"/>
      <c r="H138" s="63" t="s">
        <v>194</v>
      </c>
      <c r="I138" s="63" t="s">
        <v>191</v>
      </c>
      <c r="J138" s="63">
        <v>2015</v>
      </c>
      <c r="K138" s="63">
        <v>3</v>
      </c>
      <c r="L138" s="63" t="s">
        <v>196</v>
      </c>
      <c r="M138" s="63">
        <v>8000015210</v>
      </c>
      <c r="N138" s="63">
        <v>740</v>
      </c>
    </row>
    <row r="139" spans="1:14" ht="15" x14ac:dyDescent="0.25">
      <c r="A139" s="63" t="s">
        <v>14</v>
      </c>
      <c r="B139" s="63" t="s">
        <v>15</v>
      </c>
      <c r="C139" s="63">
        <v>15001694</v>
      </c>
      <c r="D139" s="63"/>
      <c r="E139" s="63" t="s">
        <v>99</v>
      </c>
      <c r="F139" s="63" t="s">
        <v>100</v>
      </c>
      <c r="G139" s="63"/>
      <c r="H139" s="63" t="s">
        <v>194</v>
      </c>
      <c r="I139" s="63" t="s">
        <v>191</v>
      </c>
      <c r="J139" s="63">
        <v>2015</v>
      </c>
      <c r="K139" s="63">
        <v>3</v>
      </c>
      <c r="L139" s="63" t="s">
        <v>44</v>
      </c>
      <c r="M139" s="63">
        <v>8000015210</v>
      </c>
      <c r="N139" s="63">
        <v>125.8</v>
      </c>
    </row>
    <row r="140" spans="1:14" ht="15" x14ac:dyDescent="0.25">
      <c r="A140" s="63" t="s">
        <v>14</v>
      </c>
      <c r="B140" s="63" t="s">
        <v>15</v>
      </c>
      <c r="C140" s="63">
        <v>15002408</v>
      </c>
      <c r="D140" s="63"/>
      <c r="E140" s="63" t="s">
        <v>99</v>
      </c>
      <c r="F140" s="63" t="s">
        <v>100</v>
      </c>
      <c r="G140" s="63"/>
      <c r="H140" s="63" t="s">
        <v>197</v>
      </c>
      <c r="I140" s="63" t="s">
        <v>174</v>
      </c>
      <c r="J140" s="63">
        <v>2015</v>
      </c>
      <c r="K140" s="63">
        <v>4</v>
      </c>
      <c r="L140" s="63" t="s">
        <v>198</v>
      </c>
      <c r="M140" s="63">
        <v>222227</v>
      </c>
      <c r="N140" s="63">
        <v>349.38</v>
      </c>
    </row>
    <row r="141" spans="1:14" ht="15" x14ac:dyDescent="0.25">
      <c r="A141" s="63" t="s">
        <v>14</v>
      </c>
      <c r="B141" s="63" t="s">
        <v>15</v>
      </c>
      <c r="C141" s="63">
        <v>15002408</v>
      </c>
      <c r="D141" s="63"/>
      <c r="E141" s="63" t="s">
        <v>99</v>
      </c>
      <c r="F141" s="63" t="s">
        <v>100</v>
      </c>
      <c r="G141" s="63"/>
      <c r="H141" s="63" t="s">
        <v>197</v>
      </c>
      <c r="I141" s="63" t="s">
        <v>174</v>
      </c>
      <c r="J141" s="63">
        <v>2015</v>
      </c>
      <c r="K141" s="63">
        <v>4</v>
      </c>
      <c r="L141" s="63" t="s">
        <v>44</v>
      </c>
      <c r="M141" s="63">
        <v>222227</v>
      </c>
      <c r="N141" s="63">
        <v>17.350000000000001</v>
      </c>
    </row>
    <row r="142" spans="1:14" ht="15" x14ac:dyDescent="0.25">
      <c r="A142" s="63" t="s">
        <v>14</v>
      </c>
      <c r="B142" s="63" t="s">
        <v>15</v>
      </c>
      <c r="C142" s="63">
        <v>15001726</v>
      </c>
      <c r="D142" s="63"/>
      <c r="E142" s="63" t="s">
        <v>99</v>
      </c>
      <c r="F142" s="63" t="s">
        <v>100</v>
      </c>
      <c r="G142" s="63"/>
      <c r="H142" s="63" t="s">
        <v>200</v>
      </c>
      <c r="I142" s="63" t="s">
        <v>201</v>
      </c>
      <c r="J142" s="63">
        <v>2015</v>
      </c>
      <c r="K142" s="63">
        <v>3</v>
      </c>
      <c r="L142" s="63" t="s">
        <v>86</v>
      </c>
      <c r="M142" s="63">
        <v>61069</v>
      </c>
      <c r="N142" s="63">
        <v>36.75</v>
      </c>
    </row>
    <row r="143" spans="1:14" ht="15" x14ac:dyDescent="0.25">
      <c r="A143" s="63" t="s">
        <v>14</v>
      </c>
      <c r="B143" s="63" t="s">
        <v>15</v>
      </c>
      <c r="C143" s="63">
        <v>15001726</v>
      </c>
      <c r="D143" s="63"/>
      <c r="E143" s="63" t="s">
        <v>99</v>
      </c>
      <c r="F143" s="63" t="s">
        <v>100</v>
      </c>
      <c r="G143" s="63"/>
      <c r="H143" s="63" t="s">
        <v>200</v>
      </c>
      <c r="I143" s="63" t="s">
        <v>201</v>
      </c>
      <c r="J143" s="63">
        <v>2015</v>
      </c>
      <c r="K143" s="63">
        <v>3</v>
      </c>
      <c r="L143" s="63" t="s">
        <v>86</v>
      </c>
      <c r="M143" s="63">
        <v>61069</v>
      </c>
      <c r="N143" s="63">
        <v>4.8499999999999996</v>
      </c>
    </row>
    <row r="144" spans="1:14" ht="15" x14ac:dyDescent="0.25">
      <c r="A144" s="63" t="s">
        <v>14</v>
      </c>
      <c r="B144" s="63" t="s">
        <v>15</v>
      </c>
      <c r="C144" s="63">
        <v>15001726</v>
      </c>
      <c r="D144" s="63"/>
      <c r="E144" s="63" t="s">
        <v>99</v>
      </c>
      <c r="F144" s="63" t="s">
        <v>100</v>
      </c>
      <c r="G144" s="63"/>
      <c r="H144" s="63" t="s">
        <v>200</v>
      </c>
      <c r="I144" s="63" t="s">
        <v>201</v>
      </c>
      <c r="J144" s="63">
        <v>2015</v>
      </c>
      <c r="K144" s="63">
        <v>3</v>
      </c>
      <c r="L144" s="63" t="s">
        <v>203</v>
      </c>
      <c r="M144" s="63">
        <v>61069</v>
      </c>
      <c r="N144" s="63">
        <v>490</v>
      </c>
    </row>
    <row r="145" spans="1:14" ht="15" x14ac:dyDescent="0.25">
      <c r="A145" s="63" t="s">
        <v>14</v>
      </c>
      <c r="B145" s="63" t="s">
        <v>15</v>
      </c>
      <c r="C145" s="63">
        <v>15001726</v>
      </c>
      <c r="D145" s="63"/>
      <c r="E145" s="63" t="s">
        <v>99</v>
      </c>
      <c r="F145" s="63" t="s">
        <v>100</v>
      </c>
      <c r="G145" s="63"/>
      <c r="H145" s="63" t="s">
        <v>200</v>
      </c>
      <c r="I145" s="63" t="s">
        <v>201</v>
      </c>
      <c r="J145" s="63">
        <v>2015</v>
      </c>
      <c r="K145" s="63">
        <v>3</v>
      </c>
      <c r="L145" s="63" t="s">
        <v>44</v>
      </c>
      <c r="M145" s="63">
        <v>61069</v>
      </c>
      <c r="N145" s="63">
        <v>64.67</v>
      </c>
    </row>
    <row r="146" spans="1:14" ht="15" x14ac:dyDescent="0.25">
      <c r="A146" s="63" t="s">
        <v>14</v>
      </c>
      <c r="B146" s="63" t="s">
        <v>15</v>
      </c>
      <c r="C146" s="63">
        <v>15002524</v>
      </c>
      <c r="D146" s="63"/>
      <c r="E146" s="63" t="s">
        <v>99</v>
      </c>
      <c r="F146" s="63" t="s">
        <v>100</v>
      </c>
      <c r="G146" s="63"/>
      <c r="H146" s="63" t="s">
        <v>204</v>
      </c>
      <c r="I146" s="63" t="s">
        <v>174</v>
      </c>
      <c r="J146" s="63">
        <v>2015</v>
      </c>
      <c r="K146" s="63">
        <v>4</v>
      </c>
      <c r="L146" s="63" t="s">
        <v>175</v>
      </c>
      <c r="M146" s="63">
        <v>222536</v>
      </c>
      <c r="N146" s="63">
        <v>914.81</v>
      </c>
    </row>
    <row r="147" spans="1:14" ht="15" x14ac:dyDescent="0.25">
      <c r="A147" s="63" t="s">
        <v>14</v>
      </c>
      <c r="B147" s="63" t="s">
        <v>15</v>
      </c>
      <c r="C147" s="63">
        <v>15002524</v>
      </c>
      <c r="D147" s="63"/>
      <c r="E147" s="63" t="s">
        <v>99</v>
      </c>
      <c r="F147" s="63" t="s">
        <v>100</v>
      </c>
      <c r="G147" s="63"/>
      <c r="H147" s="63" t="s">
        <v>204</v>
      </c>
      <c r="I147" s="63" t="s">
        <v>174</v>
      </c>
      <c r="J147" s="63">
        <v>2015</v>
      </c>
      <c r="K147" s="63">
        <v>4</v>
      </c>
      <c r="L147" s="63" t="s">
        <v>44</v>
      </c>
      <c r="M147" s="63">
        <v>222536</v>
      </c>
      <c r="N147" s="63">
        <v>9.19</v>
      </c>
    </row>
    <row r="148" spans="1:14" ht="15" x14ac:dyDescent="0.25">
      <c r="A148" s="63" t="s">
        <v>14</v>
      </c>
      <c r="B148" s="63" t="s">
        <v>15</v>
      </c>
      <c r="C148" s="63">
        <v>15002525</v>
      </c>
      <c r="D148" s="63"/>
      <c r="E148" s="63" t="s">
        <v>99</v>
      </c>
      <c r="F148" s="63" t="s">
        <v>100</v>
      </c>
      <c r="G148" s="63"/>
      <c r="H148" s="63" t="s">
        <v>206</v>
      </c>
      <c r="I148" s="63" t="s">
        <v>174</v>
      </c>
      <c r="J148" s="63">
        <v>2015</v>
      </c>
      <c r="K148" s="63">
        <v>4</v>
      </c>
      <c r="L148" s="63" t="s">
        <v>207</v>
      </c>
      <c r="M148" s="63">
        <v>222572</v>
      </c>
      <c r="N148" s="63">
        <v>60.27</v>
      </c>
    </row>
    <row r="149" spans="1:14" ht="15" x14ac:dyDescent="0.25">
      <c r="A149" s="63" t="s">
        <v>14</v>
      </c>
      <c r="B149" s="63" t="s">
        <v>15</v>
      </c>
      <c r="C149" s="63">
        <v>15002525</v>
      </c>
      <c r="D149" s="63"/>
      <c r="E149" s="63" t="s">
        <v>99</v>
      </c>
      <c r="F149" s="63" t="s">
        <v>100</v>
      </c>
      <c r="G149" s="63"/>
      <c r="H149" s="63" t="s">
        <v>206</v>
      </c>
      <c r="I149" s="63" t="s">
        <v>174</v>
      </c>
      <c r="J149" s="63">
        <v>2015</v>
      </c>
      <c r="K149" s="63">
        <v>4</v>
      </c>
      <c r="L149" s="63" t="s">
        <v>44</v>
      </c>
      <c r="M149" s="63">
        <v>222572</v>
      </c>
      <c r="N149" s="63">
        <v>25.34</v>
      </c>
    </row>
    <row r="150" spans="1:14" ht="15" x14ac:dyDescent="0.25">
      <c r="A150" s="63" t="s">
        <v>14</v>
      </c>
      <c r="B150" s="63" t="s">
        <v>15</v>
      </c>
      <c r="C150" s="63">
        <v>15002726</v>
      </c>
      <c r="D150" s="63"/>
      <c r="E150" s="63" t="s">
        <v>99</v>
      </c>
      <c r="F150" s="63" t="s">
        <v>100</v>
      </c>
      <c r="G150" s="63"/>
      <c r="H150" s="63" t="s">
        <v>209</v>
      </c>
      <c r="I150" s="63" t="s">
        <v>201</v>
      </c>
      <c r="J150" s="63">
        <v>2015</v>
      </c>
      <c r="K150" s="63">
        <v>5</v>
      </c>
      <c r="L150" s="63" t="s">
        <v>86</v>
      </c>
      <c r="M150" s="63">
        <v>61472</v>
      </c>
      <c r="N150" s="63">
        <v>72.44</v>
      </c>
    </row>
    <row r="151" spans="1:14" ht="15" x14ac:dyDescent="0.25">
      <c r="A151" s="63" t="s">
        <v>14</v>
      </c>
      <c r="B151" s="63" t="s">
        <v>15</v>
      </c>
      <c r="C151" s="63">
        <v>15002726</v>
      </c>
      <c r="D151" s="63"/>
      <c r="E151" s="63" t="s">
        <v>99</v>
      </c>
      <c r="F151" s="63" t="s">
        <v>100</v>
      </c>
      <c r="G151" s="63"/>
      <c r="H151" s="63" t="s">
        <v>209</v>
      </c>
      <c r="I151" s="63" t="s">
        <v>201</v>
      </c>
      <c r="J151" s="63">
        <v>2015</v>
      </c>
      <c r="K151" s="63">
        <v>5</v>
      </c>
      <c r="L151" s="63" t="s">
        <v>86</v>
      </c>
      <c r="M151" s="63">
        <v>61472</v>
      </c>
      <c r="N151" s="63">
        <v>4.8099999999999996</v>
      </c>
    </row>
    <row r="152" spans="1:14" ht="15" x14ac:dyDescent="0.25">
      <c r="A152" s="63" t="s">
        <v>14</v>
      </c>
      <c r="B152" s="63" t="s">
        <v>15</v>
      </c>
      <c r="C152" s="63">
        <v>15002726</v>
      </c>
      <c r="D152" s="63"/>
      <c r="E152" s="63" t="s">
        <v>99</v>
      </c>
      <c r="F152" s="63" t="s">
        <v>100</v>
      </c>
      <c r="G152" s="63"/>
      <c r="H152" s="63" t="s">
        <v>209</v>
      </c>
      <c r="I152" s="63" t="s">
        <v>201</v>
      </c>
      <c r="J152" s="63">
        <v>2015</v>
      </c>
      <c r="K152" s="63">
        <v>5</v>
      </c>
      <c r="L152" s="63" t="s">
        <v>211</v>
      </c>
      <c r="M152" s="63">
        <v>61472</v>
      </c>
      <c r="N152" s="63">
        <v>950</v>
      </c>
    </row>
    <row r="153" spans="1:14" ht="15" x14ac:dyDescent="0.25">
      <c r="A153" s="63" t="s">
        <v>14</v>
      </c>
      <c r="B153" s="63" t="s">
        <v>15</v>
      </c>
      <c r="C153" s="63">
        <v>15002726</v>
      </c>
      <c r="D153" s="63"/>
      <c r="E153" s="63" t="s">
        <v>99</v>
      </c>
      <c r="F153" s="63" t="s">
        <v>100</v>
      </c>
      <c r="G153" s="63"/>
      <c r="H153" s="63" t="s">
        <v>209</v>
      </c>
      <c r="I153" s="63" t="s">
        <v>201</v>
      </c>
      <c r="J153" s="63">
        <v>2015</v>
      </c>
      <c r="K153" s="63">
        <v>5</v>
      </c>
      <c r="L153" s="63" t="s">
        <v>44</v>
      </c>
      <c r="M153" s="63">
        <v>61472</v>
      </c>
      <c r="N153" s="63">
        <v>63.04</v>
      </c>
    </row>
    <row r="154" spans="1:14" ht="15" x14ac:dyDescent="0.25">
      <c r="A154" s="63" t="s">
        <v>14</v>
      </c>
      <c r="B154" s="63" t="s">
        <v>15</v>
      </c>
      <c r="C154" s="63">
        <v>15003198</v>
      </c>
      <c r="D154" s="63"/>
      <c r="E154" s="63" t="s">
        <v>99</v>
      </c>
      <c r="F154" s="63" t="s">
        <v>100</v>
      </c>
      <c r="G154" s="63"/>
      <c r="H154" s="63" t="s">
        <v>212</v>
      </c>
      <c r="I154" s="63" t="s">
        <v>65</v>
      </c>
      <c r="J154" s="63">
        <v>2015</v>
      </c>
      <c r="K154" s="63">
        <v>5</v>
      </c>
      <c r="L154" s="63" t="s">
        <v>213</v>
      </c>
      <c r="M154" s="63" t="s">
        <v>214</v>
      </c>
      <c r="N154" s="63">
        <v>69.959999999999994</v>
      </c>
    </row>
    <row r="155" spans="1:14" ht="15" x14ac:dyDescent="0.25">
      <c r="A155" s="63" t="s">
        <v>14</v>
      </c>
      <c r="B155" s="63" t="s">
        <v>15</v>
      </c>
      <c r="C155" s="63">
        <v>15003198</v>
      </c>
      <c r="D155" s="63"/>
      <c r="E155" s="63" t="s">
        <v>99</v>
      </c>
      <c r="F155" s="63" t="s">
        <v>100</v>
      </c>
      <c r="G155" s="63"/>
      <c r="H155" s="63" t="s">
        <v>212</v>
      </c>
      <c r="I155" s="63" t="s">
        <v>65</v>
      </c>
      <c r="J155" s="63">
        <v>2015</v>
      </c>
      <c r="K155" s="63">
        <v>5</v>
      </c>
      <c r="L155" s="63" t="s">
        <v>215</v>
      </c>
      <c r="M155" s="63" t="s">
        <v>214</v>
      </c>
      <c r="N155" s="63">
        <v>111.39</v>
      </c>
    </row>
    <row r="156" spans="1:14" ht="15" x14ac:dyDescent="0.25">
      <c r="A156" s="63" t="s">
        <v>14</v>
      </c>
      <c r="B156" s="63" t="s">
        <v>15</v>
      </c>
      <c r="C156" s="63">
        <v>15003198</v>
      </c>
      <c r="D156" s="63"/>
      <c r="E156" s="63" t="s">
        <v>99</v>
      </c>
      <c r="F156" s="63" t="s">
        <v>100</v>
      </c>
      <c r="G156" s="63"/>
      <c r="H156" s="63" t="s">
        <v>212</v>
      </c>
      <c r="I156" s="63" t="s">
        <v>65</v>
      </c>
      <c r="J156" s="63">
        <v>2015</v>
      </c>
      <c r="K156" s="63">
        <v>5</v>
      </c>
      <c r="L156" s="63" t="s">
        <v>44</v>
      </c>
      <c r="M156" s="63" t="s">
        <v>214</v>
      </c>
      <c r="N156" s="63">
        <v>9.25</v>
      </c>
    </row>
    <row r="157" spans="1:14" ht="15" x14ac:dyDescent="0.25">
      <c r="A157" s="63" t="s">
        <v>14</v>
      </c>
      <c r="B157" s="63" t="s">
        <v>15</v>
      </c>
      <c r="C157" s="63">
        <v>15005842</v>
      </c>
      <c r="D157" s="63"/>
      <c r="E157" s="63" t="s">
        <v>99</v>
      </c>
      <c r="F157" s="63" t="s">
        <v>100</v>
      </c>
      <c r="G157" s="63"/>
      <c r="H157" s="63" t="s">
        <v>350</v>
      </c>
      <c r="I157" s="63" t="s">
        <v>174</v>
      </c>
      <c r="J157" s="63">
        <v>2015</v>
      </c>
      <c r="K157" s="63">
        <v>9</v>
      </c>
      <c r="L157" s="63" t="s">
        <v>198</v>
      </c>
      <c r="M157" s="63">
        <v>224029</v>
      </c>
      <c r="N157" s="63">
        <v>699.56</v>
      </c>
    </row>
    <row r="158" spans="1:14" ht="15" x14ac:dyDescent="0.25">
      <c r="A158" s="63" t="s">
        <v>14</v>
      </c>
      <c r="B158" s="63" t="s">
        <v>15</v>
      </c>
      <c r="C158" s="63">
        <v>15005842</v>
      </c>
      <c r="D158" s="63"/>
      <c r="E158" s="63" t="s">
        <v>99</v>
      </c>
      <c r="F158" s="63" t="s">
        <v>100</v>
      </c>
      <c r="G158" s="63"/>
      <c r="H158" s="63" t="s">
        <v>350</v>
      </c>
      <c r="I158" s="63" t="s">
        <v>174</v>
      </c>
      <c r="J158" s="63">
        <v>2015</v>
      </c>
      <c r="K158" s="63">
        <v>9</v>
      </c>
      <c r="L158" s="63" t="s">
        <v>44</v>
      </c>
      <c r="M158" s="63">
        <v>224029</v>
      </c>
      <c r="N158" s="63">
        <v>17.38</v>
      </c>
    </row>
    <row r="159" spans="1:14" ht="15" x14ac:dyDescent="0.25">
      <c r="A159" s="63" t="s">
        <v>14</v>
      </c>
      <c r="B159" s="63" t="s">
        <v>15</v>
      </c>
      <c r="C159" s="63"/>
      <c r="D159" s="63">
        <v>15</v>
      </c>
      <c r="E159" s="63" t="s">
        <v>99</v>
      </c>
      <c r="F159" s="63" t="s">
        <v>100</v>
      </c>
      <c r="G159" s="63"/>
      <c r="H159" s="63"/>
      <c r="I159" s="63" t="s">
        <v>18</v>
      </c>
      <c r="J159" s="63">
        <v>2015</v>
      </c>
      <c r="K159" s="63">
        <v>1</v>
      </c>
      <c r="L159" s="63" t="s">
        <v>216</v>
      </c>
      <c r="M159" s="63"/>
      <c r="N159" s="63">
        <v>-3342.45</v>
      </c>
    </row>
    <row r="160" spans="1:14" ht="15" x14ac:dyDescent="0.25">
      <c r="A160" s="63" t="s">
        <v>14</v>
      </c>
      <c r="B160" s="63" t="s">
        <v>15</v>
      </c>
      <c r="C160" s="63">
        <v>15001222</v>
      </c>
      <c r="D160" s="63"/>
      <c r="E160" s="63" t="s">
        <v>217</v>
      </c>
      <c r="F160" s="63" t="s">
        <v>218</v>
      </c>
      <c r="G160" s="63"/>
      <c r="H160" s="63" t="s">
        <v>18</v>
      </c>
      <c r="I160" s="63" t="s">
        <v>19</v>
      </c>
      <c r="J160" s="63">
        <v>2015</v>
      </c>
      <c r="K160" s="63">
        <v>2</v>
      </c>
      <c r="L160" s="63" t="s">
        <v>86</v>
      </c>
      <c r="M160" s="63" t="s">
        <v>219</v>
      </c>
      <c r="N160" s="63">
        <v>19.05</v>
      </c>
    </row>
    <row r="161" spans="1:14" ht="15" x14ac:dyDescent="0.25">
      <c r="A161" s="63" t="s">
        <v>14</v>
      </c>
      <c r="B161" s="63" t="s">
        <v>15</v>
      </c>
      <c r="C161" s="63">
        <v>15001222</v>
      </c>
      <c r="D161" s="63"/>
      <c r="E161" s="63" t="s">
        <v>217</v>
      </c>
      <c r="F161" s="63" t="s">
        <v>218</v>
      </c>
      <c r="G161" s="63"/>
      <c r="H161" s="63" t="s">
        <v>18</v>
      </c>
      <c r="I161" s="63" t="s">
        <v>19</v>
      </c>
      <c r="J161" s="63">
        <v>2015</v>
      </c>
      <c r="K161" s="63">
        <v>2</v>
      </c>
      <c r="L161" s="63" t="s">
        <v>86</v>
      </c>
      <c r="M161" s="63" t="s">
        <v>219</v>
      </c>
      <c r="N161" s="63">
        <v>7.09</v>
      </c>
    </row>
    <row r="162" spans="1:14" ht="15" x14ac:dyDescent="0.25">
      <c r="A162" s="63" t="s">
        <v>14</v>
      </c>
      <c r="B162" s="63" t="s">
        <v>15</v>
      </c>
      <c r="C162" s="63">
        <v>15001222</v>
      </c>
      <c r="D162" s="63"/>
      <c r="E162" s="63" t="s">
        <v>217</v>
      </c>
      <c r="F162" s="63" t="s">
        <v>218</v>
      </c>
      <c r="G162" s="63"/>
      <c r="H162" s="63" t="s">
        <v>18</v>
      </c>
      <c r="I162" s="63" t="s">
        <v>19</v>
      </c>
      <c r="J162" s="63">
        <v>2015</v>
      </c>
      <c r="K162" s="63">
        <v>2</v>
      </c>
      <c r="L162" s="63" t="s">
        <v>109</v>
      </c>
      <c r="M162" s="63" t="s">
        <v>219</v>
      </c>
      <c r="N162" s="63">
        <v>254.05</v>
      </c>
    </row>
    <row r="163" spans="1:14" ht="15" x14ac:dyDescent="0.25">
      <c r="A163" s="63" t="s">
        <v>14</v>
      </c>
      <c r="B163" s="63" t="s">
        <v>15</v>
      </c>
      <c r="C163" s="63">
        <v>15001222</v>
      </c>
      <c r="D163" s="63"/>
      <c r="E163" s="63" t="s">
        <v>217</v>
      </c>
      <c r="F163" s="63" t="s">
        <v>218</v>
      </c>
      <c r="G163" s="63"/>
      <c r="H163" s="63" t="s">
        <v>18</v>
      </c>
      <c r="I163" s="63" t="s">
        <v>19</v>
      </c>
      <c r="J163" s="63">
        <v>2015</v>
      </c>
      <c r="K163" s="63">
        <v>2</v>
      </c>
      <c r="L163" s="63" t="s">
        <v>220</v>
      </c>
      <c r="M163" s="63" t="s">
        <v>219</v>
      </c>
      <c r="N163" s="63">
        <v>52.66</v>
      </c>
    </row>
    <row r="164" spans="1:14" ht="15" x14ac:dyDescent="0.25">
      <c r="A164" s="63" t="s">
        <v>14</v>
      </c>
      <c r="B164" s="63" t="s">
        <v>15</v>
      </c>
      <c r="C164" s="63">
        <v>15001222</v>
      </c>
      <c r="D164" s="63"/>
      <c r="E164" s="63" t="s">
        <v>217</v>
      </c>
      <c r="F164" s="63" t="s">
        <v>218</v>
      </c>
      <c r="G164" s="63"/>
      <c r="H164" s="63" t="s">
        <v>18</v>
      </c>
      <c r="I164" s="63" t="s">
        <v>19</v>
      </c>
      <c r="J164" s="63">
        <v>2015</v>
      </c>
      <c r="K164" s="63">
        <v>2</v>
      </c>
      <c r="L164" s="63" t="s">
        <v>128</v>
      </c>
      <c r="M164" s="63" t="s">
        <v>219</v>
      </c>
      <c r="N164" s="63">
        <v>94.5</v>
      </c>
    </row>
    <row r="165" spans="1:14" ht="15" x14ac:dyDescent="0.25">
      <c r="A165" s="63" t="s">
        <v>14</v>
      </c>
      <c r="B165" s="63" t="s">
        <v>15</v>
      </c>
      <c r="C165" s="63">
        <v>15001222</v>
      </c>
      <c r="D165" s="63"/>
      <c r="E165" s="63" t="s">
        <v>217</v>
      </c>
      <c r="F165" s="63" t="s">
        <v>218</v>
      </c>
      <c r="G165" s="63"/>
      <c r="H165" s="63" t="s">
        <v>18</v>
      </c>
      <c r="I165" s="63" t="s">
        <v>19</v>
      </c>
      <c r="J165" s="63">
        <v>2015</v>
      </c>
      <c r="K165" s="63">
        <v>2</v>
      </c>
      <c r="L165" s="63" t="s">
        <v>221</v>
      </c>
      <c r="M165" s="63" t="s">
        <v>219</v>
      </c>
      <c r="N165" s="63">
        <v>196.09</v>
      </c>
    </row>
    <row r="166" spans="1:14" ht="15" x14ac:dyDescent="0.25">
      <c r="A166" s="63" t="s">
        <v>14</v>
      </c>
      <c r="B166" s="63" t="s">
        <v>15</v>
      </c>
      <c r="C166" s="63">
        <v>15001222</v>
      </c>
      <c r="D166" s="63"/>
      <c r="E166" s="63" t="s">
        <v>217</v>
      </c>
      <c r="F166" s="63" t="s">
        <v>218</v>
      </c>
      <c r="G166" s="63"/>
      <c r="H166" s="63" t="s">
        <v>18</v>
      </c>
      <c r="I166" s="63" t="s">
        <v>19</v>
      </c>
      <c r="J166" s="63">
        <v>2015</v>
      </c>
      <c r="K166" s="63">
        <v>2</v>
      </c>
      <c r="L166" s="63" t="s">
        <v>222</v>
      </c>
      <c r="M166" s="63" t="s">
        <v>219</v>
      </c>
      <c r="N166" s="63">
        <v>216.48</v>
      </c>
    </row>
    <row r="167" spans="1:14" ht="15" x14ac:dyDescent="0.25">
      <c r="A167" s="63" t="s">
        <v>14</v>
      </c>
      <c r="B167" s="63" t="s">
        <v>15</v>
      </c>
      <c r="C167" s="63">
        <v>15001944</v>
      </c>
      <c r="D167" s="63"/>
      <c r="E167" s="63" t="s">
        <v>217</v>
      </c>
      <c r="F167" s="63" t="s">
        <v>218</v>
      </c>
      <c r="G167" s="63"/>
      <c r="H167" s="63" t="s">
        <v>18</v>
      </c>
      <c r="I167" s="63" t="s">
        <v>19</v>
      </c>
      <c r="J167" s="63">
        <v>2015</v>
      </c>
      <c r="K167" s="63">
        <v>3</v>
      </c>
      <c r="L167" s="63" t="s">
        <v>223</v>
      </c>
      <c r="M167" s="63" t="s">
        <v>119</v>
      </c>
      <c r="N167" s="63">
        <v>43.13</v>
      </c>
    </row>
    <row r="168" spans="1:14" ht="15" x14ac:dyDescent="0.25">
      <c r="A168" s="63" t="s">
        <v>14</v>
      </c>
      <c r="B168" s="63" t="s">
        <v>15</v>
      </c>
      <c r="C168" s="63">
        <v>15001944</v>
      </c>
      <c r="D168" s="63"/>
      <c r="E168" s="63" t="s">
        <v>217</v>
      </c>
      <c r="F168" s="63" t="s">
        <v>218</v>
      </c>
      <c r="G168" s="63"/>
      <c r="H168" s="63" t="s">
        <v>18</v>
      </c>
      <c r="I168" s="63" t="s">
        <v>19</v>
      </c>
      <c r="J168" s="63">
        <v>2015</v>
      </c>
      <c r="K168" s="63">
        <v>3</v>
      </c>
      <c r="L168" s="63" t="s">
        <v>86</v>
      </c>
      <c r="M168" s="63" t="s">
        <v>119</v>
      </c>
      <c r="N168" s="63">
        <v>3.23</v>
      </c>
    </row>
    <row r="169" spans="1:14" ht="15" x14ac:dyDescent="0.25">
      <c r="A169" s="63" t="s">
        <v>14</v>
      </c>
      <c r="B169" s="63" t="s">
        <v>15</v>
      </c>
      <c r="C169" s="63">
        <v>15002651</v>
      </c>
      <c r="D169" s="63"/>
      <c r="E169" s="63" t="s">
        <v>217</v>
      </c>
      <c r="F169" s="63" t="s">
        <v>218</v>
      </c>
      <c r="G169" s="63"/>
      <c r="H169" s="63" t="s">
        <v>18</v>
      </c>
      <c r="I169" s="63" t="s">
        <v>19</v>
      </c>
      <c r="J169" s="63">
        <v>2015</v>
      </c>
      <c r="K169" s="63">
        <v>4</v>
      </c>
      <c r="L169" s="63" t="s">
        <v>86</v>
      </c>
      <c r="M169" s="63" t="s">
        <v>22</v>
      </c>
      <c r="N169" s="63">
        <v>14.12</v>
      </c>
    </row>
    <row r="170" spans="1:14" ht="15" x14ac:dyDescent="0.25">
      <c r="A170" s="63" t="s">
        <v>14</v>
      </c>
      <c r="B170" s="63" t="s">
        <v>15</v>
      </c>
      <c r="C170" s="63">
        <v>15002651</v>
      </c>
      <c r="D170" s="63"/>
      <c r="E170" s="63" t="s">
        <v>217</v>
      </c>
      <c r="F170" s="63" t="s">
        <v>218</v>
      </c>
      <c r="G170" s="63"/>
      <c r="H170" s="63" t="s">
        <v>18</v>
      </c>
      <c r="I170" s="63" t="s">
        <v>19</v>
      </c>
      <c r="J170" s="63">
        <v>2015</v>
      </c>
      <c r="K170" s="63">
        <v>4</v>
      </c>
      <c r="L170" s="63" t="s">
        <v>224</v>
      </c>
      <c r="M170" s="63" t="s">
        <v>22</v>
      </c>
      <c r="N170" s="63">
        <v>97.5</v>
      </c>
    </row>
    <row r="171" spans="1:14" ht="15" x14ac:dyDescent="0.25">
      <c r="A171" s="63" t="s">
        <v>14</v>
      </c>
      <c r="B171" s="63" t="s">
        <v>15</v>
      </c>
      <c r="C171" s="63">
        <v>15002651</v>
      </c>
      <c r="D171" s="63"/>
      <c r="E171" s="63" t="s">
        <v>217</v>
      </c>
      <c r="F171" s="63" t="s">
        <v>218</v>
      </c>
      <c r="G171" s="63"/>
      <c r="H171" s="63" t="s">
        <v>18</v>
      </c>
      <c r="I171" s="63" t="s">
        <v>19</v>
      </c>
      <c r="J171" s="63">
        <v>2015</v>
      </c>
      <c r="K171" s="63">
        <v>4</v>
      </c>
      <c r="L171" s="63" t="s">
        <v>109</v>
      </c>
      <c r="M171" s="63" t="s">
        <v>22</v>
      </c>
      <c r="N171" s="63">
        <v>185.2</v>
      </c>
    </row>
    <row r="172" spans="1:14" ht="15" x14ac:dyDescent="0.25">
      <c r="A172" s="63" t="s">
        <v>14</v>
      </c>
      <c r="B172" s="63" t="s">
        <v>15</v>
      </c>
      <c r="C172" s="63">
        <v>15002651</v>
      </c>
      <c r="D172" s="63"/>
      <c r="E172" s="63" t="s">
        <v>217</v>
      </c>
      <c r="F172" s="63" t="s">
        <v>218</v>
      </c>
      <c r="G172" s="63"/>
      <c r="H172" s="63" t="s">
        <v>18</v>
      </c>
      <c r="I172" s="63" t="s">
        <v>19</v>
      </c>
      <c r="J172" s="63">
        <v>2015</v>
      </c>
      <c r="K172" s="63">
        <v>4</v>
      </c>
      <c r="L172" s="63" t="s">
        <v>86</v>
      </c>
      <c r="M172" s="63" t="s">
        <v>22</v>
      </c>
      <c r="N172" s="63">
        <v>7.43</v>
      </c>
    </row>
    <row r="173" spans="1:14" ht="15" x14ac:dyDescent="0.25">
      <c r="A173" s="63" t="s">
        <v>14</v>
      </c>
      <c r="B173" s="63" t="s">
        <v>15</v>
      </c>
      <c r="C173" s="63">
        <v>15003670</v>
      </c>
      <c r="D173" s="63"/>
      <c r="E173" s="63" t="s">
        <v>217</v>
      </c>
      <c r="F173" s="63" t="s">
        <v>218</v>
      </c>
      <c r="G173" s="63"/>
      <c r="H173" s="63" t="s">
        <v>18</v>
      </c>
      <c r="I173" s="63" t="s">
        <v>19</v>
      </c>
      <c r="J173" s="63">
        <v>2015</v>
      </c>
      <c r="K173" s="63">
        <v>5</v>
      </c>
      <c r="L173" s="63" t="s">
        <v>86</v>
      </c>
      <c r="M173" s="63" t="s">
        <v>137</v>
      </c>
      <c r="N173" s="63">
        <v>2.0099999999999998</v>
      </c>
    </row>
    <row r="174" spans="1:14" ht="15" x14ac:dyDescent="0.25">
      <c r="A174" s="63" t="s">
        <v>14</v>
      </c>
      <c r="B174" s="63" t="s">
        <v>15</v>
      </c>
      <c r="C174" s="63">
        <v>15003670</v>
      </c>
      <c r="D174" s="63"/>
      <c r="E174" s="63" t="s">
        <v>217</v>
      </c>
      <c r="F174" s="63" t="s">
        <v>218</v>
      </c>
      <c r="G174" s="63"/>
      <c r="H174" s="63" t="s">
        <v>18</v>
      </c>
      <c r="I174" s="63" t="s">
        <v>19</v>
      </c>
      <c r="J174" s="63">
        <v>2015</v>
      </c>
      <c r="K174" s="63">
        <v>5</v>
      </c>
      <c r="L174" s="63" t="s">
        <v>225</v>
      </c>
      <c r="M174" s="63" t="s">
        <v>137</v>
      </c>
      <c r="N174" s="63">
        <v>26.36</v>
      </c>
    </row>
    <row r="175" spans="1:14" ht="15" x14ac:dyDescent="0.25">
      <c r="A175" s="63" t="s">
        <v>14</v>
      </c>
      <c r="B175" s="63" t="s">
        <v>15</v>
      </c>
      <c r="C175" s="63">
        <v>15004199</v>
      </c>
      <c r="D175" s="63"/>
      <c r="E175" s="63" t="s">
        <v>217</v>
      </c>
      <c r="F175" s="63" t="s">
        <v>218</v>
      </c>
      <c r="G175" s="63"/>
      <c r="H175" s="63" t="s">
        <v>18</v>
      </c>
      <c r="I175" s="63" t="s">
        <v>226</v>
      </c>
      <c r="J175" s="63">
        <v>2015</v>
      </c>
      <c r="K175" s="63">
        <v>6</v>
      </c>
      <c r="L175" s="63" t="s">
        <v>227</v>
      </c>
      <c r="M175" s="63">
        <v>52928653</v>
      </c>
      <c r="N175" s="63">
        <v>153.79</v>
      </c>
    </row>
    <row r="176" spans="1:14" ht="15" x14ac:dyDescent="0.25">
      <c r="A176" s="63" t="s">
        <v>14</v>
      </c>
      <c r="B176" s="63" t="s">
        <v>15</v>
      </c>
      <c r="C176" s="63">
        <v>15004313</v>
      </c>
      <c r="D176" s="63"/>
      <c r="E176" s="63" t="s">
        <v>217</v>
      </c>
      <c r="F176" s="63" t="s">
        <v>218</v>
      </c>
      <c r="G176" s="63"/>
      <c r="H176" s="63" t="s">
        <v>18</v>
      </c>
      <c r="I176" s="63" t="s">
        <v>19</v>
      </c>
      <c r="J176" s="63">
        <v>2015</v>
      </c>
      <c r="K176" s="63">
        <v>6</v>
      </c>
      <c r="L176" s="63" t="s">
        <v>149</v>
      </c>
      <c r="M176" s="63" t="s">
        <v>91</v>
      </c>
      <c r="N176" s="63">
        <v>5.14</v>
      </c>
    </row>
    <row r="177" spans="1:14" ht="15" x14ac:dyDescent="0.25">
      <c r="A177" s="63" t="s">
        <v>14</v>
      </c>
      <c r="B177" s="63" t="s">
        <v>15</v>
      </c>
      <c r="C177" s="63">
        <v>15005696</v>
      </c>
      <c r="D177" s="63"/>
      <c r="E177" s="63" t="s">
        <v>217</v>
      </c>
      <c r="F177" s="63" t="s">
        <v>218</v>
      </c>
      <c r="G177" s="63"/>
      <c r="H177" s="63" t="s">
        <v>18</v>
      </c>
      <c r="I177" s="63" t="s">
        <v>19</v>
      </c>
      <c r="J177" s="63">
        <v>2015</v>
      </c>
      <c r="K177" s="63">
        <v>8</v>
      </c>
      <c r="L177" s="63" t="s">
        <v>351</v>
      </c>
      <c r="M177" s="63" t="s">
        <v>347</v>
      </c>
      <c r="N177" s="63">
        <v>41.85</v>
      </c>
    </row>
    <row r="178" spans="1:14" ht="15" x14ac:dyDescent="0.25">
      <c r="A178" s="63" t="s">
        <v>14</v>
      </c>
      <c r="B178" s="63" t="s">
        <v>15</v>
      </c>
      <c r="C178" s="63">
        <v>15001018</v>
      </c>
      <c r="D178" s="63"/>
      <c r="E178" s="63" t="s">
        <v>217</v>
      </c>
      <c r="F178" s="63" t="s">
        <v>218</v>
      </c>
      <c r="G178" s="63"/>
      <c r="H178" s="63" t="s">
        <v>229</v>
      </c>
      <c r="I178" s="63" t="s">
        <v>230</v>
      </c>
      <c r="J178" s="63">
        <v>2015</v>
      </c>
      <c r="K178" s="63">
        <v>2</v>
      </c>
      <c r="L178" s="63" t="s">
        <v>231</v>
      </c>
      <c r="M178" s="63">
        <v>13386</v>
      </c>
      <c r="N178" s="63">
        <v>193.75</v>
      </c>
    </row>
    <row r="179" spans="1:14" ht="15" x14ac:dyDescent="0.25">
      <c r="A179" s="63" t="s">
        <v>14</v>
      </c>
      <c r="B179" s="63" t="s">
        <v>15</v>
      </c>
      <c r="C179" s="63">
        <v>15001018</v>
      </c>
      <c r="D179" s="63"/>
      <c r="E179" s="63" t="s">
        <v>217</v>
      </c>
      <c r="F179" s="63" t="s">
        <v>218</v>
      </c>
      <c r="G179" s="63"/>
      <c r="H179" s="63" t="s">
        <v>229</v>
      </c>
      <c r="I179" s="63" t="s">
        <v>230</v>
      </c>
      <c r="J179" s="63">
        <v>2015</v>
      </c>
      <c r="K179" s="63">
        <v>2</v>
      </c>
      <c r="L179" s="63" t="s">
        <v>44</v>
      </c>
      <c r="M179" s="63">
        <v>13386</v>
      </c>
      <c r="N179" s="63">
        <v>35</v>
      </c>
    </row>
    <row r="180" spans="1:14" ht="15" x14ac:dyDescent="0.25">
      <c r="A180" s="63" t="s">
        <v>14</v>
      </c>
      <c r="B180" s="63" t="s">
        <v>15</v>
      </c>
      <c r="C180" s="63">
        <v>15001018</v>
      </c>
      <c r="D180" s="63"/>
      <c r="E180" s="63" t="s">
        <v>217</v>
      </c>
      <c r="F180" s="63" t="s">
        <v>218</v>
      </c>
      <c r="G180" s="63"/>
      <c r="H180" s="63" t="s">
        <v>229</v>
      </c>
      <c r="I180" s="63" t="s">
        <v>230</v>
      </c>
      <c r="J180" s="63">
        <v>2015</v>
      </c>
      <c r="K180" s="63">
        <v>2</v>
      </c>
      <c r="L180" s="63" t="s">
        <v>86</v>
      </c>
      <c r="M180" s="63">
        <v>13386</v>
      </c>
      <c r="N180" s="63">
        <v>14.53</v>
      </c>
    </row>
    <row r="181" spans="1:14" ht="15" x14ac:dyDescent="0.25">
      <c r="A181" s="63" t="s">
        <v>14</v>
      </c>
      <c r="B181" s="63" t="s">
        <v>15</v>
      </c>
      <c r="C181" s="63">
        <v>15002080</v>
      </c>
      <c r="D181" s="63"/>
      <c r="E181" s="63" t="s">
        <v>217</v>
      </c>
      <c r="F181" s="63" t="s">
        <v>218</v>
      </c>
      <c r="G181" s="63"/>
      <c r="H181" s="63" t="s">
        <v>233</v>
      </c>
      <c r="I181" s="63" t="s">
        <v>234</v>
      </c>
      <c r="J181" s="63">
        <v>2015</v>
      </c>
      <c r="K181" s="63">
        <v>4</v>
      </c>
      <c r="L181" s="63" t="s">
        <v>235</v>
      </c>
      <c r="M181" s="63">
        <v>2666808</v>
      </c>
      <c r="N181" s="63">
        <v>72.42</v>
      </c>
    </row>
    <row r="182" spans="1:14" ht="15" x14ac:dyDescent="0.25">
      <c r="A182" s="63" t="s">
        <v>14</v>
      </c>
      <c r="B182" s="63" t="s">
        <v>15</v>
      </c>
      <c r="C182" s="63">
        <v>15002080</v>
      </c>
      <c r="D182" s="63"/>
      <c r="E182" s="63" t="s">
        <v>217</v>
      </c>
      <c r="F182" s="63" t="s">
        <v>218</v>
      </c>
      <c r="G182" s="63"/>
      <c r="H182" s="63" t="s">
        <v>233</v>
      </c>
      <c r="I182" s="63" t="s">
        <v>234</v>
      </c>
      <c r="J182" s="63">
        <v>2015</v>
      </c>
      <c r="K182" s="63">
        <v>4</v>
      </c>
      <c r="L182" s="63" t="s">
        <v>44</v>
      </c>
      <c r="M182" s="63">
        <v>2666808</v>
      </c>
      <c r="N182" s="63">
        <v>14</v>
      </c>
    </row>
    <row r="183" spans="1:14" ht="15" x14ac:dyDescent="0.25">
      <c r="A183" s="63" t="s">
        <v>14</v>
      </c>
      <c r="B183" s="63" t="s">
        <v>15</v>
      </c>
      <c r="C183" s="63">
        <v>15001505</v>
      </c>
      <c r="D183" s="63"/>
      <c r="E183" s="63" t="s">
        <v>217</v>
      </c>
      <c r="F183" s="63" t="s">
        <v>218</v>
      </c>
      <c r="G183" s="63"/>
      <c r="H183" s="63" t="s">
        <v>237</v>
      </c>
      <c r="I183" s="63" t="s">
        <v>238</v>
      </c>
      <c r="J183" s="63">
        <v>2015</v>
      </c>
      <c r="K183" s="63">
        <v>3</v>
      </c>
      <c r="L183" s="63" t="s">
        <v>239</v>
      </c>
      <c r="M183" s="63">
        <v>37668</v>
      </c>
      <c r="N183" s="63">
        <v>310.41000000000003</v>
      </c>
    </row>
    <row r="184" spans="1:14" ht="15" x14ac:dyDescent="0.25">
      <c r="A184" s="63" t="s">
        <v>14</v>
      </c>
      <c r="B184" s="63" t="s">
        <v>15</v>
      </c>
      <c r="C184" s="63">
        <v>15001505</v>
      </c>
      <c r="D184" s="63"/>
      <c r="E184" s="63" t="s">
        <v>217</v>
      </c>
      <c r="F184" s="63" t="s">
        <v>218</v>
      </c>
      <c r="G184" s="63"/>
      <c r="H184" s="63" t="s">
        <v>237</v>
      </c>
      <c r="I184" s="63" t="s">
        <v>238</v>
      </c>
      <c r="J184" s="63">
        <v>2015</v>
      </c>
      <c r="K184" s="63">
        <v>3</v>
      </c>
      <c r="L184" s="63" t="s">
        <v>44</v>
      </c>
      <c r="M184" s="63">
        <v>37668</v>
      </c>
      <c r="N184" s="63">
        <v>8.26</v>
      </c>
    </row>
    <row r="185" spans="1:14" ht="15" x14ac:dyDescent="0.25">
      <c r="A185" s="63" t="s">
        <v>14</v>
      </c>
      <c r="B185" s="63" t="s">
        <v>15</v>
      </c>
      <c r="C185" s="63">
        <v>15004459</v>
      </c>
      <c r="D185" s="63"/>
      <c r="E185" s="63" t="s">
        <v>217</v>
      </c>
      <c r="F185" s="63" t="s">
        <v>218</v>
      </c>
      <c r="G185" s="63"/>
      <c r="H185" s="63" t="s">
        <v>241</v>
      </c>
      <c r="I185" s="63" t="s">
        <v>234</v>
      </c>
      <c r="J185" s="63">
        <v>2015</v>
      </c>
      <c r="K185" s="63">
        <v>7</v>
      </c>
      <c r="L185" s="63" t="s">
        <v>242</v>
      </c>
      <c r="M185" s="63">
        <v>4317481</v>
      </c>
      <c r="N185" s="63">
        <v>196.87</v>
      </c>
    </row>
    <row r="186" spans="1:14" ht="15" x14ac:dyDescent="0.25">
      <c r="A186" s="63" t="s">
        <v>14</v>
      </c>
      <c r="B186" s="63" t="s">
        <v>15</v>
      </c>
      <c r="C186" s="63">
        <v>15005894</v>
      </c>
      <c r="D186" s="63"/>
      <c r="E186" s="63" t="s">
        <v>217</v>
      </c>
      <c r="F186" s="63" t="s">
        <v>218</v>
      </c>
      <c r="G186" s="63"/>
      <c r="H186" s="63" t="s">
        <v>352</v>
      </c>
      <c r="I186" s="63" t="s">
        <v>234</v>
      </c>
      <c r="J186" s="63">
        <v>2015</v>
      </c>
      <c r="K186" s="63">
        <v>9</v>
      </c>
      <c r="L186" s="63" t="s">
        <v>353</v>
      </c>
      <c r="M186" s="63">
        <v>8390541</v>
      </c>
      <c r="N186" s="63">
        <v>73.12</v>
      </c>
    </row>
    <row r="187" spans="1:14" ht="15" x14ac:dyDescent="0.25">
      <c r="A187" s="63" t="s">
        <v>14</v>
      </c>
      <c r="B187" s="63" t="s">
        <v>15</v>
      </c>
      <c r="C187" s="63">
        <v>15005894</v>
      </c>
      <c r="D187" s="63"/>
      <c r="E187" s="63" t="s">
        <v>217</v>
      </c>
      <c r="F187" s="63" t="s">
        <v>218</v>
      </c>
      <c r="G187" s="63"/>
      <c r="H187" s="63" t="s">
        <v>352</v>
      </c>
      <c r="I187" s="63" t="s">
        <v>234</v>
      </c>
      <c r="J187" s="63">
        <v>2015</v>
      </c>
      <c r="K187" s="63">
        <v>9</v>
      </c>
      <c r="L187" s="63" t="s">
        <v>44</v>
      </c>
      <c r="M187" s="63">
        <v>8390541</v>
      </c>
      <c r="N187" s="63">
        <v>3.75</v>
      </c>
    </row>
    <row r="188" spans="1:14" ht="15" x14ac:dyDescent="0.25">
      <c r="A188" s="63" t="s">
        <v>14</v>
      </c>
      <c r="B188" s="63" t="s">
        <v>15</v>
      </c>
      <c r="C188" s="63">
        <v>15005894</v>
      </c>
      <c r="D188" s="63"/>
      <c r="E188" s="63" t="s">
        <v>217</v>
      </c>
      <c r="F188" s="63" t="s">
        <v>218</v>
      </c>
      <c r="G188" s="63"/>
      <c r="H188" s="63" t="s">
        <v>352</v>
      </c>
      <c r="I188" s="63" t="s">
        <v>234</v>
      </c>
      <c r="J188" s="63">
        <v>2015</v>
      </c>
      <c r="K188" s="63">
        <v>9</v>
      </c>
      <c r="L188" s="63" t="s">
        <v>354</v>
      </c>
      <c r="M188" s="63">
        <v>8390541</v>
      </c>
      <c r="N188" s="63">
        <v>24.49</v>
      </c>
    </row>
    <row r="189" spans="1:14" ht="15" x14ac:dyDescent="0.25">
      <c r="A189" s="63" t="s">
        <v>14</v>
      </c>
      <c r="B189" s="63" t="s">
        <v>15</v>
      </c>
      <c r="C189" s="63">
        <v>15005829</v>
      </c>
      <c r="D189" s="63"/>
      <c r="E189" s="63" t="s">
        <v>217</v>
      </c>
      <c r="F189" s="63" t="s">
        <v>218</v>
      </c>
      <c r="G189" s="63"/>
      <c r="H189" s="63" t="s">
        <v>355</v>
      </c>
      <c r="I189" s="63" t="s">
        <v>234</v>
      </c>
      <c r="J189" s="63">
        <v>2015</v>
      </c>
      <c r="K189" s="63">
        <v>9</v>
      </c>
      <c r="L189" s="63" t="s">
        <v>356</v>
      </c>
      <c r="M189" s="63">
        <v>8526781</v>
      </c>
      <c r="N189" s="63">
        <v>266.52</v>
      </c>
    </row>
    <row r="190" spans="1:14" ht="15" x14ac:dyDescent="0.25">
      <c r="A190" s="63" t="s">
        <v>14</v>
      </c>
      <c r="B190" s="63" t="s">
        <v>15</v>
      </c>
      <c r="C190" s="63">
        <v>15005829</v>
      </c>
      <c r="D190" s="63"/>
      <c r="E190" s="63" t="s">
        <v>217</v>
      </c>
      <c r="F190" s="63" t="s">
        <v>218</v>
      </c>
      <c r="G190" s="63"/>
      <c r="H190" s="63" t="s">
        <v>355</v>
      </c>
      <c r="I190" s="63" t="s">
        <v>234</v>
      </c>
      <c r="J190" s="63">
        <v>2015</v>
      </c>
      <c r="K190" s="63">
        <v>9</v>
      </c>
      <c r="L190" s="63" t="s">
        <v>44</v>
      </c>
      <c r="M190" s="63">
        <v>8526781</v>
      </c>
      <c r="N190" s="63">
        <v>3.75</v>
      </c>
    </row>
    <row r="191" spans="1:14" ht="15" x14ac:dyDescent="0.25">
      <c r="A191" s="63" t="s">
        <v>14</v>
      </c>
      <c r="B191" s="63" t="s">
        <v>15</v>
      </c>
      <c r="C191" s="63">
        <v>15005635</v>
      </c>
      <c r="D191" s="63"/>
      <c r="E191" s="63" t="s">
        <v>357</v>
      </c>
      <c r="F191" s="63" t="s">
        <v>358</v>
      </c>
      <c r="G191" s="63"/>
      <c r="H191" s="63" t="s">
        <v>18</v>
      </c>
      <c r="I191" s="63" t="s">
        <v>19</v>
      </c>
      <c r="J191" s="63">
        <v>2015</v>
      </c>
      <c r="K191" s="63">
        <v>8</v>
      </c>
      <c r="L191" s="63" t="s">
        <v>359</v>
      </c>
      <c r="M191" s="63" t="s">
        <v>348</v>
      </c>
      <c r="N191" s="63">
        <v>45.71</v>
      </c>
    </row>
    <row r="192" spans="1:14" ht="15" x14ac:dyDescent="0.25">
      <c r="A192" s="63" t="s">
        <v>14</v>
      </c>
      <c r="B192" s="63" t="s">
        <v>15</v>
      </c>
      <c r="C192" s="63">
        <v>15001796</v>
      </c>
      <c r="D192" s="63"/>
      <c r="E192" s="63" t="s">
        <v>244</v>
      </c>
      <c r="F192" s="63" t="s">
        <v>245</v>
      </c>
      <c r="G192" s="63"/>
      <c r="H192" s="63" t="s">
        <v>18</v>
      </c>
      <c r="I192" s="63" t="s">
        <v>141</v>
      </c>
      <c r="J192" s="63">
        <v>2015</v>
      </c>
      <c r="K192" s="63">
        <v>3</v>
      </c>
      <c r="L192" s="63" t="s">
        <v>246</v>
      </c>
      <c r="M192" s="63" t="s">
        <v>247</v>
      </c>
      <c r="N192" s="63">
        <v>82.23</v>
      </c>
    </row>
    <row r="193" spans="1:15" ht="15" x14ac:dyDescent="0.25">
      <c r="A193" s="63" t="s">
        <v>14</v>
      </c>
      <c r="B193" s="63" t="s">
        <v>15</v>
      </c>
      <c r="C193" s="63">
        <v>15003211</v>
      </c>
      <c r="D193" s="63"/>
      <c r="E193" s="63" t="s">
        <v>244</v>
      </c>
      <c r="F193" s="63" t="s">
        <v>245</v>
      </c>
      <c r="G193" s="63"/>
      <c r="H193" s="63" t="s">
        <v>18</v>
      </c>
      <c r="I193" s="63" t="s">
        <v>141</v>
      </c>
      <c r="J193" s="63">
        <v>2015</v>
      </c>
      <c r="K193" s="63">
        <v>5</v>
      </c>
      <c r="L193" s="63" t="s">
        <v>248</v>
      </c>
      <c r="M193" s="63" t="s">
        <v>249</v>
      </c>
      <c r="N193" s="63">
        <v>82.23</v>
      </c>
      <c r="O193" s="63"/>
    </row>
    <row r="194" spans="1:15" ht="15" x14ac:dyDescent="0.25">
      <c r="A194" s="63" t="s">
        <v>14</v>
      </c>
      <c r="B194" s="63" t="s">
        <v>15</v>
      </c>
      <c r="C194" s="63">
        <v>15004846</v>
      </c>
      <c r="D194" s="63"/>
      <c r="E194" s="63" t="s">
        <v>360</v>
      </c>
      <c r="F194" s="63" t="s">
        <v>361</v>
      </c>
      <c r="G194" s="63"/>
      <c r="H194" s="63" t="s">
        <v>18</v>
      </c>
      <c r="I194" s="63" t="s">
        <v>19</v>
      </c>
      <c r="J194" s="63">
        <v>2015</v>
      </c>
      <c r="K194" s="63">
        <v>7</v>
      </c>
      <c r="L194" s="63" t="s">
        <v>362</v>
      </c>
      <c r="M194" s="63" t="s">
        <v>363</v>
      </c>
      <c r="N194" s="63">
        <v>413</v>
      </c>
      <c r="O194" s="63"/>
    </row>
    <row r="195" spans="1:15" ht="15" x14ac:dyDescent="0.25">
      <c r="A195" s="63" t="s">
        <v>14</v>
      </c>
      <c r="B195" s="63" t="s">
        <v>15</v>
      </c>
      <c r="C195" s="63">
        <v>15004894</v>
      </c>
      <c r="D195" s="63"/>
      <c r="E195" s="63" t="s">
        <v>360</v>
      </c>
      <c r="F195" s="63" t="s">
        <v>361</v>
      </c>
      <c r="G195" s="63"/>
      <c r="H195" s="63" t="s">
        <v>18</v>
      </c>
      <c r="I195" s="63" t="s">
        <v>19</v>
      </c>
      <c r="J195" s="63">
        <v>2015</v>
      </c>
      <c r="K195" s="63">
        <v>7</v>
      </c>
      <c r="L195" s="63" t="s">
        <v>23</v>
      </c>
      <c r="M195" s="63" t="s">
        <v>364</v>
      </c>
      <c r="N195" s="63">
        <v>90.31</v>
      </c>
      <c r="O195" s="63"/>
    </row>
    <row r="196" spans="1:15" ht="15" x14ac:dyDescent="0.25">
      <c r="A196" s="63" t="s">
        <v>14</v>
      </c>
      <c r="B196" s="63" t="s">
        <v>15</v>
      </c>
      <c r="C196" s="63">
        <v>15004894</v>
      </c>
      <c r="D196" s="63"/>
      <c r="E196" s="63" t="s">
        <v>360</v>
      </c>
      <c r="F196" s="63" t="s">
        <v>361</v>
      </c>
      <c r="G196" s="63"/>
      <c r="H196" s="63" t="s">
        <v>18</v>
      </c>
      <c r="I196" s="63" t="s">
        <v>19</v>
      </c>
      <c r="J196" s="63">
        <v>2015</v>
      </c>
      <c r="K196" s="63">
        <v>7</v>
      </c>
      <c r="L196" s="63" t="s">
        <v>23</v>
      </c>
      <c r="M196" s="63" t="s">
        <v>364</v>
      </c>
      <c r="N196" s="63">
        <v>1722.9</v>
      </c>
      <c r="O196" s="63"/>
    </row>
    <row r="197" spans="1:15" ht="15" x14ac:dyDescent="0.25">
      <c r="A197" s="63" t="s">
        <v>14</v>
      </c>
      <c r="B197" s="63" t="s">
        <v>15</v>
      </c>
      <c r="C197" s="63">
        <v>15004894</v>
      </c>
      <c r="D197" s="63"/>
      <c r="E197" s="63" t="s">
        <v>360</v>
      </c>
      <c r="F197" s="63" t="s">
        <v>361</v>
      </c>
      <c r="G197" s="63"/>
      <c r="H197" s="63" t="s">
        <v>18</v>
      </c>
      <c r="I197" s="63" t="s">
        <v>19</v>
      </c>
      <c r="J197" s="63">
        <v>2015</v>
      </c>
      <c r="K197" s="63">
        <v>7</v>
      </c>
      <c r="L197" s="63" t="s">
        <v>23</v>
      </c>
      <c r="M197" s="63" t="s">
        <v>364</v>
      </c>
      <c r="N197" s="63">
        <v>322.25</v>
      </c>
      <c r="O197" s="63"/>
    </row>
    <row r="198" spans="1:15" ht="15" x14ac:dyDescent="0.25">
      <c r="A198" s="63" t="s">
        <v>14</v>
      </c>
      <c r="B198" s="63" t="s">
        <v>15</v>
      </c>
      <c r="C198" s="63">
        <v>15005618</v>
      </c>
      <c r="D198" s="63"/>
      <c r="E198" s="63" t="s">
        <v>360</v>
      </c>
      <c r="F198" s="63" t="s">
        <v>361</v>
      </c>
      <c r="G198" s="63"/>
      <c r="H198" s="63" t="s">
        <v>18</v>
      </c>
      <c r="I198" s="63" t="s">
        <v>19</v>
      </c>
      <c r="J198" s="63">
        <v>2015</v>
      </c>
      <c r="K198" s="63">
        <v>8</v>
      </c>
      <c r="L198" s="63" t="s">
        <v>23</v>
      </c>
      <c r="M198" s="63" t="s">
        <v>365</v>
      </c>
      <c r="N198" s="63">
        <v>55</v>
      </c>
      <c r="O198" s="63"/>
    </row>
    <row r="199" spans="1:15" ht="15" x14ac:dyDescent="0.25">
      <c r="A199" s="63" t="s">
        <v>14</v>
      </c>
      <c r="B199" s="63" t="s">
        <v>15</v>
      </c>
      <c r="C199" s="63">
        <v>15005666</v>
      </c>
      <c r="D199" s="63"/>
      <c r="E199" s="63" t="s">
        <v>360</v>
      </c>
      <c r="F199" s="63" t="s">
        <v>361</v>
      </c>
      <c r="G199" s="63"/>
      <c r="H199" s="63" t="s">
        <v>18</v>
      </c>
      <c r="I199" s="63" t="s">
        <v>19</v>
      </c>
      <c r="J199" s="63">
        <v>2015</v>
      </c>
      <c r="K199" s="63">
        <v>8</v>
      </c>
      <c r="L199" s="63" t="s">
        <v>21</v>
      </c>
      <c r="M199" s="63" t="s">
        <v>366</v>
      </c>
      <c r="N199" s="63">
        <v>1385.7</v>
      </c>
      <c r="O199" s="63"/>
    </row>
    <row r="200" spans="1:15" ht="15" x14ac:dyDescent="0.25">
      <c r="A200" s="63" t="s">
        <v>14</v>
      </c>
      <c r="B200" s="63" t="s">
        <v>15</v>
      </c>
      <c r="C200" s="63"/>
      <c r="D200" s="63">
        <v>17</v>
      </c>
      <c r="E200" s="63" t="s">
        <v>251</v>
      </c>
      <c r="F200" s="63" t="s">
        <v>252</v>
      </c>
      <c r="G200" s="63"/>
      <c r="H200" s="63"/>
      <c r="I200" s="63" t="s">
        <v>18</v>
      </c>
      <c r="J200" s="63">
        <v>2015</v>
      </c>
      <c r="K200" s="63">
        <v>6</v>
      </c>
      <c r="L200" s="63" t="s">
        <v>253</v>
      </c>
      <c r="M200" s="63"/>
      <c r="N200" s="63">
        <v>252900</v>
      </c>
      <c r="O200" s="63">
        <v>901113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opLeftCell="A7" workbookViewId="0">
      <selection sqref="A1:L256"/>
    </sheetView>
  </sheetViews>
  <sheetFormatPr defaultRowHeight="12.75" x14ac:dyDescent="0.2"/>
  <sheetData>
    <row r="1" spans="1:12" ht="31.5" x14ac:dyDescent="0.2">
      <c r="A1" s="93">
        <v>15002651</v>
      </c>
      <c r="B1" s="83"/>
      <c r="C1" s="77" t="s">
        <v>16</v>
      </c>
      <c r="D1" s="84" t="s">
        <v>17</v>
      </c>
      <c r="E1" s="85"/>
      <c r="F1" s="84" t="s">
        <v>18</v>
      </c>
      <c r="G1" s="84" t="s">
        <v>19</v>
      </c>
      <c r="H1" s="84" t="s">
        <v>20</v>
      </c>
      <c r="I1" s="86">
        <v>4</v>
      </c>
      <c r="J1" s="84" t="s">
        <v>21</v>
      </c>
      <c r="K1" s="87" t="s">
        <v>22</v>
      </c>
      <c r="L1" s="94">
        <v>469.75</v>
      </c>
    </row>
    <row r="2" spans="1:12" ht="31.5" x14ac:dyDescent="0.2">
      <c r="A2" s="93">
        <v>15003627</v>
      </c>
      <c r="B2" s="83"/>
      <c r="C2" s="74"/>
      <c r="D2" s="84" t="s">
        <v>17</v>
      </c>
      <c r="E2" s="85"/>
      <c r="F2" s="84" t="s">
        <v>18</v>
      </c>
      <c r="G2" s="84" t="s">
        <v>19</v>
      </c>
      <c r="H2" s="84" t="s">
        <v>20</v>
      </c>
      <c r="I2" s="86">
        <v>5</v>
      </c>
      <c r="J2" s="84" t="s">
        <v>23</v>
      </c>
      <c r="K2" s="87" t="s">
        <v>24</v>
      </c>
      <c r="L2" s="94">
        <v>564.4</v>
      </c>
    </row>
    <row r="3" spans="1:12" ht="21" x14ac:dyDescent="0.2">
      <c r="A3" s="95"/>
      <c r="B3" s="88" t="s">
        <v>16</v>
      </c>
      <c r="C3" s="88" t="s">
        <v>397</v>
      </c>
      <c r="D3" s="89"/>
      <c r="E3" s="89"/>
      <c r="F3" s="89"/>
      <c r="G3" s="89"/>
      <c r="H3" s="89"/>
      <c r="I3" s="89"/>
      <c r="J3" s="89"/>
      <c r="K3" s="90"/>
      <c r="L3" s="96">
        <v>1034.1500000000001</v>
      </c>
    </row>
    <row r="4" spans="1:12" ht="42" x14ac:dyDescent="0.2">
      <c r="A4" s="93">
        <v>15001727</v>
      </c>
      <c r="B4" s="83"/>
      <c r="C4" s="78" t="s">
        <v>25</v>
      </c>
      <c r="D4" s="84" t="s">
        <v>26</v>
      </c>
      <c r="E4" s="85"/>
      <c r="F4" s="84" t="s">
        <v>27</v>
      </c>
      <c r="G4" s="84" t="s">
        <v>28</v>
      </c>
      <c r="H4" s="84" t="s">
        <v>20</v>
      </c>
      <c r="I4" s="86">
        <v>3</v>
      </c>
      <c r="J4" s="84" t="s">
        <v>29</v>
      </c>
      <c r="K4" s="87" t="s">
        <v>30</v>
      </c>
      <c r="L4" s="94">
        <v>24.8</v>
      </c>
    </row>
    <row r="5" spans="1:12" ht="42" x14ac:dyDescent="0.2">
      <c r="A5" s="93">
        <v>15001047</v>
      </c>
      <c r="B5" s="83"/>
      <c r="C5" s="79"/>
      <c r="D5" s="84" t="s">
        <v>26</v>
      </c>
      <c r="E5" s="85"/>
      <c r="F5" s="84" t="s">
        <v>31</v>
      </c>
      <c r="G5" s="84" t="s">
        <v>32</v>
      </c>
      <c r="H5" s="84" t="s">
        <v>20</v>
      </c>
      <c r="I5" s="86">
        <v>2</v>
      </c>
      <c r="J5" s="84" t="s">
        <v>33</v>
      </c>
      <c r="K5" s="87" t="s">
        <v>34</v>
      </c>
      <c r="L5" s="94">
        <v>2146.56</v>
      </c>
    </row>
    <row r="6" spans="1:12" ht="31.5" x14ac:dyDescent="0.2">
      <c r="A6" s="93">
        <v>15001286</v>
      </c>
      <c r="B6" s="83"/>
      <c r="C6" s="79"/>
      <c r="D6" s="84" t="s">
        <v>26</v>
      </c>
      <c r="E6" s="85"/>
      <c r="F6" s="84" t="s">
        <v>35</v>
      </c>
      <c r="G6" s="84" t="s">
        <v>36</v>
      </c>
      <c r="H6" s="84" t="s">
        <v>20</v>
      </c>
      <c r="I6" s="86">
        <v>2</v>
      </c>
      <c r="J6" s="84" t="s">
        <v>37</v>
      </c>
      <c r="K6" s="87" t="s">
        <v>38</v>
      </c>
      <c r="L6" s="94">
        <v>3305.43</v>
      </c>
    </row>
    <row r="7" spans="1:12" ht="31.5" x14ac:dyDescent="0.2">
      <c r="A7" s="93">
        <v>15002219</v>
      </c>
      <c r="B7" s="83"/>
      <c r="C7" s="79"/>
      <c r="D7" s="84" t="s">
        <v>26</v>
      </c>
      <c r="E7" s="85"/>
      <c r="F7" s="84" t="s">
        <v>35</v>
      </c>
      <c r="G7" s="84" t="s">
        <v>36</v>
      </c>
      <c r="H7" s="84" t="s">
        <v>20</v>
      </c>
      <c r="I7" s="86">
        <v>4</v>
      </c>
      <c r="J7" s="84" t="s">
        <v>37</v>
      </c>
      <c r="K7" s="87" t="s">
        <v>39</v>
      </c>
      <c r="L7" s="94">
        <v>1209.18</v>
      </c>
    </row>
    <row r="8" spans="1:12" ht="31.5" x14ac:dyDescent="0.2">
      <c r="A8" s="93">
        <v>15000097</v>
      </c>
      <c r="B8" s="83"/>
      <c r="C8" s="79"/>
      <c r="D8" s="84" t="s">
        <v>26</v>
      </c>
      <c r="E8" s="85"/>
      <c r="F8" s="84" t="s">
        <v>40</v>
      </c>
      <c r="G8" s="84" t="s">
        <v>41</v>
      </c>
      <c r="H8" s="84" t="s">
        <v>20</v>
      </c>
      <c r="I8" s="86">
        <v>1</v>
      </c>
      <c r="J8" s="84" t="s">
        <v>42</v>
      </c>
      <c r="K8" s="87" t="s">
        <v>43</v>
      </c>
      <c r="L8" s="94">
        <v>1443.46</v>
      </c>
    </row>
    <row r="9" spans="1:12" ht="21" x14ac:dyDescent="0.2">
      <c r="A9" s="93">
        <v>15000097</v>
      </c>
      <c r="B9" s="83"/>
      <c r="C9" s="79"/>
      <c r="D9" s="84" t="s">
        <v>26</v>
      </c>
      <c r="E9" s="85"/>
      <c r="F9" s="84" t="s">
        <v>40</v>
      </c>
      <c r="G9" s="84" t="s">
        <v>41</v>
      </c>
      <c r="H9" s="84" t="s">
        <v>20</v>
      </c>
      <c r="I9" s="86">
        <v>1</v>
      </c>
      <c r="J9" s="84" t="s">
        <v>44</v>
      </c>
      <c r="K9" s="87" t="s">
        <v>43</v>
      </c>
      <c r="L9" s="94">
        <v>9.93</v>
      </c>
    </row>
    <row r="10" spans="1:12" ht="42" x14ac:dyDescent="0.2">
      <c r="A10" s="93">
        <v>15001819</v>
      </c>
      <c r="B10" s="83"/>
      <c r="C10" s="79"/>
      <c r="D10" s="84" t="s">
        <v>26</v>
      </c>
      <c r="E10" s="85"/>
      <c r="F10" s="84" t="s">
        <v>45</v>
      </c>
      <c r="G10" s="84" t="s">
        <v>32</v>
      </c>
      <c r="H10" s="84" t="s">
        <v>20</v>
      </c>
      <c r="I10" s="86">
        <v>3</v>
      </c>
      <c r="J10" s="84" t="s">
        <v>33</v>
      </c>
      <c r="K10" s="87" t="s">
        <v>46</v>
      </c>
      <c r="L10" s="94">
        <v>495.36</v>
      </c>
    </row>
    <row r="11" spans="1:12" ht="42" x14ac:dyDescent="0.2">
      <c r="A11" s="93">
        <v>15000640</v>
      </c>
      <c r="B11" s="83"/>
      <c r="C11" s="79"/>
      <c r="D11" s="84" t="s">
        <v>26</v>
      </c>
      <c r="E11" s="85"/>
      <c r="F11" s="84" t="s">
        <v>47</v>
      </c>
      <c r="G11" s="84" t="s">
        <v>48</v>
      </c>
      <c r="H11" s="84" t="s">
        <v>20</v>
      </c>
      <c r="I11" s="86">
        <v>2</v>
      </c>
      <c r="J11" s="84" t="s">
        <v>49</v>
      </c>
      <c r="K11" s="87" t="s">
        <v>50</v>
      </c>
      <c r="L11" s="94">
        <v>43.54</v>
      </c>
    </row>
    <row r="12" spans="1:12" ht="42" x14ac:dyDescent="0.2">
      <c r="A12" s="93">
        <v>15001488</v>
      </c>
      <c r="B12" s="83"/>
      <c r="C12" s="79"/>
      <c r="D12" s="84" t="s">
        <v>26</v>
      </c>
      <c r="E12" s="85"/>
      <c r="F12" s="84" t="s">
        <v>47</v>
      </c>
      <c r="G12" s="84" t="s">
        <v>48</v>
      </c>
      <c r="H12" s="84" t="s">
        <v>20</v>
      </c>
      <c r="I12" s="86">
        <v>3</v>
      </c>
      <c r="J12" s="84" t="s">
        <v>49</v>
      </c>
      <c r="K12" s="87" t="s">
        <v>51</v>
      </c>
      <c r="L12" s="94">
        <v>36</v>
      </c>
    </row>
    <row r="13" spans="1:12" ht="42" x14ac:dyDescent="0.2">
      <c r="A13" s="93">
        <v>15002130</v>
      </c>
      <c r="B13" s="83"/>
      <c r="C13" s="79"/>
      <c r="D13" s="84" t="s">
        <v>26</v>
      </c>
      <c r="E13" s="85"/>
      <c r="F13" s="84" t="s">
        <v>47</v>
      </c>
      <c r="G13" s="84" t="s">
        <v>48</v>
      </c>
      <c r="H13" s="84" t="s">
        <v>20</v>
      </c>
      <c r="I13" s="86">
        <v>4</v>
      </c>
      <c r="J13" s="84" t="s">
        <v>49</v>
      </c>
      <c r="K13" s="87" t="s">
        <v>52</v>
      </c>
      <c r="L13" s="94">
        <v>36</v>
      </c>
    </row>
    <row r="14" spans="1:12" ht="42" x14ac:dyDescent="0.2">
      <c r="A14" s="93">
        <v>15002875</v>
      </c>
      <c r="B14" s="83"/>
      <c r="C14" s="79"/>
      <c r="D14" s="84" t="s">
        <v>26</v>
      </c>
      <c r="E14" s="85"/>
      <c r="F14" s="84" t="s">
        <v>47</v>
      </c>
      <c r="G14" s="84" t="s">
        <v>48</v>
      </c>
      <c r="H14" s="84" t="s">
        <v>20</v>
      </c>
      <c r="I14" s="86">
        <v>5</v>
      </c>
      <c r="J14" s="84" t="s">
        <v>49</v>
      </c>
      <c r="K14" s="87" t="s">
        <v>53</v>
      </c>
      <c r="L14" s="94">
        <v>36</v>
      </c>
    </row>
    <row r="15" spans="1:12" ht="42" x14ac:dyDescent="0.2">
      <c r="A15" s="93">
        <v>15004061</v>
      </c>
      <c r="B15" s="83"/>
      <c r="C15" s="79"/>
      <c r="D15" s="84" t="s">
        <v>26</v>
      </c>
      <c r="E15" s="85"/>
      <c r="F15" s="84" t="s">
        <v>47</v>
      </c>
      <c r="G15" s="84" t="s">
        <v>48</v>
      </c>
      <c r="H15" s="84" t="s">
        <v>20</v>
      </c>
      <c r="I15" s="86">
        <v>6</v>
      </c>
      <c r="J15" s="84" t="s">
        <v>49</v>
      </c>
      <c r="K15" s="87" t="s">
        <v>54</v>
      </c>
      <c r="L15" s="94">
        <v>36</v>
      </c>
    </row>
    <row r="16" spans="1:12" ht="42" x14ac:dyDescent="0.2">
      <c r="A16" s="93">
        <v>15004739</v>
      </c>
      <c r="B16" s="83"/>
      <c r="C16" s="79"/>
      <c r="D16" s="84" t="s">
        <v>26</v>
      </c>
      <c r="E16" s="85"/>
      <c r="F16" s="84" t="s">
        <v>47</v>
      </c>
      <c r="G16" s="84" t="s">
        <v>48</v>
      </c>
      <c r="H16" s="84" t="s">
        <v>20</v>
      </c>
      <c r="I16" s="86">
        <v>7</v>
      </c>
      <c r="J16" s="84" t="s">
        <v>49</v>
      </c>
      <c r="K16" s="87" t="s">
        <v>55</v>
      </c>
      <c r="L16" s="94">
        <v>39.33</v>
      </c>
    </row>
    <row r="17" spans="1:12" ht="42" x14ac:dyDescent="0.2">
      <c r="A17" s="93">
        <v>15005323</v>
      </c>
      <c r="B17" s="83"/>
      <c r="C17" s="79"/>
      <c r="D17" s="84" t="s">
        <v>26</v>
      </c>
      <c r="E17" s="85"/>
      <c r="F17" s="84" t="s">
        <v>47</v>
      </c>
      <c r="G17" s="84" t="s">
        <v>48</v>
      </c>
      <c r="H17" s="84" t="s">
        <v>20</v>
      </c>
      <c r="I17" s="86">
        <v>8</v>
      </c>
      <c r="J17" s="84" t="s">
        <v>49</v>
      </c>
      <c r="K17" s="87" t="s">
        <v>398</v>
      </c>
      <c r="L17" s="94">
        <v>36</v>
      </c>
    </row>
    <row r="18" spans="1:12" ht="42" x14ac:dyDescent="0.2">
      <c r="A18" s="93">
        <v>15005867</v>
      </c>
      <c r="B18" s="83"/>
      <c r="C18" s="79"/>
      <c r="D18" s="84" t="s">
        <v>26</v>
      </c>
      <c r="E18" s="85"/>
      <c r="F18" s="84" t="s">
        <v>47</v>
      </c>
      <c r="G18" s="84" t="s">
        <v>48</v>
      </c>
      <c r="H18" s="84" t="s">
        <v>20</v>
      </c>
      <c r="I18" s="86">
        <v>9</v>
      </c>
      <c r="J18" s="84" t="s">
        <v>49</v>
      </c>
      <c r="K18" s="87" t="s">
        <v>399</v>
      </c>
      <c r="L18" s="94">
        <v>36</v>
      </c>
    </row>
    <row r="19" spans="1:12" ht="42" x14ac:dyDescent="0.2">
      <c r="A19" s="93">
        <v>15006663</v>
      </c>
      <c r="B19" s="83"/>
      <c r="C19" s="79"/>
      <c r="D19" s="84" t="s">
        <v>26</v>
      </c>
      <c r="E19" s="85"/>
      <c r="F19" s="84" t="s">
        <v>47</v>
      </c>
      <c r="G19" s="84" t="s">
        <v>48</v>
      </c>
      <c r="H19" s="84" t="s">
        <v>20</v>
      </c>
      <c r="I19" s="86">
        <v>10</v>
      </c>
      <c r="J19" s="84" t="s">
        <v>49</v>
      </c>
      <c r="K19" s="87" t="s">
        <v>400</v>
      </c>
      <c r="L19" s="94">
        <v>36</v>
      </c>
    </row>
    <row r="20" spans="1:12" ht="42" x14ac:dyDescent="0.2">
      <c r="A20" s="93">
        <v>15001328</v>
      </c>
      <c r="B20" s="83"/>
      <c r="C20" s="79"/>
      <c r="D20" s="84" t="s">
        <v>26</v>
      </c>
      <c r="E20" s="85"/>
      <c r="F20" s="84" t="s">
        <v>56</v>
      </c>
      <c r="G20" s="84" t="s">
        <v>28</v>
      </c>
      <c r="H20" s="84" t="s">
        <v>20</v>
      </c>
      <c r="I20" s="86">
        <v>3</v>
      </c>
      <c r="J20" s="84" t="s">
        <v>29</v>
      </c>
      <c r="K20" s="87" t="s">
        <v>57</v>
      </c>
      <c r="L20" s="94">
        <v>24.8</v>
      </c>
    </row>
    <row r="21" spans="1:12" ht="42" x14ac:dyDescent="0.2">
      <c r="A21" s="93">
        <v>15002110</v>
      </c>
      <c r="B21" s="83"/>
      <c r="C21" s="79"/>
      <c r="D21" s="84" t="s">
        <v>26</v>
      </c>
      <c r="E21" s="85"/>
      <c r="F21" s="84" t="s">
        <v>56</v>
      </c>
      <c r="G21" s="84" t="s">
        <v>28</v>
      </c>
      <c r="H21" s="84" t="s">
        <v>20</v>
      </c>
      <c r="I21" s="86">
        <v>4</v>
      </c>
      <c r="J21" s="84" t="s">
        <v>29</v>
      </c>
      <c r="K21" s="87" t="s">
        <v>58</v>
      </c>
      <c r="L21" s="94">
        <v>12.4</v>
      </c>
    </row>
    <row r="22" spans="1:12" ht="42" x14ac:dyDescent="0.2">
      <c r="A22" s="93">
        <v>15004541</v>
      </c>
      <c r="B22" s="83"/>
      <c r="C22" s="79"/>
      <c r="D22" s="84" t="s">
        <v>26</v>
      </c>
      <c r="E22" s="85"/>
      <c r="F22" s="84" t="s">
        <v>56</v>
      </c>
      <c r="G22" s="84" t="s">
        <v>28</v>
      </c>
      <c r="H22" s="84" t="s">
        <v>20</v>
      </c>
      <c r="I22" s="86">
        <v>7</v>
      </c>
      <c r="J22" s="84" t="s">
        <v>29</v>
      </c>
      <c r="K22" s="87" t="s">
        <v>59</v>
      </c>
      <c r="L22" s="94">
        <v>24.8</v>
      </c>
    </row>
    <row r="23" spans="1:12" ht="42" x14ac:dyDescent="0.2">
      <c r="A23" s="93">
        <v>15004780</v>
      </c>
      <c r="B23" s="83"/>
      <c r="C23" s="79"/>
      <c r="D23" s="84" t="s">
        <v>26</v>
      </c>
      <c r="E23" s="85"/>
      <c r="F23" s="84" t="s">
        <v>56</v>
      </c>
      <c r="G23" s="84" t="s">
        <v>28</v>
      </c>
      <c r="H23" s="84" t="s">
        <v>20</v>
      </c>
      <c r="I23" s="86">
        <v>7</v>
      </c>
      <c r="J23" s="84" t="s">
        <v>29</v>
      </c>
      <c r="K23" s="87" t="s">
        <v>336</v>
      </c>
      <c r="L23" s="94">
        <v>27.41</v>
      </c>
    </row>
    <row r="24" spans="1:12" ht="42" x14ac:dyDescent="0.2">
      <c r="A24" s="93">
        <v>15005857</v>
      </c>
      <c r="B24" s="83"/>
      <c r="C24" s="79"/>
      <c r="D24" s="84" t="s">
        <v>26</v>
      </c>
      <c r="E24" s="85"/>
      <c r="F24" s="84" t="s">
        <v>56</v>
      </c>
      <c r="G24" s="84" t="s">
        <v>28</v>
      </c>
      <c r="H24" s="84" t="s">
        <v>20</v>
      </c>
      <c r="I24" s="86">
        <v>9</v>
      </c>
      <c r="J24" s="84" t="s">
        <v>29</v>
      </c>
      <c r="K24" s="87" t="s">
        <v>337</v>
      </c>
      <c r="L24" s="94">
        <v>24.8</v>
      </c>
    </row>
    <row r="25" spans="1:12" ht="42" x14ac:dyDescent="0.2">
      <c r="A25" s="93">
        <v>15006210</v>
      </c>
      <c r="B25" s="83"/>
      <c r="C25" s="79"/>
      <c r="D25" s="84" t="s">
        <v>26</v>
      </c>
      <c r="E25" s="85"/>
      <c r="F25" s="84" t="s">
        <v>56</v>
      </c>
      <c r="G25" s="84" t="s">
        <v>28</v>
      </c>
      <c r="H25" s="84" t="s">
        <v>20</v>
      </c>
      <c r="I25" s="86">
        <v>9</v>
      </c>
      <c r="J25" s="84" t="s">
        <v>29</v>
      </c>
      <c r="K25" s="87" t="s">
        <v>401</v>
      </c>
      <c r="L25" s="94">
        <v>12.4</v>
      </c>
    </row>
    <row r="26" spans="1:12" ht="42" x14ac:dyDescent="0.2">
      <c r="A26" s="93">
        <v>15006651</v>
      </c>
      <c r="B26" s="83"/>
      <c r="C26" s="79"/>
      <c r="D26" s="84" t="s">
        <v>26</v>
      </c>
      <c r="E26" s="85"/>
      <c r="F26" s="84" t="s">
        <v>56</v>
      </c>
      <c r="G26" s="84" t="s">
        <v>28</v>
      </c>
      <c r="H26" s="84" t="s">
        <v>20</v>
      </c>
      <c r="I26" s="86">
        <v>10</v>
      </c>
      <c r="J26" s="84" t="s">
        <v>29</v>
      </c>
      <c r="K26" s="87" t="s">
        <v>402</v>
      </c>
      <c r="L26" s="94">
        <v>260.37</v>
      </c>
    </row>
    <row r="27" spans="1:12" ht="42" x14ac:dyDescent="0.2">
      <c r="A27" s="93">
        <v>15006699</v>
      </c>
      <c r="B27" s="83"/>
      <c r="C27" s="79"/>
      <c r="D27" s="84" t="s">
        <v>26</v>
      </c>
      <c r="E27" s="85"/>
      <c r="F27" s="84" t="s">
        <v>56</v>
      </c>
      <c r="G27" s="84" t="s">
        <v>28</v>
      </c>
      <c r="H27" s="84" t="s">
        <v>20</v>
      </c>
      <c r="I27" s="86">
        <v>10</v>
      </c>
      <c r="J27" s="84" t="s">
        <v>29</v>
      </c>
      <c r="K27" s="87" t="s">
        <v>403</v>
      </c>
      <c r="L27" s="94">
        <v>18.600000000000001</v>
      </c>
    </row>
    <row r="28" spans="1:12" ht="42" x14ac:dyDescent="0.2">
      <c r="A28" s="93">
        <v>15002220</v>
      </c>
      <c r="B28" s="83"/>
      <c r="C28" s="79"/>
      <c r="D28" s="84" t="s">
        <v>26</v>
      </c>
      <c r="E28" s="85"/>
      <c r="F28" s="84" t="s">
        <v>60</v>
      </c>
      <c r="G28" s="84" t="s">
        <v>36</v>
      </c>
      <c r="H28" s="84" t="s">
        <v>20</v>
      </c>
      <c r="I28" s="86">
        <v>4</v>
      </c>
      <c r="J28" s="84" t="s">
        <v>61</v>
      </c>
      <c r="K28" s="87" t="s">
        <v>62</v>
      </c>
      <c r="L28" s="94">
        <v>1800.96</v>
      </c>
    </row>
    <row r="29" spans="1:12" ht="42" x14ac:dyDescent="0.2">
      <c r="A29" s="93">
        <v>15002222</v>
      </c>
      <c r="B29" s="83"/>
      <c r="C29" s="79"/>
      <c r="D29" s="84" t="s">
        <v>26</v>
      </c>
      <c r="E29" s="85"/>
      <c r="F29" s="84" t="s">
        <v>60</v>
      </c>
      <c r="G29" s="84" t="s">
        <v>36</v>
      </c>
      <c r="H29" s="84" t="s">
        <v>20</v>
      </c>
      <c r="I29" s="86">
        <v>4</v>
      </c>
      <c r="J29" s="84" t="s">
        <v>61</v>
      </c>
      <c r="K29" s="87" t="s">
        <v>63</v>
      </c>
      <c r="L29" s="94">
        <v>1351.11</v>
      </c>
    </row>
    <row r="30" spans="1:12" ht="42" x14ac:dyDescent="0.2">
      <c r="A30" s="93">
        <v>15002403</v>
      </c>
      <c r="B30" s="83"/>
      <c r="C30" s="79"/>
      <c r="D30" s="84" t="s">
        <v>26</v>
      </c>
      <c r="E30" s="85"/>
      <c r="F30" s="84" t="s">
        <v>64</v>
      </c>
      <c r="G30" s="84" t="s">
        <v>65</v>
      </c>
      <c r="H30" s="84" t="s">
        <v>20</v>
      </c>
      <c r="I30" s="86">
        <v>4</v>
      </c>
      <c r="J30" s="84" t="s">
        <v>66</v>
      </c>
      <c r="K30" s="87" t="s">
        <v>67</v>
      </c>
      <c r="L30" s="94">
        <v>430</v>
      </c>
    </row>
    <row r="31" spans="1:12" ht="21" x14ac:dyDescent="0.2">
      <c r="A31" s="93">
        <v>15002403</v>
      </c>
      <c r="B31" s="83"/>
      <c r="C31" s="79"/>
      <c r="D31" s="84" t="s">
        <v>26</v>
      </c>
      <c r="E31" s="85"/>
      <c r="F31" s="84" t="s">
        <v>64</v>
      </c>
      <c r="G31" s="84" t="s">
        <v>65</v>
      </c>
      <c r="H31" s="84" t="s">
        <v>20</v>
      </c>
      <c r="I31" s="86">
        <v>4</v>
      </c>
      <c r="J31" s="84" t="s">
        <v>44</v>
      </c>
      <c r="K31" s="87" t="s">
        <v>67</v>
      </c>
      <c r="L31" s="94">
        <v>59.35</v>
      </c>
    </row>
    <row r="32" spans="1:12" ht="31.5" x14ac:dyDescent="0.2">
      <c r="A32" s="93">
        <v>15002221</v>
      </c>
      <c r="B32" s="83"/>
      <c r="C32" s="79"/>
      <c r="D32" s="84" t="s">
        <v>26</v>
      </c>
      <c r="E32" s="85"/>
      <c r="F32" s="84" t="s">
        <v>68</v>
      </c>
      <c r="G32" s="84" t="s">
        <v>36</v>
      </c>
      <c r="H32" s="84" t="s">
        <v>20</v>
      </c>
      <c r="I32" s="86">
        <v>4</v>
      </c>
      <c r="J32" s="84" t="s">
        <v>69</v>
      </c>
      <c r="K32" s="87" t="s">
        <v>70</v>
      </c>
      <c r="L32" s="94">
        <v>4543.5600000000004</v>
      </c>
    </row>
    <row r="33" spans="1:12" ht="31.5" x14ac:dyDescent="0.2">
      <c r="A33" s="93">
        <v>15004549</v>
      </c>
      <c r="B33" s="83"/>
      <c r="C33" s="79"/>
      <c r="D33" s="84" t="s">
        <v>26</v>
      </c>
      <c r="E33" s="85"/>
      <c r="F33" s="84" t="s">
        <v>71</v>
      </c>
      <c r="G33" s="84" t="s">
        <v>36</v>
      </c>
      <c r="H33" s="84" t="s">
        <v>20</v>
      </c>
      <c r="I33" s="86">
        <v>7</v>
      </c>
      <c r="J33" s="84" t="s">
        <v>69</v>
      </c>
      <c r="K33" s="87" t="s">
        <v>72</v>
      </c>
      <c r="L33" s="94">
        <v>9940.98</v>
      </c>
    </row>
    <row r="34" spans="1:12" ht="21" x14ac:dyDescent="0.2">
      <c r="A34" s="93">
        <v>15005980</v>
      </c>
      <c r="B34" s="83"/>
      <c r="C34" s="79"/>
      <c r="D34" s="84" t="s">
        <v>26</v>
      </c>
      <c r="E34" s="85"/>
      <c r="F34" s="84" t="s">
        <v>404</v>
      </c>
      <c r="G34" s="84" t="s">
        <v>375</v>
      </c>
      <c r="H34" s="84" t="s">
        <v>20</v>
      </c>
      <c r="I34" s="86">
        <v>9</v>
      </c>
      <c r="J34" s="84" t="s">
        <v>405</v>
      </c>
      <c r="K34" s="87" t="s">
        <v>406</v>
      </c>
      <c r="L34" s="94">
        <v>464.94</v>
      </c>
    </row>
    <row r="35" spans="1:12" ht="42" x14ac:dyDescent="0.2">
      <c r="A35" s="93">
        <v>15005973</v>
      </c>
      <c r="B35" s="83"/>
      <c r="C35" s="79"/>
      <c r="D35" s="84" t="s">
        <v>26</v>
      </c>
      <c r="E35" s="85"/>
      <c r="F35" s="84" t="s">
        <v>407</v>
      </c>
      <c r="G35" s="84" t="s">
        <v>65</v>
      </c>
      <c r="H35" s="84" t="s">
        <v>20</v>
      </c>
      <c r="I35" s="86">
        <v>9</v>
      </c>
      <c r="J35" s="84" t="s">
        <v>66</v>
      </c>
      <c r="K35" s="87" t="s">
        <v>408</v>
      </c>
      <c r="L35" s="94">
        <v>215.25</v>
      </c>
    </row>
    <row r="36" spans="1:12" ht="21" x14ac:dyDescent="0.2">
      <c r="A36" s="93">
        <v>15005973</v>
      </c>
      <c r="B36" s="83"/>
      <c r="C36" s="74"/>
      <c r="D36" s="84" t="s">
        <v>26</v>
      </c>
      <c r="E36" s="85"/>
      <c r="F36" s="84" t="s">
        <v>407</v>
      </c>
      <c r="G36" s="84" t="s">
        <v>65</v>
      </c>
      <c r="H36" s="84" t="s">
        <v>20</v>
      </c>
      <c r="I36" s="86">
        <v>9</v>
      </c>
      <c r="J36" s="84" t="s">
        <v>44</v>
      </c>
      <c r="K36" s="87" t="s">
        <v>408</v>
      </c>
      <c r="L36" s="94">
        <v>73.760000000000005</v>
      </c>
    </row>
    <row r="37" spans="1:12" ht="21" x14ac:dyDescent="0.2">
      <c r="A37" s="95"/>
      <c r="B37" s="88" t="s">
        <v>25</v>
      </c>
      <c r="C37" s="88" t="s">
        <v>397</v>
      </c>
      <c r="D37" s="89"/>
      <c r="E37" s="89"/>
      <c r="F37" s="89"/>
      <c r="G37" s="89"/>
      <c r="H37" s="89"/>
      <c r="I37" s="89"/>
      <c r="J37" s="89"/>
      <c r="K37" s="90"/>
      <c r="L37" s="96">
        <v>28255.08</v>
      </c>
    </row>
    <row r="38" spans="1:12" ht="21" x14ac:dyDescent="0.2">
      <c r="A38" s="93">
        <v>15001654</v>
      </c>
      <c r="B38" s="83"/>
      <c r="C38" s="78" t="s">
        <v>73</v>
      </c>
      <c r="D38" s="84" t="s">
        <v>74</v>
      </c>
      <c r="E38" s="85"/>
      <c r="F38" s="84" t="s">
        <v>18</v>
      </c>
      <c r="G38" s="84" t="s">
        <v>75</v>
      </c>
      <c r="H38" s="84" t="s">
        <v>20</v>
      </c>
      <c r="I38" s="86">
        <v>3</v>
      </c>
      <c r="J38" s="84" t="s">
        <v>76</v>
      </c>
      <c r="K38" s="87" t="s">
        <v>77</v>
      </c>
      <c r="L38" s="94">
        <v>14.98</v>
      </c>
    </row>
    <row r="39" spans="1:12" ht="31.5" x14ac:dyDescent="0.2">
      <c r="A39" s="93">
        <v>15005457</v>
      </c>
      <c r="B39" s="83"/>
      <c r="C39" s="74"/>
      <c r="D39" s="84" t="s">
        <v>74</v>
      </c>
      <c r="E39" s="85"/>
      <c r="F39" s="84" t="s">
        <v>18</v>
      </c>
      <c r="G39" s="84" t="s">
        <v>338</v>
      </c>
      <c r="H39" s="84" t="s">
        <v>20</v>
      </c>
      <c r="I39" s="86">
        <v>8</v>
      </c>
      <c r="J39" s="84" t="s">
        <v>339</v>
      </c>
      <c r="K39" s="87" t="s">
        <v>409</v>
      </c>
      <c r="L39" s="94">
        <v>12.44</v>
      </c>
    </row>
    <row r="40" spans="1:12" ht="21" x14ac:dyDescent="0.2">
      <c r="A40" s="95"/>
      <c r="B40" s="88" t="s">
        <v>73</v>
      </c>
      <c r="C40" s="88" t="s">
        <v>397</v>
      </c>
      <c r="D40" s="89"/>
      <c r="E40" s="89"/>
      <c r="F40" s="89"/>
      <c r="G40" s="89"/>
      <c r="H40" s="89"/>
      <c r="I40" s="89"/>
      <c r="J40" s="89"/>
      <c r="K40" s="90"/>
      <c r="L40" s="96">
        <v>27.42</v>
      </c>
    </row>
    <row r="41" spans="1:12" ht="31.5" x14ac:dyDescent="0.2">
      <c r="A41" s="93">
        <v>15000393</v>
      </c>
      <c r="B41" s="83"/>
      <c r="C41" s="78" t="s">
        <v>78</v>
      </c>
      <c r="D41" s="84" t="s">
        <v>79</v>
      </c>
      <c r="E41" s="85"/>
      <c r="F41" s="84" t="s">
        <v>18</v>
      </c>
      <c r="G41" s="84" t="s">
        <v>19</v>
      </c>
      <c r="H41" s="84" t="s">
        <v>20</v>
      </c>
      <c r="I41" s="86">
        <v>1</v>
      </c>
      <c r="J41" s="84" t="s">
        <v>80</v>
      </c>
      <c r="K41" s="87" t="s">
        <v>81</v>
      </c>
      <c r="L41" s="94">
        <v>222.94</v>
      </c>
    </row>
    <row r="42" spans="1:12" ht="31.5" x14ac:dyDescent="0.2">
      <c r="A42" s="93">
        <v>15006382</v>
      </c>
      <c r="B42" s="83"/>
      <c r="C42" s="79"/>
      <c r="D42" s="84" t="s">
        <v>79</v>
      </c>
      <c r="E42" s="85"/>
      <c r="F42" s="84" t="s">
        <v>18</v>
      </c>
      <c r="G42" s="84" t="s">
        <v>19</v>
      </c>
      <c r="H42" s="84" t="s">
        <v>20</v>
      </c>
      <c r="I42" s="86">
        <v>9</v>
      </c>
      <c r="J42" s="84" t="s">
        <v>410</v>
      </c>
      <c r="K42" s="87" t="s">
        <v>411</v>
      </c>
      <c r="L42" s="94">
        <v>301</v>
      </c>
    </row>
    <row r="43" spans="1:12" ht="31.5" x14ac:dyDescent="0.2">
      <c r="A43" s="93">
        <v>15006382</v>
      </c>
      <c r="B43" s="83"/>
      <c r="C43" s="74"/>
      <c r="D43" s="84" t="s">
        <v>79</v>
      </c>
      <c r="E43" s="85"/>
      <c r="F43" s="84" t="s">
        <v>18</v>
      </c>
      <c r="G43" s="84" t="s">
        <v>19</v>
      </c>
      <c r="H43" s="84" t="s">
        <v>20</v>
      </c>
      <c r="I43" s="86">
        <v>9</v>
      </c>
      <c r="J43" s="84" t="s">
        <v>86</v>
      </c>
      <c r="K43" s="87" t="s">
        <v>411</v>
      </c>
      <c r="L43" s="94">
        <v>22.95</v>
      </c>
    </row>
    <row r="44" spans="1:12" ht="21" x14ac:dyDescent="0.2">
      <c r="A44" s="95"/>
      <c r="B44" s="88" t="s">
        <v>78</v>
      </c>
      <c r="C44" s="88" t="s">
        <v>397</v>
      </c>
      <c r="D44" s="89"/>
      <c r="E44" s="89"/>
      <c r="F44" s="89"/>
      <c r="G44" s="89"/>
      <c r="H44" s="89"/>
      <c r="I44" s="89"/>
      <c r="J44" s="89"/>
      <c r="K44" s="90"/>
      <c r="L44" s="96">
        <v>546.89</v>
      </c>
    </row>
    <row r="45" spans="1:12" ht="31.5" x14ac:dyDescent="0.2">
      <c r="A45" s="93">
        <v>15001917</v>
      </c>
      <c r="B45" s="83"/>
      <c r="C45" s="78" t="s">
        <v>82</v>
      </c>
      <c r="D45" s="84" t="s">
        <v>83</v>
      </c>
      <c r="E45" s="85"/>
      <c r="F45" s="84" t="s">
        <v>18</v>
      </c>
      <c r="G45" s="84" t="s">
        <v>19</v>
      </c>
      <c r="H45" s="84" t="s">
        <v>20</v>
      </c>
      <c r="I45" s="86">
        <v>3</v>
      </c>
      <c r="J45" s="84" t="s">
        <v>84</v>
      </c>
      <c r="K45" s="87" t="s">
        <v>85</v>
      </c>
      <c r="L45" s="94">
        <v>578.62</v>
      </c>
    </row>
    <row r="46" spans="1:12" ht="21" x14ac:dyDescent="0.2">
      <c r="A46" s="93">
        <v>15001917</v>
      </c>
      <c r="B46" s="83"/>
      <c r="C46" s="79"/>
      <c r="D46" s="84" t="s">
        <v>83</v>
      </c>
      <c r="E46" s="85"/>
      <c r="F46" s="84" t="s">
        <v>18</v>
      </c>
      <c r="G46" s="84" t="s">
        <v>19</v>
      </c>
      <c r="H46" s="84" t="s">
        <v>20</v>
      </c>
      <c r="I46" s="86">
        <v>3</v>
      </c>
      <c r="J46" s="84" t="s">
        <v>86</v>
      </c>
      <c r="K46" s="87" t="s">
        <v>85</v>
      </c>
      <c r="L46" s="94">
        <v>43.4</v>
      </c>
    </row>
    <row r="47" spans="1:12" ht="21" x14ac:dyDescent="0.2">
      <c r="A47" s="93">
        <v>15004261</v>
      </c>
      <c r="B47" s="83"/>
      <c r="C47" s="79"/>
      <c r="D47" s="84" t="s">
        <v>83</v>
      </c>
      <c r="E47" s="85"/>
      <c r="F47" s="84" t="s">
        <v>18</v>
      </c>
      <c r="G47" s="84" t="s">
        <v>19</v>
      </c>
      <c r="H47" s="84" t="s">
        <v>20</v>
      </c>
      <c r="I47" s="86">
        <v>6</v>
      </c>
      <c r="J47" s="84" t="s">
        <v>87</v>
      </c>
      <c r="K47" s="87" t="s">
        <v>88</v>
      </c>
      <c r="L47" s="94">
        <v>708.75</v>
      </c>
    </row>
    <row r="48" spans="1:12" ht="31.5" x14ac:dyDescent="0.2">
      <c r="A48" s="93">
        <v>15004261</v>
      </c>
      <c r="B48" s="83"/>
      <c r="C48" s="79"/>
      <c r="D48" s="84" t="s">
        <v>83</v>
      </c>
      <c r="E48" s="85"/>
      <c r="F48" s="84" t="s">
        <v>18</v>
      </c>
      <c r="G48" s="84" t="s">
        <v>19</v>
      </c>
      <c r="H48" s="84" t="s">
        <v>20</v>
      </c>
      <c r="I48" s="86">
        <v>6</v>
      </c>
      <c r="J48" s="84" t="s">
        <v>89</v>
      </c>
      <c r="K48" s="87" t="s">
        <v>88</v>
      </c>
      <c r="L48" s="94">
        <v>19.440000000000001</v>
      </c>
    </row>
    <row r="49" spans="1:12" ht="31.5" x14ac:dyDescent="0.2">
      <c r="A49" s="93">
        <v>15004313</v>
      </c>
      <c r="B49" s="83"/>
      <c r="C49" s="79"/>
      <c r="D49" s="84" t="s">
        <v>83</v>
      </c>
      <c r="E49" s="85"/>
      <c r="F49" s="84" t="s">
        <v>18</v>
      </c>
      <c r="G49" s="84" t="s">
        <v>19</v>
      </c>
      <c r="H49" s="84" t="s">
        <v>20</v>
      </c>
      <c r="I49" s="86">
        <v>6</v>
      </c>
      <c r="J49" s="84" t="s">
        <v>90</v>
      </c>
      <c r="K49" s="87" t="s">
        <v>91</v>
      </c>
      <c r="L49" s="94">
        <v>727.5</v>
      </c>
    </row>
    <row r="50" spans="1:12" ht="21" x14ac:dyDescent="0.2">
      <c r="A50" s="93">
        <v>15004313</v>
      </c>
      <c r="B50" s="83"/>
      <c r="C50" s="79"/>
      <c r="D50" s="84" t="s">
        <v>83</v>
      </c>
      <c r="E50" s="85"/>
      <c r="F50" s="84" t="s">
        <v>18</v>
      </c>
      <c r="G50" s="84" t="s">
        <v>19</v>
      </c>
      <c r="H50" s="84" t="s">
        <v>20</v>
      </c>
      <c r="I50" s="86">
        <v>6</v>
      </c>
      <c r="J50" s="84" t="s">
        <v>86</v>
      </c>
      <c r="K50" s="87" t="s">
        <v>91</v>
      </c>
      <c r="L50" s="94">
        <v>55.47</v>
      </c>
    </row>
    <row r="51" spans="1:12" ht="31.5" x14ac:dyDescent="0.2">
      <c r="A51" s="93">
        <v>15002300</v>
      </c>
      <c r="B51" s="83"/>
      <c r="C51" s="79"/>
      <c r="D51" s="84" t="s">
        <v>83</v>
      </c>
      <c r="E51" s="85"/>
      <c r="F51" s="84" t="s">
        <v>92</v>
      </c>
      <c r="G51" s="84" t="s">
        <v>65</v>
      </c>
      <c r="H51" s="84" t="s">
        <v>20</v>
      </c>
      <c r="I51" s="86">
        <v>4</v>
      </c>
      <c r="J51" s="84" t="s">
        <v>93</v>
      </c>
      <c r="K51" s="87" t="s">
        <v>94</v>
      </c>
      <c r="L51" s="94">
        <v>502.82</v>
      </c>
    </row>
    <row r="52" spans="1:12" ht="21" x14ac:dyDescent="0.2">
      <c r="A52" s="93">
        <v>15002300</v>
      </c>
      <c r="B52" s="83"/>
      <c r="C52" s="79"/>
      <c r="D52" s="84" t="s">
        <v>83</v>
      </c>
      <c r="E52" s="85"/>
      <c r="F52" s="84" t="s">
        <v>92</v>
      </c>
      <c r="G52" s="84" t="s">
        <v>65</v>
      </c>
      <c r="H52" s="84" t="s">
        <v>20</v>
      </c>
      <c r="I52" s="86">
        <v>4</v>
      </c>
      <c r="J52" s="84" t="s">
        <v>44</v>
      </c>
      <c r="K52" s="87" t="s">
        <v>94</v>
      </c>
      <c r="L52" s="94">
        <v>10.01</v>
      </c>
    </row>
    <row r="53" spans="1:12" ht="31.5" x14ac:dyDescent="0.2">
      <c r="A53" s="93">
        <v>15003782</v>
      </c>
      <c r="B53" s="83"/>
      <c r="C53" s="79"/>
      <c r="D53" s="84" t="s">
        <v>83</v>
      </c>
      <c r="E53" s="85"/>
      <c r="F53" s="84" t="s">
        <v>95</v>
      </c>
      <c r="G53" s="84" t="s">
        <v>96</v>
      </c>
      <c r="H53" s="84" t="s">
        <v>20</v>
      </c>
      <c r="I53" s="86">
        <v>6</v>
      </c>
      <c r="J53" s="84" t="s">
        <v>97</v>
      </c>
      <c r="K53" s="87" t="s">
        <v>98</v>
      </c>
      <c r="L53" s="94">
        <v>426.84</v>
      </c>
    </row>
    <row r="54" spans="1:12" ht="31.5" x14ac:dyDescent="0.2">
      <c r="A54" s="93">
        <v>15003782</v>
      </c>
      <c r="B54" s="83"/>
      <c r="C54" s="79"/>
      <c r="D54" s="84" t="s">
        <v>83</v>
      </c>
      <c r="E54" s="85"/>
      <c r="F54" s="84" t="s">
        <v>95</v>
      </c>
      <c r="G54" s="84" t="s">
        <v>96</v>
      </c>
      <c r="H54" s="84" t="s">
        <v>20</v>
      </c>
      <c r="I54" s="86">
        <v>6</v>
      </c>
      <c r="J54" s="84" t="s">
        <v>44</v>
      </c>
      <c r="K54" s="87" t="s">
        <v>98</v>
      </c>
      <c r="L54" s="94">
        <v>8.8800000000000008</v>
      </c>
    </row>
    <row r="55" spans="1:12" ht="31.5" x14ac:dyDescent="0.2">
      <c r="A55" s="93">
        <v>15005521</v>
      </c>
      <c r="B55" s="83"/>
      <c r="C55" s="79"/>
      <c r="D55" s="84" t="s">
        <v>83</v>
      </c>
      <c r="E55" s="85"/>
      <c r="F55" s="84" t="s">
        <v>340</v>
      </c>
      <c r="G55" s="84" t="s">
        <v>341</v>
      </c>
      <c r="H55" s="84" t="s">
        <v>20</v>
      </c>
      <c r="I55" s="86">
        <v>8</v>
      </c>
      <c r="J55" s="84" t="s">
        <v>342</v>
      </c>
      <c r="K55" s="87" t="s">
        <v>343</v>
      </c>
      <c r="L55" s="94">
        <v>259</v>
      </c>
    </row>
    <row r="56" spans="1:12" ht="21" x14ac:dyDescent="0.2">
      <c r="A56" s="93">
        <v>15005521</v>
      </c>
      <c r="B56" s="83"/>
      <c r="C56" s="74"/>
      <c r="D56" s="84" t="s">
        <v>83</v>
      </c>
      <c r="E56" s="85"/>
      <c r="F56" s="84" t="s">
        <v>340</v>
      </c>
      <c r="G56" s="84" t="s">
        <v>341</v>
      </c>
      <c r="H56" s="84" t="s">
        <v>20</v>
      </c>
      <c r="I56" s="86">
        <v>8</v>
      </c>
      <c r="J56" s="84" t="s">
        <v>44</v>
      </c>
      <c r="K56" s="87" t="s">
        <v>343</v>
      </c>
      <c r="L56" s="94">
        <v>50</v>
      </c>
    </row>
    <row r="57" spans="1:12" ht="21" x14ac:dyDescent="0.2">
      <c r="A57" s="95"/>
      <c r="B57" s="88" t="s">
        <v>82</v>
      </c>
      <c r="C57" s="88" t="s">
        <v>397</v>
      </c>
      <c r="D57" s="89"/>
      <c r="E57" s="89"/>
      <c r="F57" s="89"/>
      <c r="G57" s="89"/>
      <c r="H57" s="89"/>
      <c r="I57" s="89"/>
      <c r="J57" s="89"/>
      <c r="K57" s="90"/>
      <c r="L57" s="96">
        <v>3390.73</v>
      </c>
    </row>
    <row r="58" spans="1:12" ht="42" x14ac:dyDescent="0.2">
      <c r="A58" s="93">
        <v>15006097</v>
      </c>
      <c r="B58" s="83"/>
      <c r="C58" s="78" t="s">
        <v>412</v>
      </c>
      <c r="D58" s="84" t="s">
        <v>413</v>
      </c>
      <c r="E58" s="85"/>
      <c r="F58" s="84" t="s">
        <v>414</v>
      </c>
      <c r="G58" s="84" t="s">
        <v>65</v>
      </c>
      <c r="H58" s="84" t="s">
        <v>20</v>
      </c>
      <c r="I58" s="86">
        <v>9</v>
      </c>
      <c r="J58" s="84" t="s">
        <v>415</v>
      </c>
      <c r="K58" s="87" t="s">
        <v>416</v>
      </c>
      <c r="L58" s="94">
        <v>3024.26</v>
      </c>
    </row>
    <row r="59" spans="1:12" ht="31.5" x14ac:dyDescent="0.2">
      <c r="A59" s="93">
        <v>15006097</v>
      </c>
      <c r="B59" s="83"/>
      <c r="C59" s="79"/>
      <c r="D59" s="84" t="s">
        <v>413</v>
      </c>
      <c r="E59" s="85"/>
      <c r="F59" s="84" t="s">
        <v>414</v>
      </c>
      <c r="G59" s="84" t="s">
        <v>65</v>
      </c>
      <c r="H59" s="84" t="s">
        <v>20</v>
      </c>
      <c r="I59" s="86">
        <v>9</v>
      </c>
      <c r="J59" s="84" t="s">
        <v>44</v>
      </c>
      <c r="K59" s="87" t="s">
        <v>416</v>
      </c>
      <c r="L59" s="94">
        <v>10</v>
      </c>
    </row>
    <row r="60" spans="1:12" ht="42" x14ac:dyDescent="0.2">
      <c r="A60" s="93">
        <v>15006686</v>
      </c>
      <c r="B60" s="83"/>
      <c r="C60" s="79"/>
      <c r="D60" s="84" t="s">
        <v>413</v>
      </c>
      <c r="E60" s="85"/>
      <c r="F60" s="84" t="s">
        <v>417</v>
      </c>
      <c r="G60" s="84" t="s">
        <v>65</v>
      </c>
      <c r="H60" s="84" t="s">
        <v>20</v>
      </c>
      <c r="I60" s="86">
        <v>10</v>
      </c>
      <c r="J60" s="84" t="s">
        <v>418</v>
      </c>
      <c r="K60" s="87" t="s">
        <v>419</v>
      </c>
      <c r="L60" s="94">
        <v>201.26</v>
      </c>
    </row>
    <row r="61" spans="1:12" ht="31.5" x14ac:dyDescent="0.2">
      <c r="A61" s="93">
        <v>15006686</v>
      </c>
      <c r="B61" s="83"/>
      <c r="C61" s="74"/>
      <c r="D61" s="84" t="s">
        <v>413</v>
      </c>
      <c r="E61" s="85"/>
      <c r="F61" s="84" t="s">
        <v>417</v>
      </c>
      <c r="G61" s="84" t="s">
        <v>65</v>
      </c>
      <c r="H61" s="84" t="s">
        <v>20</v>
      </c>
      <c r="I61" s="86">
        <v>10</v>
      </c>
      <c r="J61" s="84" t="s">
        <v>44</v>
      </c>
      <c r="K61" s="87" t="s">
        <v>419</v>
      </c>
      <c r="L61" s="94">
        <v>49.88</v>
      </c>
    </row>
    <row r="62" spans="1:12" ht="21" x14ac:dyDescent="0.2">
      <c r="A62" s="95"/>
      <c r="B62" s="88" t="s">
        <v>412</v>
      </c>
      <c r="C62" s="88" t="s">
        <v>397</v>
      </c>
      <c r="D62" s="89"/>
      <c r="E62" s="89"/>
      <c r="F62" s="89"/>
      <c r="G62" s="89"/>
      <c r="H62" s="89"/>
      <c r="I62" s="89"/>
      <c r="J62" s="89"/>
      <c r="K62" s="90"/>
      <c r="L62" s="96">
        <v>3285.4</v>
      </c>
    </row>
    <row r="63" spans="1:12" ht="31.5" x14ac:dyDescent="0.2">
      <c r="A63" s="93">
        <v>15000347</v>
      </c>
      <c r="B63" s="83"/>
      <c r="C63" s="78" t="s">
        <v>99</v>
      </c>
      <c r="D63" s="84" t="s">
        <v>100</v>
      </c>
      <c r="E63" s="85"/>
      <c r="F63" s="84" t="s">
        <v>18</v>
      </c>
      <c r="G63" s="84" t="s">
        <v>19</v>
      </c>
      <c r="H63" s="84" t="s">
        <v>20</v>
      </c>
      <c r="I63" s="86">
        <v>1</v>
      </c>
      <c r="J63" s="84" t="s">
        <v>101</v>
      </c>
      <c r="K63" s="87" t="s">
        <v>102</v>
      </c>
      <c r="L63" s="94">
        <v>14.79</v>
      </c>
    </row>
    <row r="64" spans="1:12" ht="31.5" x14ac:dyDescent="0.2">
      <c r="A64" s="93">
        <v>15000347</v>
      </c>
      <c r="B64" s="83"/>
      <c r="C64" s="79"/>
      <c r="D64" s="84" t="s">
        <v>100</v>
      </c>
      <c r="E64" s="85"/>
      <c r="F64" s="84" t="s">
        <v>18</v>
      </c>
      <c r="G64" s="84" t="s">
        <v>19</v>
      </c>
      <c r="H64" s="84" t="s">
        <v>20</v>
      </c>
      <c r="I64" s="86">
        <v>1</v>
      </c>
      <c r="J64" s="84" t="s">
        <v>103</v>
      </c>
      <c r="K64" s="87" t="s">
        <v>102</v>
      </c>
      <c r="L64" s="94">
        <v>14.93</v>
      </c>
    </row>
    <row r="65" spans="1:12" ht="21" x14ac:dyDescent="0.2">
      <c r="A65" s="93">
        <v>15001259</v>
      </c>
      <c r="B65" s="83"/>
      <c r="C65" s="79"/>
      <c r="D65" s="84" t="s">
        <v>100</v>
      </c>
      <c r="E65" s="85"/>
      <c r="F65" s="84" t="s">
        <v>18</v>
      </c>
      <c r="G65" s="84" t="s">
        <v>19</v>
      </c>
      <c r="H65" s="84" t="s">
        <v>20</v>
      </c>
      <c r="I65" s="86">
        <v>2</v>
      </c>
      <c r="J65" s="84" t="s">
        <v>104</v>
      </c>
      <c r="K65" s="87" t="s">
        <v>105</v>
      </c>
      <c r="L65" s="94">
        <v>300</v>
      </c>
    </row>
    <row r="66" spans="1:12" ht="31.5" x14ac:dyDescent="0.2">
      <c r="A66" s="93">
        <v>15001259</v>
      </c>
      <c r="B66" s="83"/>
      <c r="C66" s="79"/>
      <c r="D66" s="84" t="s">
        <v>100</v>
      </c>
      <c r="E66" s="85"/>
      <c r="F66" s="84" t="s">
        <v>18</v>
      </c>
      <c r="G66" s="84" t="s">
        <v>19</v>
      </c>
      <c r="H66" s="84" t="s">
        <v>20</v>
      </c>
      <c r="I66" s="86">
        <v>2</v>
      </c>
      <c r="J66" s="84" t="s">
        <v>80</v>
      </c>
      <c r="K66" s="87" t="s">
        <v>105</v>
      </c>
      <c r="L66" s="94">
        <v>24.24</v>
      </c>
    </row>
    <row r="67" spans="1:12" ht="21" x14ac:dyDescent="0.2">
      <c r="A67" s="93">
        <v>15001202</v>
      </c>
      <c r="B67" s="83"/>
      <c r="C67" s="79"/>
      <c r="D67" s="84" t="s">
        <v>100</v>
      </c>
      <c r="E67" s="85"/>
      <c r="F67" s="84" t="s">
        <v>18</v>
      </c>
      <c r="G67" s="84" t="s">
        <v>19</v>
      </c>
      <c r="H67" s="84" t="s">
        <v>20</v>
      </c>
      <c r="I67" s="86">
        <v>2</v>
      </c>
      <c r="J67" s="84" t="s">
        <v>86</v>
      </c>
      <c r="K67" s="87" t="s">
        <v>106</v>
      </c>
      <c r="L67" s="94">
        <v>1.71</v>
      </c>
    </row>
    <row r="68" spans="1:12" ht="21" x14ac:dyDescent="0.2">
      <c r="A68" s="93">
        <v>15001167</v>
      </c>
      <c r="B68" s="83"/>
      <c r="C68" s="79"/>
      <c r="D68" s="84" t="s">
        <v>100</v>
      </c>
      <c r="E68" s="85"/>
      <c r="F68" s="84" t="s">
        <v>18</v>
      </c>
      <c r="G68" s="84" t="s">
        <v>19</v>
      </c>
      <c r="H68" s="84" t="s">
        <v>20</v>
      </c>
      <c r="I68" s="86">
        <v>2</v>
      </c>
      <c r="J68" s="84" t="s">
        <v>86</v>
      </c>
      <c r="K68" s="87" t="s">
        <v>107</v>
      </c>
      <c r="L68" s="94">
        <v>5.54</v>
      </c>
    </row>
    <row r="69" spans="1:12" ht="21" x14ac:dyDescent="0.2">
      <c r="A69" s="93">
        <v>15001259</v>
      </c>
      <c r="B69" s="83"/>
      <c r="C69" s="79"/>
      <c r="D69" s="84" t="s">
        <v>100</v>
      </c>
      <c r="E69" s="85"/>
      <c r="F69" s="84" t="s">
        <v>18</v>
      </c>
      <c r="G69" s="84" t="s">
        <v>19</v>
      </c>
      <c r="H69" s="84" t="s">
        <v>20</v>
      </c>
      <c r="I69" s="86">
        <v>2</v>
      </c>
      <c r="J69" s="84" t="s">
        <v>86</v>
      </c>
      <c r="K69" s="87" t="s">
        <v>105</v>
      </c>
      <c r="L69" s="94">
        <v>22.5</v>
      </c>
    </row>
    <row r="70" spans="1:12" ht="21" x14ac:dyDescent="0.2">
      <c r="A70" s="93">
        <v>15001202</v>
      </c>
      <c r="B70" s="83"/>
      <c r="C70" s="79"/>
      <c r="D70" s="84" t="s">
        <v>100</v>
      </c>
      <c r="E70" s="85"/>
      <c r="F70" s="84" t="s">
        <v>18</v>
      </c>
      <c r="G70" s="84" t="s">
        <v>19</v>
      </c>
      <c r="H70" s="84" t="s">
        <v>20</v>
      </c>
      <c r="I70" s="86">
        <v>2</v>
      </c>
      <c r="J70" s="84" t="s">
        <v>108</v>
      </c>
      <c r="K70" s="87" t="s">
        <v>106</v>
      </c>
      <c r="L70" s="94">
        <v>22.75</v>
      </c>
    </row>
    <row r="71" spans="1:12" ht="31.5" x14ac:dyDescent="0.2">
      <c r="A71" s="93">
        <v>15001167</v>
      </c>
      <c r="B71" s="83"/>
      <c r="C71" s="79"/>
      <c r="D71" s="84" t="s">
        <v>100</v>
      </c>
      <c r="E71" s="85"/>
      <c r="F71" s="84" t="s">
        <v>18</v>
      </c>
      <c r="G71" s="84" t="s">
        <v>19</v>
      </c>
      <c r="H71" s="84" t="s">
        <v>20</v>
      </c>
      <c r="I71" s="86">
        <v>2</v>
      </c>
      <c r="J71" s="84" t="s">
        <v>109</v>
      </c>
      <c r="K71" s="87" t="s">
        <v>107</v>
      </c>
      <c r="L71" s="94">
        <v>73.900000000000006</v>
      </c>
    </row>
    <row r="72" spans="1:12" ht="31.5" x14ac:dyDescent="0.2">
      <c r="A72" s="93">
        <v>15001890</v>
      </c>
      <c r="B72" s="83"/>
      <c r="C72" s="79"/>
      <c r="D72" s="84" t="s">
        <v>100</v>
      </c>
      <c r="E72" s="85"/>
      <c r="F72" s="84" t="s">
        <v>18</v>
      </c>
      <c r="G72" s="84" t="s">
        <v>19</v>
      </c>
      <c r="H72" s="84" t="s">
        <v>20</v>
      </c>
      <c r="I72" s="86">
        <v>3</v>
      </c>
      <c r="J72" s="84" t="s">
        <v>109</v>
      </c>
      <c r="K72" s="87" t="s">
        <v>110</v>
      </c>
      <c r="L72" s="94">
        <v>210</v>
      </c>
    </row>
    <row r="73" spans="1:12" ht="21" x14ac:dyDescent="0.2">
      <c r="A73" s="93">
        <v>15001890</v>
      </c>
      <c r="B73" s="83"/>
      <c r="C73" s="79"/>
      <c r="D73" s="84" t="s">
        <v>100</v>
      </c>
      <c r="E73" s="85"/>
      <c r="F73" s="84" t="s">
        <v>18</v>
      </c>
      <c r="G73" s="84" t="s">
        <v>19</v>
      </c>
      <c r="H73" s="84" t="s">
        <v>20</v>
      </c>
      <c r="I73" s="86">
        <v>3</v>
      </c>
      <c r="J73" s="84" t="s">
        <v>86</v>
      </c>
      <c r="K73" s="87" t="s">
        <v>110</v>
      </c>
      <c r="L73" s="94">
        <v>18.68</v>
      </c>
    </row>
    <row r="74" spans="1:12" ht="21" x14ac:dyDescent="0.2">
      <c r="A74" s="93">
        <v>15001890</v>
      </c>
      <c r="B74" s="83"/>
      <c r="C74" s="79"/>
      <c r="D74" s="84" t="s">
        <v>100</v>
      </c>
      <c r="E74" s="85"/>
      <c r="F74" s="84" t="s">
        <v>18</v>
      </c>
      <c r="G74" s="84" t="s">
        <v>19</v>
      </c>
      <c r="H74" s="84" t="s">
        <v>20</v>
      </c>
      <c r="I74" s="86">
        <v>3</v>
      </c>
      <c r="J74" s="84" t="s">
        <v>86</v>
      </c>
      <c r="K74" s="87" t="s">
        <v>110</v>
      </c>
      <c r="L74" s="94">
        <v>15.75</v>
      </c>
    </row>
    <row r="75" spans="1:12" ht="21" x14ac:dyDescent="0.2">
      <c r="A75" s="93">
        <v>15001924</v>
      </c>
      <c r="B75" s="83"/>
      <c r="C75" s="79"/>
      <c r="D75" s="84" t="s">
        <v>100</v>
      </c>
      <c r="E75" s="85"/>
      <c r="F75" s="84" t="s">
        <v>18</v>
      </c>
      <c r="G75" s="84" t="s">
        <v>19</v>
      </c>
      <c r="H75" s="84" t="s">
        <v>20</v>
      </c>
      <c r="I75" s="86">
        <v>3</v>
      </c>
      <c r="J75" s="84" t="s">
        <v>86</v>
      </c>
      <c r="K75" s="87" t="s">
        <v>111</v>
      </c>
      <c r="L75" s="94">
        <v>26.29</v>
      </c>
    </row>
    <row r="76" spans="1:12" ht="31.5" x14ac:dyDescent="0.2">
      <c r="A76" s="93">
        <v>15001924</v>
      </c>
      <c r="B76" s="83"/>
      <c r="C76" s="79"/>
      <c r="D76" s="84" t="s">
        <v>100</v>
      </c>
      <c r="E76" s="85"/>
      <c r="F76" s="84" t="s">
        <v>18</v>
      </c>
      <c r="G76" s="84" t="s">
        <v>19</v>
      </c>
      <c r="H76" s="84" t="s">
        <v>20</v>
      </c>
      <c r="I76" s="86">
        <v>3</v>
      </c>
      <c r="J76" s="84" t="s">
        <v>112</v>
      </c>
      <c r="K76" s="87" t="s">
        <v>111</v>
      </c>
      <c r="L76" s="94">
        <v>73.849999999999994</v>
      </c>
    </row>
    <row r="77" spans="1:12" ht="21" x14ac:dyDescent="0.2">
      <c r="A77" s="93">
        <v>15001890</v>
      </c>
      <c r="B77" s="83"/>
      <c r="C77" s="79"/>
      <c r="D77" s="84" t="s">
        <v>100</v>
      </c>
      <c r="E77" s="85"/>
      <c r="F77" s="84" t="s">
        <v>18</v>
      </c>
      <c r="G77" s="84" t="s">
        <v>19</v>
      </c>
      <c r="H77" s="84" t="s">
        <v>20</v>
      </c>
      <c r="I77" s="86">
        <v>3</v>
      </c>
      <c r="J77" s="84" t="s">
        <v>86</v>
      </c>
      <c r="K77" s="87" t="s">
        <v>110</v>
      </c>
      <c r="L77" s="94">
        <v>4.03</v>
      </c>
    </row>
    <row r="78" spans="1:12" ht="21" x14ac:dyDescent="0.2">
      <c r="A78" s="93">
        <v>15001890</v>
      </c>
      <c r="B78" s="83"/>
      <c r="C78" s="79"/>
      <c r="D78" s="84" t="s">
        <v>100</v>
      </c>
      <c r="E78" s="85"/>
      <c r="F78" s="84" t="s">
        <v>18</v>
      </c>
      <c r="G78" s="84" t="s">
        <v>19</v>
      </c>
      <c r="H78" s="84" t="s">
        <v>20</v>
      </c>
      <c r="I78" s="86">
        <v>3</v>
      </c>
      <c r="J78" s="84" t="s">
        <v>86</v>
      </c>
      <c r="K78" s="87" t="s">
        <v>110</v>
      </c>
      <c r="L78" s="94">
        <v>15.8</v>
      </c>
    </row>
    <row r="79" spans="1:12" ht="31.5" x14ac:dyDescent="0.2">
      <c r="A79" s="93">
        <v>15001949</v>
      </c>
      <c r="B79" s="83"/>
      <c r="C79" s="79"/>
      <c r="D79" s="84" t="s">
        <v>100</v>
      </c>
      <c r="E79" s="85"/>
      <c r="F79" s="84" t="s">
        <v>18</v>
      </c>
      <c r="G79" s="84" t="s">
        <v>19</v>
      </c>
      <c r="H79" s="84" t="s">
        <v>20</v>
      </c>
      <c r="I79" s="86">
        <v>3</v>
      </c>
      <c r="J79" s="84" t="s">
        <v>113</v>
      </c>
      <c r="K79" s="87" t="s">
        <v>114</v>
      </c>
      <c r="L79" s="94">
        <v>123.43</v>
      </c>
    </row>
    <row r="80" spans="1:12" ht="31.5" x14ac:dyDescent="0.2">
      <c r="A80" s="93">
        <v>15001890</v>
      </c>
      <c r="B80" s="83"/>
      <c r="C80" s="79"/>
      <c r="D80" s="84" t="s">
        <v>100</v>
      </c>
      <c r="E80" s="85"/>
      <c r="F80" s="84" t="s">
        <v>18</v>
      </c>
      <c r="G80" s="84" t="s">
        <v>19</v>
      </c>
      <c r="H80" s="84" t="s">
        <v>20</v>
      </c>
      <c r="I80" s="86">
        <v>3</v>
      </c>
      <c r="J80" s="84" t="s">
        <v>115</v>
      </c>
      <c r="K80" s="87" t="s">
        <v>110</v>
      </c>
      <c r="L80" s="94">
        <v>53.75</v>
      </c>
    </row>
    <row r="81" spans="1:12" ht="31.5" x14ac:dyDescent="0.2">
      <c r="A81" s="93">
        <v>15001890</v>
      </c>
      <c r="B81" s="83"/>
      <c r="C81" s="79"/>
      <c r="D81" s="84" t="s">
        <v>100</v>
      </c>
      <c r="E81" s="85"/>
      <c r="F81" s="84" t="s">
        <v>18</v>
      </c>
      <c r="G81" s="84" t="s">
        <v>19</v>
      </c>
      <c r="H81" s="84" t="s">
        <v>20</v>
      </c>
      <c r="I81" s="86">
        <v>3</v>
      </c>
      <c r="J81" s="84" t="s">
        <v>116</v>
      </c>
      <c r="K81" s="87" t="s">
        <v>110</v>
      </c>
      <c r="L81" s="94">
        <v>210.72</v>
      </c>
    </row>
    <row r="82" spans="1:12" ht="21" x14ac:dyDescent="0.2">
      <c r="A82" s="93">
        <v>15001924</v>
      </c>
      <c r="B82" s="83"/>
      <c r="C82" s="79"/>
      <c r="D82" s="84" t="s">
        <v>100</v>
      </c>
      <c r="E82" s="85"/>
      <c r="F82" s="84" t="s">
        <v>18</v>
      </c>
      <c r="G82" s="84" t="s">
        <v>19</v>
      </c>
      <c r="H82" s="84" t="s">
        <v>20</v>
      </c>
      <c r="I82" s="86">
        <v>3</v>
      </c>
      <c r="J82" s="84" t="s">
        <v>117</v>
      </c>
      <c r="K82" s="87" t="s">
        <v>111</v>
      </c>
      <c r="L82" s="94">
        <v>350.5</v>
      </c>
    </row>
    <row r="83" spans="1:12" ht="31.5" x14ac:dyDescent="0.2">
      <c r="A83" s="93">
        <v>15001890</v>
      </c>
      <c r="B83" s="83"/>
      <c r="C83" s="79"/>
      <c r="D83" s="84" t="s">
        <v>100</v>
      </c>
      <c r="E83" s="85"/>
      <c r="F83" s="84" t="s">
        <v>18</v>
      </c>
      <c r="G83" s="84" t="s">
        <v>19</v>
      </c>
      <c r="H83" s="84" t="s">
        <v>20</v>
      </c>
      <c r="I83" s="86">
        <v>3</v>
      </c>
      <c r="J83" s="84" t="s">
        <v>109</v>
      </c>
      <c r="K83" s="87" t="s">
        <v>110</v>
      </c>
      <c r="L83" s="94">
        <v>249</v>
      </c>
    </row>
    <row r="84" spans="1:12" ht="21" x14ac:dyDescent="0.2">
      <c r="A84" s="93">
        <v>15001944</v>
      </c>
      <c r="B84" s="83"/>
      <c r="C84" s="79"/>
      <c r="D84" s="84" t="s">
        <v>100</v>
      </c>
      <c r="E84" s="85"/>
      <c r="F84" s="84" t="s">
        <v>18</v>
      </c>
      <c r="G84" s="84" t="s">
        <v>19</v>
      </c>
      <c r="H84" s="84" t="s">
        <v>20</v>
      </c>
      <c r="I84" s="86">
        <v>3</v>
      </c>
      <c r="J84" s="84" t="s">
        <v>118</v>
      </c>
      <c r="K84" s="87" t="s">
        <v>119</v>
      </c>
      <c r="L84" s="94">
        <v>317.49</v>
      </c>
    </row>
    <row r="85" spans="1:12" ht="21" x14ac:dyDescent="0.2">
      <c r="A85" s="93">
        <v>15002596</v>
      </c>
      <c r="B85" s="83"/>
      <c r="C85" s="79"/>
      <c r="D85" s="84" t="s">
        <v>100</v>
      </c>
      <c r="E85" s="85"/>
      <c r="F85" s="84" t="s">
        <v>18</v>
      </c>
      <c r="G85" s="84" t="s">
        <v>19</v>
      </c>
      <c r="H85" s="84" t="s">
        <v>20</v>
      </c>
      <c r="I85" s="86">
        <v>4</v>
      </c>
      <c r="J85" s="84" t="s">
        <v>86</v>
      </c>
      <c r="K85" s="87" t="s">
        <v>124</v>
      </c>
      <c r="L85" s="94">
        <v>13.26</v>
      </c>
    </row>
    <row r="86" spans="1:12" ht="21" x14ac:dyDescent="0.2">
      <c r="A86" s="93">
        <v>15002651</v>
      </c>
      <c r="B86" s="83"/>
      <c r="C86" s="79"/>
      <c r="D86" s="84" t="s">
        <v>100</v>
      </c>
      <c r="E86" s="85"/>
      <c r="F86" s="84" t="s">
        <v>18</v>
      </c>
      <c r="G86" s="84" t="s">
        <v>19</v>
      </c>
      <c r="H86" s="84" t="s">
        <v>20</v>
      </c>
      <c r="I86" s="86">
        <v>4</v>
      </c>
      <c r="J86" s="84" t="s">
        <v>125</v>
      </c>
      <c r="K86" s="87" t="s">
        <v>22</v>
      </c>
      <c r="L86" s="94">
        <v>78.78</v>
      </c>
    </row>
    <row r="87" spans="1:12" ht="31.5" x14ac:dyDescent="0.2">
      <c r="A87" s="93">
        <v>15002651</v>
      </c>
      <c r="B87" s="83"/>
      <c r="C87" s="79"/>
      <c r="D87" s="84" t="s">
        <v>100</v>
      </c>
      <c r="E87" s="85"/>
      <c r="F87" s="84" t="s">
        <v>18</v>
      </c>
      <c r="G87" s="84" t="s">
        <v>19</v>
      </c>
      <c r="H87" s="84" t="s">
        <v>20</v>
      </c>
      <c r="I87" s="86">
        <v>4</v>
      </c>
      <c r="J87" s="84" t="s">
        <v>109</v>
      </c>
      <c r="K87" s="87" t="s">
        <v>22</v>
      </c>
      <c r="L87" s="94">
        <v>231.98</v>
      </c>
    </row>
    <row r="88" spans="1:12" ht="21" x14ac:dyDescent="0.2">
      <c r="A88" s="93">
        <v>15002651</v>
      </c>
      <c r="B88" s="83"/>
      <c r="C88" s="79"/>
      <c r="D88" s="84" t="s">
        <v>100</v>
      </c>
      <c r="E88" s="85"/>
      <c r="F88" s="84" t="s">
        <v>18</v>
      </c>
      <c r="G88" s="84" t="s">
        <v>19</v>
      </c>
      <c r="H88" s="84" t="s">
        <v>20</v>
      </c>
      <c r="I88" s="86">
        <v>4</v>
      </c>
      <c r="J88" s="84" t="s">
        <v>126</v>
      </c>
      <c r="K88" s="87" t="s">
        <v>22</v>
      </c>
      <c r="L88" s="94">
        <v>132.5</v>
      </c>
    </row>
    <row r="89" spans="1:12" ht="31.5" x14ac:dyDescent="0.2">
      <c r="A89" s="93">
        <v>15002685</v>
      </c>
      <c r="B89" s="83"/>
      <c r="C89" s="79"/>
      <c r="D89" s="84" t="s">
        <v>100</v>
      </c>
      <c r="E89" s="85"/>
      <c r="F89" s="84" t="s">
        <v>18</v>
      </c>
      <c r="G89" s="84" t="s">
        <v>19</v>
      </c>
      <c r="H89" s="84" t="s">
        <v>20</v>
      </c>
      <c r="I89" s="86">
        <v>4</v>
      </c>
      <c r="J89" s="84" t="s">
        <v>80</v>
      </c>
      <c r="K89" s="87" t="s">
        <v>127</v>
      </c>
      <c r="L89" s="94">
        <v>42.07</v>
      </c>
    </row>
    <row r="90" spans="1:12" ht="31.5" x14ac:dyDescent="0.2">
      <c r="A90" s="93">
        <v>15002596</v>
      </c>
      <c r="B90" s="83"/>
      <c r="C90" s="79"/>
      <c r="D90" s="84" t="s">
        <v>100</v>
      </c>
      <c r="E90" s="85"/>
      <c r="F90" s="84" t="s">
        <v>18</v>
      </c>
      <c r="G90" s="84" t="s">
        <v>19</v>
      </c>
      <c r="H90" s="84" t="s">
        <v>20</v>
      </c>
      <c r="I90" s="86">
        <v>4</v>
      </c>
      <c r="J90" s="84" t="s">
        <v>128</v>
      </c>
      <c r="K90" s="87" t="s">
        <v>124</v>
      </c>
      <c r="L90" s="94">
        <v>173.9</v>
      </c>
    </row>
    <row r="91" spans="1:12" ht="21" x14ac:dyDescent="0.2">
      <c r="A91" s="93">
        <v>15002651</v>
      </c>
      <c r="B91" s="83"/>
      <c r="C91" s="79"/>
      <c r="D91" s="84" t="s">
        <v>100</v>
      </c>
      <c r="E91" s="85"/>
      <c r="F91" s="84" t="s">
        <v>18</v>
      </c>
      <c r="G91" s="84" t="s">
        <v>19</v>
      </c>
      <c r="H91" s="84" t="s">
        <v>20</v>
      </c>
      <c r="I91" s="86">
        <v>4</v>
      </c>
      <c r="J91" s="84" t="s">
        <v>86</v>
      </c>
      <c r="K91" s="87" t="s">
        <v>22</v>
      </c>
      <c r="L91" s="94">
        <v>10.1</v>
      </c>
    </row>
    <row r="92" spans="1:12" ht="31.5" x14ac:dyDescent="0.2">
      <c r="A92" s="93">
        <v>15002626</v>
      </c>
      <c r="B92" s="83"/>
      <c r="C92" s="79"/>
      <c r="D92" s="84" t="s">
        <v>100</v>
      </c>
      <c r="E92" s="85"/>
      <c r="F92" s="84" t="s">
        <v>18</v>
      </c>
      <c r="G92" s="84" t="s">
        <v>19</v>
      </c>
      <c r="H92" s="84" t="s">
        <v>20</v>
      </c>
      <c r="I92" s="86">
        <v>4</v>
      </c>
      <c r="J92" s="84" t="s">
        <v>120</v>
      </c>
      <c r="K92" s="87" t="s">
        <v>121</v>
      </c>
      <c r="L92" s="94">
        <v>27.65</v>
      </c>
    </row>
    <row r="93" spans="1:12" ht="21" x14ac:dyDescent="0.2">
      <c r="A93" s="93">
        <v>15002626</v>
      </c>
      <c r="B93" s="83"/>
      <c r="C93" s="79"/>
      <c r="D93" s="84" t="s">
        <v>100</v>
      </c>
      <c r="E93" s="85"/>
      <c r="F93" s="84" t="s">
        <v>18</v>
      </c>
      <c r="G93" s="84" t="s">
        <v>19</v>
      </c>
      <c r="H93" s="84" t="s">
        <v>20</v>
      </c>
      <c r="I93" s="86">
        <v>4</v>
      </c>
      <c r="J93" s="84" t="s">
        <v>122</v>
      </c>
      <c r="K93" s="87" t="s">
        <v>121</v>
      </c>
      <c r="L93" s="94">
        <v>11.78</v>
      </c>
    </row>
    <row r="94" spans="1:12" ht="21" x14ac:dyDescent="0.2">
      <c r="A94" s="93">
        <v>15002626</v>
      </c>
      <c r="B94" s="83"/>
      <c r="C94" s="79"/>
      <c r="D94" s="84" t="s">
        <v>100</v>
      </c>
      <c r="E94" s="85"/>
      <c r="F94" s="84" t="s">
        <v>18</v>
      </c>
      <c r="G94" s="84" t="s">
        <v>19</v>
      </c>
      <c r="H94" s="84" t="s">
        <v>20</v>
      </c>
      <c r="I94" s="86">
        <v>4</v>
      </c>
      <c r="J94" s="84" t="s">
        <v>123</v>
      </c>
      <c r="K94" s="87" t="s">
        <v>121</v>
      </c>
      <c r="L94" s="94">
        <v>198.16</v>
      </c>
    </row>
    <row r="95" spans="1:12" ht="21" x14ac:dyDescent="0.2">
      <c r="A95" s="93">
        <v>15003676</v>
      </c>
      <c r="B95" s="83"/>
      <c r="C95" s="79"/>
      <c r="D95" s="84" t="s">
        <v>100</v>
      </c>
      <c r="E95" s="85"/>
      <c r="F95" s="84" t="s">
        <v>18</v>
      </c>
      <c r="G95" s="84" t="s">
        <v>19</v>
      </c>
      <c r="H95" s="84" t="s">
        <v>20</v>
      </c>
      <c r="I95" s="86">
        <v>5</v>
      </c>
      <c r="J95" s="84" t="s">
        <v>129</v>
      </c>
      <c r="K95" s="87" t="s">
        <v>130</v>
      </c>
      <c r="L95" s="94">
        <v>938.05</v>
      </c>
    </row>
    <row r="96" spans="1:12" ht="31.5" x14ac:dyDescent="0.2">
      <c r="A96" s="93">
        <v>15003676</v>
      </c>
      <c r="B96" s="83"/>
      <c r="C96" s="79"/>
      <c r="D96" s="84" t="s">
        <v>100</v>
      </c>
      <c r="E96" s="85"/>
      <c r="F96" s="84" t="s">
        <v>18</v>
      </c>
      <c r="G96" s="84" t="s">
        <v>19</v>
      </c>
      <c r="H96" s="84" t="s">
        <v>20</v>
      </c>
      <c r="I96" s="86">
        <v>5</v>
      </c>
      <c r="J96" s="84" t="s">
        <v>80</v>
      </c>
      <c r="K96" s="87" t="s">
        <v>130</v>
      </c>
      <c r="L96" s="94">
        <v>48.63</v>
      </c>
    </row>
    <row r="97" spans="1:12" ht="31.5" x14ac:dyDescent="0.2">
      <c r="A97" s="93">
        <v>15003615</v>
      </c>
      <c r="B97" s="83"/>
      <c r="C97" s="79"/>
      <c r="D97" s="84" t="s">
        <v>100</v>
      </c>
      <c r="E97" s="85"/>
      <c r="F97" s="84" t="s">
        <v>18</v>
      </c>
      <c r="G97" s="84" t="s">
        <v>19</v>
      </c>
      <c r="H97" s="84" t="s">
        <v>20</v>
      </c>
      <c r="I97" s="86">
        <v>5</v>
      </c>
      <c r="J97" s="84" t="s">
        <v>131</v>
      </c>
      <c r="K97" s="87" t="s">
        <v>132</v>
      </c>
      <c r="L97" s="94">
        <v>60.4</v>
      </c>
    </row>
    <row r="98" spans="1:12" ht="31.5" x14ac:dyDescent="0.2">
      <c r="A98" s="93">
        <v>15003643</v>
      </c>
      <c r="B98" s="83"/>
      <c r="C98" s="79"/>
      <c r="D98" s="84" t="s">
        <v>100</v>
      </c>
      <c r="E98" s="85"/>
      <c r="F98" s="84" t="s">
        <v>18</v>
      </c>
      <c r="G98" s="84" t="s">
        <v>19</v>
      </c>
      <c r="H98" s="84" t="s">
        <v>20</v>
      </c>
      <c r="I98" s="86">
        <v>5</v>
      </c>
      <c r="J98" s="84" t="s">
        <v>133</v>
      </c>
      <c r="K98" s="87" t="s">
        <v>134</v>
      </c>
      <c r="L98" s="94">
        <v>10.63</v>
      </c>
    </row>
    <row r="99" spans="1:12" ht="31.5" x14ac:dyDescent="0.2">
      <c r="A99" s="93">
        <v>15003643</v>
      </c>
      <c r="B99" s="83"/>
      <c r="C99" s="79"/>
      <c r="D99" s="84" t="s">
        <v>100</v>
      </c>
      <c r="E99" s="85"/>
      <c r="F99" s="84" t="s">
        <v>18</v>
      </c>
      <c r="G99" s="84" t="s">
        <v>19</v>
      </c>
      <c r="H99" s="84" t="s">
        <v>20</v>
      </c>
      <c r="I99" s="86">
        <v>5</v>
      </c>
      <c r="J99" s="84" t="s">
        <v>135</v>
      </c>
      <c r="K99" s="87" t="s">
        <v>134</v>
      </c>
      <c r="L99" s="94">
        <v>17.5</v>
      </c>
    </row>
    <row r="100" spans="1:12" ht="31.5" x14ac:dyDescent="0.2">
      <c r="A100" s="93">
        <v>15003670</v>
      </c>
      <c r="B100" s="83"/>
      <c r="C100" s="79"/>
      <c r="D100" s="84" t="s">
        <v>100</v>
      </c>
      <c r="E100" s="85"/>
      <c r="F100" s="84" t="s">
        <v>18</v>
      </c>
      <c r="G100" s="84" t="s">
        <v>19</v>
      </c>
      <c r="H100" s="84" t="s">
        <v>20</v>
      </c>
      <c r="I100" s="86">
        <v>5</v>
      </c>
      <c r="J100" s="84" t="s">
        <v>136</v>
      </c>
      <c r="K100" s="87" t="s">
        <v>137</v>
      </c>
      <c r="L100" s="94">
        <v>198.67</v>
      </c>
    </row>
    <row r="101" spans="1:12" ht="21" x14ac:dyDescent="0.2">
      <c r="A101" s="93">
        <v>15003313</v>
      </c>
      <c r="B101" s="83"/>
      <c r="C101" s="79"/>
      <c r="D101" s="84" t="s">
        <v>100</v>
      </c>
      <c r="E101" s="85"/>
      <c r="F101" s="84" t="s">
        <v>18</v>
      </c>
      <c r="G101" s="84" t="s">
        <v>138</v>
      </c>
      <c r="H101" s="84" t="s">
        <v>20</v>
      </c>
      <c r="I101" s="86">
        <v>5</v>
      </c>
      <c r="J101" s="84" t="s">
        <v>139</v>
      </c>
      <c r="K101" s="87" t="s">
        <v>140</v>
      </c>
      <c r="L101" s="94">
        <v>107.51</v>
      </c>
    </row>
    <row r="102" spans="1:12" ht="42" x14ac:dyDescent="0.2">
      <c r="A102" s="93">
        <v>15003404</v>
      </c>
      <c r="B102" s="83"/>
      <c r="C102" s="79"/>
      <c r="D102" s="84" t="s">
        <v>100</v>
      </c>
      <c r="E102" s="85"/>
      <c r="F102" s="84" t="s">
        <v>18</v>
      </c>
      <c r="G102" s="84" t="s">
        <v>141</v>
      </c>
      <c r="H102" s="84" t="s">
        <v>20</v>
      </c>
      <c r="I102" s="86">
        <v>5</v>
      </c>
      <c r="J102" s="84" t="s">
        <v>142</v>
      </c>
      <c r="K102" s="87" t="s">
        <v>143</v>
      </c>
      <c r="L102" s="94">
        <v>126.41</v>
      </c>
    </row>
    <row r="103" spans="1:12" ht="31.5" x14ac:dyDescent="0.2">
      <c r="A103" s="93">
        <v>15004313</v>
      </c>
      <c r="B103" s="83"/>
      <c r="C103" s="79"/>
      <c r="D103" s="84" t="s">
        <v>100</v>
      </c>
      <c r="E103" s="85"/>
      <c r="F103" s="84" t="s">
        <v>18</v>
      </c>
      <c r="G103" s="84" t="s">
        <v>19</v>
      </c>
      <c r="H103" s="84" t="s">
        <v>20</v>
      </c>
      <c r="I103" s="86">
        <v>6</v>
      </c>
      <c r="J103" s="84" t="s">
        <v>144</v>
      </c>
      <c r="K103" s="87" t="s">
        <v>91</v>
      </c>
      <c r="L103" s="94">
        <v>124.63</v>
      </c>
    </row>
    <row r="104" spans="1:12" ht="31.5" x14ac:dyDescent="0.2">
      <c r="A104" s="93">
        <v>15004261</v>
      </c>
      <c r="B104" s="83"/>
      <c r="C104" s="79"/>
      <c r="D104" s="84" t="s">
        <v>100</v>
      </c>
      <c r="E104" s="85"/>
      <c r="F104" s="84" t="s">
        <v>18</v>
      </c>
      <c r="G104" s="84" t="s">
        <v>19</v>
      </c>
      <c r="H104" s="84" t="s">
        <v>20</v>
      </c>
      <c r="I104" s="86">
        <v>6</v>
      </c>
      <c r="J104" s="84" t="s">
        <v>145</v>
      </c>
      <c r="K104" s="87" t="s">
        <v>88</v>
      </c>
      <c r="L104" s="94">
        <v>42.24</v>
      </c>
    </row>
    <row r="105" spans="1:12" ht="31.5" x14ac:dyDescent="0.2">
      <c r="A105" s="93">
        <v>15004289</v>
      </c>
      <c r="B105" s="83"/>
      <c r="C105" s="79"/>
      <c r="D105" s="84" t="s">
        <v>100</v>
      </c>
      <c r="E105" s="85"/>
      <c r="F105" s="84" t="s">
        <v>18</v>
      </c>
      <c r="G105" s="84" t="s">
        <v>19</v>
      </c>
      <c r="H105" s="84" t="s">
        <v>20</v>
      </c>
      <c r="I105" s="86">
        <v>6</v>
      </c>
      <c r="J105" s="84" t="s">
        <v>146</v>
      </c>
      <c r="K105" s="87" t="s">
        <v>147</v>
      </c>
      <c r="L105" s="94">
        <v>71.89</v>
      </c>
    </row>
    <row r="106" spans="1:12" ht="21" x14ac:dyDescent="0.2">
      <c r="A106" s="93">
        <v>15004289</v>
      </c>
      <c r="B106" s="83"/>
      <c r="C106" s="79"/>
      <c r="D106" s="84" t="s">
        <v>100</v>
      </c>
      <c r="E106" s="85"/>
      <c r="F106" s="84" t="s">
        <v>18</v>
      </c>
      <c r="G106" s="84" t="s">
        <v>19</v>
      </c>
      <c r="H106" s="84" t="s">
        <v>20</v>
      </c>
      <c r="I106" s="86">
        <v>6</v>
      </c>
      <c r="J106" s="84" t="s">
        <v>122</v>
      </c>
      <c r="K106" s="87" t="s">
        <v>147</v>
      </c>
      <c r="L106" s="94">
        <v>20.16</v>
      </c>
    </row>
    <row r="107" spans="1:12" ht="31.5" x14ac:dyDescent="0.2">
      <c r="A107" s="93">
        <v>15004289</v>
      </c>
      <c r="B107" s="83"/>
      <c r="C107" s="79"/>
      <c r="D107" s="84" t="s">
        <v>100</v>
      </c>
      <c r="E107" s="85"/>
      <c r="F107" s="84" t="s">
        <v>18</v>
      </c>
      <c r="G107" s="84" t="s">
        <v>19</v>
      </c>
      <c r="H107" s="84" t="s">
        <v>20</v>
      </c>
      <c r="I107" s="86">
        <v>6</v>
      </c>
      <c r="J107" s="84" t="s">
        <v>148</v>
      </c>
      <c r="K107" s="87" t="s">
        <v>147</v>
      </c>
      <c r="L107" s="94">
        <v>34.39</v>
      </c>
    </row>
    <row r="108" spans="1:12" ht="31.5" x14ac:dyDescent="0.2">
      <c r="A108" s="93">
        <v>15004313</v>
      </c>
      <c r="B108" s="83"/>
      <c r="C108" s="79"/>
      <c r="D108" s="84" t="s">
        <v>100</v>
      </c>
      <c r="E108" s="85"/>
      <c r="F108" s="84" t="s">
        <v>18</v>
      </c>
      <c r="G108" s="84" t="s">
        <v>19</v>
      </c>
      <c r="H108" s="84" t="s">
        <v>20</v>
      </c>
      <c r="I108" s="86">
        <v>6</v>
      </c>
      <c r="J108" s="84" t="s">
        <v>149</v>
      </c>
      <c r="K108" s="87" t="s">
        <v>91</v>
      </c>
      <c r="L108" s="94">
        <v>53.77</v>
      </c>
    </row>
    <row r="109" spans="1:12" ht="31.5" x14ac:dyDescent="0.2">
      <c r="A109" s="93">
        <v>15004313</v>
      </c>
      <c r="B109" s="83"/>
      <c r="C109" s="79"/>
      <c r="D109" s="84" t="s">
        <v>100</v>
      </c>
      <c r="E109" s="85"/>
      <c r="F109" s="84" t="s">
        <v>18</v>
      </c>
      <c r="G109" s="84" t="s">
        <v>19</v>
      </c>
      <c r="H109" s="84" t="s">
        <v>20</v>
      </c>
      <c r="I109" s="86">
        <v>6</v>
      </c>
      <c r="J109" s="84" t="s">
        <v>109</v>
      </c>
      <c r="K109" s="87" t="s">
        <v>91</v>
      </c>
      <c r="L109" s="94">
        <v>127.3</v>
      </c>
    </row>
    <row r="110" spans="1:12" ht="21" x14ac:dyDescent="0.2">
      <c r="A110" s="93">
        <v>15004313</v>
      </c>
      <c r="B110" s="83"/>
      <c r="C110" s="79"/>
      <c r="D110" s="84" t="s">
        <v>100</v>
      </c>
      <c r="E110" s="85"/>
      <c r="F110" s="84" t="s">
        <v>18</v>
      </c>
      <c r="G110" s="84" t="s">
        <v>19</v>
      </c>
      <c r="H110" s="84" t="s">
        <v>20</v>
      </c>
      <c r="I110" s="86">
        <v>6</v>
      </c>
      <c r="J110" s="84" t="s">
        <v>86</v>
      </c>
      <c r="K110" s="87" t="s">
        <v>91</v>
      </c>
      <c r="L110" s="94">
        <v>9.7100000000000009</v>
      </c>
    </row>
    <row r="111" spans="1:12" ht="21" x14ac:dyDescent="0.2">
      <c r="A111" s="93">
        <v>15004932</v>
      </c>
      <c r="B111" s="83"/>
      <c r="C111" s="79"/>
      <c r="D111" s="84" t="s">
        <v>100</v>
      </c>
      <c r="E111" s="85"/>
      <c r="F111" s="84" t="s">
        <v>18</v>
      </c>
      <c r="G111" s="84" t="s">
        <v>19</v>
      </c>
      <c r="H111" s="84" t="s">
        <v>20</v>
      </c>
      <c r="I111" s="86">
        <v>7</v>
      </c>
      <c r="J111" s="84" t="s">
        <v>86</v>
      </c>
      <c r="K111" s="87" t="s">
        <v>344</v>
      </c>
      <c r="L111" s="94">
        <v>2.23</v>
      </c>
    </row>
    <row r="112" spans="1:12" ht="31.5" x14ac:dyDescent="0.2">
      <c r="A112" s="93">
        <v>15004932</v>
      </c>
      <c r="B112" s="83"/>
      <c r="C112" s="79"/>
      <c r="D112" s="84" t="s">
        <v>100</v>
      </c>
      <c r="E112" s="85"/>
      <c r="F112" s="84" t="s">
        <v>18</v>
      </c>
      <c r="G112" s="84" t="s">
        <v>19</v>
      </c>
      <c r="H112" s="84" t="s">
        <v>20</v>
      </c>
      <c r="I112" s="86">
        <v>7</v>
      </c>
      <c r="J112" s="84" t="s">
        <v>345</v>
      </c>
      <c r="K112" s="87" t="s">
        <v>344</v>
      </c>
      <c r="L112" s="94">
        <v>29.28</v>
      </c>
    </row>
    <row r="113" spans="1:12" ht="31.5" x14ac:dyDescent="0.2">
      <c r="A113" s="93">
        <v>15005696</v>
      </c>
      <c r="B113" s="83"/>
      <c r="C113" s="79"/>
      <c r="D113" s="84" t="s">
        <v>100</v>
      </c>
      <c r="E113" s="85"/>
      <c r="F113" s="84" t="s">
        <v>18</v>
      </c>
      <c r="G113" s="84" t="s">
        <v>19</v>
      </c>
      <c r="H113" s="84" t="s">
        <v>20</v>
      </c>
      <c r="I113" s="86">
        <v>8</v>
      </c>
      <c r="J113" s="84" t="s">
        <v>346</v>
      </c>
      <c r="K113" s="87" t="s">
        <v>347</v>
      </c>
      <c r="L113" s="94">
        <v>38.03</v>
      </c>
    </row>
    <row r="114" spans="1:12" ht="31.5" x14ac:dyDescent="0.2">
      <c r="A114" s="93">
        <v>15005635</v>
      </c>
      <c r="B114" s="83"/>
      <c r="C114" s="79"/>
      <c r="D114" s="84" t="s">
        <v>100</v>
      </c>
      <c r="E114" s="85"/>
      <c r="F114" s="84" t="s">
        <v>18</v>
      </c>
      <c r="G114" s="84" t="s">
        <v>19</v>
      </c>
      <c r="H114" s="84" t="s">
        <v>20</v>
      </c>
      <c r="I114" s="86">
        <v>8</v>
      </c>
      <c r="J114" s="84" t="s">
        <v>148</v>
      </c>
      <c r="K114" s="87" t="s">
        <v>348</v>
      </c>
      <c r="L114" s="94">
        <v>10.75</v>
      </c>
    </row>
    <row r="115" spans="1:12" ht="21" x14ac:dyDescent="0.2">
      <c r="A115" s="93">
        <v>15006381</v>
      </c>
      <c r="B115" s="83"/>
      <c r="C115" s="79"/>
      <c r="D115" s="84" t="s">
        <v>100</v>
      </c>
      <c r="E115" s="85"/>
      <c r="F115" s="84" t="s">
        <v>18</v>
      </c>
      <c r="G115" s="84" t="s">
        <v>19</v>
      </c>
      <c r="H115" s="84" t="s">
        <v>20</v>
      </c>
      <c r="I115" s="86">
        <v>9</v>
      </c>
      <c r="J115" s="84" t="s">
        <v>420</v>
      </c>
      <c r="K115" s="87" t="s">
        <v>421</v>
      </c>
      <c r="L115" s="94">
        <v>46.91</v>
      </c>
    </row>
    <row r="116" spans="1:12" ht="21" x14ac:dyDescent="0.2">
      <c r="A116" s="93">
        <v>15006381</v>
      </c>
      <c r="B116" s="83"/>
      <c r="C116" s="79"/>
      <c r="D116" s="84" t="s">
        <v>100</v>
      </c>
      <c r="E116" s="85"/>
      <c r="F116" s="84" t="s">
        <v>18</v>
      </c>
      <c r="G116" s="84" t="s">
        <v>19</v>
      </c>
      <c r="H116" s="84" t="s">
        <v>20</v>
      </c>
      <c r="I116" s="86">
        <v>9</v>
      </c>
      <c r="J116" s="84" t="s">
        <v>86</v>
      </c>
      <c r="K116" s="87" t="s">
        <v>421</v>
      </c>
      <c r="L116" s="94">
        <v>3.58</v>
      </c>
    </row>
    <row r="117" spans="1:12" ht="31.5" x14ac:dyDescent="0.2">
      <c r="A117" s="93">
        <v>15006576</v>
      </c>
      <c r="B117" s="83"/>
      <c r="C117" s="79"/>
      <c r="D117" s="84" t="s">
        <v>100</v>
      </c>
      <c r="E117" s="85"/>
      <c r="F117" s="84" t="s">
        <v>18</v>
      </c>
      <c r="G117" s="84" t="s">
        <v>422</v>
      </c>
      <c r="H117" s="84" t="s">
        <v>20</v>
      </c>
      <c r="I117" s="86">
        <v>10</v>
      </c>
      <c r="J117" s="84" t="s">
        <v>423</v>
      </c>
      <c r="K117" s="87" t="s">
        <v>424</v>
      </c>
      <c r="L117" s="94">
        <v>85</v>
      </c>
    </row>
    <row r="118" spans="1:12" ht="31.5" x14ac:dyDescent="0.2">
      <c r="A118" s="93">
        <v>15001330</v>
      </c>
      <c r="B118" s="83"/>
      <c r="C118" s="79"/>
      <c r="D118" s="84" t="s">
        <v>100</v>
      </c>
      <c r="E118" s="85"/>
      <c r="F118" s="84" t="s">
        <v>150</v>
      </c>
      <c r="G118" s="84" t="s">
        <v>151</v>
      </c>
      <c r="H118" s="84" t="s">
        <v>20</v>
      </c>
      <c r="I118" s="86">
        <v>3</v>
      </c>
      <c r="J118" s="84" t="s">
        <v>152</v>
      </c>
      <c r="K118" s="87" t="s">
        <v>153</v>
      </c>
      <c r="L118" s="94">
        <v>2115.75</v>
      </c>
    </row>
    <row r="119" spans="1:12" ht="42" x14ac:dyDescent="0.2">
      <c r="A119" s="93">
        <v>15002479</v>
      </c>
      <c r="B119" s="83"/>
      <c r="C119" s="79"/>
      <c r="D119" s="84" t="s">
        <v>100</v>
      </c>
      <c r="E119" s="85"/>
      <c r="F119" s="84" t="s">
        <v>154</v>
      </c>
      <c r="G119" s="84" t="s">
        <v>155</v>
      </c>
      <c r="H119" s="84" t="s">
        <v>20</v>
      </c>
      <c r="I119" s="86">
        <v>4</v>
      </c>
      <c r="J119" s="84" t="s">
        <v>156</v>
      </c>
      <c r="K119" s="87" t="s">
        <v>157</v>
      </c>
      <c r="L119" s="94">
        <v>11874</v>
      </c>
    </row>
    <row r="120" spans="1:12" ht="31.5" x14ac:dyDescent="0.2">
      <c r="A120" s="93">
        <v>15002479</v>
      </c>
      <c r="B120" s="83"/>
      <c r="C120" s="79"/>
      <c r="D120" s="84" t="s">
        <v>100</v>
      </c>
      <c r="E120" s="85"/>
      <c r="F120" s="84" t="s">
        <v>154</v>
      </c>
      <c r="G120" s="84" t="s">
        <v>155</v>
      </c>
      <c r="H120" s="84" t="s">
        <v>20</v>
      </c>
      <c r="I120" s="86">
        <v>4</v>
      </c>
      <c r="J120" s="84" t="s">
        <v>86</v>
      </c>
      <c r="K120" s="87" t="s">
        <v>157</v>
      </c>
      <c r="L120" s="94">
        <v>905.39</v>
      </c>
    </row>
    <row r="121" spans="1:12" ht="31.5" x14ac:dyDescent="0.2">
      <c r="A121" s="93">
        <v>15002729</v>
      </c>
      <c r="B121" s="83"/>
      <c r="C121" s="79"/>
      <c r="D121" s="84" t="s">
        <v>100</v>
      </c>
      <c r="E121" s="85"/>
      <c r="F121" s="84" t="s">
        <v>154</v>
      </c>
      <c r="G121" s="84" t="s">
        <v>155</v>
      </c>
      <c r="H121" s="84" t="s">
        <v>20</v>
      </c>
      <c r="I121" s="86">
        <v>5</v>
      </c>
      <c r="J121" s="84" t="s">
        <v>86</v>
      </c>
      <c r="K121" s="87" t="s">
        <v>158</v>
      </c>
      <c r="L121" s="94">
        <v>555.86</v>
      </c>
    </row>
    <row r="122" spans="1:12" ht="31.5" x14ac:dyDescent="0.2">
      <c r="A122" s="93">
        <v>15002729</v>
      </c>
      <c r="B122" s="83"/>
      <c r="C122" s="79"/>
      <c r="D122" s="84" t="s">
        <v>100</v>
      </c>
      <c r="E122" s="85"/>
      <c r="F122" s="84" t="s">
        <v>154</v>
      </c>
      <c r="G122" s="84" t="s">
        <v>155</v>
      </c>
      <c r="H122" s="84" t="s">
        <v>20</v>
      </c>
      <c r="I122" s="86">
        <v>5</v>
      </c>
      <c r="J122" s="84" t="s">
        <v>86</v>
      </c>
      <c r="K122" s="87" t="s">
        <v>158</v>
      </c>
      <c r="L122" s="94">
        <v>51.24</v>
      </c>
    </row>
    <row r="123" spans="1:12" ht="42" x14ac:dyDescent="0.2">
      <c r="A123" s="93">
        <v>15002729</v>
      </c>
      <c r="B123" s="83"/>
      <c r="C123" s="79"/>
      <c r="D123" s="84" t="s">
        <v>100</v>
      </c>
      <c r="E123" s="85"/>
      <c r="F123" s="84" t="s">
        <v>154</v>
      </c>
      <c r="G123" s="84" t="s">
        <v>155</v>
      </c>
      <c r="H123" s="84" t="s">
        <v>20</v>
      </c>
      <c r="I123" s="86">
        <v>5</v>
      </c>
      <c r="J123" s="84" t="s">
        <v>159</v>
      </c>
      <c r="K123" s="87" t="s">
        <v>158</v>
      </c>
      <c r="L123" s="94">
        <v>7290</v>
      </c>
    </row>
    <row r="124" spans="1:12" ht="42" x14ac:dyDescent="0.2">
      <c r="A124" s="93">
        <v>15002729</v>
      </c>
      <c r="B124" s="83"/>
      <c r="C124" s="79"/>
      <c r="D124" s="84" t="s">
        <v>100</v>
      </c>
      <c r="E124" s="85"/>
      <c r="F124" s="84" t="s">
        <v>154</v>
      </c>
      <c r="G124" s="84" t="s">
        <v>155</v>
      </c>
      <c r="H124" s="84" t="s">
        <v>20</v>
      </c>
      <c r="I124" s="86">
        <v>5</v>
      </c>
      <c r="J124" s="84" t="s">
        <v>160</v>
      </c>
      <c r="K124" s="87" t="s">
        <v>158</v>
      </c>
      <c r="L124" s="94">
        <v>672</v>
      </c>
    </row>
    <row r="125" spans="1:12" ht="31.5" x14ac:dyDescent="0.2">
      <c r="A125" s="93">
        <v>15000020</v>
      </c>
      <c r="B125" s="83"/>
      <c r="C125" s="79"/>
      <c r="D125" s="84" t="s">
        <v>100</v>
      </c>
      <c r="E125" s="85"/>
      <c r="F125" s="84" t="s">
        <v>161</v>
      </c>
      <c r="G125" s="84" t="s">
        <v>162</v>
      </c>
      <c r="H125" s="84" t="s">
        <v>20</v>
      </c>
      <c r="I125" s="86">
        <v>1</v>
      </c>
      <c r="J125" s="84" t="s">
        <v>163</v>
      </c>
      <c r="K125" s="87" t="s">
        <v>164</v>
      </c>
      <c r="L125" s="94">
        <v>3332.45</v>
      </c>
    </row>
    <row r="126" spans="1:12" ht="31.5" x14ac:dyDescent="0.2">
      <c r="A126" s="93">
        <v>15000020</v>
      </c>
      <c r="B126" s="83"/>
      <c r="C126" s="79"/>
      <c r="D126" s="84" t="s">
        <v>100</v>
      </c>
      <c r="E126" s="85"/>
      <c r="F126" s="84" t="s">
        <v>161</v>
      </c>
      <c r="G126" s="84" t="s">
        <v>162</v>
      </c>
      <c r="H126" s="84" t="s">
        <v>20</v>
      </c>
      <c r="I126" s="86">
        <v>1</v>
      </c>
      <c r="J126" s="84" t="s">
        <v>44</v>
      </c>
      <c r="K126" s="87" t="s">
        <v>164</v>
      </c>
      <c r="L126" s="94">
        <v>10</v>
      </c>
    </row>
    <row r="127" spans="1:12" ht="42" x14ac:dyDescent="0.2">
      <c r="A127" s="93">
        <v>15000263</v>
      </c>
      <c r="B127" s="83"/>
      <c r="C127" s="79"/>
      <c r="D127" s="84" t="s">
        <v>100</v>
      </c>
      <c r="E127" s="85"/>
      <c r="F127" s="84" t="s">
        <v>165</v>
      </c>
      <c r="G127" s="84" t="s">
        <v>96</v>
      </c>
      <c r="H127" s="84" t="s">
        <v>20</v>
      </c>
      <c r="I127" s="86">
        <v>1</v>
      </c>
      <c r="J127" s="84" t="s">
        <v>166</v>
      </c>
      <c r="K127" s="87" t="s">
        <v>167</v>
      </c>
      <c r="L127" s="94">
        <v>1767.03</v>
      </c>
    </row>
    <row r="128" spans="1:12" ht="42" x14ac:dyDescent="0.2">
      <c r="A128" s="93">
        <v>15000263</v>
      </c>
      <c r="B128" s="83"/>
      <c r="C128" s="79"/>
      <c r="D128" s="84" t="s">
        <v>100</v>
      </c>
      <c r="E128" s="85"/>
      <c r="F128" s="84" t="s">
        <v>165</v>
      </c>
      <c r="G128" s="84" t="s">
        <v>96</v>
      </c>
      <c r="H128" s="84" t="s">
        <v>20</v>
      </c>
      <c r="I128" s="86">
        <v>1</v>
      </c>
      <c r="J128" s="84" t="s">
        <v>168</v>
      </c>
      <c r="K128" s="87" t="s">
        <v>167</v>
      </c>
      <c r="L128" s="94">
        <v>2109.7399999999998</v>
      </c>
    </row>
    <row r="129" spans="1:12" ht="42" x14ac:dyDescent="0.2">
      <c r="A129" s="93">
        <v>15000263</v>
      </c>
      <c r="B129" s="83"/>
      <c r="C129" s="79"/>
      <c r="D129" s="84" t="s">
        <v>100</v>
      </c>
      <c r="E129" s="85"/>
      <c r="F129" s="84" t="s">
        <v>165</v>
      </c>
      <c r="G129" s="84" t="s">
        <v>96</v>
      </c>
      <c r="H129" s="84" t="s">
        <v>20</v>
      </c>
      <c r="I129" s="86">
        <v>1</v>
      </c>
      <c r="J129" s="84" t="s">
        <v>169</v>
      </c>
      <c r="K129" s="87" t="s">
        <v>167</v>
      </c>
      <c r="L129" s="94">
        <v>1492.38</v>
      </c>
    </row>
    <row r="130" spans="1:12" ht="42" x14ac:dyDescent="0.2">
      <c r="A130" s="93">
        <v>15000263</v>
      </c>
      <c r="B130" s="83"/>
      <c r="C130" s="79"/>
      <c r="D130" s="84" t="s">
        <v>100</v>
      </c>
      <c r="E130" s="85"/>
      <c r="F130" s="84" t="s">
        <v>165</v>
      </c>
      <c r="G130" s="84" t="s">
        <v>96</v>
      </c>
      <c r="H130" s="84" t="s">
        <v>20</v>
      </c>
      <c r="I130" s="86">
        <v>1</v>
      </c>
      <c r="J130" s="84" t="s">
        <v>170</v>
      </c>
      <c r="K130" s="87" t="s">
        <v>167</v>
      </c>
      <c r="L130" s="94">
        <v>1480.28</v>
      </c>
    </row>
    <row r="131" spans="1:12" ht="42" x14ac:dyDescent="0.2">
      <c r="A131" s="93">
        <v>15000263</v>
      </c>
      <c r="B131" s="83"/>
      <c r="C131" s="79"/>
      <c r="D131" s="84" t="s">
        <v>100</v>
      </c>
      <c r="E131" s="85"/>
      <c r="F131" s="84" t="s">
        <v>165</v>
      </c>
      <c r="G131" s="84" t="s">
        <v>96</v>
      </c>
      <c r="H131" s="84" t="s">
        <v>20</v>
      </c>
      <c r="I131" s="86">
        <v>1</v>
      </c>
      <c r="J131" s="84" t="s">
        <v>171</v>
      </c>
      <c r="K131" s="87" t="s">
        <v>167</v>
      </c>
      <c r="L131" s="94">
        <v>1223.49</v>
      </c>
    </row>
    <row r="132" spans="1:12" ht="42" x14ac:dyDescent="0.2">
      <c r="A132" s="93">
        <v>15000263</v>
      </c>
      <c r="B132" s="83"/>
      <c r="C132" s="79"/>
      <c r="D132" s="84" t="s">
        <v>100</v>
      </c>
      <c r="E132" s="85"/>
      <c r="F132" s="84" t="s">
        <v>165</v>
      </c>
      <c r="G132" s="84" t="s">
        <v>96</v>
      </c>
      <c r="H132" s="84" t="s">
        <v>20</v>
      </c>
      <c r="I132" s="86">
        <v>1</v>
      </c>
      <c r="J132" s="84" t="s">
        <v>172</v>
      </c>
      <c r="K132" s="87" t="s">
        <v>167</v>
      </c>
      <c r="L132" s="94">
        <v>301.01</v>
      </c>
    </row>
    <row r="133" spans="1:12" ht="31.5" x14ac:dyDescent="0.2">
      <c r="A133" s="93">
        <v>15000263</v>
      </c>
      <c r="B133" s="83"/>
      <c r="C133" s="79"/>
      <c r="D133" s="84" t="s">
        <v>100</v>
      </c>
      <c r="E133" s="85"/>
      <c r="F133" s="84" t="s">
        <v>165</v>
      </c>
      <c r="G133" s="84" t="s">
        <v>96</v>
      </c>
      <c r="H133" s="84" t="s">
        <v>20</v>
      </c>
      <c r="I133" s="86">
        <v>1</v>
      </c>
      <c r="J133" s="84" t="s">
        <v>44</v>
      </c>
      <c r="K133" s="87" t="s">
        <v>167</v>
      </c>
      <c r="L133" s="94">
        <v>9.68</v>
      </c>
    </row>
    <row r="134" spans="1:12" ht="42" x14ac:dyDescent="0.2">
      <c r="A134" s="93">
        <v>15005846</v>
      </c>
      <c r="B134" s="83"/>
      <c r="C134" s="79"/>
      <c r="D134" s="84" t="s">
        <v>100</v>
      </c>
      <c r="E134" s="85"/>
      <c r="F134" s="84" t="s">
        <v>165</v>
      </c>
      <c r="G134" s="84" t="s">
        <v>96</v>
      </c>
      <c r="H134" s="84" t="s">
        <v>20</v>
      </c>
      <c r="I134" s="86">
        <v>9</v>
      </c>
      <c r="J134" s="84" t="s">
        <v>171</v>
      </c>
      <c r="K134" s="87" t="s">
        <v>425</v>
      </c>
      <c r="L134" s="94">
        <v>1224.9100000000001</v>
      </c>
    </row>
    <row r="135" spans="1:12" ht="31.5" x14ac:dyDescent="0.2">
      <c r="A135" s="93">
        <v>15005846</v>
      </c>
      <c r="B135" s="83"/>
      <c r="C135" s="79"/>
      <c r="D135" s="84" t="s">
        <v>100</v>
      </c>
      <c r="E135" s="85"/>
      <c r="F135" s="84" t="s">
        <v>165</v>
      </c>
      <c r="G135" s="84" t="s">
        <v>96</v>
      </c>
      <c r="H135" s="84" t="s">
        <v>20</v>
      </c>
      <c r="I135" s="86">
        <v>9</v>
      </c>
      <c r="J135" s="84" t="s">
        <v>44</v>
      </c>
      <c r="K135" s="87" t="s">
        <v>425</v>
      </c>
      <c r="L135" s="94">
        <v>12.44</v>
      </c>
    </row>
    <row r="136" spans="1:12" ht="42" x14ac:dyDescent="0.2">
      <c r="A136" s="93">
        <v>15005728</v>
      </c>
      <c r="B136" s="83"/>
      <c r="C136" s="79"/>
      <c r="D136" s="84" t="s">
        <v>100</v>
      </c>
      <c r="E136" s="85"/>
      <c r="F136" s="84" t="s">
        <v>165</v>
      </c>
      <c r="G136" s="84" t="s">
        <v>96</v>
      </c>
      <c r="H136" s="84" t="s">
        <v>20</v>
      </c>
      <c r="I136" s="86">
        <v>9</v>
      </c>
      <c r="J136" s="84" t="s">
        <v>171</v>
      </c>
      <c r="K136" s="87" t="s">
        <v>349</v>
      </c>
      <c r="L136" s="94">
        <v>-1223.49</v>
      </c>
    </row>
    <row r="137" spans="1:12" ht="42" x14ac:dyDescent="0.2">
      <c r="A137" s="93">
        <v>15000094</v>
      </c>
      <c r="B137" s="83"/>
      <c r="C137" s="79"/>
      <c r="D137" s="84" t="s">
        <v>100</v>
      </c>
      <c r="E137" s="85"/>
      <c r="F137" s="84" t="s">
        <v>173</v>
      </c>
      <c r="G137" s="84" t="s">
        <v>174</v>
      </c>
      <c r="H137" s="84" t="s">
        <v>20</v>
      </c>
      <c r="I137" s="86">
        <v>1</v>
      </c>
      <c r="J137" s="84" t="s">
        <v>175</v>
      </c>
      <c r="K137" s="87" t="s">
        <v>176</v>
      </c>
      <c r="L137" s="94">
        <v>1827.5</v>
      </c>
    </row>
    <row r="138" spans="1:12" ht="21" x14ac:dyDescent="0.2">
      <c r="A138" s="93">
        <v>15000094</v>
      </c>
      <c r="B138" s="83"/>
      <c r="C138" s="79"/>
      <c r="D138" s="84" t="s">
        <v>100</v>
      </c>
      <c r="E138" s="85"/>
      <c r="F138" s="84" t="s">
        <v>173</v>
      </c>
      <c r="G138" s="84" t="s">
        <v>174</v>
      </c>
      <c r="H138" s="84" t="s">
        <v>20</v>
      </c>
      <c r="I138" s="86">
        <v>1</v>
      </c>
      <c r="J138" s="84" t="s">
        <v>44</v>
      </c>
      <c r="K138" s="87" t="s">
        <v>176</v>
      </c>
      <c r="L138" s="94">
        <v>10.67</v>
      </c>
    </row>
    <row r="139" spans="1:12" ht="31.5" x14ac:dyDescent="0.2">
      <c r="A139" s="93">
        <v>15002730</v>
      </c>
      <c r="B139" s="83"/>
      <c r="C139" s="79"/>
      <c r="D139" s="84" t="s">
        <v>100</v>
      </c>
      <c r="E139" s="85"/>
      <c r="F139" s="84" t="s">
        <v>177</v>
      </c>
      <c r="G139" s="84" t="s">
        <v>155</v>
      </c>
      <c r="H139" s="84" t="s">
        <v>20</v>
      </c>
      <c r="I139" s="86">
        <v>5</v>
      </c>
      <c r="J139" s="84" t="s">
        <v>86</v>
      </c>
      <c r="K139" s="87" t="s">
        <v>178</v>
      </c>
      <c r="L139" s="94">
        <v>277.93</v>
      </c>
    </row>
    <row r="140" spans="1:12" ht="31.5" x14ac:dyDescent="0.2">
      <c r="A140" s="93">
        <v>15002730</v>
      </c>
      <c r="B140" s="83"/>
      <c r="C140" s="79"/>
      <c r="D140" s="84" t="s">
        <v>100</v>
      </c>
      <c r="E140" s="85"/>
      <c r="F140" s="84" t="s">
        <v>177</v>
      </c>
      <c r="G140" s="84" t="s">
        <v>155</v>
      </c>
      <c r="H140" s="84" t="s">
        <v>20</v>
      </c>
      <c r="I140" s="86">
        <v>5</v>
      </c>
      <c r="J140" s="84" t="s">
        <v>86</v>
      </c>
      <c r="K140" s="87" t="s">
        <v>178</v>
      </c>
      <c r="L140" s="94">
        <v>17.079999999999998</v>
      </c>
    </row>
    <row r="141" spans="1:12" ht="42" x14ac:dyDescent="0.2">
      <c r="A141" s="93">
        <v>15002730</v>
      </c>
      <c r="B141" s="83"/>
      <c r="C141" s="79"/>
      <c r="D141" s="84" t="s">
        <v>100</v>
      </c>
      <c r="E141" s="85"/>
      <c r="F141" s="84" t="s">
        <v>177</v>
      </c>
      <c r="G141" s="84" t="s">
        <v>155</v>
      </c>
      <c r="H141" s="84" t="s">
        <v>20</v>
      </c>
      <c r="I141" s="86">
        <v>5</v>
      </c>
      <c r="J141" s="84" t="s">
        <v>159</v>
      </c>
      <c r="K141" s="87" t="s">
        <v>178</v>
      </c>
      <c r="L141" s="94">
        <v>3645</v>
      </c>
    </row>
    <row r="142" spans="1:12" ht="42" x14ac:dyDescent="0.2">
      <c r="A142" s="93">
        <v>15002730</v>
      </c>
      <c r="B142" s="83"/>
      <c r="C142" s="79"/>
      <c r="D142" s="84" t="s">
        <v>100</v>
      </c>
      <c r="E142" s="85"/>
      <c r="F142" s="84" t="s">
        <v>177</v>
      </c>
      <c r="G142" s="84" t="s">
        <v>155</v>
      </c>
      <c r="H142" s="84" t="s">
        <v>20</v>
      </c>
      <c r="I142" s="86">
        <v>5</v>
      </c>
      <c r="J142" s="84" t="s">
        <v>160</v>
      </c>
      <c r="K142" s="87" t="s">
        <v>178</v>
      </c>
      <c r="L142" s="94">
        <v>224</v>
      </c>
    </row>
    <row r="143" spans="1:12" ht="21" x14ac:dyDescent="0.2">
      <c r="A143" s="93">
        <v>15002178</v>
      </c>
      <c r="B143" s="83"/>
      <c r="C143" s="79"/>
      <c r="D143" s="84" t="s">
        <v>100</v>
      </c>
      <c r="E143" s="85"/>
      <c r="F143" s="84" t="s">
        <v>179</v>
      </c>
      <c r="G143" s="84" t="s">
        <v>180</v>
      </c>
      <c r="H143" s="84" t="s">
        <v>20</v>
      </c>
      <c r="I143" s="86">
        <v>4</v>
      </c>
      <c r="J143" s="84" t="s">
        <v>86</v>
      </c>
      <c r="K143" s="87" t="s">
        <v>181</v>
      </c>
      <c r="L143" s="94">
        <v>73.95</v>
      </c>
    </row>
    <row r="144" spans="1:12" ht="21" x14ac:dyDescent="0.2">
      <c r="A144" s="93">
        <v>15002178</v>
      </c>
      <c r="B144" s="83"/>
      <c r="C144" s="79"/>
      <c r="D144" s="84" t="s">
        <v>100</v>
      </c>
      <c r="E144" s="85"/>
      <c r="F144" s="84" t="s">
        <v>179</v>
      </c>
      <c r="G144" s="84" t="s">
        <v>180</v>
      </c>
      <c r="H144" s="84" t="s">
        <v>20</v>
      </c>
      <c r="I144" s="86">
        <v>4</v>
      </c>
      <c r="J144" s="84" t="s">
        <v>86</v>
      </c>
      <c r="K144" s="87" t="s">
        <v>181</v>
      </c>
      <c r="L144" s="94">
        <v>73.95</v>
      </c>
    </row>
    <row r="145" spans="1:12" ht="31.5" x14ac:dyDescent="0.2">
      <c r="A145" s="93">
        <v>15002178</v>
      </c>
      <c r="B145" s="83"/>
      <c r="C145" s="79"/>
      <c r="D145" s="84" t="s">
        <v>100</v>
      </c>
      <c r="E145" s="85"/>
      <c r="F145" s="84" t="s">
        <v>179</v>
      </c>
      <c r="G145" s="84" t="s">
        <v>180</v>
      </c>
      <c r="H145" s="84" t="s">
        <v>20</v>
      </c>
      <c r="I145" s="86">
        <v>4</v>
      </c>
      <c r="J145" s="84" t="s">
        <v>182</v>
      </c>
      <c r="K145" s="87" t="s">
        <v>181</v>
      </c>
      <c r="L145" s="94">
        <v>986</v>
      </c>
    </row>
    <row r="146" spans="1:12" ht="31.5" x14ac:dyDescent="0.2">
      <c r="A146" s="93">
        <v>15002178</v>
      </c>
      <c r="B146" s="83"/>
      <c r="C146" s="79"/>
      <c r="D146" s="84" t="s">
        <v>100</v>
      </c>
      <c r="E146" s="85"/>
      <c r="F146" s="84" t="s">
        <v>179</v>
      </c>
      <c r="G146" s="84" t="s">
        <v>180</v>
      </c>
      <c r="H146" s="84" t="s">
        <v>20</v>
      </c>
      <c r="I146" s="86">
        <v>4</v>
      </c>
      <c r="J146" s="84" t="s">
        <v>182</v>
      </c>
      <c r="K146" s="87" t="s">
        <v>181</v>
      </c>
      <c r="L146" s="94">
        <v>986</v>
      </c>
    </row>
    <row r="147" spans="1:12" ht="21" x14ac:dyDescent="0.2">
      <c r="A147" s="93">
        <v>15002178</v>
      </c>
      <c r="B147" s="83"/>
      <c r="C147" s="79"/>
      <c r="D147" s="84" t="s">
        <v>100</v>
      </c>
      <c r="E147" s="85"/>
      <c r="F147" s="84" t="s">
        <v>179</v>
      </c>
      <c r="G147" s="84" t="s">
        <v>180</v>
      </c>
      <c r="H147" s="84" t="s">
        <v>20</v>
      </c>
      <c r="I147" s="86">
        <v>4</v>
      </c>
      <c r="J147" s="84" t="s">
        <v>44</v>
      </c>
      <c r="K147" s="87" t="s">
        <v>181</v>
      </c>
      <c r="L147" s="94">
        <v>9.83</v>
      </c>
    </row>
    <row r="148" spans="1:12" ht="21" x14ac:dyDescent="0.2">
      <c r="A148" s="93">
        <v>15002172</v>
      </c>
      <c r="B148" s="83"/>
      <c r="C148" s="79"/>
      <c r="D148" s="84" t="s">
        <v>100</v>
      </c>
      <c r="E148" s="85"/>
      <c r="F148" s="84" t="s">
        <v>183</v>
      </c>
      <c r="G148" s="84" t="s">
        <v>184</v>
      </c>
      <c r="H148" s="84" t="s">
        <v>20</v>
      </c>
      <c r="I148" s="86">
        <v>4</v>
      </c>
      <c r="J148" s="84" t="s">
        <v>86</v>
      </c>
      <c r="K148" s="87" t="s">
        <v>185</v>
      </c>
      <c r="L148" s="94">
        <v>0.68</v>
      </c>
    </row>
    <row r="149" spans="1:12" ht="42" x14ac:dyDescent="0.2">
      <c r="A149" s="93">
        <v>15002172</v>
      </c>
      <c r="B149" s="83"/>
      <c r="C149" s="79"/>
      <c r="D149" s="84" t="s">
        <v>100</v>
      </c>
      <c r="E149" s="85"/>
      <c r="F149" s="84" t="s">
        <v>183</v>
      </c>
      <c r="G149" s="84" t="s">
        <v>184</v>
      </c>
      <c r="H149" s="84" t="s">
        <v>20</v>
      </c>
      <c r="I149" s="86">
        <v>4</v>
      </c>
      <c r="J149" s="84" t="s">
        <v>186</v>
      </c>
      <c r="K149" s="87" t="s">
        <v>185</v>
      </c>
      <c r="L149" s="94">
        <v>279.83</v>
      </c>
    </row>
    <row r="150" spans="1:12" ht="21" x14ac:dyDescent="0.2">
      <c r="A150" s="93">
        <v>15002172</v>
      </c>
      <c r="B150" s="83"/>
      <c r="C150" s="79"/>
      <c r="D150" s="84" t="s">
        <v>100</v>
      </c>
      <c r="E150" s="85"/>
      <c r="F150" s="84" t="s">
        <v>183</v>
      </c>
      <c r="G150" s="84" t="s">
        <v>184</v>
      </c>
      <c r="H150" s="84" t="s">
        <v>20</v>
      </c>
      <c r="I150" s="86">
        <v>4</v>
      </c>
      <c r="J150" s="84" t="s">
        <v>44</v>
      </c>
      <c r="K150" s="87" t="s">
        <v>185</v>
      </c>
      <c r="L150" s="94">
        <v>9</v>
      </c>
    </row>
    <row r="151" spans="1:12" ht="31.5" x14ac:dyDescent="0.2">
      <c r="A151" s="93">
        <v>15002262</v>
      </c>
      <c r="B151" s="83"/>
      <c r="C151" s="79"/>
      <c r="D151" s="84" t="s">
        <v>100</v>
      </c>
      <c r="E151" s="85"/>
      <c r="F151" s="84" t="s">
        <v>187</v>
      </c>
      <c r="G151" s="84" t="s">
        <v>174</v>
      </c>
      <c r="H151" s="84" t="s">
        <v>20</v>
      </c>
      <c r="I151" s="86">
        <v>4</v>
      </c>
      <c r="J151" s="84" t="s">
        <v>188</v>
      </c>
      <c r="K151" s="87" t="s">
        <v>189</v>
      </c>
      <c r="L151" s="94">
        <v>1075</v>
      </c>
    </row>
    <row r="152" spans="1:12" ht="21" x14ac:dyDescent="0.2">
      <c r="A152" s="93">
        <v>15002262</v>
      </c>
      <c r="B152" s="83"/>
      <c r="C152" s="79"/>
      <c r="D152" s="84" t="s">
        <v>100</v>
      </c>
      <c r="E152" s="85"/>
      <c r="F152" s="84" t="s">
        <v>187</v>
      </c>
      <c r="G152" s="84" t="s">
        <v>174</v>
      </c>
      <c r="H152" s="84" t="s">
        <v>20</v>
      </c>
      <c r="I152" s="86">
        <v>4</v>
      </c>
      <c r="J152" s="84" t="s">
        <v>44</v>
      </c>
      <c r="K152" s="87" t="s">
        <v>189</v>
      </c>
      <c r="L152" s="94">
        <v>41.29</v>
      </c>
    </row>
    <row r="153" spans="1:12" ht="21" x14ac:dyDescent="0.2">
      <c r="A153" s="93">
        <v>15001693</v>
      </c>
      <c r="B153" s="83"/>
      <c r="C153" s="79"/>
      <c r="D153" s="84" t="s">
        <v>100</v>
      </c>
      <c r="E153" s="85"/>
      <c r="F153" s="84" t="s">
        <v>190</v>
      </c>
      <c r="G153" s="84" t="s">
        <v>191</v>
      </c>
      <c r="H153" s="84" t="s">
        <v>20</v>
      </c>
      <c r="I153" s="86">
        <v>3</v>
      </c>
      <c r="J153" s="84" t="s">
        <v>86</v>
      </c>
      <c r="K153" s="87" t="s">
        <v>192</v>
      </c>
      <c r="L153" s="94">
        <v>48.75</v>
      </c>
    </row>
    <row r="154" spans="1:12" ht="21" x14ac:dyDescent="0.2">
      <c r="A154" s="93">
        <v>15001693</v>
      </c>
      <c r="B154" s="83"/>
      <c r="C154" s="79"/>
      <c r="D154" s="84" t="s">
        <v>100</v>
      </c>
      <c r="E154" s="85"/>
      <c r="F154" s="84" t="s">
        <v>190</v>
      </c>
      <c r="G154" s="84" t="s">
        <v>191</v>
      </c>
      <c r="H154" s="84" t="s">
        <v>20</v>
      </c>
      <c r="I154" s="86">
        <v>3</v>
      </c>
      <c r="J154" s="84" t="s">
        <v>86</v>
      </c>
      <c r="K154" s="87" t="s">
        <v>192</v>
      </c>
      <c r="L154" s="94">
        <v>10.11</v>
      </c>
    </row>
    <row r="155" spans="1:12" ht="42" x14ac:dyDescent="0.2">
      <c r="A155" s="93">
        <v>15001693</v>
      </c>
      <c r="B155" s="83"/>
      <c r="C155" s="79"/>
      <c r="D155" s="84" t="s">
        <v>100</v>
      </c>
      <c r="E155" s="85"/>
      <c r="F155" s="84" t="s">
        <v>190</v>
      </c>
      <c r="G155" s="84" t="s">
        <v>191</v>
      </c>
      <c r="H155" s="84" t="s">
        <v>20</v>
      </c>
      <c r="I155" s="86">
        <v>3</v>
      </c>
      <c r="J155" s="84" t="s">
        <v>193</v>
      </c>
      <c r="K155" s="87" t="s">
        <v>192</v>
      </c>
      <c r="L155" s="94">
        <v>650</v>
      </c>
    </row>
    <row r="156" spans="1:12" ht="21" x14ac:dyDescent="0.2">
      <c r="A156" s="93">
        <v>15001693</v>
      </c>
      <c r="B156" s="83"/>
      <c r="C156" s="79"/>
      <c r="D156" s="84" t="s">
        <v>100</v>
      </c>
      <c r="E156" s="85"/>
      <c r="F156" s="84" t="s">
        <v>190</v>
      </c>
      <c r="G156" s="84" t="s">
        <v>191</v>
      </c>
      <c r="H156" s="84" t="s">
        <v>20</v>
      </c>
      <c r="I156" s="86">
        <v>3</v>
      </c>
      <c r="J156" s="84" t="s">
        <v>44</v>
      </c>
      <c r="K156" s="87" t="s">
        <v>192</v>
      </c>
      <c r="L156" s="94">
        <v>134.86000000000001</v>
      </c>
    </row>
    <row r="157" spans="1:12" ht="21" x14ac:dyDescent="0.2">
      <c r="A157" s="93">
        <v>15001694</v>
      </c>
      <c r="B157" s="83"/>
      <c r="C157" s="79"/>
      <c r="D157" s="84" t="s">
        <v>100</v>
      </c>
      <c r="E157" s="85"/>
      <c r="F157" s="84" t="s">
        <v>194</v>
      </c>
      <c r="G157" s="84" t="s">
        <v>191</v>
      </c>
      <c r="H157" s="84" t="s">
        <v>20</v>
      </c>
      <c r="I157" s="86">
        <v>3</v>
      </c>
      <c r="J157" s="84" t="s">
        <v>86</v>
      </c>
      <c r="K157" s="87" t="s">
        <v>195</v>
      </c>
      <c r="L157" s="94">
        <v>55.5</v>
      </c>
    </row>
    <row r="158" spans="1:12" ht="21" x14ac:dyDescent="0.2">
      <c r="A158" s="93">
        <v>15001694</v>
      </c>
      <c r="B158" s="83"/>
      <c r="C158" s="79"/>
      <c r="D158" s="84" t="s">
        <v>100</v>
      </c>
      <c r="E158" s="85"/>
      <c r="F158" s="84" t="s">
        <v>194</v>
      </c>
      <c r="G158" s="84" t="s">
        <v>191</v>
      </c>
      <c r="H158" s="84" t="s">
        <v>20</v>
      </c>
      <c r="I158" s="86">
        <v>3</v>
      </c>
      <c r="J158" s="84" t="s">
        <v>86</v>
      </c>
      <c r="K158" s="87" t="s">
        <v>195</v>
      </c>
      <c r="L158" s="94">
        <v>9.44</v>
      </c>
    </row>
    <row r="159" spans="1:12" ht="21" x14ac:dyDescent="0.2">
      <c r="A159" s="93">
        <v>15001694</v>
      </c>
      <c r="B159" s="83"/>
      <c r="C159" s="79"/>
      <c r="D159" s="84" t="s">
        <v>100</v>
      </c>
      <c r="E159" s="85"/>
      <c r="F159" s="84" t="s">
        <v>194</v>
      </c>
      <c r="G159" s="84" t="s">
        <v>191</v>
      </c>
      <c r="H159" s="84" t="s">
        <v>20</v>
      </c>
      <c r="I159" s="86">
        <v>3</v>
      </c>
      <c r="J159" s="84" t="s">
        <v>196</v>
      </c>
      <c r="K159" s="87" t="s">
        <v>195</v>
      </c>
      <c r="L159" s="94">
        <v>740</v>
      </c>
    </row>
    <row r="160" spans="1:12" ht="21" x14ac:dyDescent="0.2">
      <c r="A160" s="93">
        <v>15001694</v>
      </c>
      <c r="B160" s="83"/>
      <c r="C160" s="79"/>
      <c r="D160" s="84" t="s">
        <v>100</v>
      </c>
      <c r="E160" s="85"/>
      <c r="F160" s="84" t="s">
        <v>194</v>
      </c>
      <c r="G160" s="84" t="s">
        <v>191</v>
      </c>
      <c r="H160" s="84" t="s">
        <v>20</v>
      </c>
      <c r="I160" s="86">
        <v>3</v>
      </c>
      <c r="J160" s="84" t="s">
        <v>44</v>
      </c>
      <c r="K160" s="87" t="s">
        <v>195</v>
      </c>
      <c r="L160" s="94">
        <v>125.8</v>
      </c>
    </row>
    <row r="161" spans="1:12" ht="42" x14ac:dyDescent="0.2">
      <c r="A161" s="93">
        <v>15002408</v>
      </c>
      <c r="B161" s="83"/>
      <c r="C161" s="79"/>
      <c r="D161" s="84" t="s">
        <v>100</v>
      </c>
      <c r="E161" s="85"/>
      <c r="F161" s="84" t="s">
        <v>197</v>
      </c>
      <c r="G161" s="84" t="s">
        <v>174</v>
      </c>
      <c r="H161" s="84" t="s">
        <v>20</v>
      </c>
      <c r="I161" s="86">
        <v>4</v>
      </c>
      <c r="J161" s="84" t="s">
        <v>198</v>
      </c>
      <c r="K161" s="87" t="s">
        <v>199</v>
      </c>
      <c r="L161" s="94">
        <v>349.38</v>
      </c>
    </row>
    <row r="162" spans="1:12" ht="21" x14ac:dyDescent="0.2">
      <c r="A162" s="93">
        <v>15002408</v>
      </c>
      <c r="B162" s="83"/>
      <c r="C162" s="79"/>
      <c r="D162" s="84" t="s">
        <v>100</v>
      </c>
      <c r="E162" s="85"/>
      <c r="F162" s="84" t="s">
        <v>197</v>
      </c>
      <c r="G162" s="84" t="s">
        <v>174</v>
      </c>
      <c r="H162" s="84" t="s">
        <v>20</v>
      </c>
      <c r="I162" s="86">
        <v>4</v>
      </c>
      <c r="J162" s="84" t="s">
        <v>44</v>
      </c>
      <c r="K162" s="87" t="s">
        <v>199</v>
      </c>
      <c r="L162" s="94">
        <v>17.350000000000001</v>
      </c>
    </row>
    <row r="163" spans="1:12" ht="21" x14ac:dyDescent="0.2">
      <c r="A163" s="93">
        <v>15001726</v>
      </c>
      <c r="B163" s="83"/>
      <c r="C163" s="79"/>
      <c r="D163" s="84" t="s">
        <v>100</v>
      </c>
      <c r="E163" s="85"/>
      <c r="F163" s="84" t="s">
        <v>200</v>
      </c>
      <c r="G163" s="84" t="s">
        <v>201</v>
      </c>
      <c r="H163" s="84" t="s">
        <v>20</v>
      </c>
      <c r="I163" s="86">
        <v>3</v>
      </c>
      <c r="J163" s="84" t="s">
        <v>86</v>
      </c>
      <c r="K163" s="87" t="s">
        <v>202</v>
      </c>
      <c r="L163" s="94">
        <v>36.75</v>
      </c>
    </row>
    <row r="164" spans="1:12" ht="21" x14ac:dyDescent="0.2">
      <c r="A164" s="93">
        <v>15001726</v>
      </c>
      <c r="B164" s="83"/>
      <c r="C164" s="79"/>
      <c r="D164" s="84" t="s">
        <v>100</v>
      </c>
      <c r="E164" s="85"/>
      <c r="F164" s="84" t="s">
        <v>200</v>
      </c>
      <c r="G164" s="84" t="s">
        <v>201</v>
      </c>
      <c r="H164" s="84" t="s">
        <v>20</v>
      </c>
      <c r="I164" s="86">
        <v>3</v>
      </c>
      <c r="J164" s="84" t="s">
        <v>86</v>
      </c>
      <c r="K164" s="87" t="s">
        <v>202</v>
      </c>
      <c r="L164" s="94">
        <v>4.8499999999999996</v>
      </c>
    </row>
    <row r="165" spans="1:12" ht="42" x14ac:dyDescent="0.2">
      <c r="A165" s="93">
        <v>15001726</v>
      </c>
      <c r="B165" s="83"/>
      <c r="C165" s="79"/>
      <c r="D165" s="84" t="s">
        <v>100</v>
      </c>
      <c r="E165" s="85"/>
      <c r="F165" s="84" t="s">
        <v>200</v>
      </c>
      <c r="G165" s="84" t="s">
        <v>201</v>
      </c>
      <c r="H165" s="84" t="s">
        <v>20</v>
      </c>
      <c r="I165" s="86">
        <v>3</v>
      </c>
      <c r="J165" s="84" t="s">
        <v>203</v>
      </c>
      <c r="K165" s="87" t="s">
        <v>202</v>
      </c>
      <c r="L165" s="94">
        <v>490</v>
      </c>
    </row>
    <row r="166" spans="1:12" ht="21" x14ac:dyDescent="0.2">
      <c r="A166" s="93">
        <v>15001726</v>
      </c>
      <c r="B166" s="83"/>
      <c r="C166" s="79"/>
      <c r="D166" s="84" t="s">
        <v>100</v>
      </c>
      <c r="E166" s="85"/>
      <c r="F166" s="84" t="s">
        <v>200</v>
      </c>
      <c r="G166" s="84" t="s">
        <v>201</v>
      </c>
      <c r="H166" s="84" t="s">
        <v>20</v>
      </c>
      <c r="I166" s="86">
        <v>3</v>
      </c>
      <c r="J166" s="84" t="s">
        <v>44</v>
      </c>
      <c r="K166" s="87" t="s">
        <v>202</v>
      </c>
      <c r="L166" s="94">
        <v>64.67</v>
      </c>
    </row>
    <row r="167" spans="1:12" ht="42" x14ac:dyDescent="0.2">
      <c r="A167" s="93">
        <v>15002524</v>
      </c>
      <c r="B167" s="83"/>
      <c r="C167" s="79"/>
      <c r="D167" s="84" t="s">
        <v>100</v>
      </c>
      <c r="E167" s="85"/>
      <c r="F167" s="84" t="s">
        <v>204</v>
      </c>
      <c r="G167" s="84" t="s">
        <v>174</v>
      </c>
      <c r="H167" s="84" t="s">
        <v>20</v>
      </c>
      <c r="I167" s="86">
        <v>4</v>
      </c>
      <c r="J167" s="84" t="s">
        <v>175</v>
      </c>
      <c r="K167" s="87" t="s">
        <v>205</v>
      </c>
      <c r="L167" s="94">
        <v>914.81</v>
      </c>
    </row>
    <row r="168" spans="1:12" ht="21" x14ac:dyDescent="0.2">
      <c r="A168" s="93">
        <v>15002524</v>
      </c>
      <c r="B168" s="83"/>
      <c r="C168" s="79"/>
      <c r="D168" s="84" t="s">
        <v>100</v>
      </c>
      <c r="E168" s="85"/>
      <c r="F168" s="84" t="s">
        <v>204</v>
      </c>
      <c r="G168" s="84" t="s">
        <v>174</v>
      </c>
      <c r="H168" s="84" t="s">
        <v>20</v>
      </c>
      <c r="I168" s="86">
        <v>4</v>
      </c>
      <c r="J168" s="84" t="s">
        <v>44</v>
      </c>
      <c r="K168" s="87" t="s">
        <v>205</v>
      </c>
      <c r="L168" s="94">
        <v>9.19</v>
      </c>
    </row>
    <row r="169" spans="1:12" ht="31.5" x14ac:dyDescent="0.2">
      <c r="A169" s="93">
        <v>15002525</v>
      </c>
      <c r="B169" s="83"/>
      <c r="C169" s="79"/>
      <c r="D169" s="84" t="s">
        <v>100</v>
      </c>
      <c r="E169" s="85"/>
      <c r="F169" s="84" t="s">
        <v>206</v>
      </c>
      <c r="G169" s="84" t="s">
        <v>174</v>
      </c>
      <c r="H169" s="84" t="s">
        <v>20</v>
      </c>
      <c r="I169" s="86">
        <v>4</v>
      </c>
      <c r="J169" s="84" t="s">
        <v>207</v>
      </c>
      <c r="K169" s="87" t="s">
        <v>208</v>
      </c>
      <c r="L169" s="94">
        <v>60.27</v>
      </c>
    </row>
    <row r="170" spans="1:12" ht="21" x14ac:dyDescent="0.2">
      <c r="A170" s="93">
        <v>15002525</v>
      </c>
      <c r="B170" s="83"/>
      <c r="C170" s="79"/>
      <c r="D170" s="84" t="s">
        <v>100</v>
      </c>
      <c r="E170" s="85"/>
      <c r="F170" s="84" t="s">
        <v>206</v>
      </c>
      <c r="G170" s="84" t="s">
        <v>174</v>
      </c>
      <c r="H170" s="84" t="s">
        <v>20</v>
      </c>
      <c r="I170" s="86">
        <v>4</v>
      </c>
      <c r="J170" s="84" t="s">
        <v>44</v>
      </c>
      <c r="K170" s="87" t="s">
        <v>208</v>
      </c>
      <c r="L170" s="94">
        <v>25.34</v>
      </c>
    </row>
    <row r="171" spans="1:12" ht="21" x14ac:dyDescent="0.2">
      <c r="A171" s="93">
        <v>15002726</v>
      </c>
      <c r="B171" s="83"/>
      <c r="C171" s="79"/>
      <c r="D171" s="84" t="s">
        <v>100</v>
      </c>
      <c r="E171" s="85"/>
      <c r="F171" s="84" t="s">
        <v>209</v>
      </c>
      <c r="G171" s="84" t="s">
        <v>201</v>
      </c>
      <c r="H171" s="84" t="s">
        <v>20</v>
      </c>
      <c r="I171" s="86">
        <v>5</v>
      </c>
      <c r="J171" s="84" t="s">
        <v>86</v>
      </c>
      <c r="K171" s="87" t="s">
        <v>210</v>
      </c>
      <c r="L171" s="94">
        <v>72.44</v>
      </c>
    </row>
    <row r="172" spans="1:12" ht="21" x14ac:dyDescent="0.2">
      <c r="A172" s="93">
        <v>15002726</v>
      </c>
      <c r="B172" s="83"/>
      <c r="C172" s="79"/>
      <c r="D172" s="84" t="s">
        <v>100</v>
      </c>
      <c r="E172" s="85"/>
      <c r="F172" s="84" t="s">
        <v>209</v>
      </c>
      <c r="G172" s="84" t="s">
        <v>201</v>
      </c>
      <c r="H172" s="84" t="s">
        <v>20</v>
      </c>
      <c r="I172" s="86">
        <v>5</v>
      </c>
      <c r="J172" s="84" t="s">
        <v>86</v>
      </c>
      <c r="K172" s="87" t="s">
        <v>210</v>
      </c>
      <c r="L172" s="94">
        <v>4.8099999999999996</v>
      </c>
    </row>
    <row r="173" spans="1:12" ht="42" x14ac:dyDescent="0.2">
      <c r="A173" s="93">
        <v>15002726</v>
      </c>
      <c r="B173" s="83"/>
      <c r="C173" s="79"/>
      <c r="D173" s="84" t="s">
        <v>100</v>
      </c>
      <c r="E173" s="85"/>
      <c r="F173" s="84" t="s">
        <v>209</v>
      </c>
      <c r="G173" s="84" t="s">
        <v>201</v>
      </c>
      <c r="H173" s="84" t="s">
        <v>20</v>
      </c>
      <c r="I173" s="86">
        <v>5</v>
      </c>
      <c r="J173" s="84" t="s">
        <v>211</v>
      </c>
      <c r="K173" s="87" t="s">
        <v>210</v>
      </c>
      <c r="L173" s="94">
        <v>950</v>
      </c>
    </row>
    <row r="174" spans="1:12" ht="21" x14ac:dyDescent="0.2">
      <c r="A174" s="93">
        <v>15002726</v>
      </c>
      <c r="B174" s="83"/>
      <c r="C174" s="79"/>
      <c r="D174" s="84" t="s">
        <v>100</v>
      </c>
      <c r="E174" s="85"/>
      <c r="F174" s="84" t="s">
        <v>209</v>
      </c>
      <c r="G174" s="84" t="s">
        <v>201</v>
      </c>
      <c r="H174" s="84" t="s">
        <v>20</v>
      </c>
      <c r="I174" s="86">
        <v>5</v>
      </c>
      <c r="J174" s="84" t="s">
        <v>44</v>
      </c>
      <c r="K174" s="87" t="s">
        <v>210</v>
      </c>
      <c r="L174" s="94">
        <v>63.04</v>
      </c>
    </row>
    <row r="175" spans="1:12" ht="21" x14ac:dyDescent="0.2">
      <c r="A175" s="93">
        <v>15003198</v>
      </c>
      <c r="B175" s="83"/>
      <c r="C175" s="79"/>
      <c r="D175" s="84" t="s">
        <v>100</v>
      </c>
      <c r="E175" s="85"/>
      <c r="F175" s="84" t="s">
        <v>212</v>
      </c>
      <c r="G175" s="84" t="s">
        <v>65</v>
      </c>
      <c r="H175" s="84" t="s">
        <v>20</v>
      </c>
      <c r="I175" s="86">
        <v>5</v>
      </c>
      <c r="J175" s="84" t="s">
        <v>213</v>
      </c>
      <c r="K175" s="87" t="s">
        <v>214</v>
      </c>
      <c r="L175" s="94">
        <v>69.959999999999994</v>
      </c>
    </row>
    <row r="176" spans="1:12" ht="42" x14ac:dyDescent="0.2">
      <c r="A176" s="93">
        <v>15003198</v>
      </c>
      <c r="B176" s="83"/>
      <c r="C176" s="79"/>
      <c r="D176" s="84" t="s">
        <v>100</v>
      </c>
      <c r="E176" s="85"/>
      <c r="F176" s="84" t="s">
        <v>212</v>
      </c>
      <c r="G176" s="84" t="s">
        <v>65</v>
      </c>
      <c r="H176" s="84" t="s">
        <v>20</v>
      </c>
      <c r="I176" s="86">
        <v>5</v>
      </c>
      <c r="J176" s="84" t="s">
        <v>215</v>
      </c>
      <c r="K176" s="87" t="s">
        <v>214</v>
      </c>
      <c r="L176" s="94">
        <v>111.39</v>
      </c>
    </row>
    <row r="177" spans="1:12" ht="21" x14ac:dyDescent="0.2">
      <c r="A177" s="93">
        <v>15003198</v>
      </c>
      <c r="B177" s="83"/>
      <c r="C177" s="79"/>
      <c r="D177" s="84" t="s">
        <v>100</v>
      </c>
      <c r="E177" s="85"/>
      <c r="F177" s="84" t="s">
        <v>212</v>
      </c>
      <c r="G177" s="84" t="s">
        <v>65</v>
      </c>
      <c r="H177" s="84" t="s">
        <v>20</v>
      </c>
      <c r="I177" s="86">
        <v>5</v>
      </c>
      <c r="J177" s="84" t="s">
        <v>44</v>
      </c>
      <c r="K177" s="87" t="s">
        <v>214</v>
      </c>
      <c r="L177" s="94">
        <v>9.25</v>
      </c>
    </row>
    <row r="178" spans="1:12" ht="31.5" x14ac:dyDescent="0.2">
      <c r="A178" s="93">
        <v>15006514</v>
      </c>
      <c r="B178" s="83"/>
      <c r="C178" s="79"/>
      <c r="D178" s="84" t="s">
        <v>100</v>
      </c>
      <c r="E178" s="85"/>
      <c r="F178" s="84" t="s">
        <v>426</v>
      </c>
      <c r="G178" s="84" t="s">
        <v>155</v>
      </c>
      <c r="H178" s="84" t="s">
        <v>20</v>
      </c>
      <c r="I178" s="86">
        <v>10</v>
      </c>
      <c r="J178" s="84" t="s">
        <v>86</v>
      </c>
      <c r="K178" s="87" t="s">
        <v>427</v>
      </c>
      <c r="L178" s="94">
        <v>1508.99</v>
      </c>
    </row>
    <row r="179" spans="1:12" ht="31.5" x14ac:dyDescent="0.2">
      <c r="A179" s="93">
        <v>15006514</v>
      </c>
      <c r="B179" s="83"/>
      <c r="C179" s="79"/>
      <c r="D179" s="84" t="s">
        <v>100</v>
      </c>
      <c r="E179" s="85"/>
      <c r="F179" s="84" t="s">
        <v>426</v>
      </c>
      <c r="G179" s="84" t="s">
        <v>155</v>
      </c>
      <c r="H179" s="84" t="s">
        <v>20</v>
      </c>
      <c r="I179" s="86">
        <v>10</v>
      </c>
      <c r="J179" s="84" t="s">
        <v>428</v>
      </c>
      <c r="K179" s="87" t="s">
        <v>427</v>
      </c>
      <c r="L179" s="94">
        <v>19790</v>
      </c>
    </row>
    <row r="180" spans="1:12" ht="31.5" x14ac:dyDescent="0.2">
      <c r="A180" s="93">
        <v>15006514</v>
      </c>
      <c r="B180" s="83"/>
      <c r="C180" s="79"/>
      <c r="D180" s="84" t="s">
        <v>100</v>
      </c>
      <c r="E180" s="85"/>
      <c r="F180" s="84" t="s">
        <v>426</v>
      </c>
      <c r="G180" s="84" t="s">
        <v>155</v>
      </c>
      <c r="H180" s="84" t="s">
        <v>20</v>
      </c>
      <c r="I180" s="86">
        <v>10</v>
      </c>
      <c r="J180" s="84" t="s">
        <v>44</v>
      </c>
      <c r="K180" s="87" t="s">
        <v>427</v>
      </c>
      <c r="L180" s="94">
        <v>210.57</v>
      </c>
    </row>
    <row r="181" spans="1:12" ht="42" x14ac:dyDescent="0.2">
      <c r="A181" s="93">
        <v>15005842</v>
      </c>
      <c r="B181" s="83"/>
      <c r="C181" s="79"/>
      <c r="D181" s="84" t="s">
        <v>100</v>
      </c>
      <c r="E181" s="85"/>
      <c r="F181" s="84" t="s">
        <v>350</v>
      </c>
      <c r="G181" s="84" t="s">
        <v>174</v>
      </c>
      <c r="H181" s="84" t="s">
        <v>20</v>
      </c>
      <c r="I181" s="86">
        <v>9</v>
      </c>
      <c r="J181" s="84" t="s">
        <v>198</v>
      </c>
      <c r="K181" s="87" t="s">
        <v>429</v>
      </c>
      <c r="L181" s="94">
        <v>699.56</v>
      </c>
    </row>
    <row r="182" spans="1:12" ht="21" x14ac:dyDescent="0.2">
      <c r="A182" s="93">
        <v>15005842</v>
      </c>
      <c r="B182" s="83"/>
      <c r="C182" s="79"/>
      <c r="D182" s="84" t="s">
        <v>100</v>
      </c>
      <c r="E182" s="85"/>
      <c r="F182" s="84" t="s">
        <v>350</v>
      </c>
      <c r="G182" s="84" t="s">
        <v>174</v>
      </c>
      <c r="H182" s="84" t="s">
        <v>20</v>
      </c>
      <c r="I182" s="86">
        <v>9</v>
      </c>
      <c r="J182" s="84" t="s">
        <v>44</v>
      </c>
      <c r="K182" s="87" t="s">
        <v>429</v>
      </c>
      <c r="L182" s="94">
        <v>17.38</v>
      </c>
    </row>
    <row r="183" spans="1:12" ht="42" x14ac:dyDescent="0.2">
      <c r="A183" s="93">
        <v>15006241</v>
      </c>
      <c r="B183" s="83"/>
      <c r="C183" s="79"/>
      <c r="D183" s="84" t="s">
        <v>100</v>
      </c>
      <c r="E183" s="85"/>
      <c r="F183" s="84" t="s">
        <v>430</v>
      </c>
      <c r="G183" s="84" t="s">
        <v>174</v>
      </c>
      <c r="H183" s="84" t="s">
        <v>20</v>
      </c>
      <c r="I183" s="86">
        <v>9</v>
      </c>
      <c r="J183" s="84" t="s">
        <v>431</v>
      </c>
      <c r="K183" s="87" t="s">
        <v>432</v>
      </c>
      <c r="L183" s="94">
        <v>678.04</v>
      </c>
    </row>
    <row r="184" spans="1:12" ht="21" x14ac:dyDescent="0.2">
      <c r="A184" s="93">
        <v>15006241</v>
      </c>
      <c r="B184" s="83"/>
      <c r="C184" s="79"/>
      <c r="D184" s="84" t="s">
        <v>100</v>
      </c>
      <c r="E184" s="85"/>
      <c r="F184" s="84" t="s">
        <v>430</v>
      </c>
      <c r="G184" s="84" t="s">
        <v>174</v>
      </c>
      <c r="H184" s="84" t="s">
        <v>20</v>
      </c>
      <c r="I184" s="86">
        <v>9</v>
      </c>
      <c r="J184" s="84" t="s">
        <v>44</v>
      </c>
      <c r="K184" s="87" t="s">
        <v>432</v>
      </c>
      <c r="L184" s="94">
        <v>35.74</v>
      </c>
    </row>
    <row r="185" spans="1:12" ht="21" x14ac:dyDescent="0.2">
      <c r="A185" s="93">
        <v>15006727</v>
      </c>
      <c r="B185" s="83"/>
      <c r="C185" s="79"/>
      <c r="D185" s="84" t="s">
        <v>100</v>
      </c>
      <c r="E185" s="85"/>
      <c r="F185" s="84" t="s">
        <v>433</v>
      </c>
      <c r="G185" s="84" t="s">
        <v>174</v>
      </c>
      <c r="H185" s="84" t="s">
        <v>20</v>
      </c>
      <c r="I185" s="86">
        <v>10</v>
      </c>
      <c r="J185" s="84" t="s">
        <v>434</v>
      </c>
      <c r="K185" s="87" t="s">
        <v>435</v>
      </c>
      <c r="L185" s="94">
        <v>113.01</v>
      </c>
    </row>
    <row r="186" spans="1:12" ht="21" x14ac:dyDescent="0.2">
      <c r="A186" s="93">
        <v>15006727</v>
      </c>
      <c r="B186" s="83"/>
      <c r="C186" s="79"/>
      <c r="D186" s="84" t="s">
        <v>100</v>
      </c>
      <c r="E186" s="85"/>
      <c r="F186" s="84" t="s">
        <v>433</v>
      </c>
      <c r="G186" s="84" t="s">
        <v>174</v>
      </c>
      <c r="H186" s="84" t="s">
        <v>20</v>
      </c>
      <c r="I186" s="86">
        <v>10</v>
      </c>
      <c r="J186" s="84" t="s">
        <v>44</v>
      </c>
      <c r="K186" s="87" t="s">
        <v>435</v>
      </c>
      <c r="L186" s="94">
        <v>9.09</v>
      </c>
    </row>
    <row r="187" spans="1:12" ht="31.5" x14ac:dyDescent="0.2">
      <c r="A187" s="97"/>
      <c r="B187" s="82">
        <v>15</v>
      </c>
      <c r="C187" s="74"/>
      <c r="D187" s="84" t="s">
        <v>100</v>
      </c>
      <c r="E187" s="85"/>
      <c r="F187" s="84"/>
      <c r="G187" s="84" t="s">
        <v>18</v>
      </c>
      <c r="H187" s="84" t="s">
        <v>20</v>
      </c>
      <c r="I187" s="86">
        <v>1</v>
      </c>
      <c r="J187" s="84" t="s">
        <v>216</v>
      </c>
      <c r="K187" s="87"/>
      <c r="L187" s="94">
        <v>-3342.45</v>
      </c>
    </row>
    <row r="188" spans="1:12" ht="21" x14ac:dyDescent="0.2">
      <c r="A188" s="95"/>
      <c r="B188" s="88" t="s">
        <v>99</v>
      </c>
      <c r="C188" s="88" t="s">
        <v>397</v>
      </c>
      <c r="D188" s="89"/>
      <c r="E188" s="89"/>
      <c r="F188" s="89"/>
      <c r="G188" s="89"/>
      <c r="H188" s="89"/>
      <c r="I188" s="89"/>
      <c r="J188" s="89"/>
      <c r="K188" s="90"/>
      <c r="L188" s="96">
        <v>74767.259999999995</v>
      </c>
    </row>
    <row r="189" spans="1:12" ht="21" x14ac:dyDescent="0.2">
      <c r="A189" s="93">
        <v>15001222</v>
      </c>
      <c r="B189" s="83"/>
      <c r="C189" s="78" t="s">
        <v>217</v>
      </c>
      <c r="D189" s="84" t="s">
        <v>218</v>
      </c>
      <c r="E189" s="85"/>
      <c r="F189" s="84" t="s">
        <v>18</v>
      </c>
      <c r="G189" s="84" t="s">
        <v>19</v>
      </c>
      <c r="H189" s="84" t="s">
        <v>20</v>
      </c>
      <c r="I189" s="86">
        <v>2</v>
      </c>
      <c r="J189" s="84" t="s">
        <v>86</v>
      </c>
      <c r="K189" s="87" t="s">
        <v>219</v>
      </c>
      <c r="L189" s="94">
        <v>19.05</v>
      </c>
    </row>
    <row r="190" spans="1:12" ht="21" x14ac:dyDescent="0.2">
      <c r="A190" s="93">
        <v>15001222</v>
      </c>
      <c r="B190" s="83"/>
      <c r="C190" s="79"/>
      <c r="D190" s="84" t="s">
        <v>218</v>
      </c>
      <c r="E190" s="85"/>
      <c r="F190" s="84" t="s">
        <v>18</v>
      </c>
      <c r="G190" s="84" t="s">
        <v>19</v>
      </c>
      <c r="H190" s="84" t="s">
        <v>20</v>
      </c>
      <c r="I190" s="86">
        <v>2</v>
      </c>
      <c r="J190" s="84" t="s">
        <v>86</v>
      </c>
      <c r="K190" s="87" t="s">
        <v>219</v>
      </c>
      <c r="L190" s="94">
        <v>7.09</v>
      </c>
    </row>
    <row r="191" spans="1:12" ht="31.5" x14ac:dyDescent="0.2">
      <c r="A191" s="93">
        <v>15001222</v>
      </c>
      <c r="B191" s="83"/>
      <c r="C191" s="79"/>
      <c r="D191" s="84" t="s">
        <v>218</v>
      </c>
      <c r="E191" s="85"/>
      <c r="F191" s="84" t="s">
        <v>18</v>
      </c>
      <c r="G191" s="84" t="s">
        <v>19</v>
      </c>
      <c r="H191" s="84" t="s">
        <v>20</v>
      </c>
      <c r="I191" s="86">
        <v>2</v>
      </c>
      <c r="J191" s="84" t="s">
        <v>109</v>
      </c>
      <c r="K191" s="87" t="s">
        <v>219</v>
      </c>
      <c r="L191" s="94">
        <v>254.05</v>
      </c>
    </row>
    <row r="192" spans="1:12" ht="31.5" x14ac:dyDescent="0.2">
      <c r="A192" s="93">
        <v>15001222</v>
      </c>
      <c r="B192" s="83"/>
      <c r="C192" s="79"/>
      <c r="D192" s="84" t="s">
        <v>218</v>
      </c>
      <c r="E192" s="85"/>
      <c r="F192" s="84" t="s">
        <v>18</v>
      </c>
      <c r="G192" s="84" t="s">
        <v>19</v>
      </c>
      <c r="H192" s="84" t="s">
        <v>20</v>
      </c>
      <c r="I192" s="86">
        <v>2</v>
      </c>
      <c r="J192" s="84" t="s">
        <v>220</v>
      </c>
      <c r="K192" s="87" t="s">
        <v>219</v>
      </c>
      <c r="L192" s="94">
        <v>52.66</v>
      </c>
    </row>
    <row r="193" spans="1:12" ht="31.5" x14ac:dyDescent="0.2">
      <c r="A193" s="93">
        <v>15001222</v>
      </c>
      <c r="B193" s="83"/>
      <c r="C193" s="79"/>
      <c r="D193" s="84" t="s">
        <v>218</v>
      </c>
      <c r="E193" s="85"/>
      <c r="F193" s="84" t="s">
        <v>18</v>
      </c>
      <c r="G193" s="84" t="s">
        <v>19</v>
      </c>
      <c r="H193" s="84" t="s">
        <v>20</v>
      </c>
      <c r="I193" s="86">
        <v>2</v>
      </c>
      <c r="J193" s="84" t="s">
        <v>128</v>
      </c>
      <c r="K193" s="87" t="s">
        <v>219</v>
      </c>
      <c r="L193" s="94">
        <v>94.5</v>
      </c>
    </row>
    <row r="194" spans="1:12" ht="31.5" x14ac:dyDescent="0.2">
      <c r="A194" s="93">
        <v>15001222</v>
      </c>
      <c r="B194" s="83"/>
      <c r="C194" s="79"/>
      <c r="D194" s="84" t="s">
        <v>218</v>
      </c>
      <c r="E194" s="85"/>
      <c r="F194" s="84" t="s">
        <v>18</v>
      </c>
      <c r="G194" s="84" t="s">
        <v>19</v>
      </c>
      <c r="H194" s="84" t="s">
        <v>20</v>
      </c>
      <c r="I194" s="86">
        <v>2</v>
      </c>
      <c r="J194" s="84" t="s">
        <v>221</v>
      </c>
      <c r="K194" s="87" t="s">
        <v>219</v>
      </c>
      <c r="L194" s="94">
        <v>196.09</v>
      </c>
    </row>
    <row r="195" spans="1:12" ht="31.5" x14ac:dyDescent="0.2">
      <c r="A195" s="93">
        <v>15001222</v>
      </c>
      <c r="B195" s="83"/>
      <c r="C195" s="79"/>
      <c r="D195" s="84" t="s">
        <v>218</v>
      </c>
      <c r="E195" s="85"/>
      <c r="F195" s="84" t="s">
        <v>18</v>
      </c>
      <c r="G195" s="84" t="s">
        <v>19</v>
      </c>
      <c r="H195" s="84" t="s">
        <v>20</v>
      </c>
      <c r="I195" s="86">
        <v>2</v>
      </c>
      <c r="J195" s="84" t="s">
        <v>222</v>
      </c>
      <c r="K195" s="87" t="s">
        <v>219</v>
      </c>
      <c r="L195" s="94">
        <v>216.48</v>
      </c>
    </row>
    <row r="196" spans="1:12" ht="31.5" x14ac:dyDescent="0.2">
      <c r="A196" s="93">
        <v>15001944</v>
      </c>
      <c r="B196" s="83"/>
      <c r="C196" s="79"/>
      <c r="D196" s="84" t="s">
        <v>218</v>
      </c>
      <c r="E196" s="85"/>
      <c r="F196" s="84" t="s">
        <v>18</v>
      </c>
      <c r="G196" s="84" t="s">
        <v>19</v>
      </c>
      <c r="H196" s="84" t="s">
        <v>20</v>
      </c>
      <c r="I196" s="86">
        <v>3</v>
      </c>
      <c r="J196" s="84" t="s">
        <v>223</v>
      </c>
      <c r="K196" s="87" t="s">
        <v>119</v>
      </c>
      <c r="L196" s="94">
        <v>43.13</v>
      </c>
    </row>
    <row r="197" spans="1:12" ht="21" x14ac:dyDescent="0.2">
      <c r="A197" s="93">
        <v>15001944</v>
      </c>
      <c r="B197" s="83"/>
      <c r="C197" s="79"/>
      <c r="D197" s="84" t="s">
        <v>218</v>
      </c>
      <c r="E197" s="85"/>
      <c r="F197" s="84" t="s">
        <v>18</v>
      </c>
      <c r="G197" s="84" t="s">
        <v>19</v>
      </c>
      <c r="H197" s="84" t="s">
        <v>20</v>
      </c>
      <c r="I197" s="86">
        <v>3</v>
      </c>
      <c r="J197" s="84" t="s">
        <v>86</v>
      </c>
      <c r="K197" s="87" t="s">
        <v>119</v>
      </c>
      <c r="L197" s="94">
        <v>3.23</v>
      </c>
    </row>
    <row r="198" spans="1:12" ht="21" x14ac:dyDescent="0.2">
      <c r="A198" s="93">
        <v>15002651</v>
      </c>
      <c r="B198" s="83"/>
      <c r="C198" s="79"/>
      <c r="D198" s="84" t="s">
        <v>218</v>
      </c>
      <c r="E198" s="85"/>
      <c r="F198" s="84" t="s">
        <v>18</v>
      </c>
      <c r="G198" s="84" t="s">
        <v>19</v>
      </c>
      <c r="H198" s="84" t="s">
        <v>20</v>
      </c>
      <c r="I198" s="86">
        <v>4</v>
      </c>
      <c r="J198" s="84" t="s">
        <v>86</v>
      </c>
      <c r="K198" s="87" t="s">
        <v>22</v>
      </c>
      <c r="L198" s="94">
        <v>14.12</v>
      </c>
    </row>
    <row r="199" spans="1:12" ht="31.5" x14ac:dyDescent="0.2">
      <c r="A199" s="93">
        <v>15002651</v>
      </c>
      <c r="B199" s="83"/>
      <c r="C199" s="79"/>
      <c r="D199" s="84" t="s">
        <v>218</v>
      </c>
      <c r="E199" s="85"/>
      <c r="F199" s="84" t="s">
        <v>18</v>
      </c>
      <c r="G199" s="84" t="s">
        <v>19</v>
      </c>
      <c r="H199" s="84" t="s">
        <v>20</v>
      </c>
      <c r="I199" s="86">
        <v>4</v>
      </c>
      <c r="J199" s="84" t="s">
        <v>224</v>
      </c>
      <c r="K199" s="87" t="s">
        <v>22</v>
      </c>
      <c r="L199" s="94">
        <v>97.5</v>
      </c>
    </row>
    <row r="200" spans="1:12" ht="31.5" x14ac:dyDescent="0.2">
      <c r="A200" s="93">
        <v>15002651</v>
      </c>
      <c r="B200" s="83"/>
      <c r="C200" s="79"/>
      <c r="D200" s="84" t="s">
        <v>218</v>
      </c>
      <c r="E200" s="85"/>
      <c r="F200" s="84" t="s">
        <v>18</v>
      </c>
      <c r="G200" s="84" t="s">
        <v>19</v>
      </c>
      <c r="H200" s="84" t="s">
        <v>20</v>
      </c>
      <c r="I200" s="86">
        <v>4</v>
      </c>
      <c r="J200" s="84" t="s">
        <v>109</v>
      </c>
      <c r="K200" s="87" t="s">
        <v>22</v>
      </c>
      <c r="L200" s="94">
        <v>185.2</v>
      </c>
    </row>
    <row r="201" spans="1:12" ht="21" x14ac:dyDescent="0.2">
      <c r="A201" s="93">
        <v>15002651</v>
      </c>
      <c r="B201" s="83"/>
      <c r="C201" s="79"/>
      <c r="D201" s="84" t="s">
        <v>218</v>
      </c>
      <c r="E201" s="85"/>
      <c r="F201" s="84" t="s">
        <v>18</v>
      </c>
      <c r="G201" s="84" t="s">
        <v>19</v>
      </c>
      <c r="H201" s="84" t="s">
        <v>20</v>
      </c>
      <c r="I201" s="86">
        <v>4</v>
      </c>
      <c r="J201" s="84" t="s">
        <v>86</v>
      </c>
      <c r="K201" s="87" t="s">
        <v>22</v>
      </c>
      <c r="L201" s="94">
        <v>7.43</v>
      </c>
    </row>
    <row r="202" spans="1:12" ht="21" x14ac:dyDescent="0.2">
      <c r="A202" s="93">
        <v>15003670</v>
      </c>
      <c r="B202" s="83"/>
      <c r="C202" s="79"/>
      <c r="D202" s="84" t="s">
        <v>218</v>
      </c>
      <c r="E202" s="85"/>
      <c r="F202" s="84" t="s">
        <v>18</v>
      </c>
      <c r="G202" s="84" t="s">
        <v>19</v>
      </c>
      <c r="H202" s="84" t="s">
        <v>20</v>
      </c>
      <c r="I202" s="86">
        <v>5</v>
      </c>
      <c r="J202" s="84" t="s">
        <v>86</v>
      </c>
      <c r="K202" s="87" t="s">
        <v>137</v>
      </c>
      <c r="L202" s="94">
        <v>2.0099999999999998</v>
      </c>
    </row>
    <row r="203" spans="1:12" ht="21" x14ac:dyDescent="0.2">
      <c r="A203" s="93">
        <v>15003670</v>
      </c>
      <c r="B203" s="83"/>
      <c r="C203" s="79"/>
      <c r="D203" s="84" t="s">
        <v>218</v>
      </c>
      <c r="E203" s="85"/>
      <c r="F203" s="84" t="s">
        <v>18</v>
      </c>
      <c r="G203" s="84" t="s">
        <v>19</v>
      </c>
      <c r="H203" s="84" t="s">
        <v>20</v>
      </c>
      <c r="I203" s="86">
        <v>5</v>
      </c>
      <c r="J203" s="84" t="s">
        <v>225</v>
      </c>
      <c r="K203" s="87" t="s">
        <v>137</v>
      </c>
      <c r="L203" s="94">
        <v>26.36</v>
      </c>
    </row>
    <row r="204" spans="1:12" ht="31.5" x14ac:dyDescent="0.2">
      <c r="A204" s="93">
        <v>15004199</v>
      </c>
      <c r="B204" s="83"/>
      <c r="C204" s="79"/>
      <c r="D204" s="84" t="s">
        <v>218</v>
      </c>
      <c r="E204" s="85"/>
      <c r="F204" s="84" t="s">
        <v>18</v>
      </c>
      <c r="G204" s="84" t="s">
        <v>226</v>
      </c>
      <c r="H204" s="84" t="s">
        <v>20</v>
      </c>
      <c r="I204" s="86">
        <v>6</v>
      </c>
      <c r="J204" s="84" t="s">
        <v>227</v>
      </c>
      <c r="K204" s="87" t="s">
        <v>228</v>
      </c>
      <c r="L204" s="94">
        <v>153.79</v>
      </c>
    </row>
    <row r="205" spans="1:12" ht="31.5" x14ac:dyDescent="0.2">
      <c r="A205" s="93">
        <v>15004313</v>
      </c>
      <c r="B205" s="83"/>
      <c r="C205" s="79"/>
      <c r="D205" s="84" t="s">
        <v>218</v>
      </c>
      <c r="E205" s="85"/>
      <c r="F205" s="84" t="s">
        <v>18</v>
      </c>
      <c r="G205" s="84" t="s">
        <v>19</v>
      </c>
      <c r="H205" s="84" t="s">
        <v>20</v>
      </c>
      <c r="I205" s="86">
        <v>6</v>
      </c>
      <c r="J205" s="84" t="s">
        <v>149</v>
      </c>
      <c r="K205" s="87" t="s">
        <v>91</v>
      </c>
      <c r="L205" s="94">
        <v>5.14</v>
      </c>
    </row>
    <row r="206" spans="1:12" ht="21" x14ac:dyDescent="0.2">
      <c r="A206" s="93">
        <v>15005696</v>
      </c>
      <c r="B206" s="83"/>
      <c r="C206" s="79"/>
      <c r="D206" s="84" t="s">
        <v>218</v>
      </c>
      <c r="E206" s="85"/>
      <c r="F206" s="84" t="s">
        <v>18</v>
      </c>
      <c r="G206" s="84" t="s">
        <v>19</v>
      </c>
      <c r="H206" s="84" t="s">
        <v>20</v>
      </c>
      <c r="I206" s="86">
        <v>8</v>
      </c>
      <c r="J206" s="84" t="s">
        <v>351</v>
      </c>
      <c r="K206" s="87" t="s">
        <v>347</v>
      </c>
      <c r="L206" s="94">
        <v>41.85</v>
      </c>
    </row>
    <row r="207" spans="1:12" ht="42" x14ac:dyDescent="0.2">
      <c r="A207" s="93">
        <v>15001018</v>
      </c>
      <c r="B207" s="83"/>
      <c r="C207" s="79"/>
      <c r="D207" s="84" t="s">
        <v>218</v>
      </c>
      <c r="E207" s="85"/>
      <c r="F207" s="84" t="s">
        <v>229</v>
      </c>
      <c r="G207" s="84" t="s">
        <v>230</v>
      </c>
      <c r="H207" s="84" t="s">
        <v>20</v>
      </c>
      <c r="I207" s="86">
        <v>2</v>
      </c>
      <c r="J207" s="84" t="s">
        <v>231</v>
      </c>
      <c r="K207" s="87" t="s">
        <v>232</v>
      </c>
      <c r="L207" s="94">
        <v>193.75</v>
      </c>
    </row>
    <row r="208" spans="1:12" ht="31.5" x14ac:dyDescent="0.2">
      <c r="A208" s="93">
        <v>15001018</v>
      </c>
      <c r="B208" s="83"/>
      <c r="C208" s="79"/>
      <c r="D208" s="84" t="s">
        <v>218</v>
      </c>
      <c r="E208" s="85"/>
      <c r="F208" s="84" t="s">
        <v>229</v>
      </c>
      <c r="G208" s="84" t="s">
        <v>230</v>
      </c>
      <c r="H208" s="84" t="s">
        <v>20</v>
      </c>
      <c r="I208" s="86">
        <v>2</v>
      </c>
      <c r="J208" s="84" t="s">
        <v>44</v>
      </c>
      <c r="K208" s="87" t="s">
        <v>232</v>
      </c>
      <c r="L208" s="94">
        <v>35</v>
      </c>
    </row>
    <row r="209" spans="1:12" ht="31.5" x14ac:dyDescent="0.2">
      <c r="A209" s="93">
        <v>15001018</v>
      </c>
      <c r="B209" s="83"/>
      <c r="C209" s="79"/>
      <c r="D209" s="84" t="s">
        <v>218</v>
      </c>
      <c r="E209" s="85"/>
      <c r="F209" s="84" t="s">
        <v>229</v>
      </c>
      <c r="G209" s="84" t="s">
        <v>230</v>
      </c>
      <c r="H209" s="84" t="s">
        <v>20</v>
      </c>
      <c r="I209" s="86">
        <v>2</v>
      </c>
      <c r="J209" s="84" t="s">
        <v>86</v>
      </c>
      <c r="K209" s="87" t="s">
        <v>232</v>
      </c>
      <c r="L209" s="94">
        <v>14.53</v>
      </c>
    </row>
    <row r="210" spans="1:12" ht="42" x14ac:dyDescent="0.2">
      <c r="A210" s="93">
        <v>15002080</v>
      </c>
      <c r="B210" s="83"/>
      <c r="C210" s="79"/>
      <c r="D210" s="84" t="s">
        <v>218</v>
      </c>
      <c r="E210" s="85"/>
      <c r="F210" s="84" t="s">
        <v>233</v>
      </c>
      <c r="G210" s="84" t="s">
        <v>234</v>
      </c>
      <c r="H210" s="84" t="s">
        <v>20</v>
      </c>
      <c r="I210" s="86">
        <v>4</v>
      </c>
      <c r="J210" s="84" t="s">
        <v>235</v>
      </c>
      <c r="K210" s="87" t="s">
        <v>236</v>
      </c>
      <c r="L210" s="94">
        <v>72.42</v>
      </c>
    </row>
    <row r="211" spans="1:12" ht="21" x14ac:dyDescent="0.2">
      <c r="A211" s="93">
        <v>15002080</v>
      </c>
      <c r="B211" s="83"/>
      <c r="C211" s="79"/>
      <c r="D211" s="84" t="s">
        <v>218</v>
      </c>
      <c r="E211" s="85"/>
      <c r="F211" s="84" t="s">
        <v>233</v>
      </c>
      <c r="G211" s="84" t="s">
        <v>234</v>
      </c>
      <c r="H211" s="84" t="s">
        <v>20</v>
      </c>
      <c r="I211" s="86">
        <v>4</v>
      </c>
      <c r="J211" s="84" t="s">
        <v>44</v>
      </c>
      <c r="K211" s="87" t="s">
        <v>236</v>
      </c>
      <c r="L211" s="94">
        <v>14</v>
      </c>
    </row>
    <row r="212" spans="1:12" ht="42" x14ac:dyDescent="0.2">
      <c r="A212" s="93">
        <v>15001505</v>
      </c>
      <c r="B212" s="83"/>
      <c r="C212" s="79"/>
      <c r="D212" s="84" t="s">
        <v>218</v>
      </c>
      <c r="E212" s="85"/>
      <c r="F212" s="84" t="s">
        <v>237</v>
      </c>
      <c r="G212" s="84" t="s">
        <v>238</v>
      </c>
      <c r="H212" s="84" t="s">
        <v>20</v>
      </c>
      <c r="I212" s="86">
        <v>3</v>
      </c>
      <c r="J212" s="84" t="s">
        <v>239</v>
      </c>
      <c r="K212" s="87" t="s">
        <v>240</v>
      </c>
      <c r="L212" s="94">
        <v>310.41000000000003</v>
      </c>
    </row>
    <row r="213" spans="1:12" ht="21" x14ac:dyDescent="0.2">
      <c r="A213" s="93">
        <v>15001505</v>
      </c>
      <c r="B213" s="83"/>
      <c r="C213" s="79"/>
      <c r="D213" s="84" t="s">
        <v>218</v>
      </c>
      <c r="E213" s="85"/>
      <c r="F213" s="84" t="s">
        <v>237</v>
      </c>
      <c r="G213" s="84" t="s">
        <v>238</v>
      </c>
      <c r="H213" s="84" t="s">
        <v>20</v>
      </c>
      <c r="I213" s="86">
        <v>3</v>
      </c>
      <c r="J213" s="84" t="s">
        <v>44</v>
      </c>
      <c r="K213" s="87" t="s">
        <v>240</v>
      </c>
      <c r="L213" s="94">
        <v>8.26</v>
      </c>
    </row>
    <row r="214" spans="1:12" ht="31.5" x14ac:dyDescent="0.2">
      <c r="A214" s="93">
        <v>15004459</v>
      </c>
      <c r="B214" s="83"/>
      <c r="C214" s="79"/>
      <c r="D214" s="84" t="s">
        <v>218</v>
      </c>
      <c r="E214" s="85"/>
      <c r="F214" s="84" t="s">
        <v>241</v>
      </c>
      <c r="G214" s="84" t="s">
        <v>234</v>
      </c>
      <c r="H214" s="84" t="s">
        <v>20</v>
      </c>
      <c r="I214" s="86">
        <v>7</v>
      </c>
      <c r="J214" s="84" t="s">
        <v>242</v>
      </c>
      <c r="K214" s="87" t="s">
        <v>243</v>
      </c>
      <c r="L214" s="94">
        <v>196.87</v>
      </c>
    </row>
    <row r="215" spans="1:12" ht="42" x14ac:dyDescent="0.2">
      <c r="A215" s="93">
        <v>15005894</v>
      </c>
      <c r="B215" s="83"/>
      <c r="C215" s="79"/>
      <c r="D215" s="84" t="s">
        <v>218</v>
      </c>
      <c r="E215" s="85"/>
      <c r="F215" s="84" t="s">
        <v>352</v>
      </c>
      <c r="G215" s="84" t="s">
        <v>234</v>
      </c>
      <c r="H215" s="84" t="s">
        <v>20</v>
      </c>
      <c r="I215" s="86">
        <v>9</v>
      </c>
      <c r="J215" s="84" t="s">
        <v>353</v>
      </c>
      <c r="K215" s="87" t="s">
        <v>436</v>
      </c>
      <c r="L215" s="94">
        <v>73.12</v>
      </c>
    </row>
    <row r="216" spans="1:12" ht="21" x14ac:dyDescent="0.2">
      <c r="A216" s="93">
        <v>15005894</v>
      </c>
      <c r="B216" s="83"/>
      <c r="C216" s="79"/>
      <c r="D216" s="84" t="s">
        <v>218</v>
      </c>
      <c r="E216" s="85"/>
      <c r="F216" s="84" t="s">
        <v>352</v>
      </c>
      <c r="G216" s="84" t="s">
        <v>234</v>
      </c>
      <c r="H216" s="84" t="s">
        <v>20</v>
      </c>
      <c r="I216" s="86">
        <v>9</v>
      </c>
      <c r="J216" s="84" t="s">
        <v>44</v>
      </c>
      <c r="K216" s="87" t="s">
        <v>436</v>
      </c>
      <c r="L216" s="94">
        <v>3.75</v>
      </c>
    </row>
    <row r="217" spans="1:12" ht="21" x14ac:dyDescent="0.2">
      <c r="A217" s="93">
        <v>15005894</v>
      </c>
      <c r="B217" s="83"/>
      <c r="C217" s="79"/>
      <c r="D217" s="84" t="s">
        <v>218</v>
      </c>
      <c r="E217" s="85"/>
      <c r="F217" s="84" t="s">
        <v>352</v>
      </c>
      <c r="G217" s="84" t="s">
        <v>234</v>
      </c>
      <c r="H217" s="84" t="s">
        <v>20</v>
      </c>
      <c r="I217" s="86">
        <v>9</v>
      </c>
      <c r="J217" s="84" t="s">
        <v>354</v>
      </c>
      <c r="K217" s="87" t="s">
        <v>436</v>
      </c>
      <c r="L217" s="94">
        <v>24.49</v>
      </c>
    </row>
    <row r="218" spans="1:12" ht="52.5" x14ac:dyDescent="0.2">
      <c r="A218" s="93">
        <v>15006562</v>
      </c>
      <c r="B218" s="83"/>
      <c r="C218" s="79"/>
      <c r="D218" s="84" t="s">
        <v>218</v>
      </c>
      <c r="E218" s="85"/>
      <c r="F218" s="84" t="s">
        <v>352</v>
      </c>
      <c r="G218" s="84" t="s">
        <v>234</v>
      </c>
      <c r="H218" s="84" t="s">
        <v>20</v>
      </c>
      <c r="I218" s="86">
        <v>10</v>
      </c>
      <c r="J218" s="84" t="s">
        <v>437</v>
      </c>
      <c r="K218" s="87" t="s">
        <v>438</v>
      </c>
      <c r="L218" s="94">
        <v>47.84</v>
      </c>
    </row>
    <row r="219" spans="1:12" ht="21" x14ac:dyDescent="0.2">
      <c r="A219" s="93">
        <v>15006562</v>
      </c>
      <c r="B219" s="83"/>
      <c r="C219" s="79"/>
      <c r="D219" s="84" t="s">
        <v>218</v>
      </c>
      <c r="E219" s="85"/>
      <c r="F219" s="84" t="s">
        <v>352</v>
      </c>
      <c r="G219" s="84" t="s">
        <v>234</v>
      </c>
      <c r="H219" s="84" t="s">
        <v>20</v>
      </c>
      <c r="I219" s="86">
        <v>10</v>
      </c>
      <c r="J219" s="84" t="s">
        <v>44</v>
      </c>
      <c r="K219" s="87" t="s">
        <v>438</v>
      </c>
      <c r="L219" s="94">
        <v>14</v>
      </c>
    </row>
    <row r="220" spans="1:12" ht="52.5" x14ac:dyDescent="0.2">
      <c r="A220" s="93">
        <v>15005829</v>
      </c>
      <c r="B220" s="83"/>
      <c r="C220" s="79"/>
      <c r="D220" s="84" t="s">
        <v>218</v>
      </c>
      <c r="E220" s="85"/>
      <c r="F220" s="84" t="s">
        <v>355</v>
      </c>
      <c r="G220" s="84" t="s">
        <v>234</v>
      </c>
      <c r="H220" s="84" t="s">
        <v>20</v>
      </c>
      <c r="I220" s="86">
        <v>9</v>
      </c>
      <c r="J220" s="84" t="s">
        <v>356</v>
      </c>
      <c r="K220" s="87" t="s">
        <v>439</v>
      </c>
      <c r="L220" s="94">
        <v>266.52</v>
      </c>
    </row>
    <row r="221" spans="1:12" ht="21" x14ac:dyDescent="0.2">
      <c r="A221" s="93">
        <v>15005829</v>
      </c>
      <c r="B221" s="83"/>
      <c r="C221" s="74"/>
      <c r="D221" s="84" t="s">
        <v>218</v>
      </c>
      <c r="E221" s="85"/>
      <c r="F221" s="84" t="s">
        <v>355</v>
      </c>
      <c r="G221" s="84" t="s">
        <v>234</v>
      </c>
      <c r="H221" s="84" t="s">
        <v>20</v>
      </c>
      <c r="I221" s="86">
        <v>9</v>
      </c>
      <c r="J221" s="84" t="s">
        <v>44</v>
      </c>
      <c r="K221" s="87" t="s">
        <v>439</v>
      </c>
      <c r="L221" s="94">
        <v>3.75</v>
      </c>
    </row>
    <row r="222" spans="1:12" ht="21" x14ac:dyDescent="0.2">
      <c r="A222" s="95"/>
      <c r="B222" s="88" t="s">
        <v>217</v>
      </c>
      <c r="C222" s="88" t="s">
        <v>397</v>
      </c>
      <c r="D222" s="89"/>
      <c r="E222" s="89"/>
      <c r="F222" s="89"/>
      <c r="G222" s="89"/>
      <c r="H222" s="89"/>
      <c r="I222" s="89"/>
      <c r="J222" s="89"/>
      <c r="K222" s="90"/>
      <c r="L222" s="96">
        <v>2698.39</v>
      </c>
    </row>
    <row r="223" spans="1:12" ht="31.5" x14ac:dyDescent="0.2">
      <c r="A223" s="93">
        <v>15005635</v>
      </c>
      <c r="B223" s="83"/>
      <c r="C223" s="91" t="s">
        <v>357</v>
      </c>
      <c r="D223" s="84" t="s">
        <v>358</v>
      </c>
      <c r="E223" s="85"/>
      <c r="F223" s="84" t="s">
        <v>18</v>
      </c>
      <c r="G223" s="84" t="s">
        <v>19</v>
      </c>
      <c r="H223" s="84" t="s">
        <v>20</v>
      </c>
      <c r="I223" s="86">
        <v>8</v>
      </c>
      <c r="J223" s="84" t="s">
        <v>359</v>
      </c>
      <c r="K223" s="87" t="s">
        <v>348</v>
      </c>
      <c r="L223" s="94">
        <v>45.71</v>
      </c>
    </row>
    <row r="224" spans="1:12" ht="21" x14ac:dyDescent="0.2">
      <c r="A224" s="95"/>
      <c r="B224" s="88" t="s">
        <v>357</v>
      </c>
      <c r="C224" s="88" t="s">
        <v>397</v>
      </c>
      <c r="D224" s="89"/>
      <c r="E224" s="89"/>
      <c r="F224" s="89"/>
      <c r="G224" s="89"/>
      <c r="H224" s="89"/>
      <c r="I224" s="89"/>
      <c r="J224" s="89"/>
      <c r="K224" s="90"/>
      <c r="L224" s="96">
        <v>45.71</v>
      </c>
    </row>
    <row r="225" spans="1:12" ht="31.5" x14ac:dyDescent="0.2">
      <c r="A225" s="93">
        <v>15001796</v>
      </c>
      <c r="B225" s="83"/>
      <c r="C225" s="78" t="s">
        <v>244</v>
      </c>
      <c r="D225" s="84" t="s">
        <v>245</v>
      </c>
      <c r="E225" s="85"/>
      <c r="F225" s="84" t="s">
        <v>18</v>
      </c>
      <c r="G225" s="84" t="s">
        <v>141</v>
      </c>
      <c r="H225" s="84" t="s">
        <v>20</v>
      </c>
      <c r="I225" s="86">
        <v>3</v>
      </c>
      <c r="J225" s="84" t="s">
        <v>246</v>
      </c>
      <c r="K225" s="87" t="s">
        <v>247</v>
      </c>
      <c r="L225" s="94">
        <v>82.23</v>
      </c>
    </row>
    <row r="226" spans="1:12" ht="31.5" x14ac:dyDescent="0.2">
      <c r="A226" s="93">
        <v>15003211</v>
      </c>
      <c r="B226" s="83"/>
      <c r="C226" s="74"/>
      <c r="D226" s="84" t="s">
        <v>245</v>
      </c>
      <c r="E226" s="85"/>
      <c r="F226" s="84" t="s">
        <v>18</v>
      </c>
      <c r="G226" s="84" t="s">
        <v>141</v>
      </c>
      <c r="H226" s="84" t="s">
        <v>20</v>
      </c>
      <c r="I226" s="86">
        <v>5</v>
      </c>
      <c r="J226" s="84" t="s">
        <v>248</v>
      </c>
      <c r="K226" s="87" t="s">
        <v>249</v>
      </c>
      <c r="L226" s="94">
        <v>82.23</v>
      </c>
    </row>
    <row r="227" spans="1:12" ht="21" x14ac:dyDescent="0.2">
      <c r="A227" s="95"/>
      <c r="B227" s="88" t="s">
        <v>244</v>
      </c>
      <c r="C227" s="88" t="s">
        <v>397</v>
      </c>
      <c r="D227" s="89"/>
      <c r="E227" s="89"/>
      <c r="F227" s="89"/>
      <c r="G227" s="89"/>
      <c r="H227" s="89"/>
      <c r="I227" s="89"/>
      <c r="J227" s="89"/>
      <c r="K227" s="90"/>
      <c r="L227" s="96">
        <v>164.46</v>
      </c>
    </row>
    <row r="228" spans="1:12" ht="21" x14ac:dyDescent="0.2">
      <c r="A228" s="93">
        <v>15004846</v>
      </c>
      <c r="B228" s="83"/>
      <c r="C228" s="78" t="s">
        <v>360</v>
      </c>
      <c r="D228" s="84" t="s">
        <v>361</v>
      </c>
      <c r="E228" s="85"/>
      <c r="F228" s="84" t="s">
        <v>18</v>
      </c>
      <c r="G228" s="84" t="s">
        <v>19</v>
      </c>
      <c r="H228" s="84" t="s">
        <v>20</v>
      </c>
      <c r="I228" s="86">
        <v>7</v>
      </c>
      <c r="J228" s="84" t="s">
        <v>362</v>
      </c>
      <c r="K228" s="87" t="s">
        <v>363</v>
      </c>
      <c r="L228" s="94">
        <v>413</v>
      </c>
    </row>
    <row r="229" spans="1:12" ht="21" x14ac:dyDescent="0.2">
      <c r="A229" s="93">
        <v>15004894</v>
      </c>
      <c r="B229" s="83"/>
      <c r="C229" s="79"/>
      <c r="D229" s="84" t="s">
        <v>361</v>
      </c>
      <c r="E229" s="85"/>
      <c r="F229" s="84" t="s">
        <v>18</v>
      </c>
      <c r="G229" s="84" t="s">
        <v>19</v>
      </c>
      <c r="H229" s="84" t="s">
        <v>20</v>
      </c>
      <c r="I229" s="86">
        <v>7</v>
      </c>
      <c r="J229" s="84" t="s">
        <v>23</v>
      </c>
      <c r="K229" s="87" t="s">
        <v>364</v>
      </c>
      <c r="L229" s="94">
        <v>90.31</v>
      </c>
    </row>
    <row r="230" spans="1:12" ht="21" x14ac:dyDescent="0.2">
      <c r="A230" s="93">
        <v>15004894</v>
      </c>
      <c r="B230" s="83"/>
      <c r="C230" s="79"/>
      <c r="D230" s="84" t="s">
        <v>361</v>
      </c>
      <c r="E230" s="85"/>
      <c r="F230" s="84" t="s">
        <v>18</v>
      </c>
      <c r="G230" s="84" t="s">
        <v>19</v>
      </c>
      <c r="H230" s="84" t="s">
        <v>20</v>
      </c>
      <c r="I230" s="86">
        <v>7</v>
      </c>
      <c r="J230" s="84" t="s">
        <v>23</v>
      </c>
      <c r="K230" s="87" t="s">
        <v>364</v>
      </c>
      <c r="L230" s="94">
        <v>1722.9</v>
      </c>
    </row>
    <row r="231" spans="1:12" ht="21" x14ac:dyDescent="0.2">
      <c r="A231" s="93">
        <v>15004894</v>
      </c>
      <c r="B231" s="83"/>
      <c r="C231" s="79"/>
      <c r="D231" s="84" t="s">
        <v>361</v>
      </c>
      <c r="E231" s="85"/>
      <c r="F231" s="84" t="s">
        <v>18</v>
      </c>
      <c r="G231" s="84" t="s">
        <v>19</v>
      </c>
      <c r="H231" s="84" t="s">
        <v>20</v>
      </c>
      <c r="I231" s="86">
        <v>7</v>
      </c>
      <c r="J231" s="84" t="s">
        <v>23</v>
      </c>
      <c r="K231" s="87" t="s">
        <v>364</v>
      </c>
      <c r="L231" s="94">
        <v>322.25</v>
      </c>
    </row>
    <row r="232" spans="1:12" ht="21" x14ac:dyDescent="0.2">
      <c r="A232" s="93">
        <v>15005618</v>
      </c>
      <c r="B232" s="83"/>
      <c r="C232" s="79"/>
      <c r="D232" s="84" t="s">
        <v>361</v>
      </c>
      <c r="E232" s="85"/>
      <c r="F232" s="84" t="s">
        <v>18</v>
      </c>
      <c r="G232" s="84" t="s">
        <v>19</v>
      </c>
      <c r="H232" s="84" t="s">
        <v>20</v>
      </c>
      <c r="I232" s="86">
        <v>8</v>
      </c>
      <c r="J232" s="84" t="s">
        <v>23</v>
      </c>
      <c r="K232" s="87" t="s">
        <v>365</v>
      </c>
      <c r="L232" s="94">
        <v>55</v>
      </c>
    </row>
    <row r="233" spans="1:12" ht="21" x14ac:dyDescent="0.2">
      <c r="A233" s="93">
        <v>15005666</v>
      </c>
      <c r="B233" s="83"/>
      <c r="C233" s="79"/>
      <c r="D233" s="84" t="s">
        <v>361</v>
      </c>
      <c r="E233" s="85"/>
      <c r="F233" s="84" t="s">
        <v>18</v>
      </c>
      <c r="G233" s="84" t="s">
        <v>19</v>
      </c>
      <c r="H233" s="84" t="s">
        <v>20</v>
      </c>
      <c r="I233" s="86">
        <v>8</v>
      </c>
      <c r="J233" s="84" t="s">
        <v>21</v>
      </c>
      <c r="K233" s="87" t="s">
        <v>366</v>
      </c>
      <c r="L233" s="94">
        <v>1385.7</v>
      </c>
    </row>
    <row r="234" spans="1:12" ht="21" x14ac:dyDescent="0.2">
      <c r="A234" s="93">
        <v>15006311</v>
      </c>
      <c r="B234" s="83"/>
      <c r="C234" s="79"/>
      <c r="D234" s="84" t="s">
        <v>361</v>
      </c>
      <c r="E234" s="85"/>
      <c r="F234" s="84" t="s">
        <v>18</v>
      </c>
      <c r="G234" s="84" t="s">
        <v>19</v>
      </c>
      <c r="H234" s="84" t="s">
        <v>20</v>
      </c>
      <c r="I234" s="86">
        <v>9</v>
      </c>
      <c r="J234" s="84" t="s">
        <v>23</v>
      </c>
      <c r="K234" s="87" t="s">
        <v>440</v>
      </c>
      <c r="L234" s="94">
        <v>9</v>
      </c>
    </row>
    <row r="235" spans="1:12" ht="21" x14ac:dyDescent="0.2">
      <c r="A235" s="93">
        <v>15006311</v>
      </c>
      <c r="B235" s="83"/>
      <c r="C235" s="79"/>
      <c r="D235" s="84" t="s">
        <v>361</v>
      </c>
      <c r="E235" s="85"/>
      <c r="F235" s="84" t="s">
        <v>18</v>
      </c>
      <c r="G235" s="84" t="s">
        <v>19</v>
      </c>
      <c r="H235" s="84" t="s">
        <v>20</v>
      </c>
      <c r="I235" s="86">
        <v>9</v>
      </c>
      <c r="J235" s="84" t="s">
        <v>23</v>
      </c>
      <c r="K235" s="87" t="s">
        <v>440</v>
      </c>
      <c r="L235" s="94">
        <v>41.94</v>
      </c>
    </row>
    <row r="236" spans="1:12" ht="21" x14ac:dyDescent="0.2">
      <c r="A236" s="93">
        <v>15006311</v>
      </c>
      <c r="B236" s="83"/>
      <c r="C236" s="79"/>
      <c r="D236" s="84" t="s">
        <v>361</v>
      </c>
      <c r="E236" s="85"/>
      <c r="F236" s="84" t="s">
        <v>18</v>
      </c>
      <c r="G236" s="84" t="s">
        <v>19</v>
      </c>
      <c r="H236" s="84" t="s">
        <v>20</v>
      </c>
      <c r="I236" s="86">
        <v>9</v>
      </c>
      <c r="J236" s="84" t="s">
        <v>23</v>
      </c>
      <c r="K236" s="87" t="s">
        <v>440</v>
      </c>
      <c r="L236" s="94">
        <v>17.38</v>
      </c>
    </row>
    <row r="237" spans="1:12" ht="21" x14ac:dyDescent="0.2">
      <c r="A237" s="93">
        <v>15006311</v>
      </c>
      <c r="B237" s="83"/>
      <c r="C237" s="79"/>
      <c r="D237" s="84" t="s">
        <v>361</v>
      </c>
      <c r="E237" s="85"/>
      <c r="F237" s="84" t="s">
        <v>18</v>
      </c>
      <c r="G237" s="84" t="s">
        <v>19</v>
      </c>
      <c r="H237" s="84" t="s">
        <v>20</v>
      </c>
      <c r="I237" s="86">
        <v>9</v>
      </c>
      <c r="J237" s="84" t="s">
        <v>23</v>
      </c>
      <c r="K237" s="87" t="s">
        <v>440</v>
      </c>
      <c r="L237" s="94">
        <v>55</v>
      </c>
    </row>
    <row r="238" spans="1:12" ht="21" x14ac:dyDescent="0.2">
      <c r="A238" s="93">
        <v>15006311</v>
      </c>
      <c r="B238" s="83"/>
      <c r="C238" s="79"/>
      <c r="D238" s="84" t="s">
        <v>361</v>
      </c>
      <c r="E238" s="85"/>
      <c r="F238" s="84" t="s">
        <v>18</v>
      </c>
      <c r="G238" s="84" t="s">
        <v>19</v>
      </c>
      <c r="H238" s="84" t="s">
        <v>20</v>
      </c>
      <c r="I238" s="86">
        <v>9</v>
      </c>
      <c r="J238" s="84" t="s">
        <v>23</v>
      </c>
      <c r="K238" s="87" t="s">
        <v>440</v>
      </c>
      <c r="L238" s="94">
        <v>7</v>
      </c>
    </row>
    <row r="239" spans="1:12" ht="21" x14ac:dyDescent="0.2">
      <c r="A239" s="93">
        <v>15006350</v>
      </c>
      <c r="B239" s="83"/>
      <c r="C239" s="79"/>
      <c r="D239" s="84" t="s">
        <v>361</v>
      </c>
      <c r="E239" s="85"/>
      <c r="F239" s="84" t="s">
        <v>18</v>
      </c>
      <c r="G239" s="84" t="s">
        <v>19</v>
      </c>
      <c r="H239" s="84" t="s">
        <v>20</v>
      </c>
      <c r="I239" s="86">
        <v>9</v>
      </c>
      <c r="J239" s="84" t="s">
        <v>21</v>
      </c>
      <c r="K239" s="87" t="s">
        <v>441</v>
      </c>
      <c r="L239" s="94">
        <v>42.87</v>
      </c>
    </row>
    <row r="240" spans="1:12" ht="21" x14ac:dyDescent="0.2">
      <c r="A240" s="93">
        <v>15006350</v>
      </c>
      <c r="B240" s="83"/>
      <c r="C240" s="79"/>
      <c r="D240" s="84" t="s">
        <v>361</v>
      </c>
      <c r="E240" s="85"/>
      <c r="F240" s="84" t="s">
        <v>18</v>
      </c>
      <c r="G240" s="84" t="s">
        <v>19</v>
      </c>
      <c r="H240" s="84" t="s">
        <v>20</v>
      </c>
      <c r="I240" s="86">
        <v>9</v>
      </c>
      <c r="J240" s="84" t="s">
        <v>21</v>
      </c>
      <c r="K240" s="87" t="s">
        <v>441</v>
      </c>
      <c r="L240" s="94">
        <v>8.94</v>
      </c>
    </row>
    <row r="241" spans="1:12" ht="21" x14ac:dyDescent="0.2">
      <c r="A241" s="93">
        <v>15006350</v>
      </c>
      <c r="B241" s="83"/>
      <c r="C241" s="79"/>
      <c r="D241" s="84" t="s">
        <v>361</v>
      </c>
      <c r="E241" s="85"/>
      <c r="F241" s="84" t="s">
        <v>18</v>
      </c>
      <c r="G241" s="84" t="s">
        <v>19</v>
      </c>
      <c r="H241" s="84" t="s">
        <v>20</v>
      </c>
      <c r="I241" s="86">
        <v>9</v>
      </c>
      <c r="J241" s="84" t="s">
        <v>21</v>
      </c>
      <c r="K241" s="87" t="s">
        <v>441</v>
      </c>
      <c r="L241" s="94">
        <v>53.95</v>
      </c>
    </row>
    <row r="242" spans="1:12" ht="21" x14ac:dyDescent="0.2">
      <c r="A242" s="93">
        <v>15006350</v>
      </c>
      <c r="B242" s="83"/>
      <c r="C242" s="79"/>
      <c r="D242" s="84" t="s">
        <v>361</v>
      </c>
      <c r="E242" s="85"/>
      <c r="F242" s="84" t="s">
        <v>18</v>
      </c>
      <c r="G242" s="84" t="s">
        <v>19</v>
      </c>
      <c r="H242" s="84" t="s">
        <v>20</v>
      </c>
      <c r="I242" s="86">
        <v>9</v>
      </c>
      <c r="J242" s="84" t="s">
        <v>21</v>
      </c>
      <c r="K242" s="87" t="s">
        <v>441</v>
      </c>
      <c r="L242" s="94">
        <v>107.92</v>
      </c>
    </row>
    <row r="243" spans="1:12" ht="21" x14ac:dyDescent="0.2">
      <c r="A243" s="93">
        <v>15006350</v>
      </c>
      <c r="B243" s="83"/>
      <c r="C243" s="79"/>
      <c r="D243" s="84" t="s">
        <v>361</v>
      </c>
      <c r="E243" s="85"/>
      <c r="F243" s="84" t="s">
        <v>18</v>
      </c>
      <c r="G243" s="84" t="s">
        <v>19</v>
      </c>
      <c r="H243" s="84" t="s">
        <v>20</v>
      </c>
      <c r="I243" s="86">
        <v>9</v>
      </c>
      <c r="J243" s="84" t="s">
        <v>21</v>
      </c>
      <c r="K243" s="87" t="s">
        <v>441</v>
      </c>
      <c r="L243" s="94">
        <v>33.33</v>
      </c>
    </row>
    <row r="244" spans="1:12" ht="21" x14ac:dyDescent="0.2">
      <c r="A244" s="93">
        <v>15006350</v>
      </c>
      <c r="B244" s="83"/>
      <c r="C244" s="79"/>
      <c r="D244" s="84" t="s">
        <v>361</v>
      </c>
      <c r="E244" s="85"/>
      <c r="F244" s="84" t="s">
        <v>18</v>
      </c>
      <c r="G244" s="84" t="s">
        <v>19</v>
      </c>
      <c r="H244" s="84" t="s">
        <v>20</v>
      </c>
      <c r="I244" s="86">
        <v>9</v>
      </c>
      <c r="J244" s="84" t="s">
        <v>21</v>
      </c>
      <c r="K244" s="87" t="s">
        <v>441</v>
      </c>
      <c r="L244" s="94">
        <v>15.99</v>
      </c>
    </row>
    <row r="245" spans="1:12" ht="21" x14ac:dyDescent="0.2">
      <c r="A245" s="93">
        <v>15006350</v>
      </c>
      <c r="B245" s="83"/>
      <c r="C245" s="79"/>
      <c r="D245" s="84" t="s">
        <v>361</v>
      </c>
      <c r="E245" s="85"/>
      <c r="F245" s="84" t="s">
        <v>18</v>
      </c>
      <c r="G245" s="84" t="s">
        <v>19</v>
      </c>
      <c r="H245" s="84" t="s">
        <v>20</v>
      </c>
      <c r="I245" s="86">
        <v>9</v>
      </c>
      <c r="J245" s="84" t="s">
        <v>21</v>
      </c>
      <c r="K245" s="87" t="s">
        <v>441</v>
      </c>
      <c r="L245" s="94">
        <v>9.23</v>
      </c>
    </row>
    <row r="246" spans="1:12" ht="21" x14ac:dyDescent="0.2">
      <c r="A246" s="93">
        <v>15006350</v>
      </c>
      <c r="B246" s="83"/>
      <c r="C246" s="79"/>
      <c r="D246" s="84" t="s">
        <v>361</v>
      </c>
      <c r="E246" s="85"/>
      <c r="F246" s="84" t="s">
        <v>18</v>
      </c>
      <c r="G246" s="84" t="s">
        <v>19</v>
      </c>
      <c r="H246" s="84" t="s">
        <v>20</v>
      </c>
      <c r="I246" s="86">
        <v>9</v>
      </c>
      <c r="J246" s="84" t="s">
        <v>21</v>
      </c>
      <c r="K246" s="87" t="s">
        <v>441</v>
      </c>
      <c r="L246" s="94">
        <v>8.99</v>
      </c>
    </row>
    <row r="247" spans="1:12" ht="31.5" x14ac:dyDescent="0.2">
      <c r="A247" s="93">
        <v>15006480</v>
      </c>
      <c r="B247" s="83"/>
      <c r="C247" s="79"/>
      <c r="D247" s="84" t="s">
        <v>361</v>
      </c>
      <c r="E247" s="85"/>
      <c r="F247" s="84" t="s">
        <v>18</v>
      </c>
      <c r="G247" s="84" t="s">
        <v>442</v>
      </c>
      <c r="H247" s="84" t="s">
        <v>20</v>
      </c>
      <c r="I247" s="86">
        <v>10</v>
      </c>
      <c r="J247" s="84" t="s">
        <v>443</v>
      </c>
      <c r="K247" s="87" t="s">
        <v>444</v>
      </c>
      <c r="L247" s="94">
        <v>103.99</v>
      </c>
    </row>
    <row r="248" spans="1:12" ht="31.5" x14ac:dyDescent="0.2">
      <c r="A248" s="93">
        <v>15006645</v>
      </c>
      <c r="B248" s="83"/>
      <c r="C248" s="79"/>
      <c r="D248" s="84" t="s">
        <v>361</v>
      </c>
      <c r="E248" s="85"/>
      <c r="F248" s="84" t="s">
        <v>18</v>
      </c>
      <c r="G248" s="84" t="s">
        <v>141</v>
      </c>
      <c r="H248" s="84" t="s">
        <v>20</v>
      </c>
      <c r="I248" s="86">
        <v>10</v>
      </c>
      <c r="J248" s="84" t="s">
        <v>445</v>
      </c>
      <c r="K248" s="87" t="s">
        <v>446</v>
      </c>
      <c r="L248" s="94">
        <v>33.619999999999997</v>
      </c>
    </row>
    <row r="249" spans="1:12" ht="31.5" x14ac:dyDescent="0.2">
      <c r="A249" s="93">
        <v>15006645</v>
      </c>
      <c r="B249" s="83"/>
      <c r="C249" s="74"/>
      <c r="D249" s="84" t="s">
        <v>361</v>
      </c>
      <c r="E249" s="85"/>
      <c r="F249" s="84" t="s">
        <v>18</v>
      </c>
      <c r="G249" s="84" t="s">
        <v>141</v>
      </c>
      <c r="H249" s="84" t="s">
        <v>20</v>
      </c>
      <c r="I249" s="86">
        <v>10</v>
      </c>
      <c r="J249" s="84" t="s">
        <v>445</v>
      </c>
      <c r="K249" s="87" t="s">
        <v>446</v>
      </c>
      <c r="L249" s="94">
        <v>-13.5</v>
      </c>
    </row>
    <row r="250" spans="1:12" ht="21" x14ac:dyDescent="0.2">
      <c r="A250" s="95"/>
      <c r="B250" s="88" t="s">
        <v>360</v>
      </c>
      <c r="C250" s="88" t="s">
        <v>397</v>
      </c>
      <c r="D250" s="89"/>
      <c r="E250" s="89"/>
      <c r="F250" s="89"/>
      <c r="G250" s="89"/>
      <c r="H250" s="89"/>
      <c r="I250" s="89"/>
      <c r="J250" s="89"/>
      <c r="K250" s="90"/>
      <c r="L250" s="96">
        <v>4524.8100000000004</v>
      </c>
    </row>
    <row r="251" spans="1:12" ht="31.5" x14ac:dyDescent="0.2">
      <c r="A251" s="97"/>
      <c r="B251" s="82">
        <v>17</v>
      </c>
      <c r="C251" s="91" t="s">
        <v>251</v>
      </c>
      <c r="D251" s="84" t="s">
        <v>252</v>
      </c>
      <c r="E251" s="85"/>
      <c r="F251" s="84"/>
      <c r="G251" s="84" t="s">
        <v>18</v>
      </c>
      <c r="H251" s="84" t="s">
        <v>20</v>
      </c>
      <c r="I251" s="86">
        <v>6</v>
      </c>
      <c r="J251" s="84" t="s">
        <v>253</v>
      </c>
      <c r="K251" s="87"/>
      <c r="L251" s="94">
        <v>252900</v>
      </c>
    </row>
    <row r="252" spans="1:12" ht="21" x14ac:dyDescent="0.2">
      <c r="A252" s="95"/>
      <c r="B252" s="88" t="s">
        <v>251</v>
      </c>
      <c r="C252" s="88" t="s">
        <v>397</v>
      </c>
      <c r="D252" s="89"/>
      <c r="E252" s="89"/>
      <c r="F252" s="89"/>
      <c r="G252" s="89"/>
      <c r="H252" s="89"/>
      <c r="I252" s="89"/>
      <c r="J252" s="89"/>
      <c r="K252" s="90"/>
      <c r="L252" s="96">
        <v>252900</v>
      </c>
    </row>
    <row r="253" spans="1:12" ht="21" x14ac:dyDescent="0.2">
      <c r="A253" s="98"/>
      <c r="B253" s="92" t="s">
        <v>254</v>
      </c>
      <c r="C253" s="92" t="s">
        <v>447</v>
      </c>
      <c r="D253" s="89"/>
      <c r="E253" s="89"/>
      <c r="F253" s="89"/>
      <c r="G253" s="89"/>
      <c r="H253" s="89"/>
      <c r="I253" s="89"/>
      <c r="J253" s="89"/>
      <c r="K253" s="90"/>
      <c r="L253" s="99">
        <v>371640.3</v>
      </c>
    </row>
    <row r="254" spans="1:12" ht="52.5" x14ac:dyDescent="0.2">
      <c r="A254" s="100"/>
      <c r="B254" s="101" t="s">
        <v>448</v>
      </c>
      <c r="C254" s="102"/>
      <c r="D254" s="102"/>
      <c r="E254" s="102"/>
      <c r="F254" s="102"/>
      <c r="G254" s="102"/>
      <c r="H254" s="102"/>
      <c r="I254" s="102"/>
      <c r="J254" s="102"/>
      <c r="K254" s="103"/>
      <c r="L254" s="104">
        <v>371640.3</v>
      </c>
    </row>
    <row r="255" spans="1:12" x14ac:dyDescent="0.2">
      <c r="A255" s="76" t="s">
        <v>449</v>
      </c>
      <c r="B255" s="75" t="s">
        <v>450</v>
      </c>
      <c r="C255" s="105">
        <v>42291</v>
      </c>
      <c r="D255" s="81"/>
      <c r="E255" s="81"/>
      <c r="F255" s="81"/>
      <c r="G255" s="81"/>
      <c r="H255" s="81"/>
      <c r="I255" s="81"/>
      <c r="J255" s="81"/>
      <c r="K255" s="81"/>
      <c r="L255" s="81"/>
    </row>
    <row r="256" spans="1:12" x14ac:dyDescent="0.2">
      <c r="A256" s="76"/>
      <c r="B256" s="75"/>
      <c r="C256" s="106">
        <v>0.71383101000000004</v>
      </c>
      <c r="D256" s="81"/>
      <c r="E256" s="81"/>
      <c r="F256" s="81"/>
      <c r="G256" s="81"/>
      <c r="H256" s="81"/>
      <c r="I256" s="81"/>
      <c r="J256" s="81"/>
      <c r="K256" s="81"/>
      <c r="L256" s="81"/>
    </row>
  </sheetData>
  <mergeCells count="12">
    <mergeCell ref="C58:C61"/>
    <mergeCell ref="C1:C2"/>
    <mergeCell ref="C4:C36"/>
    <mergeCell ref="C38:C39"/>
    <mergeCell ref="C41:C43"/>
    <mergeCell ref="C45:C56"/>
    <mergeCell ref="C63:C187"/>
    <mergeCell ref="C189:C221"/>
    <mergeCell ref="C225:C226"/>
    <mergeCell ref="C228:C249"/>
    <mergeCell ref="A255:A256"/>
    <mergeCell ref="B255:B2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</vt:lpstr>
      <vt:lpstr>Expenses</vt:lpstr>
      <vt:lpstr>Approved budget</vt:lpstr>
      <vt:lpstr>2016 Budget planning</vt:lpstr>
      <vt:lpstr>10 Sept 2015</vt:lpstr>
      <vt:lpstr>14 Oct 2015-paid only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2015-07-20T16:11:02Z</dcterms:created>
  <dcterms:modified xsi:type="dcterms:W3CDTF">2015-10-15T00:29:29Z</dcterms:modified>
</cp:coreProperties>
</file>