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555" yWindow="555" windowWidth="25035" windowHeight="13620" tabRatio="688" activeTab="6"/>
  </bookViews>
  <sheets>
    <sheet name="Dark Counts DI" sheetId="4" r:id="rId1"/>
    <sheet name="Dark Counts Air" sheetId="1" r:id="rId2"/>
    <sheet name="11JulECO_Hetero" sheetId="6" r:id="rId3"/>
    <sheet name="16JulFlCyt_Micro&amp;Ostreo" sheetId="5" r:id="rId4"/>
    <sheet name="16JulECO_Micro" sheetId="7" r:id="rId5"/>
    <sheet name="16JulECO_Ostre" sheetId="8" r:id="rId6"/>
    <sheet name="17JulECO_fASW" sheetId="2" r:id="rId7"/>
    <sheet name="23JulECO_Micro" sheetId="3" r:id="rId8"/>
  </sheets>
  <externalReferences>
    <externalReference r:id="rId9"/>
  </externalReference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5" i="6"/>
  <c r="O14"/>
  <c r="O13"/>
  <c r="O12"/>
  <c r="O11"/>
  <c r="AA9" l="1"/>
  <c r="AA10"/>
  <c r="AA11"/>
  <c r="AA12"/>
  <c r="AA13"/>
  <c r="AA14"/>
  <c r="AA15"/>
  <c r="AA8"/>
  <c r="W9"/>
  <c r="W10"/>
  <c r="W11"/>
  <c r="W12"/>
  <c r="W13"/>
  <c r="W14"/>
  <c r="W15"/>
  <c r="W8"/>
  <c r="AB15" i="8"/>
  <c r="AB14"/>
  <c r="AB13"/>
  <c r="AB12"/>
  <c r="AB11"/>
  <c r="AB15" i="7"/>
  <c r="AB14"/>
  <c r="AB13"/>
  <c r="AB12"/>
  <c r="AB11"/>
  <c r="K7" i="5"/>
  <c r="L7"/>
  <c r="K6"/>
  <c r="L6"/>
  <c r="Z9" i="2"/>
  <c r="Z10"/>
  <c r="Z8"/>
  <c r="V9"/>
  <c r="V10"/>
  <c r="V8"/>
  <c r="R9"/>
  <c r="R10"/>
  <c r="R8"/>
  <c r="S9" i="3"/>
  <c r="S10"/>
  <c r="S11"/>
  <c r="S12"/>
  <c r="S13"/>
  <c r="S14"/>
  <c r="S15"/>
  <c r="S16"/>
  <c r="S8"/>
  <c r="S9" i="8"/>
  <c r="S10"/>
  <c r="S11"/>
  <c r="S12"/>
  <c r="S13"/>
  <c r="S14"/>
  <c r="S15"/>
  <c r="S8"/>
  <c r="S9" i="7"/>
  <c r="S10"/>
  <c r="S11"/>
  <c r="S12"/>
  <c r="S13"/>
  <c r="S14"/>
  <c r="S15"/>
  <c r="S8"/>
  <c r="S9" i="6"/>
  <c r="S10"/>
  <c r="S11"/>
  <c r="S12"/>
  <c r="S13"/>
  <c r="S14"/>
  <c r="S15"/>
  <c r="S8"/>
  <c r="AA9" i="8"/>
  <c r="AA10"/>
  <c r="AA11"/>
  <c r="AA12"/>
  <c r="AA13"/>
  <c r="AA14"/>
  <c r="AA15"/>
  <c r="AA8"/>
  <c r="W9"/>
  <c r="W10"/>
  <c r="W11"/>
  <c r="W12"/>
  <c r="W13"/>
  <c r="W14"/>
  <c r="W15"/>
  <c r="W8"/>
  <c r="O16" i="3"/>
  <c r="O15"/>
  <c r="O14"/>
  <c r="O13"/>
  <c r="O15" i="8"/>
  <c r="O14"/>
  <c r="O13"/>
  <c r="O12"/>
  <c r="O11"/>
  <c r="O15" i="7"/>
  <c r="O14"/>
  <c r="O13"/>
  <c r="O12"/>
  <c r="O11"/>
  <c r="AA9"/>
  <c r="AA10"/>
  <c r="AA11"/>
  <c r="AA12"/>
  <c r="AA13"/>
  <c r="AA14"/>
  <c r="AA15"/>
  <c r="AA8"/>
  <c r="W9"/>
  <c r="W10"/>
  <c r="W11"/>
  <c r="W12"/>
  <c r="W13"/>
  <c r="W14"/>
  <c r="W15"/>
  <c r="W8"/>
  <c r="AA9" i="3"/>
  <c r="AA10"/>
  <c r="AA11"/>
  <c r="AA12"/>
  <c r="AA13"/>
  <c r="AA14"/>
  <c r="AA15"/>
  <c r="AA16"/>
  <c r="AA8"/>
  <c r="W8"/>
  <c r="W9"/>
  <c r="W10"/>
  <c r="W11"/>
  <c r="W12"/>
  <c r="W13"/>
  <c r="W14"/>
  <c r="W15"/>
  <c r="W16"/>
  <c r="I360" i="8"/>
  <c r="E359"/>
  <c r="F359"/>
  <c r="G359"/>
  <c r="H359"/>
  <c r="I359"/>
  <c r="E360"/>
  <c r="F360"/>
  <c r="G360"/>
  <c r="H360"/>
  <c r="D360"/>
  <c r="D359"/>
  <c r="I262"/>
  <c r="E261"/>
  <c r="F261"/>
  <c r="G261"/>
  <c r="H261"/>
  <c r="I261"/>
  <c r="E262"/>
  <c r="F262"/>
  <c r="G262"/>
  <c r="H262"/>
  <c r="D262"/>
  <c r="D261"/>
  <c r="I233"/>
  <c r="E232"/>
  <c r="F232"/>
  <c r="G232"/>
  <c r="H232"/>
  <c r="I232"/>
  <c r="E233"/>
  <c r="F233"/>
  <c r="G233"/>
  <c r="H233"/>
  <c r="D233"/>
  <c r="D232"/>
  <c r="I205"/>
  <c r="E204"/>
  <c r="F204"/>
  <c r="G204"/>
  <c r="H204"/>
  <c r="I204"/>
  <c r="E205"/>
  <c r="F205"/>
  <c r="G205"/>
  <c r="H205"/>
  <c r="D205"/>
  <c r="D204"/>
  <c r="I164"/>
  <c r="E163"/>
  <c r="F163"/>
  <c r="G163"/>
  <c r="H163"/>
  <c r="I163"/>
  <c r="E164"/>
  <c r="F164"/>
  <c r="G164"/>
  <c r="H164"/>
  <c r="D164"/>
  <c r="D163"/>
  <c r="I132"/>
  <c r="E131"/>
  <c r="F131"/>
  <c r="G131"/>
  <c r="H131"/>
  <c r="I131"/>
  <c r="E132"/>
  <c r="F132"/>
  <c r="G132"/>
  <c r="H132"/>
  <c r="D132"/>
  <c r="D131"/>
  <c r="I99"/>
  <c r="E98"/>
  <c r="F98"/>
  <c r="G98"/>
  <c r="H98"/>
  <c r="I98"/>
  <c r="E99"/>
  <c r="F99"/>
  <c r="G99"/>
  <c r="H99"/>
  <c r="D99"/>
  <c r="D98"/>
  <c r="E58"/>
  <c r="E31"/>
  <c r="I58"/>
  <c r="E57"/>
  <c r="F57"/>
  <c r="G57"/>
  <c r="H57"/>
  <c r="I57"/>
  <c r="F58"/>
  <c r="G58"/>
  <c r="H58"/>
  <c r="D58"/>
  <c r="D57"/>
  <c r="I31"/>
  <c r="E30"/>
  <c r="F30"/>
  <c r="G30"/>
  <c r="H30"/>
  <c r="I30"/>
  <c r="F31"/>
  <c r="G31"/>
  <c r="H31"/>
  <c r="D31"/>
  <c r="D30"/>
  <c r="I242" i="7"/>
  <c r="E241"/>
  <c r="F241"/>
  <c r="G241"/>
  <c r="H241"/>
  <c r="I241"/>
  <c r="E242"/>
  <c r="F242"/>
  <c r="G242"/>
  <c r="H242"/>
  <c r="D242"/>
  <c r="D241"/>
  <c r="I211"/>
  <c r="E210"/>
  <c r="F210"/>
  <c r="G210"/>
  <c r="H210"/>
  <c r="I210"/>
  <c r="E211"/>
  <c r="F211"/>
  <c r="G211"/>
  <c r="H211"/>
  <c r="D211"/>
  <c r="D210"/>
  <c r="I183"/>
  <c r="E182"/>
  <c r="F182"/>
  <c r="G182"/>
  <c r="H182"/>
  <c r="I182"/>
  <c r="E183"/>
  <c r="F183"/>
  <c r="G183"/>
  <c r="H183"/>
  <c r="D183"/>
  <c r="D182"/>
  <c r="I153"/>
  <c r="D153"/>
  <c r="D152"/>
  <c r="H153"/>
  <c r="G153"/>
  <c r="F153"/>
  <c r="E153"/>
  <c r="I152"/>
  <c r="H152"/>
  <c r="G152"/>
  <c r="F152"/>
  <c r="E152"/>
  <c r="E124"/>
  <c r="F124"/>
  <c r="G124"/>
  <c r="H124"/>
  <c r="I124"/>
  <c r="E125"/>
  <c r="F125"/>
  <c r="G125"/>
  <c r="H125"/>
  <c r="I125"/>
  <c r="D125"/>
  <c r="D124"/>
  <c r="I97"/>
  <c r="D97"/>
  <c r="D96"/>
  <c r="H97"/>
  <c r="G97"/>
  <c r="F97"/>
  <c r="E97"/>
  <c r="I96"/>
  <c r="H96"/>
  <c r="G96"/>
  <c r="F96"/>
  <c r="E96"/>
  <c r="E65"/>
  <c r="F65"/>
  <c r="G65"/>
  <c r="H65"/>
  <c r="I65"/>
  <c r="E66"/>
  <c r="F66"/>
  <c r="G66"/>
  <c r="H66"/>
  <c r="I66"/>
  <c r="D66"/>
  <c r="D65"/>
  <c r="E34"/>
  <c r="F34"/>
  <c r="G34"/>
  <c r="H34"/>
  <c r="I34"/>
  <c r="E35"/>
  <c r="F35"/>
  <c r="G35"/>
  <c r="H35"/>
  <c r="I35"/>
  <c r="D35"/>
  <c r="D34"/>
  <c r="K249" i="6"/>
  <c r="J249"/>
  <c r="I249"/>
  <c r="H249"/>
  <c r="G249"/>
  <c r="F249"/>
  <c r="E249"/>
  <c r="D249"/>
  <c r="K248"/>
  <c r="J248"/>
  <c r="I248"/>
  <c r="H248"/>
  <c r="G248"/>
  <c r="F248"/>
  <c r="E248"/>
  <c r="D248"/>
  <c r="K216"/>
  <c r="J216"/>
  <c r="I216"/>
  <c r="H216"/>
  <c r="G216"/>
  <c r="F216"/>
  <c r="E216"/>
  <c r="D216"/>
  <c r="K215"/>
  <c r="J215"/>
  <c r="I215"/>
  <c r="H215"/>
  <c r="G215"/>
  <c r="F215"/>
  <c r="E215"/>
  <c r="D215"/>
  <c r="K183"/>
  <c r="J183"/>
  <c r="I183"/>
  <c r="H183"/>
  <c r="G183"/>
  <c r="F183"/>
  <c r="E183"/>
  <c r="D183"/>
  <c r="K182"/>
  <c r="J182"/>
  <c r="I182"/>
  <c r="H182"/>
  <c r="G182"/>
  <c r="F182"/>
  <c r="E182"/>
  <c r="D182"/>
  <c r="K147"/>
  <c r="J147"/>
  <c r="I147"/>
  <c r="H147"/>
  <c r="G147"/>
  <c r="F147"/>
  <c r="E147"/>
  <c r="D147"/>
  <c r="K146"/>
  <c r="J146"/>
  <c r="I146"/>
  <c r="H146"/>
  <c r="G146"/>
  <c r="F146"/>
  <c r="E146"/>
  <c r="D146"/>
  <c r="K116"/>
  <c r="J116"/>
  <c r="I116"/>
  <c r="H116"/>
  <c r="G116"/>
  <c r="F116"/>
  <c r="E116"/>
  <c r="D116"/>
  <c r="K115"/>
  <c r="J115"/>
  <c r="I115"/>
  <c r="H115"/>
  <c r="G115"/>
  <c r="F115"/>
  <c r="E115"/>
  <c r="D115"/>
  <c r="K90"/>
  <c r="J90"/>
  <c r="I90"/>
  <c r="H90"/>
  <c r="G90"/>
  <c r="F90"/>
  <c r="E90"/>
  <c r="D90"/>
  <c r="K89"/>
  <c r="J89"/>
  <c r="I89"/>
  <c r="H89"/>
  <c r="G89"/>
  <c r="F89"/>
  <c r="E89"/>
  <c r="D89"/>
  <c r="K59"/>
  <c r="J59"/>
  <c r="I59"/>
  <c r="H59"/>
  <c r="G59"/>
  <c r="F59"/>
  <c r="E59"/>
  <c r="D59"/>
  <c r="K58"/>
  <c r="J58"/>
  <c r="I58"/>
  <c r="H58"/>
  <c r="G58"/>
  <c r="F58"/>
  <c r="E58"/>
  <c r="D58"/>
  <c r="J32"/>
  <c r="I32"/>
  <c r="H32"/>
  <c r="G32"/>
  <c r="F32"/>
  <c r="E32"/>
  <c r="J31"/>
  <c r="I31"/>
  <c r="H31"/>
  <c r="G31"/>
  <c r="F31"/>
  <c r="E31"/>
  <c r="I364" i="3"/>
  <c r="H364"/>
  <c r="G364"/>
  <c r="F364"/>
  <c r="E364"/>
  <c r="D364"/>
  <c r="I363"/>
  <c r="H363"/>
  <c r="G363"/>
  <c r="F363"/>
  <c r="E363"/>
  <c r="D363"/>
  <c r="I326"/>
  <c r="H326"/>
  <c r="G326"/>
  <c r="F326"/>
  <c r="E326"/>
  <c r="D326"/>
  <c r="I325"/>
  <c r="H325"/>
  <c r="G325"/>
  <c r="F325"/>
  <c r="E325"/>
  <c r="D325"/>
  <c r="I290"/>
  <c r="H290"/>
  <c r="G290"/>
  <c r="F290"/>
  <c r="E290"/>
  <c r="D290"/>
  <c r="I289"/>
  <c r="H289"/>
  <c r="G289"/>
  <c r="F289"/>
  <c r="E289"/>
  <c r="D289"/>
  <c r="I246"/>
  <c r="H246"/>
  <c r="G246"/>
  <c r="F246"/>
  <c r="E246"/>
  <c r="D246"/>
  <c r="I245"/>
  <c r="H245"/>
  <c r="G245"/>
  <c r="F245"/>
  <c r="E245"/>
  <c r="D245"/>
  <c r="I206"/>
  <c r="H206"/>
  <c r="G206"/>
  <c r="F206"/>
  <c r="E206"/>
  <c r="D206"/>
  <c r="I205"/>
  <c r="H205"/>
  <c r="G205"/>
  <c r="F205"/>
  <c r="E205"/>
  <c r="D205"/>
  <c r="I162"/>
  <c r="H162"/>
  <c r="G162"/>
  <c r="F162"/>
  <c r="E162"/>
  <c r="D162"/>
  <c r="I161"/>
  <c r="H161"/>
  <c r="G161"/>
  <c r="F161"/>
  <c r="E161"/>
  <c r="D161"/>
  <c r="I129"/>
  <c r="H129"/>
  <c r="G129"/>
  <c r="F129"/>
  <c r="E129"/>
  <c r="D129"/>
  <c r="I128"/>
  <c r="H128"/>
  <c r="G128"/>
  <c r="F128"/>
  <c r="E128"/>
  <c r="D128"/>
  <c r="I96"/>
  <c r="H96"/>
  <c r="G96"/>
  <c r="F96"/>
  <c r="E96"/>
  <c r="D96"/>
  <c r="I95"/>
  <c r="H95"/>
  <c r="G95"/>
  <c r="F95"/>
  <c r="E95"/>
  <c r="D95"/>
  <c r="I60"/>
  <c r="H60"/>
  <c r="G60"/>
  <c r="F60"/>
  <c r="E60"/>
  <c r="D60"/>
  <c r="I59"/>
  <c r="H59"/>
  <c r="G59"/>
  <c r="F59"/>
  <c r="E59"/>
  <c r="D59"/>
  <c r="I28"/>
  <c r="H28"/>
  <c r="G28"/>
  <c r="F28"/>
  <c r="E28"/>
  <c r="D28"/>
  <c r="I27"/>
  <c r="H27"/>
  <c r="G27"/>
  <c r="F27"/>
  <c r="E27"/>
  <c r="D27"/>
  <c r="I102" i="2"/>
  <c r="H102"/>
  <c r="G102"/>
  <c r="F102"/>
  <c r="E102"/>
  <c r="D102"/>
  <c r="I101"/>
  <c r="H101"/>
  <c r="G101"/>
  <c r="F101"/>
  <c r="E101"/>
  <c r="D101"/>
  <c r="I66"/>
  <c r="H66"/>
  <c r="G66"/>
  <c r="F66"/>
  <c r="E66"/>
  <c r="D66"/>
  <c r="I65"/>
  <c r="H65"/>
  <c r="G65"/>
  <c r="F65"/>
  <c r="E65"/>
  <c r="D65"/>
  <c r="I36"/>
  <c r="H36"/>
  <c r="G36"/>
  <c r="F36"/>
  <c r="E36"/>
  <c r="D36"/>
  <c r="I35"/>
  <c r="H35"/>
  <c r="G35"/>
  <c r="F35"/>
  <c r="E35"/>
  <c r="D35"/>
  <c r="I80" i="4"/>
  <c r="H80"/>
  <c r="G80"/>
  <c r="F80"/>
  <c r="E80"/>
  <c r="D80"/>
  <c r="I79"/>
  <c r="H79"/>
  <c r="G79"/>
  <c r="F79"/>
  <c r="E79"/>
  <c r="D79"/>
  <c r="I78"/>
  <c r="H78"/>
  <c r="G78"/>
  <c r="F78"/>
  <c r="E78"/>
  <c r="D78"/>
  <c r="I77"/>
  <c r="H77"/>
  <c r="G77"/>
  <c r="F77"/>
  <c r="E77"/>
  <c r="D77"/>
  <c r="I76"/>
  <c r="H76"/>
  <c r="G76"/>
  <c r="F76"/>
  <c r="E76"/>
  <c r="D76"/>
  <c r="E51" i="1"/>
  <c r="F51"/>
  <c r="G51"/>
  <c r="H51"/>
  <c r="I51"/>
  <c r="E52"/>
  <c r="F52"/>
  <c r="G52"/>
  <c r="H52"/>
  <c r="I52"/>
  <c r="E53"/>
  <c r="F53"/>
  <c r="G53"/>
  <c r="H53"/>
  <c r="I53"/>
  <c r="E54"/>
  <c r="F54"/>
  <c r="G54"/>
  <c r="H54"/>
  <c r="I54"/>
  <c r="E55"/>
  <c r="F55"/>
  <c r="G55"/>
  <c r="H55"/>
  <c r="I55"/>
  <c r="D55"/>
  <c r="D54"/>
  <c r="D53"/>
  <c r="D52"/>
  <c r="D51"/>
</calcChain>
</file>

<file path=xl/sharedStrings.xml><?xml version="1.0" encoding="utf-8"?>
<sst xmlns="http://schemas.openxmlformats.org/spreadsheetml/2006/main" count="3360" uniqueCount="132">
  <si>
    <t>Expt No</t>
  </si>
  <si>
    <t>Date</t>
  </si>
  <si>
    <t>Time</t>
  </si>
  <si>
    <t>Count</t>
  </si>
  <si>
    <t>N/U</t>
  </si>
  <si>
    <t>470 Sig</t>
  </si>
  <si>
    <t>650 Sig</t>
  </si>
  <si>
    <t>Chl Sig</t>
  </si>
  <si>
    <t>Therm</t>
  </si>
  <si>
    <t>Volts to ECO Puck</t>
  </si>
  <si>
    <t>Notes</t>
  </si>
  <si>
    <t>Dar kCounts</t>
  </si>
  <si>
    <t>Air, tape over detectors only</t>
  </si>
  <si>
    <t>99/99/99</t>
  </si>
  <si>
    <t>99:99:99</t>
  </si>
  <si>
    <t>Average</t>
  </si>
  <si>
    <t>SD</t>
  </si>
  <si>
    <t>Min</t>
  </si>
  <si>
    <t>Med</t>
  </si>
  <si>
    <t>Max</t>
  </si>
  <si>
    <t>~600 mL DI water, tape over detectors only</t>
  </si>
  <si>
    <t>Ser BB2FLMBA-1073</t>
  </si>
  <si>
    <t>Ver MBA Triplet 4.07</t>
  </si>
  <si>
    <t>Ave 19</t>
  </si>
  <si>
    <t>Pkt 0</t>
  </si>
  <si>
    <t>Conversion:</t>
  </si>
  <si>
    <t>[Constituent] = scale factor*(output-dark counts)</t>
  </si>
  <si>
    <t>http://cinaps.usc.edu/pubs_presentations/OptsExprs_GliderOpticsPub_083109.pdf</t>
  </si>
  <si>
    <t>Scale Factor</t>
  </si>
  <si>
    <t>Wavelength</t>
  </si>
  <si>
    <t>WetLabs DC</t>
  </si>
  <si>
    <t>25 Jul DC (Mean)</t>
  </si>
  <si>
    <t>25 Jul SD</t>
  </si>
  <si>
    <t>25 Jul DC Air</t>
  </si>
  <si>
    <t>s5 Jul DC Air SD</t>
  </si>
  <si>
    <t>Expt No.</t>
  </si>
  <si>
    <t>Time = Count/1.01 Hz</t>
  </si>
  <si>
    <t>Air</t>
  </si>
  <si>
    <t>Expt</t>
  </si>
  <si>
    <t>Ave Ct</t>
  </si>
  <si>
    <t>1, Air</t>
  </si>
  <si>
    <t>2, ASW_D</t>
  </si>
  <si>
    <t>3, ASW_D, swirled for 5s</t>
  </si>
  <si>
    <t>ASW_D</t>
  </si>
  <si>
    <t>Expt No. &amp; Page</t>
  </si>
  <si>
    <t>Concentration</t>
  </si>
  <si>
    <t>1.2, Air w/tape cover</t>
  </si>
  <si>
    <t>2,</t>
  </si>
  <si>
    <t>5, 0.6 mL RCC299.11</t>
  </si>
  <si>
    <t>6, 1.2 mL</t>
  </si>
  <si>
    <t>7, 6 mL</t>
  </si>
  <si>
    <t>8, 12 mL</t>
  </si>
  <si>
    <t>Air with tape cover</t>
  </si>
  <si>
    <t>DI water w/tape cover</t>
  </si>
  <si>
    <t>ECO in DI water w/o black tape, cover on</t>
  </si>
  <si>
    <t>0.6 mL 2.9RCC299.11</t>
  </si>
  <si>
    <t>1.2 mL RCC.11</t>
  </si>
  <si>
    <t>6 mL</t>
  </si>
  <si>
    <t>12 mL RCC299.11</t>
  </si>
  <si>
    <t>Test Tank Water (without foil lining but with foil cover)</t>
  </si>
  <si>
    <t>Plot 6 (FSC-A/FL3-A)</t>
  </si>
  <si>
    <t>Plot 4 (FSC-A/FL3-A)</t>
  </si>
  <si>
    <t>All</t>
  </si>
  <si>
    <t>P1</t>
  </si>
  <si>
    <t>Volume (µL)</t>
  </si>
  <si>
    <t>Events / µL</t>
  </si>
  <si>
    <t>A01 bead RandY</t>
  </si>
  <si>
    <t>A02 RCC299.6</t>
  </si>
  <si>
    <t>A03 CCMP2972.6</t>
  </si>
  <si>
    <t>1, DWB:48</t>
  </si>
  <si>
    <t>Puck in air w/foil lining &amp; foil cover</t>
  </si>
  <si>
    <t>Sample rate: 1.01 Hz</t>
  </si>
  <si>
    <t>2, MQ</t>
  </si>
  <si>
    <t>3, ASW</t>
  </si>
  <si>
    <t>4, 0.6 mL NEPCC.6</t>
  </si>
  <si>
    <t>5, 1.2 mL NEPCC.6</t>
  </si>
  <si>
    <t>6, 6 mL NEPCC.6</t>
  </si>
  <si>
    <t>7, 12 mL NEPCC.6</t>
  </si>
  <si>
    <t>8, 12 mL NEPCC.6 w/o foil cover</t>
  </si>
  <si>
    <t>2, DWB:48</t>
  </si>
  <si>
    <t>600 mL MQ</t>
  </si>
  <si>
    <t>3, DWB:48</t>
  </si>
  <si>
    <t>600 mL ASW_A</t>
  </si>
  <si>
    <t>4, DWB:48</t>
  </si>
  <si>
    <t>600 mL ASW_A + 0.6 mL NEPCC.6 (Chl = 40.5)</t>
  </si>
  <si>
    <t>5, DWB:48</t>
  </si>
  <si>
    <t>600 mL ASW_A + 0.6 mL NEPCC.6,vol NEPCC.6 = 1.2 mL</t>
  </si>
  <si>
    <t>6, DWB:48</t>
  </si>
  <si>
    <t>600 mL ASW_A + 4.8 mL NEPCC.6,vol NEPCC.6 = 6.0 mL</t>
  </si>
  <si>
    <t>7, DWB:48</t>
  </si>
  <si>
    <t>600 mL ASW_A + 6 mL NEPCC.6,vol NEPCC.6 = 12.0 mL</t>
  </si>
  <si>
    <t>8, DWB:48</t>
  </si>
  <si>
    <t>Measure for 30 sec w/o black foil cover</t>
  </si>
  <si>
    <t>* Took flash photo from above ~15 sec</t>
  </si>
  <si>
    <t>MQ</t>
  </si>
  <si>
    <t>ASW_B (600 mL)</t>
  </si>
  <si>
    <t>0.15 mL RCC299.6</t>
  </si>
  <si>
    <t>0.30 mL</t>
  </si>
  <si>
    <t>.6 mL</t>
  </si>
  <si>
    <t>3.0 mL</t>
  </si>
  <si>
    <t>ASW (600 mL)</t>
  </si>
  <si>
    <t>0.15 mL CCMP2972.6</t>
  </si>
  <si>
    <t>0.3 mL</t>
  </si>
  <si>
    <t>1.2 mL</t>
  </si>
  <si>
    <t>Left Expt 8 for 5-10 Min to see variability with t&gt; 30s</t>
  </si>
  <si>
    <t>Dark Counts</t>
  </si>
  <si>
    <t>3, ASW_B (600 mL)</t>
  </si>
  <si>
    <t>4, 0.15 mL</t>
  </si>
  <si>
    <t>5, 0.3 mL</t>
  </si>
  <si>
    <t>6, 0.6</t>
  </si>
  <si>
    <t>7, 1.2</t>
  </si>
  <si>
    <t>8, 3</t>
  </si>
  <si>
    <t>[2.9RCC299.11]</t>
  </si>
  <si>
    <t>[2.9RCC299.6]</t>
  </si>
  <si>
    <t>Concentration (mL/L)</t>
  </si>
  <si>
    <t>ECO in DI Water, cover off</t>
  </si>
  <si>
    <t>[CCMP2972.6]</t>
  </si>
  <si>
    <t>[NEPCC.6]</t>
  </si>
  <si>
    <t>[ASW_D]</t>
  </si>
  <si>
    <t>Chl</t>
  </si>
  <si>
    <t>Growth curve negative</t>
  </si>
  <si>
    <t xml:space="preserve">Diluted 7 mL from CCMP2972.5 (Chl = 70) into 7 mL DW1:01B, new Chl = 42.5 at 10:15 AM </t>
  </si>
  <si>
    <t>R3: Yellow beads</t>
  </si>
  <si>
    <t>R4: Red beads</t>
  </si>
  <si>
    <t>P1 Events/ uL Sample correction: 100 uL from1 mL</t>
  </si>
  <si>
    <t>Cells/mL</t>
  </si>
  <si>
    <t>AU flour</t>
  </si>
  <si>
    <t>Accuri</t>
  </si>
  <si>
    <t>Chl - cells/mL conversion</t>
  </si>
  <si>
    <t>Approx cell/sample</t>
  </si>
  <si>
    <t>Cells/mL (Accuri)</t>
  </si>
  <si>
    <t>same 600 mL ASW_D as above, swirled for 5 s before sampling (to investigate potential noise from resuspension)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</si>
</sst>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0"/>
      <name val="Arial"/>
    </font>
    <font>
      <sz val="10"/>
      <name val="Arial"/>
      <family val="2"/>
    </font>
    <font>
      <sz val="8"/>
      <name val="Arial"/>
    </font>
    <font>
      <b/>
      <sz val="11"/>
      <color theme="1"/>
      <name val="Calibri"/>
      <family val="2"/>
      <scheme val="minor"/>
    </font>
    <font>
      <u/>
      <sz val="10"/>
      <color theme="10"/>
      <name val="Arial"/>
    </font>
    <font>
      <b/>
      <sz val="10"/>
      <name val="Arial"/>
      <family val="2"/>
    </font>
    <font>
      <u/>
      <sz val="10"/>
      <color theme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2" fontId="0" fillId="0" borderId="0" xfId="0" applyNumberFormat="1"/>
    <xf numFmtId="1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0" xfId="1" applyAlignment="1" applyProtection="1"/>
    <xf numFmtId="0" fontId="0" fillId="0" borderId="0" xfId="0" applyFill="1" applyBorder="1"/>
    <xf numFmtId="11" fontId="0" fillId="0" borderId="0" xfId="0" applyNumberFormat="1" applyBorder="1"/>
    <xf numFmtId="0" fontId="1" fillId="0" borderId="2" xfId="0" applyFont="1" applyBorder="1"/>
    <xf numFmtId="0" fontId="1" fillId="0" borderId="3" xfId="0" applyFont="1" applyFill="1" applyBorder="1"/>
    <xf numFmtId="0" fontId="1" fillId="0" borderId="2" xfId="0" applyFont="1" applyFill="1" applyBorder="1"/>
    <xf numFmtId="164" fontId="0" fillId="0" borderId="7" xfId="0" applyNumberFormat="1" applyFill="1" applyBorder="1"/>
    <xf numFmtId="0" fontId="0" fillId="0" borderId="7" xfId="0" applyFill="1" applyBorder="1"/>
    <xf numFmtId="15" fontId="0" fillId="0" borderId="0" xfId="0" applyNumberFormat="1"/>
    <xf numFmtId="18" fontId="0" fillId="0" borderId="0" xfId="0" applyNumberFormat="1"/>
    <xf numFmtId="0" fontId="0" fillId="0" borderId="4" xfId="0" applyFill="1" applyBorder="1"/>
    <xf numFmtId="2" fontId="0" fillId="0" borderId="2" xfId="0" applyNumberFormat="1" applyBorder="1"/>
    <xf numFmtId="0" fontId="1" fillId="0" borderId="3" xfId="0" applyFont="1" applyBorder="1"/>
    <xf numFmtId="2" fontId="0" fillId="0" borderId="0" xfId="0" applyNumberFormat="1" applyBorder="1"/>
    <xf numFmtId="2" fontId="0" fillId="0" borderId="7" xfId="0" applyNumberFormat="1" applyBorder="1"/>
    <xf numFmtId="0" fontId="1" fillId="0" borderId="5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6" xfId="0" applyFont="1" applyBorder="1"/>
    <xf numFmtId="15" fontId="0" fillId="0" borderId="2" xfId="0" applyNumberFormat="1" applyBorder="1"/>
    <xf numFmtId="18" fontId="0" fillId="0" borderId="2" xfId="0" applyNumberFormat="1" applyBorder="1"/>
    <xf numFmtId="22" fontId="0" fillId="0" borderId="0" xfId="0" applyNumberFormat="1"/>
    <xf numFmtId="0" fontId="3" fillId="0" borderId="1" xfId="0" applyFont="1" applyBorder="1"/>
    <xf numFmtId="0" fontId="5" fillId="0" borderId="2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Fill="1" applyBorder="1"/>
    <xf numFmtId="0" fontId="3" fillId="0" borderId="3" xfId="0" applyFont="1" applyFill="1" applyBorder="1"/>
    <xf numFmtId="0" fontId="5" fillId="0" borderId="1" xfId="0" applyFont="1" applyBorder="1"/>
    <xf numFmtId="0" fontId="0" fillId="0" borderId="6" xfId="0" applyFill="1" applyBorder="1"/>
    <xf numFmtId="0" fontId="1" fillId="0" borderId="0" xfId="0" applyFont="1" applyBorder="1"/>
    <xf numFmtId="0" fontId="0" fillId="3" borderId="9" xfId="0" applyFill="1" applyBorder="1"/>
    <xf numFmtId="0" fontId="1" fillId="3" borderId="10" xfId="0" applyFont="1" applyFill="1" applyBorder="1"/>
    <xf numFmtId="0" fontId="1" fillId="3" borderId="0" xfId="0" applyFont="1" applyFill="1" applyBorder="1"/>
    <xf numFmtId="0" fontId="0" fillId="0" borderId="5" xfId="0" applyFill="1" applyBorder="1"/>
    <xf numFmtId="0" fontId="0" fillId="0" borderId="11" xfId="0" applyBorder="1"/>
    <xf numFmtId="0" fontId="0" fillId="0" borderId="12" xfId="0" applyBorder="1"/>
    <xf numFmtId="0" fontId="1" fillId="0" borderId="12" xfId="0" applyFont="1" applyBorder="1"/>
    <xf numFmtId="0" fontId="0" fillId="0" borderId="13" xfId="0" applyBorder="1"/>
    <xf numFmtId="0" fontId="1" fillId="0" borderId="14" xfId="0" applyFont="1" applyBorder="1"/>
    <xf numFmtId="0" fontId="1" fillId="0" borderId="15" xfId="0" applyFont="1" applyBorder="1"/>
    <xf numFmtId="16" fontId="0" fillId="0" borderId="16" xfId="0" applyNumberFormat="1" applyBorder="1"/>
    <xf numFmtId="18" fontId="0" fillId="0" borderId="17" xfId="0" applyNumberFormat="1" applyBorder="1"/>
    <xf numFmtId="0" fontId="0" fillId="2" borderId="17" xfId="0" applyFill="1" applyBorder="1"/>
    <xf numFmtId="0" fontId="0" fillId="0" borderId="18" xfId="0" applyBorder="1"/>
    <xf numFmtId="0" fontId="0" fillId="0" borderId="17" xfId="0" applyFill="1" applyBorder="1"/>
  </cellXfs>
  <cellStyles count="5">
    <cellStyle name="Followed Hyperlink" xfId="2" builtinId="9" hidden="1"/>
    <cellStyle name="Followed Hyperlink" xfId="3" builtinId="9" hidden="1"/>
    <cellStyle name="Followed Hyperlink" xfId="4" builtinId="9" hidden="1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Wet</a:t>
            </a:r>
            <a:r>
              <a:rPr lang="en-US" sz="1400" baseline="0"/>
              <a:t> Labs vs MBARI LRAUV Lab Dark Counts</a:t>
            </a:r>
            <a:endParaRPr lang="en-US" sz="1400"/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5.9492782152230993E-2"/>
                  <c:y val="0.14319808982210605"/>
                </c:manualLayout>
              </c:layout>
              <c:numFmt formatCode="General" sourceLinked="0"/>
            </c:trendlineLbl>
          </c:trendline>
          <c:xVal>
            <c:numRef>
              <c:f>'Dark Counts DI'!$O$6:$O$8</c:f>
              <c:numCache>
                <c:formatCode>General</c:formatCode>
                <c:ptCount val="3"/>
                <c:pt idx="0">
                  <c:v>45</c:v>
                </c:pt>
                <c:pt idx="1">
                  <c:v>30</c:v>
                </c:pt>
                <c:pt idx="2">
                  <c:v>46</c:v>
                </c:pt>
              </c:numCache>
            </c:numRef>
          </c:xVal>
          <c:yVal>
            <c:numRef>
              <c:f>'Dark Counts DI'!$P$6:$P$8</c:f>
              <c:numCache>
                <c:formatCode>General</c:formatCode>
                <c:ptCount val="3"/>
                <c:pt idx="0">
                  <c:v>49.452054794520549</c:v>
                </c:pt>
                <c:pt idx="1">
                  <c:v>39.19178082191781</c:v>
                </c:pt>
                <c:pt idx="2">
                  <c:v>48.630136986301373</c:v>
                </c:pt>
              </c:numCache>
            </c:numRef>
          </c:yVal>
        </c:ser>
        <c:dLbls/>
        <c:axId val="103942400"/>
        <c:axId val="103944576"/>
      </c:scatterChart>
      <c:valAx>
        <c:axId val="1039424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Wet Labs Counts</a:t>
                </a:r>
              </a:p>
            </c:rich>
          </c:tx>
          <c:layout/>
        </c:title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3944576"/>
        <c:crosses val="autoZero"/>
        <c:crossBetween val="midCat"/>
      </c:valAx>
      <c:valAx>
        <c:axId val="10394457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LRAUV Lab Cou8nts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3942400"/>
        <c:crosses val="autoZero"/>
        <c:crossBetween val="midCat"/>
      </c:valAx>
    </c:plotArea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ECO Chl with Accuri Cell Count: Micromonas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7263765713496302"/>
                  <c:y val="-2.6131710808876205E-2"/>
                </c:manualLayout>
              </c:layout>
              <c:numFmt formatCode="General" sourceLinked="0"/>
            </c:trendlineLbl>
          </c:trendline>
          <c:xVal>
            <c:numRef>
              <c:f>'16JulECO_Micro'!$AB$10:$AB$15</c:f>
              <c:numCache>
                <c:formatCode>General</c:formatCode>
                <c:ptCount val="6"/>
                <c:pt idx="0">
                  <c:v>0</c:v>
                </c:pt>
                <c:pt idx="1">
                  <c:v>703500000</c:v>
                </c:pt>
                <c:pt idx="2">
                  <c:v>1406520000</c:v>
                </c:pt>
                <c:pt idx="3">
                  <c:v>2813040000</c:v>
                </c:pt>
                <c:pt idx="4">
                  <c:v>5626080000</c:v>
                </c:pt>
                <c:pt idx="5">
                  <c:v>14065200000</c:v>
                </c:pt>
              </c:numCache>
            </c:numRef>
          </c:xVal>
          <c:yVal>
            <c:numRef>
              <c:f>'16JulECO_Micro'!$AA$10:$AA$15</c:f>
              <c:numCache>
                <c:formatCode>General</c:formatCode>
                <c:ptCount val="6"/>
                <c:pt idx="0">
                  <c:v>3.6300388965517273E-2</c:v>
                </c:pt>
                <c:pt idx="1">
                  <c:v>6.2130627692307712E-2</c:v>
                </c:pt>
                <c:pt idx="2">
                  <c:v>6.9515243076923069E-2</c:v>
                </c:pt>
                <c:pt idx="3">
                  <c:v>7.9009748571428617E-2</c:v>
                </c:pt>
                <c:pt idx="4">
                  <c:v>0.15813062769230771</c:v>
                </c:pt>
                <c:pt idx="5">
                  <c:v>0.30899004413793107</c:v>
                </c:pt>
              </c:numCache>
            </c:numRef>
          </c:yVal>
        </c:ser>
        <c:dLbls/>
        <c:axId val="106474496"/>
        <c:axId val="106517632"/>
      </c:scatterChart>
      <c:valAx>
        <c:axId val="1064744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Accuri Cell</a:t>
                </a:r>
                <a:r>
                  <a:rPr lang="en-US" baseline="0"/>
                  <a:t> Count</a:t>
                </a:r>
                <a:endParaRPr lang="en-US"/>
              </a:p>
            </c:rich>
          </c:tx>
          <c:layout/>
        </c:title>
        <c:numFmt formatCode="General" sourceLinked="1"/>
        <c:majorTickMark val="none"/>
        <c:tickLblPos val="nextTo"/>
        <c:crossAx val="106517632"/>
        <c:crosses val="autoZero"/>
        <c:crossBetween val="midCat"/>
      </c:valAx>
      <c:valAx>
        <c:axId val="10651763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ECO Chl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6474496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600"/>
            </a:pPr>
            <a:r>
              <a:rPr lang="en-US" sz="1600" b="1" i="0" baseline="0"/>
              <a:t>CCMP2972.6 Experimental Conc w/ECO Puck Conc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xVal>
            <c:numRef>
              <c:f>'16JulECO_Ostre'!$O$10:$O$15</c:f>
              <c:numCache>
                <c:formatCode>General</c:formatCode>
                <c:ptCount val="6"/>
                <c:pt idx="0">
                  <c:v>0</c:v>
                </c:pt>
                <c:pt idx="1">
                  <c:v>0.24993751562109473</c:v>
                </c:pt>
                <c:pt idx="2">
                  <c:v>0.49975012493753124</c:v>
                </c:pt>
                <c:pt idx="3">
                  <c:v>0.99900099900099892</c:v>
                </c:pt>
                <c:pt idx="4">
                  <c:v>1.9960079840319362</c:v>
                </c:pt>
                <c:pt idx="5">
                  <c:v>4.9751243781094532</c:v>
                </c:pt>
              </c:numCache>
            </c:numRef>
          </c:xVal>
          <c:yVal>
            <c:numRef>
              <c:f>'16JulECO_Ostre'!$S$10:$S$15</c:f>
              <c:numCache>
                <c:formatCode>General</c:formatCode>
                <c:ptCount val="6"/>
                <c:pt idx="0">
                  <c:v>6.9039842442307695E-3</c:v>
                </c:pt>
                <c:pt idx="1">
                  <c:v>6.6620760556451606E-3</c:v>
                </c:pt>
                <c:pt idx="2">
                  <c:v>6.3561534749999992E-3</c:v>
                </c:pt>
                <c:pt idx="3">
                  <c:v>6.6810611673076923E-3</c:v>
                </c:pt>
                <c:pt idx="4">
                  <c:v>6.7661380903846144E-3</c:v>
                </c:pt>
                <c:pt idx="5">
                  <c:v>7.0730312527777766E-3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xVal>
            <c:numRef>
              <c:f>'16JulECO_Ostre'!$O$10:$O$15</c:f>
              <c:numCache>
                <c:formatCode>General</c:formatCode>
                <c:ptCount val="6"/>
                <c:pt idx="0">
                  <c:v>0</c:v>
                </c:pt>
                <c:pt idx="1">
                  <c:v>0.24993751562109473</c:v>
                </c:pt>
                <c:pt idx="2">
                  <c:v>0.49975012493753124</c:v>
                </c:pt>
                <c:pt idx="3">
                  <c:v>0.99900099900099892</c:v>
                </c:pt>
                <c:pt idx="4">
                  <c:v>1.9960079840319362</c:v>
                </c:pt>
                <c:pt idx="5">
                  <c:v>4.9751243781094532</c:v>
                </c:pt>
              </c:numCache>
            </c:numRef>
          </c:xVal>
          <c:yVal>
            <c:numRef>
              <c:f>'16JulECO_Ostre'!$W$10:$W$15</c:f>
              <c:numCache>
                <c:formatCode>General</c:formatCode>
                <c:ptCount val="6"/>
                <c:pt idx="0">
                  <c:v>4.7574642266333331E-3</c:v>
                </c:pt>
                <c:pt idx="1">
                  <c:v>4.4582734739451605E-3</c:v>
                </c:pt>
                <c:pt idx="2">
                  <c:v>4.4623213932999993E-3</c:v>
                </c:pt>
                <c:pt idx="3">
                  <c:v>4.4067753804794864E-3</c:v>
                </c:pt>
                <c:pt idx="4">
                  <c:v>4.7618805086846148E-3</c:v>
                </c:pt>
                <c:pt idx="5">
                  <c:v>4.7031770044111106E-3</c:v>
                </c:pt>
              </c:numCache>
            </c:numRef>
          </c:yVal>
        </c:ser>
        <c:ser>
          <c:idx val="2"/>
          <c:order val="2"/>
          <c:tx>
            <c:v>695 nm, Chl-a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30456036892939109"/>
                  <c:y val="-9.5993661169712311E-3"/>
                </c:manualLayout>
              </c:layout>
              <c:numFmt formatCode="General" sourceLinked="0"/>
            </c:trendlineLbl>
          </c:trendline>
          <c:xVal>
            <c:numRef>
              <c:f>'16JulECO_Ostre'!$O$10:$O$15</c:f>
              <c:numCache>
                <c:formatCode>General</c:formatCode>
                <c:ptCount val="6"/>
                <c:pt idx="0">
                  <c:v>0</c:v>
                </c:pt>
                <c:pt idx="1">
                  <c:v>0.24993751562109473</c:v>
                </c:pt>
                <c:pt idx="2">
                  <c:v>0.49975012493753124</c:v>
                </c:pt>
                <c:pt idx="3">
                  <c:v>0.99900099900099892</c:v>
                </c:pt>
                <c:pt idx="4">
                  <c:v>1.9960079840319362</c:v>
                </c:pt>
                <c:pt idx="5">
                  <c:v>4.9751243781094532</c:v>
                </c:pt>
              </c:numCache>
            </c:numRef>
          </c:xVal>
          <c:yVal>
            <c:numRef>
              <c:f>'16JulECO_Ostre'!$AA$10:$AA$15</c:f>
              <c:numCache>
                <c:formatCode>General</c:formatCode>
                <c:ptCount val="6"/>
                <c:pt idx="0">
                  <c:v>3.1822935384615447E-2</c:v>
                </c:pt>
                <c:pt idx="1">
                  <c:v>0.13992219096774194</c:v>
                </c:pt>
                <c:pt idx="2">
                  <c:v>0.16763832000000006</c:v>
                </c:pt>
                <c:pt idx="3">
                  <c:v>0.3395152430769231</c:v>
                </c:pt>
                <c:pt idx="4">
                  <c:v>0.69766908923076931</c:v>
                </c:pt>
                <c:pt idx="5">
                  <c:v>2.3142160977777779</c:v>
                </c:pt>
              </c:numCache>
            </c:numRef>
          </c:yVal>
        </c:ser>
        <c:dLbls/>
        <c:axId val="100836480"/>
        <c:axId val="100838400"/>
      </c:scatterChart>
      <c:valAx>
        <c:axId val="1008364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400"/>
                </a:pPr>
                <a:r>
                  <a:rPr lang="en-US" sz="1000" b="1" i="0" baseline="0"/>
                  <a:t>Exp't Conc (mL/L)</a:t>
                </a:r>
                <a:endParaRPr lang="en-US" sz="400"/>
              </a:p>
            </c:rich>
          </c:tx>
          <c:layout/>
        </c:title>
        <c:numFmt formatCode="General" sourceLinked="1"/>
        <c:majorTickMark val="none"/>
        <c:tickLblPos val="nextTo"/>
        <c:crossAx val="100838400"/>
        <c:crosses val="autoZero"/>
        <c:crossBetween val="midCat"/>
      </c:valAx>
      <c:valAx>
        <c:axId val="10083840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ECO Puck Conc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0836480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baseline="0"/>
              <a:t>Ostreococcus Chl Conc with 470 and 650 nm Conc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[Chl] vs [470 nm]</c:v>
          </c:tx>
          <c:spPr>
            <a:ln w="28575">
              <a:noFill/>
            </a:ln>
          </c:spPr>
          <c:xVal>
            <c:numRef>
              <c:f>'16JulECO_Ostre'!$S$10:$S$15</c:f>
              <c:numCache>
                <c:formatCode>General</c:formatCode>
                <c:ptCount val="6"/>
                <c:pt idx="0">
                  <c:v>6.9039842442307695E-3</c:v>
                </c:pt>
                <c:pt idx="1">
                  <c:v>6.6620760556451606E-3</c:v>
                </c:pt>
                <c:pt idx="2">
                  <c:v>6.3561534749999992E-3</c:v>
                </c:pt>
                <c:pt idx="3">
                  <c:v>6.6810611673076923E-3</c:v>
                </c:pt>
                <c:pt idx="4">
                  <c:v>6.7661380903846144E-3</c:v>
                </c:pt>
                <c:pt idx="5">
                  <c:v>7.0730312527777766E-3</c:v>
                </c:pt>
              </c:numCache>
            </c:numRef>
          </c:xVal>
          <c:yVal>
            <c:numRef>
              <c:f>'16JulECO_Ostre'!$AA$10:$AA$15</c:f>
              <c:numCache>
                <c:formatCode>General</c:formatCode>
                <c:ptCount val="6"/>
                <c:pt idx="0">
                  <c:v>3.1822935384615447E-2</c:v>
                </c:pt>
                <c:pt idx="1">
                  <c:v>0.13992219096774194</c:v>
                </c:pt>
                <c:pt idx="2">
                  <c:v>0.16763832000000006</c:v>
                </c:pt>
                <c:pt idx="3">
                  <c:v>0.3395152430769231</c:v>
                </c:pt>
                <c:pt idx="4">
                  <c:v>0.69766908923076931</c:v>
                </c:pt>
                <c:pt idx="5">
                  <c:v>2.3142160977777779</c:v>
                </c:pt>
              </c:numCache>
            </c:numRef>
          </c:yVal>
        </c:ser>
        <c:ser>
          <c:idx val="1"/>
          <c:order val="1"/>
          <c:tx>
            <c:v>[Chl] vs [650 nm]</c:v>
          </c:tx>
          <c:spPr>
            <a:ln w="28575">
              <a:noFill/>
            </a:ln>
          </c:spPr>
          <c:xVal>
            <c:numRef>
              <c:f>'16JulECO_Ostre'!$W$10:$W$15</c:f>
              <c:numCache>
                <c:formatCode>General</c:formatCode>
                <c:ptCount val="6"/>
                <c:pt idx="0">
                  <c:v>4.7574642266333331E-3</c:v>
                </c:pt>
                <c:pt idx="1">
                  <c:v>4.4582734739451605E-3</c:v>
                </c:pt>
                <c:pt idx="2">
                  <c:v>4.4623213932999993E-3</c:v>
                </c:pt>
                <c:pt idx="3">
                  <c:v>4.4067753804794864E-3</c:v>
                </c:pt>
                <c:pt idx="4">
                  <c:v>4.7618805086846148E-3</c:v>
                </c:pt>
                <c:pt idx="5">
                  <c:v>4.7031770044111106E-3</c:v>
                </c:pt>
              </c:numCache>
            </c:numRef>
          </c:xVal>
          <c:yVal>
            <c:numRef>
              <c:f>'16JulECO_Ostre'!$AA$10:$AA$15</c:f>
              <c:numCache>
                <c:formatCode>General</c:formatCode>
                <c:ptCount val="6"/>
                <c:pt idx="0">
                  <c:v>3.1822935384615447E-2</c:v>
                </c:pt>
                <c:pt idx="1">
                  <c:v>0.13992219096774194</c:v>
                </c:pt>
                <c:pt idx="2">
                  <c:v>0.16763832000000006</c:v>
                </c:pt>
                <c:pt idx="3">
                  <c:v>0.3395152430769231</c:v>
                </c:pt>
                <c:pt idx="4">
                  <c:v>0.69766908923076931</c:v>
                </c:pt>
                <c:pt idx="5">
                  <c:v>2.3142160977777779</c:v>
                </c:pt>
              </c:numCache>
            </c:numRef>
          </c:yVal>
        </c:ser>
        <c:dLbls/>
        <c:axId val="100741888"/>
        <c:axId val="100743808"/>
      </c:scatterChart>
      <c:valAx>
        <c:axId val="1007418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0743808"/>
        <c:crosses val="autoZero"/>
        <c:crossBetween val="midCat"/>
      </c:valAx>
      <c:valAx>
        <c:axId val="10074380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 Concentration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0741888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Ostreococcus Avg Chl Counts with Avg</a:t>
            </a:r>
            <a:r>
              <a:rPr lang="en-US" baseline="0"/>
              <a:t> 470 and 650 nm Counts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I_Chl vs I_470 nm</c:v>
          </c:tx>
          <c:spPr>
            <a:ln w="28575">
              <a:noFill/>
            </a:ln>
          </c:spPr>
          <c:xVal>
            <c:numRef>
              <c:f>'16JulECO_Ostre'!$Q$10:$Q$15</c:f>
              <c:numCache>
                <c:formatCode>General</c:formatCode>
                <c:ptCount val="6"/>
                <c:pt idx="0">
                  <c:v>706.97435897435901</c:v>
                </c:pt>
                <c:pt idx="1">
                  <c:v>683.93548387096769</c:v>
                </c:pt>
                <c:pt idx="2">
                  <c:v>654.79999999999995</c:v>
                </c:pt>
                <c:pt idx="3">
                  <c:v>685.74358974358972</c:v>
                </c:pt>
                <c:pt idx="4">
                  <c:v>693.84615384615381</c:v>
                </c:pt>
                <c:pt idx="5">
                  <c:v>723.07407407407402</c:v>
                </c:pt>
              </c:numCache>
            </c:numRef>
          </c:xVal>
          <c:yVal>
            <c:numRef>
              <c:f>'16JulECO_Ostre'!$Y$10:$Y$15</c:f>
              <c:numCache>
                <c:formatCode>General</c:formatCode>
                <c:ptCount val="6"/>
                <c:pt idx="0">
                  <c:v>51.282051282051285</c:v>
                </c:pt>
                <c:pt idx="1">
                  <c:v>60.29032258064516</c:v>
                </c:pt>
                <c:pt idx="2">
                  <c:v>62.6</c:v>
                </c:pt>
                <c:pt idx="3">
                  <c:v>76.92307692307692</c:v>
                </c:pt>
                <c:pt idx="4">
                  <c:v>106.76923076923077</c:v>
                </c:pt>
                <c:pt idx="5">
                  <c:v>241.4814814814815</c:v>
                </c:pt>
              </c:numCache>
            </c:numRef>
          </c:yVal>
        </c:ser>
        <c:ser>
          <c:idx val="1"/>
          <c:order val="1"/>
          <c:tx>
            <c:v>I_Chl vs I_650 nm</c:v>
          </c:tx>
          <c:spPr>
            <a:ln w="28575">
              <a:noFill/>
            </a:ln>
          </c:spPr>
          <c:xVal>
            <c:numRef>
              <c:f>'16JulECO_Ostre'!$U$10:$U$15</c:f>
              <c:numCache>
                <c:formatCode>General</c:formatCode>
                <c:ptCount val="6"/>
                <c:pt idx="0">
                  <c:v>1392.6666666666667</c:v>
                </c:pt>
                <c:pt idx="1">
                  <c:v>1307.5483870967741</c:v>
                </c:pt>
                <c:pt idx="2">
                  <c:v>1308.7</c:v>
                </c:pt>
                <c:pt idx="3">
                  <c:v>1292.8974358974358</c:v>
                </c:pt>
                <c:pt idx="4">
                  <c:v>1393.9230769230769</c:v>
                </c:pt>
                <c:pt idx="5">
                  <c:v>1377.2222222222222</c:v>
                </c:pt>
              </c:numCache>
            </c:numRef>
          </c:xVal>
          <c:yVal>
            <c:numRef>
              <c:f>'16JulECO_Ostre'!$Y$10:$Y$15</c:f>
              <c:numCache>
                <c:formatCode>General</c:formatCode>
                <c:ptCount val="6"/>
                <c:pt idx="0">
                  <c:v>51.282051282051285</c:v>
                </c:pt>
                <c:pt idx="1">
                  <c:v>60.29032258064516</c:v>
                </c:pt>
                <c:pt idx="2">
                  <c:v>62.6</c:v>
                </c:pt>
                <c:pt idx="3">
                  <c:v>76.92307692307692</c:v>
                </c:pt>
                <c:pt idx="4">
                  <c:v>106.76923076923077</c:v>
                </c:pt>
                <c:pt idx="5">
                  <c:v>241.4814814814815</c:v>
                </c:pt>
              </c:numCache>
            </c:numRef>
          </c:yVal>
        </c:ser>
        <c:dLbls/>
        <c:axId val="100868480"/>
        <c:axId val="100870400"/>
      </c:scatterChart>
      <c:valAx>
        <c:axId val="1008684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Averaged Photon Counts with Concentration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0870400"/>
        <c:crosses val="autoZero"/>
        <c:crossBetween val="midCat"/>
      </c:valAx>
      <c:valAx>
        <c:axId val="10087040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400"/>
                </a:pPr>
                <a:r>
                  <a:rPr lang="en-US" sz="1000" b="1" i="0" baseline="0"/>
                  <a:t>Averaged Chl Counts with Concentration</a:t>
                </a:r>
                <a:endParaRPr lang="en-US" sz="400"/>
              </a:p>
            </c:rich>
          </c:tx>
          <c:layout/>
        </c:title>
        <c:numFmt formatCode="General" sourceLinked="1"/>
        <c:majorTickMark val="none"/>
        <c:tickLblPos val="nextTo"/>
        <c:crossAx val="100868480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600"/>
            </a:pPr>
            <a:r>
              <a:rPr lang="en-US" sz="1600" b="1" i="0" baseline="0"/>
              <a:t>ECO Chl with Accuri Cell Count: Ostreococcus</a:t>
            </a:r>
            <a:endParaRPr lang="en-US" sz="1600"/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37644496565588914"/>
                  <c:y val="0.123652360356364"/>
                </c:manualLayout>
              </c:layout>
              <c:numFmt formatCode="General" sourceLinked="0"/>
            </c:trendlineLbl>
          </c:trendline>
          <c:xVal>
            <c:numRef>
              <c:f>'16JulECO_Ostre'!$AB$10:$AB$15</c:f>
              <c:numCache>
                <c:formatCode>General</c:formatCode>
                <c:ptCount val="6"/>
                <c:pt idx="0">
                  <c:v>0</c:v>
                </c:pt>
                <c:pt idx="1">
                  <c:v>3110505000</c:v>
                </c:pt>
                <c:pt idx="2">
                  <c:v>6221010000</c:v>
                </c:pt>
                <c:pt idx="3">
                  <c:v>12442020000</c:v>
                </c:pt>
                <c:pt idx="4">
                  <c:v>24884040000</c:v>
                </c:pt>
                <c:pt idx="5">
                  <c:v>62210100000</c:v>
                </c:pt>
              </c:numCache>
            </c:numRef>
          </c:xVal>
          <c:yVal>
            <c:numRef>
              <c:f>'16JulECO_Ostre'!$AA$10:$AA$15</c:f>
              <c:numCache>
                <c:formatCode>General</c:formatCode>
                <c:ptCount val="6"/>
                <c:pt idx="0">
                  <c:v>3.1822935384615447E-2</c:v>
                </c:pt>
                <c:pt idx="1">
                  <c:v>0.13992219096774194</c:v>
                </c:pt>
                <c:pt idx="2">
                  <c:v>0.16763832000000006</c:v>
                </c:pt>
                <c:pt idx="3">
                  <c:v>0.3395152430769231</c:v>
                </c:pt>
                <c:pt idx="4">
                  <c:v>0.69766908923076931</c:v>
                </c:pt>
                <c:pt idx="5">
                  <c:v>2.3142160977777779</c:v>
                </c:pt>
              </c:numCache>
            </c:numRef>
          </c:yVal>
        </c:ser>
        <c:dLbls/>
        <c:axId val="100892032"/>
        <c:axId val="100922880"/>
      </c:scatterChart>
      <c:valAx>
        <c:axId val="1008920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Accuri Cell Count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0922880"/>
        <c:crosses val="autoZero"/>
        <c:crossBetween val="midCat"/>
      </c:valAx>
      <c:valAx>
        <c:axId val="10092288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ECO Chl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0892032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Counts at Each Wavelength with Test Type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plus>
              <c:numRef>
                <c:f>'17JulECO_fASW'!$Q$8:$Q$10</c:f>
                <c:numCache>
                  <c:formatCode>General</c:formatCode>
                  <c:ptCount val="3"/>
                  <c:pt idx="0">
                    <c:v>1.2530266388133886</c:v>
                  </c:pt>
                  <c:pt idx="1">
                    <c:v>32.816529420013389</c:v>
                  </c:pt>
                  <c:pt idx="2">
                    <c:v>42.416952518569389</c:v>
                  </c:pt>
                </c:numCache>
              </c:numRef>
            </c:plus>
            <c:minus>
              <c:numRef>
                <c:f>'17JulECO_fASW'!$Q$8:$Q$10</c:f>
                <c:numCache>
                  <c:formatCode>General</c:formatCode>
                  <c:ptCount val="3"/>
                  <c:pt idx="0">
                    <c:v>1.2530266388133886</c:v>
                  </c:pt>
                  <c:pt idx="1">
                    <c:v>32.816529420013389</c:v>
                  </c:pt>
                  <c:pt idx="2">
                    <c:v>42.416952518569389</c:v>
                  </c:pt>
                </c:numCache>
              </c:numRef>
            </c:minus>
          </c:errBars>
          <c:yVal>
            <c:numRef>
              <c:f>'17JulECO_fASW'!$P$8:$P$10</c:f>
              <c:numCache>
                <c:formatCode>General</c:formatCode>
                <c:ptCount val="3"/>
                <c:pt idx="0">
                  <c:v>109.84848484848484</c:v>
                </c:pt>
                <c:pt idx="1">
                  <c:v>214.96428571428572</c:v>
                </c:pt>
                <c:pt idx="2">
                  <c:v>254.88235294117646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plus>
              <c:numRef>
                <c:f>'17JulECO_fASW'!$U$8:$U$10</c:f>
                <c:numCache>
                  <c:formatCode>General</c:formatCode>
                  <c:ptCount val="3"/>
                  <c:pt idx="0">
                    <c:v>1.7325974545150917</c:v>
                  </c:pt>
                  <c:pt idx="1">
                    <c:v>311.77592304486274</c:v>
                  </c:pt>
                  <c:pt idx="2">
                    <c:v>152.23476101039816</c:v>
                  </c:pt>
                </c:numCache>
              </c:numRef>
            </c:plus>
            <c:minus>
              <c:numRef>
                <c:f>'17JulECO_fASW'!$U$8:$U$10</c:f>
                <c:numCache>
                  <c:formatCode>General</c:formatCode>
                  <c:ptCount val="3"/>
                  <c:pt idx="0">
                    <c:v>1.7325974545150917</c:v>
                  </c:pt>
                  <c:pt idx="1">
                    <c:v>311.77592304486274</c:v>
                  </c:pt>
                  <c:pt idx="2">
                    <c:v>152.23476101039816</c:v>
                  </c:pt>
                </c:numCache>
              </c:numRef>
            </c:minus>
          </c:errBars>
          <c:yVal>
            <c:numRef>
              <c:f>'17JulECO_fASW'!$T$8:$T$10</c:f>
              <c:numCache>
                <c:formatCode>General</c:formatCode>
                <c:ptCount val="3"/>
                <c:pt idx="0">
                  <c:v>417.42424242424244</c:v>
                </c:pt>
                <c:pt idx="1">
                  <c:v>653.17857142857144</c:v>
                </c:pt>
                <c:pt idx="2">
                  <c:v>437.1764705882353</c:v>
                </c:pt>
              </c:numCache>
            </c:numRef>
          </c:yVal>
        </c:ser>
        <c:ser>
          <c:idx val="2"/>
          <c:order val="2"/>
          <c:tx>
            <c:v>695 nm, Chl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plus>
              <c:numRef>
                <c:f>'17JulECO_fASW'!$Y$8:$Y$10</c:f>
                <c:numCache>
                  <c:formatCode>General</c:formatCode>
                  <c:ptCount val="3"/>
                  <c:pt idx="0">
                    <c:v>1.125631136094545</c:v>
                  </c:pt>
                  <c:pt idx="1">
                    <c:v>1.174576361770332</c:v>
                  </c:pt>
                  <c:pt idx="2">
                    <c:v>0.88359983199494807</c:v>
                  </c:pt>
                </c:numCache>
              </c:numRef>
            </c:plus>
            <c:minus>
              <c:numRef>
                <c:f>'17JulECO_fASW'!$Y$8:$Y$10</c:f>
                <c:numCache>
                  <c:formatCode>General</c:formatCode>
                  <c:ptCount val="3"/>
                  <c:pt idx="0">
                    <c:v>1.125631136094545</c:v>
                  </c:pt>
                  <c:pt idx="1">
                    <c:v>1.174576361770332</c:v>
                  </c:pt>
                  <c:pt idx="2">
                    <c:v>0.88359983199494807</c:v>
                  </c:pt>
                </c:numCache>
              </c:numRef>
            </c:minus>
          </c:errBars>
          <c:yVal>
            <c:numRef>
              <c:f>'17JulECO_fASW'!$X$8:$X$10</c:f>
              <c:numCache>
                <c:formatCode>General</c:formatCode>
                <c:ptCount val="3"/>
                <c:pt idx="0">
                  <c:v>50.727272727272727</c:v>
                </c:pt>
                <c:pt idx="1">
                  <c:v>50.75</c:v>
                </c:pt>
                <c:pt idx="2">
                  <c:v>50.647058823529413</c:v>
                </c:pt>
              </c:numCache>
            </c:numRef>
          </c:yVal>
        </c:ser>
        <c:dLbls/>
        <c:axId val="101389056"/>
        <c:axId val="101390976"/>
      </c:scatterChart>
      <c:valAx>
        <c:axId val="1013890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Test Number</a:t>
                </a:r>
              </a:p>
            </c:rich>
          </c:tx>
          <c:layout/>
        </c:title>
        <c:majorTickMark val="none"/>
        <c:tickLblPos val="nextTo"/>
        <c:crossAx val="101390976"/>
        <c:crosses val="autoZero"/>
        <c:crossBetween val="midCat"/>
      </c:valAx>
      <c:valAx>
        <c:axId val="10139097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Avg</a:t>
                </a:r>
                <a:r>
                  <a:rPr lang="en-US" baseline="0"/>
                  <a:t> Raw</a:t>
                </a:r>
                <a:r>
                  <a:rPr lang="en-US"/>
                  <a:t> Count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1389056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111" l="0.70000000000000107" r="0.70000000000000107" t="0.75000000000000111" header="0.30000000000000004" footer="0.3000000000000000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Avg Raw Counts with Wavelength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Counts at 470 nm</c:v>
          </c:tx>
          <c:spPr>
            <a:ln w="28575">
              <a:noFill/>
            </a:ln>
          </c:spPr>
          <c:xVal>
            <c:numRef>
              <c:f>'17JulECO_fASW'!$O$8:$O$10</c:f>
              <c:numCache>
                <c:formatCode>General</c:formatCode>
                <c:ptCount val="3"/>
                <c:pt idx="0">
                  <c:v>470</c:v>
                </c:pt>
                <c:pt idx="1">
                  <c:v>470</c:v>
                </c:pt>
                <c:pt idx="2">
                  <c:v>470</c:v>
                </c:pt>
              </c:numCache>
            </c:numRef>
          </c:xVal>
          <c:yVal>
            <c:numRef>
              <c:f>'17JulECO_fASW'!$P$8:$P$10</c:f>
              <c:numCache>
                <c:formatCode>General</c:formatCode>
                <c:ptCount val="3"/>
                <c:pt idx="0">
                  <c:v>109.84848484848484</c:v>
                </c:pt>
                <c:pt idx="1">
                  <c:v>214.96428571428572</c:v>
                </c:pt>
                <c:pt idx="2">
                  <c:v>254.88235294117646</c:v>
                </c:pt>
              </c:numCache>
            </c:numRef>
          </c:yVal>
        </c:ser>
        <c:ser>
          <c:idx val="1"/>
          <c:order val="1"/>
          <c:tx>
            <c:v>Counts at 650 nm</c:v>
          </c:tx>
          <c:spPr>
            <a:ln w="28575">
              <a:noFill/>
            </a:ln>
          </c:spPr>
          <c:xVal>
            <c:numRef>
              <c:f>'17JulECO_fASW'!$S$8:$S$10</c:f>
              <c:numCache>
                <c:formatCode>General</c:formatCode>
                <c:ptCount val="3"/>
                <c:pt idx="0">
                  <c:v>650</c:v>
                </c:pt>
                <c:pt idx="1">
                  <c:v>650</c:v>
                </c:pt>
                <c:pt idx="2">
                  <c:v>650</c:v>
                </c:pt>
              </c:numCache>
            </c:numRef>
          </c:xVal>
          <c:yVal>
            <c:numRef>
              <c:f>'17JulECO_fASW'!$T$8:$T$10</c:f>
              <c:numCache>
                <c:formatCode>General</c:formatCode>
                <c:ptCount val="3"/>
                <c:pt idx="0">
                  <c:v>417.42424242424244</c:v>
                </c:pt>
                <c:pt idx="1">
                  <c:v>653.17857142857144</c:v>
                </c:pt>
                <c:pt idx="2">
                  <c:v>437.1764705882353</c:v>
                </c:pt>
              </c:numCache>
            </c:numRef>
          </c:yVal>
        </c:ser>
        <c:ser>
          <c:idx val="2"/>
          <c:order val="2"/>
          <c:tx>
            <c:v>Coutns at 695 nm</c:v>
          </c:tx>
          <c:spPr>
            <a:ln w="28575">
              <a:noFill/>
            </a:ln>
          </c:spPr>
          <c:xVal>
            <c:numRef>
              <c:f>'17JulECO_fASW'!$W$8:$W$10</c:f>
              <c:numCache>
                <c:formatCode>General</c:formatCode>
                <c:ptCount val="3"/>
                <c:pt idx="0">
                  <c:v>695</c:v>
                </c:pt>
                <c:pt idx="1">
                  <c:v>695</c:v>
                </c:pt>
                <c:pt idx="2">
                  <c:v>695</c:v>
                </c:pt>
              </c:numCache>
            </c:numRef>
          </c:xVal>
          <c:yVal>
            <c:numRef>
              <c:f>'17JulECO_fASW'!$X$8:$X$10</c:f>
              <c:numCache>
                <c:formatCode>General</c:formatCode>
                <c:ptCount val="3"/>
                <c:pt idx="0">
                  <c:v>50.727272727272727</c:v>
                </c:pt>
                <c:pt idx="1">
                  <c:v>50.75</c:v>
                </c:pt>
                <c:pt idx="2">
                  <c:v>50.647058823529413</c:v>
                </c:pt>
              </c:numCache>
            </c:numRef>
          </c:yVal>
        </c:ser>
        <c:dLbls/>
        <c:axId val="11011584"/>
        <c:axId val="11013504"/>
      </c:scatterChart>
      <c:valAx>
        <c:axId val="110115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Wavelength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1013504"/>
        <c:crosses val="autoZero"/>
        <c:crossBetween val="midCat"/>
      </c:valAx>
      <c:valAx>
        <c:axId val="1101350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Ang</a:t>
                </a:r>
                <a:r>
                  <a:rPr lang="en-US" baseline="0"/>
                  <a:t> Raw Counts</a:t>
                </a:r>
                <a:endParaRPr lang="en-US"/>
              </a:p>
            </c:rich>
          </c:tx>
          <c:layout/>
        </c:title>
        <c:numFmt formatCode="General" sourceLinked="1"/>
        <c:majorTickMark val="none"/>
        <c:tickLblPos val="nextTo"/>
        <c:crossAx val="11011584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Puck Sample Concentration</a:t>
            </a:r>
            <a:r>
              <a:rPr lang="en-US" baseline="0"/>
              <a:t>s in Air and fASW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[Sample] at 470 nm</c:v>
          </c:tx>
          <c:spPr>
            <a:ln w="28575">
              <a:noFill/>
            </a:ln>
          </c:spPr>
          <c:yVal>
            <c:numRef>
              <c:f>'17JulECO_fASW'!$R$8:$R$10</c:f>
              <c:numCache>
                <c:formatCode>General</c:formatCode>
                <c:ptCount val="3"/>
                <c:pt idx="0">
                  <c:v>6.3416256590909082E-4</c:v>
                </c:pt>
                <c:pt idx="1">
                  <c:v>1.737878475E-3</c:v>
                </c:pt>
                <c:pt idx="2">
                  <c:v>2.1570181808823531E-3</c:v>
                </c:pt>
              </c:numCache>
            </c:numRef>
          </c:yVal>
        </c:ser>
        <c:ser>
          <c:idx val="1"/>
          <c:order val="1"/>
          <c:tx>
            <c:v>[Sample] at 650 nm</c:v>
          </c:tx>
          <c:spPr>
            <a:ln w="28575">
              <a:noFill/>
            </a:ln>
          </c:spPr>
          <c:yVal>
            <c:numRef>
              <c:f>'17JulECO_fASW'!$V$8:$V$10</c:f>
              <c:numCache>
                <c:formatCode>General</c:formatCode>
                <c:ptCount val="3"/>
                <c:pt idx="0">
                  <c:v>1.3294871054212122E-3</c:v>
                </c:pt>
                <c:pt idx="1">
                  <c:v>2.1581635718714285E-3</c:v>
                </c:pt>
                <c:pt idx="2">
                  <c:v>1.398916187417647E-3</c:v>
                </c:pt>
              </c:numCache>
            </c:numRef>
          </c:yVal>
        </c:ser>
        <c:ser>
          <c:idx val="2"/>
          <c:order val="2"/>
          <c:tx>
            <c:v>[Sample] at 695 nm</c:v>
          </c:tx>
          <c:spPr>
            <a:ln w="28575">
              <a:noFill/>
            </a:ln>
          </c:spPr>
          <c:yVal>
            <c:numRef>
              <c:f>'17JulECO_fASW'!$Z$8:$Z$10</c:f>
              <c:numCache>
                <c:formatCode>General</c:formatCode>
                <c:ptCount val="3"/>
                <c:pt idx="0">
                  <c:v>2.5165592727272753E-2</c:v>
                </c:pt>
                <c:pt idx="1">
                  <c:v>2.5438320000000035E-2</c:v>
                </c:pt>
                <c:pt idx="2">
                  <c:v>2.4203025882352989E-2</c:v>
                </c:pt>
              </c:numCache>
            </c:numRef>
          </c:yVal>
        </c:ser>
        <c:dLbls/>
        <c:axId val="128586880"/>
        <c:axId val="125078144"/>
      </c:scatterChart>
      <c:valAx>
        <c:axId val="1285868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Test No.</a:t>
                </a:r>
              </a:p>
            </c:rich>
          </c:tx>
          <c:layout/>
        </c:title>
        <c:majorTickMark val="none"/>
        <c:tickLblPos val="nextTo"/>
        <c:crossAx val="125078144"/>
        <c:crosses val="autoZero"/>
        <c:crossBetween val="midCat"/>
      </c:valAx>
      <c:valAx>
        <c:axId val="12507814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[Sample]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2858688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baseline="0"/>
              <a:t>Air and fASW Chl Conc with 470 and 650 nm Conc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[Chl] vs [470 nm]</c:v>
          </c:tx>
          <c:spPr>
            <a:ln w="28575">
              <a:noFill/>
            </a:ln>
          </c:spPr>
          <c:xVal>
            <c:numRef>
              <c:f>'17JulECO_fASW'!$R$8:$R$10</c:f>
              <c:numCache>
                <c:formatCode>General</c:formatCode>
                <c:ptCount val="3"/>
                <c:pt idx="0">
                  <c:v>6.3416256590909082E-4</c:v>
                </c:pt>
                <c:pt idx="1">
                  <c:v>1.737878475E-3</c:v>
                </c:pt>
                <c:pt idx="2">
                  <c:v>2.1570181808823531E-3</c:v>
                </c:pt>
              </c:numCache>
            </c:numRef>
          </c:xVal>
          <c:yVal>
            <c:numRef>
              <c:f>'17JulECO_fASW'!$Z$8:$Z$10</c:f>
              <c:numCache>
                <c:formatCode>General</c:formatCode>
                <c:ptCount val="3"/>
                <c:pt idx="0">
                  <c:v>2.5165592727272753E-2</c:v>
                </c:pt>
                <c:pt idx="1">
                  <c:v>2.5438320000000035E-2</c:v>
                </c:pt>
                <c:pt idx="2">
                  <c:v>2.4203025882352989E-2</c:v>
                </c:pt>
              </c:numCache>
            </c:numRef>
          </c:yVal>
        </c:ser>
        <c:ser>
          <c:idx val="1"/>
          <c:order val="1"/>
          <c:tx>
            <c:v>[Chl] vs [650 nm]</c:v>
          </c:tx>
          <c:spPr>
            <a:ln w="28575">
              <a:noFill/>
            </a:ln>
          </c:spPr>
          <c:xVal>
            <c:numRef>
              <c:f>'17JulECO_fASW'!$V$8:$V$10</c:f>
              <c:numCache>
                <c:formatCode>General</c:formatCode>
                <c:ptCount val="3"/>
                <c:pt idx="0">
                  <c:v>1.3294871054212122E-3</c:v>
                </c:pt>
                <c:pt idx="1">
                  <c:v>2.1581635718714285E-3</c:v>
                </c:pt>
                <c:pt idx="2">
                  <c:v>1.398916187417647E-3</c:v>
                </c:pt>
              </c:numCache>
            </c:numRef>
          </c:xVal>
          <c:yVal>
            <c:numRef>
              <c:f>'17JulECO_fASW'!$Z$8:$Z$10</c:f>
              <c:numCache>
                <c:formatCode>General</c:formatCode>
                <c:ptCount val="3"/>
                <c:pt idx="0">
                  <c:v>2.5165592727272753E-2</c:v>
                </c:pt>
                <c:pt idx="1">
                  <c:v>2.5438320000000035E-2</c:v>
                </c:pt>
                <c:pt idx="2">
                  <c:v>2.4203025882352989E-2</c:v>
                </c:pt>
              </c:numCache>
            </c:numRef>
          </c:yVal>
        </c:ser>
        <c:axId val="128937344"/>
        <c:axId val="128950272"/>
      </c:scatterChart>
      <c:valAx>
        <c:axId val="1289373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28950272"/>
        <c:crosses val="autoZero"/>
        <c:crossBetween val="midCat"/>
      </c:valAx>
      <c:valAx>
        <c:axId val="12895027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 Concentration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28937344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2.9RCC299.11 Experimental</a:t>
            </a:r>
            <a:r>
              <a:rPr lang="en-US" sz="1400" baseline="0"/>
              <a:t> Conc w/ECO Puck Conc</a:t>
            </a:r>
            <a:endParaRPr lang="en-US" sz="1400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trendline>
            <c:trendlineType val="linear"/>
          </c:trendline>
          <c:xVal>
            <c:numRef>
              <c:f>'23JulECO_Micro'!$O$12:$O$16</c:f>
              <c:numCache>
                <c:formatCode>General</c:formatCode>
                <c:ptCount val="5"/>
                <c:pt idx="0">
                  <c:v>0</c:v>
                </c:pt>
                <c:pt idx="1">
                  <c:v>0.99900099900099892</c:v>
                </c:pt>
                <c:pt idx="2">
                  <c:v>1.9960079840319362</c:v>
                </c:pt>
                <c:pt idx="3">
                  <c:v>9.9009900990099009</c:v>
                </c:pt>
                <c:pt idx="4">
                  <c:v>19.607843137254903</c:v>
                </c:pt>
              </c:numCache>
            </c:numRef>
          </c:xVal>
          <c:yVal>
            <c:numRef>
              <c:f>'23JulECO_Micro'!$S$12:$S$16</c:f>
              <c:numCache>
                <c:formatCode>General</c:formatCode>
                <c:ptCount val="5"/>
                <c:pt idx="0">
                  <c:v>1.0408502491935485E-3</c:v>
                </c:pt>
                <c:pt idx="1">
                  <c:v>7.7275347499999999E-4</c:v>
                </c:pt>
                <c:pt idx="2">
                  <c:v>1.6824376855263158E-3</c:v>
                </c:pt>
                <c:pt idx="3">
                  <c:v>2.132253475E-3</c:v>
                </c:pt>
                <c:pt idx="4">
                  <c:v>3.3024446514705883E-3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trendline>
            <c:trendlineType val="linear"/>
          </c:trendline>
          <c:xVal>
            <c:numRef>
              <c:f>'23JulECO_Micro'!$O$12:$O$16</c:f>
              <c:numCache>
                <c:formatCode>General</c:formatCode>
                <c:ptCount val="5"/>
                <c:pt idx="0">
                  <c:v>0</c:v>
                </c:pt>
                <c:pt idx="1">
                  <c:v>0.99900099900099892</c:v>
                </c:pt>
                <c:pt idx="2">
                  <c:v>1.9960079840319362</c:v>
                </c:pt>
                <c:pt idx="3">
                  <c:v>9.9009900990099009</c:v>
                </c:pt>
                <c:pt idx="4">
                  <c:v>19.607843137254903</c:v>
                </c:pt>
              </c:numCache>
            </c:numRef>
          </c:xVal>
          <c:yVal>
            <c:numRef>
              <c:f>'23JulECO_Micro'!$W$13:$W$16</c:f>
              <c:numCache>
                <c:formatCode>General</c:formatCode>
                <c:ptCount val="4"/>
                <c:pt idx="0">
                  <c:v>1.0730747028238096E-3</c:v>
                </c:pt>
                <c:pt idx="1">
                  <c:v>1.3920983933E-3</c:v>
                </c:pt>
                <c:pt idx="2">
                  <c:v>1.7826862504428571E-3</c:v>
                </c:pt>
                <c:pt idx="3">
                  <c:v>2.5602101580058821E-3</c:v>
                </c:pt>
              </c:numCache>
            </c:numRef>
          </c:yVal>
        </c:ser>
        <c:ser>
          <c:idx val="2"/>
          <c:order val="2"/>
          <c:tx>
            <c:v>695 nm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7.797176037926761E-3"/>
                  <c:y val="2.975563794147711E-2"/>
                </c:manualLayout>
              </c:layout>
              <c:numFmt formatCode="General" sourceLinked="0"/>
            </c:trendlineLbl>
          </c:trendline>
          <c:xVal>
            <c:numRef>
              <c:f>'23JulECO_Micro'!$O$12:$O$16</c:f>
              <c:numCache>
                <c:formatCode>General</c:formatCode>
                <c:ptCount val="5"/>
                <c:pt idx="0">
                  <c:v>0</c:v>
                </c:pt>
                <c:pt idx="1">
                  <c:v>0.99900099900099892</c:v>
                </c:pt>
                <c:pt idx="2">
                  <c:v>1.9960079840319362</c:v>
                </c:pt>
                <c:pt idx="3">
                  <c:v>9.9009900990099009</c:v>
                </c:pt>
                <c:pt idx="4">
                  <c:v>19.607843137254903</c:v>
                </c:pt>
              </c:numCache>
            </c:numRef>
          </c:xVal>
          <c:yVal>
            <c:numRef>
              <c:f>'23JulECO_Micro'!$AA$12:$AA$16</c:f>
              <c:numCache>
                <c:formatCode>General</c:formatCode>
                <c:ptCount val="5"/>
                <c:pt idx="0">
                  <c:v>1.8373803870967806E-2</c:v>
                </c:pt>
                <c:pt idx="1">
                  <c:v>0.49643832000000004</c:v>
                </c:pt>
                <c:pt idx="2">
                  <c:v>0.75001726736842111</c:v>
                </c:pt>
                <c:pt idx="3">
                  <c:v>3.401581177142857</c:v>
                </c:pt>
                <c:pt idx="4">
                  <c:v>6.3418500847058832</c:v>
                </c:pt>
              </c:numCache>
            </c:numRef>
          </c:yVal>
        </c:ser>
        <c:dLbls/>
        <c:axId val="107902080"/>
        <c:axId val="107904000"/>
      </c:scatterChart>
      <c:valAx>
        <c:axId val="1079020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Calc ECO</a:t>
                </a:r>
                <a:r>
                  <a:rPr lang="en-US" baseline="0"/>
                  <a:t> Puck Conc (ug/L)</a:t>
                </a:r>
                <a:endParaRPr lang="en-US"/>
              </a:p>
            </c:rich>
          </c:tx>
          <c:layout/>
        </c:title>
        <c:numFmt formatCode="General" sourceLinked="1"/>
        <c:majorTickMark val="none"/>
        <c:tickLblPos val="nextTo"/>
        <c:crossAx val="107904000"/>
        <c:crosses val="autoZero"/>
        <c:crossBetween val="midCat"/>
      </c:valAx>
      <c:valAx>
        <c:axId val="10790400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Exp't Conc</a:t>
                </a:r>
                <a:r>
                  <a:rPr lang="en-US" baseline="0"/>
                  <a:t> (mL/L)</a:t>
                </a:r>
                <a:endParaRPr lang="en-US"/>
              </a:p>
            </c:rich>
          </c:tx>
          <c:layout/>
        </c:title>
        <c:numFmt formatCode="General" sourceLinked="1"/>
        <c:majorTickMark val="none"/>
        <c:tickLblPos val="nextTo"/>
        <c:crossAx val="1079020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935619617795687"/>
          <c:y val="0.21194941541398205"/>
          <c:w val="0.26122222222222202"/>
          <c:h val="0.5999628102913469"/>
        </c:manualLayout>
      </c:layout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Wet</a:t>
            </a:r>
            <a:r>
              <a:rPr lang="en-US" sz="1600" baseline="0"/>
              <a:t> Labs vs MBARI Lab Dark Counts: Air &amp; DI Water</a:t>
            </a:r>
            <a:endParaRPr lang="en-US" sz="1600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Count Comparison: Air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4028102222278761"/>
                  <c:y val="0.53722137673967307"/>
                </c:manualLayout>
              </c:layout>
              <c:numFmt formatCode="General" sourceLinked="0"/>
            </c:trendlineLbl>
          </c:trendline>
          <c:xVal>
            <c:numRef>
              <c:f>'Dark Counts Air'!$O$6:$O$8</c:f>
              <c:numCache>
                <c:formatCode>General</c:formatCode>
                <c:ptCount val="3"/>
                <c:pt idx="0">
                  <c:v>45</c:v>
                </c:pt>
                <c:pt idx="1">
                  <c:v>30</c:v>
                </c:pt>
                <c:pt idx="2">
                  <c:v>46</c:v>
                </c:pt>
              </c:numCache>
            </c:numRef>
          </c:xVal>
          <c:yVal>
            <c:numRef>
              <c:f>'Dark Counts Air'!$R$6:$R$8</c:f>
              <c:numCache>
                <c:formatCode>General</c:formatCode>
                <c:ptCount val="3"/>
                <c:pt idx="0">
                  <c:v>51.4375</c:v>
                </c:pt>
                <c:pt idx="1">
                  <c:v>47.75</c:v>
                </c:pt>
                <c:pt idx="2">
                  <c:v>49.8125</c:v>
                </c:pt>
              </c:numCache>
            </c:numRef>
          </c:yVal>
        </c:ser>
        <c:ser>
          <c:idx val="1"/>
          <c:order val="1"/>
          <c:tx>
            <c:v>Count Comparison: DI H2O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39419417483961511"/>
                  <c:y val="0.35010623672041002"/>
                </c:manualLayout>
              </c:layout>
              <c:numFmt formatCode="General" sourceLinked="0"/>
            </c:trendlineLbl>
          </c:trendline>
          <c:xVal>
            <c:numRef>
              <c:f>'Dark Counts Air'!$O$6:$O$8</c:f>
              <c:numCache>
                <c:formatCode>General</c:formatCode>
                <c:ptCount val="3"/>
                <c:pt idx="0">
                  <c:v>45</c:v>
                </c:pt>
                <c:pt idx="1">
                  <c:v>30</c:v>
                </c:pt>
                <c:pt idx="2">
                  <c:v>46</c:v>
                </c:pt>
              </c:numCache>
            </c:numRef>
          </c:xVal>
          <c:yVal>
            <c:numRef>
              <c:f>'Dark Counts Air'!$P$6:$P$8</c:f>
              <c:numCache>
                <c:formatCode>General</c:formatCode>
                <c:ptCount val="3"/>
                <c:pt idx="0">
                  <c:v>49.452054794520549</c:v>
                </c:pt>
                <c:pt idx="1">
                  <c:v>39.19178082191781</c:v>
                </c:pt>
                <c:pt idx="2">
                  <c:v>48.630136986301373</c:v>
                </c:pt>
              </c:numCache>
            </c:numRef>
          </c:yVal>
        </c:ser>
        <c:dLbls/>
        <c:axId val="103984512"/>
        <c:axId val="103994880"/>
      </c:scatterChart>
      <c:valAx>
        <c:axId val="1039845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Wet Labs Counts</a:t>
                </a:r>
              </a:p>
            </c:rich>
          </c:tx>
          <c:layout/>
        </c:title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3994880"/>
        <c:crosses val="autoZero"/>
        <c:crossBetween val="midCat"/>
      </c:valAx>
      <c:valAx>
        <c:axId val="10399488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LRAUV Lab Cou8nts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398451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5662901536383533"/>
          <c:y val="0.178555915804642"/>
          <c:w val="0.33475494299730307"/>
          <c:h val="0.60751935419837211"/>
        </c:manualLayout>
      </c:layout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Micromonas</a:t>
            </a:r>
            <a:r>
              <a:rPr lang="en-US" baseline="0"/>
              <a:t> Chl Conc with 470 and 650 nm Conc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[Chl] vs [470 nm]</c:v>
          </c:tx>
          <c:spPr>
            <a:ln w="28575">
              <a:noFill/>
            </a:ln>
          </c:spPr>
          <c:xVal>
            <c:numRef>
              <c:f>'23JulECO_Micro'!$S$12:$S$16</c:f>
              <c:numCache>
                <c:formatCode>General</c:formatCode>
                <c:ptCount val="5"/>
                <c:pt idx="0">
                  <c:v>1.0408502491935485E-3</c:v>
                </c:pt>
                <c:pt idx="1">
                  <c:v>7.7275347499999999E-4</c:v>
                </c:pt>
                <c:pt idx="2">
                  <c:v>1.6824376855263158E-3</c:v>
                </c:pt>
                <c:pt idx="3">
                  <c:v>2.132253475E-3</c:v>
                </c:pt>
                <c:pt idx="4">
                  <c:v>3.3024446514705883E-3</c:v>
                </c:pt>
              </c:numCache>
            </c:numRef>
          </c:xVal>
          <c:yVal>
            <c:numRef>
              <c:f>'23JulECO_Micro'!$AA$12:$AA$16</c:f>
              <c:numCache>
                <c:formatCode>General</c:formatCode>
                <c:ptCount val="5"/>
                <c:pt idx="0">
                  <c:v>1.8373803870967806E-2</c:v>
                </c:pt>
                <c:pt idx="1">
                  <c:v>0.49643832000000004</c:v>
                </c:pt>
                <c:pt idx="2">
                  <c:v>0.75001726736842111</c:v>
                </c:pt>
                <c:pt idx="3">
                  <c:v>3.401581177142857</c:v>
                </c:pt>
                <c:pt idx="4">
                  <c:v>6.3418500847058832</c:v>
                </c:pt>
              </c:numCache>
            </c:numRef>
          </c:yVal>
        </c:ser>
        <c:ser>
          <c:idx val="1"/>
          <c:order val="1"/>
          <c:tx>
            <c:v>[Chl] vs [650 nm]</c:v>
          </c:tx>
          <c:spPr>
            <a:ln w="28575">
              <a:noFill/>
            </a:ln>
          </c:spPr>
          <c:xVal>
            <c:numRef>
              <c:f>'23JulECO_Micro'!$W$12:$W$16</c:f>
              <c:numCache>
                <c:formatCode>General</c:formatCode>
                <c:ptCount val="5"/>
                <c:pt idx="0">
                  <c:v>1.2361523449129033E-3</c:v>
                </c:pt>
                <c:pt idx="1">
                  <c:v>1.0730747028238096E-3</c:v>
                </c:pt>
                <c:pt idx="2">
                  <c:v>1.3920983933E-3</c:v>
                </c:pt>
                <c:pt idx="3">
                  <c:v>1.7826862504428571E-3</c:v>
                </c:pt>
                <c:pt idx="4">
                  <c:v>2.5602101580058821E-3</c:v>
                </c:pt>
              </c:numCache>
            </c:numRef>
          </c:xVal>
          <c:yVal>
            <c:numRef>
              <c:f>'23JulECO_Micro'!$AA$12:$AA$16</c:f>
              <c:numCache>
                <c:formatCode>General</c:formatCode>
                <c:ptCount val="5"/>
                <c:pt idx="0">
                  <c:v>1.8373803870967806E-2</c:v>
                </c:pt>
                <c:pt idx="1">
                  <c:v>0.49643832000000004</c:v>
                </c:pt>
                <c:pt idx="2">
                  <c:v>0.75001726736842111</c:v>
                </c:pt>
                <c:pt idx="3">
                  <c:v>3.401581177142857</c:v>
                </c:pt>
                <c:pt idx="4">
                  <c:v>6.3418500847058832</c:v>
                </c:pt>
              </c:numCache>
            </c:numRef>
          </c:yVal>
        </c:ser>
        <c:dLbls/>
        <c:axId val="107934464"/>
        <c:axId val="107936384"/>
      </c:scatterChart>
      <c:valAx>
        <c:axId val="1079344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7936384"/>
        <c:crosses val="autoZero"/>
        <c:crossBetween val="midCat"/>
      </c:valAx>
      <c:valAx>
        <c:axId val="10793638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 Concentration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7934464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Micromonas Avg Chl Counts with Avg</a:t>
            </a:r>
            <a:r>
              <a:rPr lang="en-US" baseline="0"/>
              <a:t> 470 and 650 nm Counts</a:t>
            </a:r>
            <a:endParaRPr lang="en-US"/>
          </a:p>
        </c:rich>
      </c:tx>
      <c:layout>
        <c:manualLayout>
          <c:xMode val="edge"/>
          <c:yMode val="edge"/>
          <c:x val="0.10879495637369703"/>
          <c:y val="2.1260440394836707E-2"/>
        </c:manualLayout>
      </c:layout>
    </c:title>
    <c:plotArea>
      <c:layout/>
      <c:scatterChart>
        <c:scatterStyle val="lineMarker"/>
        <c:ser>
          <c:idx val="0"/>
          <c:order val="0"/>
          <c:tx>
            <c:v>I_Chl vs I_470 nm</c:v>
          </c:tx>
          <c:spPr>
            <a:ln w="28575">
              <a:noFill/>
            </a:ln>
          </c:spPr>
          <c:xVal>
            <c:numRef>
              <c:f>'23JulECO_Micro'!$Q$12:$Q$16</c:f>
              <c:numCache>
                <c:formatCode>General</c:formatCode>
                <c:ptCount val="5"/>
                <c:pt idx="0">
                  <c:v>148.58064516129033</c:v>
                </c:pt>
                <c:pt idx="1">
                  <c:v>123.04761904761905</c:v>
                </c:pt>
                <c:pt idx="2">
                  <c:v>209.68421052631578</c:v>
                </c:pt>
                <c:pt idx="3">
                  <c:v>252.52380952380952</c:v>
                </c:pt>
                <c:pt idx="4">
                  <c:v>363.97058823529414</c:v>
                </c:pt>
              </c:numCache>
            </c:numRef>
          </c:xVal>
          <c:yVal>
            <c:numRef>
              <c:f>'23JulECO_Micro'!$Y$12:$Y$16</c:f>
              <c:numCache>
                <c:formatCode>General</c:formatCode>
                <c:ptCount val="5"/>
                <c:pt idx="0">
                  <c:v>50.161290322580648</c:v>
                </c:pt>
                <c:pt idx="1">
                  <c:v>90</c:v>
                </c:pt>
                <c:pt idx="2">
                  <c:v>111.13157894736842</c:v>
                </c:pt>
                <c:pt idx="3">
                  <c:v>332.09523809523807</c:v>
                </c:pt>
                <c:pt idx="4">
                  <c:v>577.11764705882354</c:v>
                </c:pt>
              </c:numCache>
            </c:numRef>
          </c:yVal>
        </c:ser>
        <c:ser>
          <c:idx val="1"/>
          <c:order val="1"/>
          <c:tx>
            <c:v>I_Chl vs I_650 nm</c:v>
          </c:tx>
          <c:spPr>
            <a:ln w="28575">
              <a:noFill/>
            </a:ln>
          </c:spPr>
          <c:xVal>
            <c:numRef>
              <c:f>'23JulECO_Micro'!$U$12:$U$16</c:f>
              <c:numCache>
                <c:formatCode>General</c:formatCode>
                <c:ptCount val="5"/>
                <c:pt idx="0">
                  <c:v>390.87096774193549</c:v>
                </c:pt>
                <c:pt idx="1">
                  <c:v>344.47619047619048</c:v>
                </c:pt>
                <c:pt idx="2">
                  <c:v>435.23684210526318</c:v>
                </c:pt>
                <c:pt idx="3">
                  <c:v>546.35714285714289</c:v>
                </c:pt>
                <c:pt idx="4">
                  <c:v>767.55882352941171</c:v>
                </c:pt>
              </c:numCache>
            </c:numRef>
          </c:xVal>
          <c:yVal>
            <c:numRef>
              <c:f>'23JulECO_Micro'!$Y$12:$Y$16</c:f>
              <c:numCache>
                <c:formatCode>General</c:formatCode>
                <c:ptCount val="5"/>
                <c:pt idx="0">
                  <c:v>50.161290322580648</c:v>
                </c:pt>
                <c:pt idx="1">
                  <c:v>90</c:v>
                </c:pt>
                <c:pt idx="2">
                  <c:v>111.13157894736842</c:v>
                </c:pt>
                <c:pt idx="3">
                  <c:v>332.09523809523807</c:v>
                </c:pt>
                <c:pt idx="4">
                  <c:v>577.11764705882354</c:v>
                </c:pt>
              </c:numCache>
            </c:numRef>
          </c:yVal>
        </c:ser>
        <c:dLbls/>
        <c:axId val="100397440"/>
        <c:axId val="100399360"/>
      </c:scatterChart>
      <c:valAx>
        <c:axId val="1003974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Averaged Photon Counts with Concentration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0399360"/>
        <c:crosses val="autoZero"/>
        <c:crossBetween val="midCat"/>
      </c:valAx>
      <c:valAx>
        <c:axId val="10039936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400"/>
                </a:pPr>
                <a:r>
                  <a:rPr lang="en-US" sz="1000" b="1" i="0" baseline="0"/>
                  <a:t>Averaged Chl Counts with Concentration</a:t>
                </a:r>
                <a:endParaRPr lang="en-US" sz="400"/>
              </a:p>
            </c:rich>
          </c:tx>
          <c:layout/>
        </c:title>
        <c:numFmt formatCode="General" sourceLinked="1"/>
        <c:majorTickMark val="none"/>
        <c:tickLblPos val="nextTo"/>
        <c:crossAx val="100397440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ECO</a:t>
            </a:r>
            <a:r>
              <a:rPr lang="en-US" baseline="0"/>
              <a:t> Puck Counts with time for each wavelength</a:t>
            </a:r>
            <a:endParaRPr lang="en-US"/>
          </a:p>
        </c:rich>
      </c:tx>
      <c:layout/>
      <c:spPr>
        <a:noFill/>
        <a:ln w="25400">
          <a:noFill/>
        </a:ln>
      </c:spPr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yVal>
            <c:numRef>
              <c:f>[1]Sheet1!$E$3:$E$248</c:f>
              <c:numCache>
                <c:formatCode>General</c:formatCode>
                <c:ptCount val="246"/>
                <c:pt idx="0">
                  <c:v>105</c:v>
                </c:pt>
                <c:pt idx="1">
                  <c:v>106</c:v>
                </c:pt>
                <c:pt idx="2">
                  <c:v>104</c:v>
                </c:pt>
                <c:pt idx="3">
                  <c:v>106</c:v>
                </c:pt>
                <c:pt idx="4">
                  <c:v>107</c:v>
                </c:pt>
                <c:pt idx="5">
                  <c:v>107</c:v>
                </c:pt>
                <c:pt idx="6">
                  <c:v>105</c:v>
                </c:pt>
                <c:pt idx="7">
                  <c:v>104</c:v>
                </c:pt>
                <c:pt idx="8">
                  <c:v>105</c:v>
                </c:pt>
                <c:pt idx="9">
                  <c:v>102</c:v>
                </c:pt>
                <c:pt idx="10">
                  <c:v>104</c:v>
                </c:pt>
                <c:pt idx="11">
                  <c:v>107</c:v>
                </c:pt>
                <c:pt idx="12">
                  <c:v>104</c:v>
                </c:pt>
                <c:pt idx="13">
                  <c:v>103</c:v>
                </c:pt>
                <c:pt idx="14">
                  <c:v>107</c:v>
                </c:pt>
                <c:pt idx="15">
                  <c:v>105</c:v>
                </c:pt>
                <c:pt idx="16">
                  <c:v>105</c:v>
                </c:pt>
                <c:pt idx="17">
                  <c:v>105</c:v>
                </c:pt>
                <c:pt idx="18">
                  <c:v>106</c:v>
                </c:pt>
                <c:pt idx="19">
                  <c:v>105</c:v>
                </c:pt>
                <c:pt idx="20">
                  <c:v>106</c:v>
                </c:pt>
                <c:pt idx="21">
                  <c:v>108</c:v>
                </c:pt>
                <c:pt idx="22">
                  <c:v>105</c:v>
                </c:pt>
                <c:pt idx="23">
                  <c:v>105</c:v>
                </c:pt>
                <c:pt idx="24">
                  <c:v>108</c:v>
                </c:pt>
                <c:pt idx="25">
                  <c:v>105</c:v>
                </c:pt>
                <c:pt idx="26">
                  <c:v>104</c:v>
                </c:pt>
                <c:pt idx="27">
                  <c:v>105</c:v>
                </c:pt>
                <c:pt idx="28">
                  <c:v>102</c:v>
                </c:pt>
                <c:pt idx="29">
                  <c:v>105.17241379310344</c:v>
                </c:pt>
                <c:pt idx="30">
                  <c:v>1.5134861724142141</c:v>
                </c:pt>
                <c:pt idx="31">
                  <c:v>126</c:v>
                </c:pt>
                <c:pt idx="32">
                  <c:v>120</c:v>
                </c:pt>
                <c:pt idx="33">
                  <c:v>127</c:v>
                </c:pt>
                <c:pt idx="34">
                  <c:v>119</c:v>
                </c:pt>
                <c:pt idx="35">
                  <c:v>127</c:v>
                </c:pt>
                <c:pt idx="36">
                  <c:v>120</c:v>
                </c:pt>
                <c:pt idx="37">
                  <c:v>124</c:v>
                </c:pt>
                <c:pt idx="38">
                  <c:v>122</c:v>
                </c:pt>
                <c:pt idx="39">
                  <c:v>122</c:v>
                </c:pt>
                <c:pt idx="40">
                  <c:v>122</c:v>
                </c:pt>
                <c:pt idx="41">
                  <c:v>122</c:v>
                </c:pt>
                <c:pt idx="42">
                  <c:v>125</c:v>
                </c:pt>
                <c:pt idx="43">
                  <c:v>125</c:v>
                </c:pt>
                <c:pt idx="44">
                  <c:v>123</c:v>
                </c:pt>
                <c:pt idx="45">
                  <c:v>127</c:v>
                </c:pt>
                <c:pt idx="46">
                  <c:v>121</c:v>
                </c:pt>
                <c:pt idx="47">
                  <c:v>127</c:v>
                </c:pt>
                <c:pt idx="48">
                  <c:v>124</c:v>
                </c:pt>
                <c:pt idx="49">
                  <c:v>123</c:v>
                </c:pt>
                <c:pt idx="50">
                  <c:v>126</c:v>
                </c:pt>
                <c:pt idx="51">
                  <c:v>120</c:v>
                </c:pt>
                <c:pt idx="52">
                  <c:v>125</c:v>
                </c:pt>
                <c:pt idx="53">
                  <c:v>127</c:v>
                </c:pt>
                <c:pt idx="54">
                  <c:v>126</c:v>
                </c:pt>
                <c:pt idx="55">
                  <c:v>118</c:v>
                </c:pt>
                <c:pt idx="56">
                  <c:v>123.52</c:v>
                </c:pt>
                <c:pt idx="57">
                  <c:v>2.8154336551704211</c:v>
                </c:pt>
                <c:pt idx="58">
                  <c:v>706</c:v>
                </c:pt>
                <c:pt idx="59">
                  <c:v>702</c:v>
                </c:pt>
                <c:pt idx="60">
                  <c:v>704</c:v>
                </c:pt>
                <c:pt idx="61">
                  <c:v>702</c:v>
                </c:pt>
                <c:pt idx="62">
                  <c:v>700</c:v>
                </c:pt>
                <c:pt idx="63">
                  <c:v>702</c:v>
                </c:pt>
                <c:pt idx="64">
                  <c:v>699</c:v>
                </c:pt>
                <c:pt idx="65">
                  <c:v>693</c:v>
                </c:pt>
                <c:pt idx="66">
                  <c:v>691</c:v>
                </c:pt>
                <c:pt idx="67">
                  <c:v>692</c:v>
                </c:pt>
                <c:pt idx="68">
                  <c:v>687</c:v>
                </c:pt>
                <c:pt idx="69">
                  <c:v>686</c:v>
                </c:pt>
                <c:pt idx="70">
                  <c:v>679</c:v>
                </c:pt>
                <c:pt idx="71">
                  <c:v>680</c:v>
                </c:pt>
                <c:pt idx="72">
                  <c:v>674</c:v>
                </c:pt>
                <c:pt idx="73">
                  <c:v>670</c:v>
                </c:pt>
                <c:pt idx="74">
                  <c:v>670</c:v>
                </c:pt>
                <c:pt idx="75">
                  <c:v>668</c:v>
                </c:pt>
                <c:pt idx="76">
                  <c:v>671</c:v>
                </c:pt>
                <c:pt idx="77">
                  <c:v>666</c:v>
                </c:pt>
                <c:pt idx="78">
                  <c:v>673</c:v>
                </c:pt>
                <c:pt idx="79">
                  <c:v>678</c:v>
                </c:pt>
                <c:pt idx="80">
                  <c:v>678</c:v>
                </c:pt>
                <c:pt idx="81">
                  <c:v>689</c:v>
                </c:pt>
                <c:pt idx="82">
                  <c:v>687</c:v>
                </c:pt>
                <c:pt idx="83">
                  <c:v>686</c:v>
                </c:pt>
                <c:pt idx="84">
                  <c:v>687</c:v>
                </c:pt>
                <c:pt idx="85">
                  <c:v>683</c:v>
                </c:pt>
                <c:pt idx="86">
                  <c:v>690</c:v>
                </c:pt>
                <c:pt idx="87">
                  <c:v>685.9655172413793</c:v>
                </c:pt>
                <c:pt idx="88">
                  <c:v>11.938780622769867</c:v>
                </c:pt>
                <c:pt idx="89">
                  <c:v>674</c:v>
                </c:pt>
                <c:pt idx="90">
                  <c:v>657</c:v>
                </c:pt>
                <c:pt idx="91">
                  <c:v>662</c:v>
                </c:pt>
                <c:pt idx="92">
                  <c:v>678</c:v>
                </c:pt>
                <c:pt idx="93">
                  <c:v>685</c:v>
                </c:pt>
                <c:pt idx="94">
                  <c:v>698</c:v>
                </c:pt>
                <c:pt idx="95">
                  <c:v>672</c:v>
                </c:pt>
                <c:pt idx="96">
                  <c:v>679</c:v>
                </c:pt>
                <c:pt idx="97">
                  <c:v>675</c:v>
                </c:pt>
                <c:pt idx="98">
                  <c:v>679</c:v>
                </c:pt>
                <c:pt idx="99">
                  <c:v>689</c:v>
                </c:pt>
                <c:pt idx="100">
                  <c:v>692</c:v>
                </c:pt>
                <c:pt idx="101">
                  <c:v>701</c:v>
                </c:pt>
                <c:pt idx="102">
                  <c:v>685</c:v>
                </c:pt>
                <c:pt idx="103">
                  <c:v>673</c:v>
                </c:pt>
                <c:pt idx="104">
                  <c:v>663</c:v>
                </c:pt>
                <c:pt idx="105">
                  <c:v>659</c:v>
                </c:pt>
                <c:pt idx="106">
                  <c:v>658</c:v>
                </c:pt>
                <c:pt idx="107">
                  <c:v>687</c:v>
                </c:pt>
                <c:pt idx="108">
                  <c:v>677</c:v>
                </c:pt>
                <c:pt idx="109">
                  <c:v>667</c:v>
                </c:pt>
                <c:pt idx="110">
                  <c:v>665</c:v>
                </c:pt>
                <c:pt idx="111">
                  <c:v>663</c:v>
                </c:pt>
                <c:pt idx="112">
                  <c:v>663</c:v>
                </c:pt>
                <c:pt idx="113">
                  <c:v>675.04166666666663</c:v>
                </c:pt>
                <c:pt idx="114">
                  <c:v>12.729558777376916</c:v>
                </c:pt>
                <c:pt idx="115">
                  <c:v>674</c:v>
                </c:pt>
                <c:pt idx="116">
                  <c:v>683</c:v>
                </c:pt>
                <c:pt idx="117">
                  <c:v>683</c:v>
                </c:pt>
                <c:pt idx="118">
                  <c:v>670</c:v>
                </c:pt>
                <c:pt idx="119">
                  <c:v>668</c:v>
                </c:pt>
                <c:pt idx="120">
                  <c:v>670</c:v>
                </c:pt>
                <c:pt idx="121">
                  <c:v>668</c:v>
                </c:pt>
                <c:pt idx="122">
                  <c:v>663</c:v>
                </c:pt>
                <c:pt idx="123">
                  <c:v>670</c:v>
                </c:pt>
                <c:pt idx="124">
                  <c:v>667</c:v>
                </c:pt>
                <c:pt idx="125">
                  <c:v>659</c:v>
                </c:pt>
                <c:pt idx="126">
                  <c:v>668</c:v>
                </c:pt>
                <c:pt idx="127">
                  <c:v>676</c:v>
                </c:pt>
                <c:pt idx="128">
                  <c:v>687</c:v>
                </c:pt>
                <c:pt idx="129">
                  <c:v>678</c:v>
                </c:pt>
                <c:pt idx="130">
                  <c:v>669</c:v>
                </c:pt>
                <c:pt idx="131">
                  <c:v>672</c:v>
                </c:pt>
                <c:pt idx="132">
                  <c:v>664</c:v>
                </c:pt>
                <c:pt idx="133">
                  <c:v>662</c:v>
                </c:pt>
                <c:pt idx="134">
                  <c:v>670</c:v>
                </c:pt>
                <c:pt idx="135">
                  <c:v>661</c:v>
                </c:pt>
                <c:pt idx="136">
                  <c:v>668</c:v>
                </c:pt>
                <c:pt idx="137">
                  <c:v>662</c:v>
                </c:pt>
                <c:pt idx="138">
                  <c:v>674</c:v>
                </c:pt>
                <c:pt idx="139">
                  <c:v>678</c:v>
                </c:pt>
                <c:pt idx="140">
                  <c:v>680</c:v>
                </c:pt>
                <c:pt idx="141">
                  <c:v>672</c:v>
                </c:pt>
                <c:pt idx="142">
                  <c:v>674</c:v>
                </c:pt>
                <c:pt idx="143">
                  <c:v>670</c:v>
                </c:pt>
                <c:pt idx="144">
                  <c:v>671.0344827586207</c:v>
                </c:pt>
                <c:pt idx="145">
                  <c:v>6.9615410784679499</c:v>
                </c:pt>
                <c:pt idx="146">
                  <c:v>714</c:v>
                </c:pt>
                <c:pt idx="147">
                  <c:v>721</c:v>
                </c:pt>
                <c:pt idx="148">
                  <c:v>716</c:v>
                </c:pt>
                <c:pt idx="149">
                  <c:v>709</c:v>
                </c:pt>
                <c:pt idx="150">
                  <c:v>719</c:v>
                </c:pt>
                <c:pt idx="151">
                  <c:v>731</c:v>
                </c:pt>
                <c:pt idx="152">
                  <c:v>744</c:v>
                </c:pt>
                <c:pt idx="153">
                  <c:v>749</c:v>
                </c:pt>
                <c:pt idx="154">
                  <c:v>737</c:v>
                </c:pt>
                <c:pt idx="155">
                  <c:v>723</c:v>
                </c:pt>
                <c:pt idx="156">
                  <c:v>737</c:v>
                </c:pt>
                <c:pt idx="157">
                  <c:v>738</c:v>
                </c:pt>
                <c:pt idx="158">
                  <c:v>725</c:v>
                </c:pt>
                <c:pt idx="159">
                  <c:v>711</c:v>
                </c:pt>
                <c:pt idx="160">
                  <c:v>710</c:v>
                </c:pt>
                <c:pt idx="161">
                  <c:v>710</c:v>
                </c:pt>
                <c:pt idx="162">
                  <c:v>716</c:v>
                </c:pt>
                <c:pt idx="163">
                  <c:v>727</c:v>
                </c:pt>
                <c:pt idx="164">
                  <c:v>743</c:v>
                </c:pt>
                <c:pt idx="165">
                  <c:v>748</c:v>
                </c:pt>
                <c:pt idx="166">
                  <c:v>746</c:v>
                </c:pt>
                <c:pt idx="167">
                  <c:v>761</c:v>
                </c:pt>
                <c:pt idx="168">
                  <c:v>770</c:v>
                </c:pt>
                <c:pt idx="169">
                  <c:v>744</c:v>
                </c:pt>
                <c:pt idx="170">
                  <c:v>734</c:v>
                </c:pt>
                <c:pt idx="171">
                  <c:v>735</c:v>
                </c:pt>
                <c:pt idx="172">
                  <c:v>744</c:v>
                </c:pt>
                <c:pt idx="173">
                  <c:v>741</c:v>
                </c:pt>
                <c:pt idx="174">
                  <c:v>750</c:v>
                </c:pt>
                <c:pt idx="175">
                  <c:v>737</c:v>
                </c:pt>
                <c:pt idx="176">
                  <c:v>748</c:v>
                </c:pt>
                <c:pt idx="177">
                  <c:v>763</c:v>
                </c:pt>
                <c:pt idx="178">
                  <c:v>750</c:v>
                </c:pt>
                <c:pt idx="179">
                  <c:v>768</c:v>
                </c:pt>
                <c:pt idx="180">
                  <c:v>735.85294117647061</c:v>
                </c:pt>
                <c:pt idx="181">
                  <c:v>17.109508880082458</c:v>
                </c:pt>
                <c:pt idx="182">
                  <c:v>784</c:v>
                </c:pt>
                <c:pt idx="183">
                  <c:v>778</c:v>
                </c:pt>
                <c:pt idx="184">
                  <c:v>898</c:v>
                </c:pt>
                <c:pt idx="185">
                  <c:v>815</c:v>
                </c:pt>
                <c:pt idx="186">
                  <c:v>791</c:v>
                </c:pt>
                <c:pt idx="187">
                  <c:v>782</c:v>
                </c:pt>
                <c:pt idx="188">
                  <c:v>787</c:v>
                </c:pt>
                <c:pt idx="189">
                  <c:v>770</c:v>
                </c:pt>
                <c:pt idx="190">
                  <c:v>776</c:v>
                </c:pt>
                <c:pt idx="191">
                  <c:v>804</c:v>
                </c:pt>
                <c:pt idx="192">
                  <c:v>797</c:v>
                </c:pt>
                <c:pt idx="193">
                  <c:v>772</c:v>
                </c:pt>
                <c:pt idx="194">
                  <c:v>766</c:v>
                </c:pt>
                <c:pt idx="195">
                  <c:v>763</c:v>
                </c:pt>
                <c:pt idx="196">
                  <c:v>780</c:v>
                </c:pt>
                <c:pt idx="197">
                  <c:v>785</c:v>
                </c:pt>
                <c:pt idx="198">
                  <c:v>777</c:v>
                </c:pt>
                <c:pt idx="199">
                  <c:v>767</c:v>
                </c:pt>
                <c:pt idx="200">
                  <c:v>756</c:v>
                </c:pt>
                <c:pt idx="201">
                  <c:v>753</c:v>
                </c:pt>
                <c:pt idx="202">
                  <c:v>773</c:v>
                </c:pt>
                <c:pt idx="203">
                  <c:v>762</c:v>
                </c:pt>
                <c:pt idx="204">
                  <c:v>758</c:v>
                </c:pt>
                <c:pt idx="205">
                  <c:v>776</c:v>
                </c:pt>
                <c:pt idx="206">
                  <c:v>774</c:v>
                </c:pt>
                <c:pt idx="207">
                  <c:v>778</c:v>
                </c:pt>
                <c:pt idx="208">
                  <c:v>779</c:v>
                </c:pt>
                <c:pt idx="209">
                  <c:v>766</c:v>
                </c:pt>
                <c:pt idx="210">
                  <c:v>758</c:v>
                </c:pt>
                <c:pt idx="211">
                  <c:v>757</c:v>
                </c:pt>
                <c:pt idx="212">
                  <c:v>757</c:v>
                </c:pt>
                <c:pt idx="213">
                  <c:v>778.67741935483866</c:v>
                </c:pt>
                <c:pt idx="214">
                  <c:v>26.444138728993529</c:v>
                </c:pt>
                <c:pt idx="215">
                  <c:v>760</c:v>
                </c:pt>
                <c:pt idx="216">
                  <c:v>769</c:v>
                </c:pt>
                <c:pt idx="217">
                  <c:v>769</c:v>
                </c:pt>
                <c:pt idx="218">
                  <c:v>762</c:v>
                </c:pt>
                <c:pt idx="219">
                  <c:v>758</c:v>
                </c:pt>
                <c:pt idx="220">
                  <c:v>759</c:v>
                </c:pt>
                <c:pt idx="221">
                  <c:v>761</c:v>
                </c:pt>
                <c:pt idx="222">
                  <c:v>762</c:v>
                </c:pt>
                <c:pt idx="223">
                  <c:v>759</c:v>
                </c:pt>
                <c:pt idx="224">
                  <c:v>759</c:v>
                </c:pt>
                <c:pt idx="225">
                  <c:v>755</c:v>
                </c:pt>
                <c:pt idx="226">
                  <c:v>761</c:v>
                </c:pt>
                <c:pt idx="227">
                  <c:v>762</c:v>
                </c:pt>
                <c:pt idx="228">
                  <c:v>761</c:v>
                </c:pt>
                <c:pt idx="229">
                  <c:v>762</c:v>
                </c:pt>
                <c:pt idx="230">
                  <c:v>761</c:v>
                </c:pt>
                <c:pt idx="231">
                  <c:v>756</c:v>
                </c:pt>
                <c:pt idx="232">
                  <c:v>748</c:v>
                </c:pt>
                <c:pt idx="233">
                  <c:v>743</c:v>
                </c:pt>
                <c:pt idx="234">
                  <c:v>749</c:v>
                </c:pt>
                <c:pt idx="235">
                  <c:v>758</c:v>
                </c:pt>
                <c:pt idx="236">
                  <c:v>761</c:v>
                </c:pt>
                <c:pt idx="237">
                  <c:v>775</c:v>
                </c:pt>
                <c:pt idx="238">
                  <c:v>781</c:v>
                </c:pt>
                <c:pt idx="239">
                  <c:v>775</c:v>
                </c:pt>
                <c:pt idx="240">
                  <c:v>766</c:v>
                </c:pt>
                <c:pt idx="241">
                  <c:v>760</c:v>
                </c:pt>
                <c:pt idx="242">
                  <c:v>753</c:v>
                </c:pt>
                <c:pt idx="243">
                  <c:v>754</c:v>
                </c:pt>
                <c:pt idx="244">
                  <c:v>750</c:v>
                </c:pt>
                <c:pt idx="245">
                  <c:v>758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yVal>
            <c:numRef>
              <c:f>[1]Sheet1!$G$3:$G$248</c:f>
              <c:numCache>
                <c:formatCode>General</c:formatCode>
                <c:ptCount val="246"/>
                <c:pt idx="0">
                  <c:v>393</c:v>
                </c:pt>
                <c:pt idx="1">
                  <c:v>393</c:v>
                </c:pt>
                <c:pt idx="2">
                  <c:v>389</c:v>
                </c:pt>
                <c:pt idx="3">
                  <c:v>392</c:v>
                </c:pt>
                <c:pt idx="4">
                  <c:v>389</c:v>
                </c:pt>
                <c:pt idx="5">
                  <c:v>394</c:v>
                </c:pt>
                <c:pt idx="6">
                  <c:v>392</c:v>
                </c:pt>
                <c:pt idx="7">
                  <c:v>391</c:v>
                </c:pt>
                <c:pt idx="8">
                  <c:v>389</c:v>
                </c:pt>
                <c:pt idx="9">
                  <c:v>389</c:v>
                </c:pt>
                <c:pt idx="10">
                  <c:v>390</c:v>
                </c:pt>
                <c:pt idx="11">
                  <c:v>391</c:v>
                </c:pt>
                <c:pt idx="12">
                  <c:v>391</c:v>
                </c:pt>
                <c:pt idx="13">
                  <c:v>390</c:v>
                </c:pt>
                <c:pt idx="14">
                  <c:v>390</c:v>
                </c:pt>
                <c:pt idx="15">
                  <c:v>391</c:v>
                </c:pt>
                <c:pt idx="16">
                  <c:v>390</c:v>
                </c:pt>
                <c:pt idx="17">
                  <c:v>391</c:v>
                </c:pt>
                <c:pt idx="18">
                  <c:v>388</c:v>
                </c:pt>
                <c:pt idx="19">
                  <c:v>389</c:v>
                </c:pt>
                <c:pt idx="20">
                  <c:v>394</c:v>
                </c:pt>
                <c:pt idx="21">
                  <c:v>393</c:v>
                </c:pt>
                <c:pt idx="22">
                  <c:v>393</c:v>
                </c:pt>
                <c:pt idx="23">
                  <c:v>389</c:v>
                </c:pt>
                <c:pt idx="24">
                  <c:v>389</c:v>
                </c:pt>
                <c:pt idx="25">
                  <c:v>392</c:v>
                </c:pt>
                <c:pt idx="26">
                  <c:v>388</c:v>
                </c:pt>
                <c:pt idx="27">
                  <c:v>390</c:v>
                </c:pt>
                <c:pt idx="28">
                  <c:v>389</c:v>
                </c:pt>
                <c:pt idx="29">
                  <c:v>390.65517241379308</c:v>
                </c:pt>
                <c:pt idx="30">
                  <c:v>1.7783592371474888</c:v>
                </c:pt>
                <c:pt idx="31">
                  <c:v>219</c:v>
                </c:pt>
                <c:pt idx="32">
                  <c:v>217</c:v>
                </c:pt>
                <c:pt idx="33">
                  <c:v>213</c:v>
                </c:pt>
                <c:pt idx="34">
                  <c:v>209</c:v>
                </c:pt>
                <c:pt idx="35">
                  <c:v>214</c:v>
                </c:pt>
                <c:pt idx="36">
                  <c:v>205</c:v>
                </c:pt>
                <c:pt idx="37">
                  <c:v>211</c:v>
                </c:pt>
                <c:pt idx="38">
                  <c:v>204</c:v>
                </c:pt>
                <c:pt idx="39">
                  <c:v>211</c:v>
                </c:pt>
                <c:pt idx="40">
                  <c:v>205</c:v>
                </c:pt>
                <c:pt idx="41">
                  <c:v>209</c:v>
                </c:pt>
                <c:pt idx="42">
                  <c:v>205</c:v>
                </c:pt>
                <c:pt idx="43">
                  <c:v>205</c:v>
                </c:pt>
                <c:pt idx="44">
                  <c:v>202</c:v>
                </c:pt>
                <c:pt idx="45">
                  <c:v>206</c:v>
                </c:pt>
                <c:pt idx="46">
                  <c:v>201</c:v>
                </c:pt>
                <c:pt idx="47">
                  <c:v>205</c:v>
                </c:pt>
                <c:pt idx="48">
                  <c:v>205</c:v>
                </c:pt>
                <c:pt idx="49">
                  <c:v>203</c:v>
                </c:pt>
                <c:pt idx="50">
                  <c:v>207</c:v>
                </c:pt>
                <c:pt idx="51">
                  <c:v>201</c:v>
                </c:pt>
                <c:pt idx="52">
                  <c:v>202</c:v>
                </c:pt>
                <c:pt idx="53">
                  <c:v>206</c:v>
                </c:pt>
                <c:pt idx="54">
                  <c:v>209</c:v>
                </c:pt>
                <c:pt idx="55">
                  <c:v>207</c:v>
                </c:pt>
                <c:pt idx="56">
                  <c:v>207.24</c:v>
                </c:pt>
                <c:pt idx="57">
                  <c:v>4.763402145526066</c:v>
                </c:pt>
                <c:pt idx="58">
                  <c:v>1341</c:v>
                </c:pt>
                <c:pt idx="59">
                  <c:v>1328</c:v>
                </c:pt>
                <c:pt idx="60">
                  <c:v>1322</c:v>
                </c:pt>
                <c:pt idx="61">
                  <c:v>1334</c:v>
                </c:pt>
                <c:pt idx="62">
                  <c:v>1334</c:v>
                </c:pt>
                <c:pt idx="63">
                  <c:v>1334</c:v>
                </c:pt>
                <c:pt idx="64">
                  <c:v>1341</c:v>
                </c:pt>
                <c:pt idx="65">
                  <c:v>1344</c:v>
                </c:pt>
                <c:pt idx="66">
                  <c:v>1359</c:v>
                </c:pt>
                <c:pt idx="67">
                  <c:v>1379</c:v>
                </c:pt>
                <c:pt idx="68">
                  <c:v>1382</c:v>
                </c:pt>
                <c:pt idx="69">
                  <c:v>1388</c:v>
                </c:pt>
                <c:pt idx="70">
                  <c:v>1380</c:v>
                </c:pt>
                <c:pt idx="71">
                  <c:v>1381</c:v>
                </c:pt>
                <c:pt idx="72">
                  <c:v>1392</c:v>
                </c:pt>
                <c:pt idx="73">
                  <c:v>1390</c:v>
                </c:pt>
                <c:pt idx="74">
                  <c:v>1385</c:v>
                </c:pt>
                <c:pt idx="75">
                  <c:v>1369</c:v>
                </c:pt>
                <c:pt idx="76">
                  <c:v>1362</c:v>
                </c:pt>
                <c:pt idx="77">
                  <c:v>1352</c:v>
                </c:pt>
                <c:pt idx="78">
                  <c:v>1353</c:v>
                </c:pt>
                <c:pt idx="79">
                  <c:v>1362</c:v>
                </c:pt>
                <c:pt idx="80">
                  <c:v>1369</c:v>
                </c:pt>
                <c:pt idx="81">
                  <c:v>1383</c:v>
                </c:pt>
                <c:pt idx="82">
                  <c:v>1379</c:v>
                </c:pt>
                <c:pt idx="83">
                  <c:v>1368</c:v>
                </c:pt>
                <c:pt idx="84">
                  <c:v>1382</c:v>
                </c:pt>
                <c:pt idx="85">
                  <c:v>1375</c:v>
                </c:pt>
                <c:pt idx="86">
                  <c:v>1365</c:v>
                </c:pt>
                <c:pt idx="87">
                  <c:v>1363.2068965517242</c:v>
                </c:pt>
                <c:pt idx="88">
                  <c:v>20.845313468402392</c:v>
                </c:pt>
                <c:pt idx="89">
                  <c:v>1294</c:v>
                </c:pt>
                <c:pt idx="90">
                  <c:v>1344</c:v>
                </c:pt>
                <c:pt idx="91">
                  <c:v>1298</c:v>
                </c:pt>
                <c:pt idx="92">
                  <c:v>1289</c:v>
                </c:pt>
                <c:pt idx="93">
                  <c:v>1322</c:v>
                </c:pt>
                <c:pt idx="94">
                  <c:v>1390</c:v>
                </c:pt>
                <c:pt idx="95">
                  <c:v>1369</c:v>
                </c:pt>
                <c:pt idx="96">
                  <c:v>1304</c:v>
                </c:pt>
                <c:pt idx="97">
                  <c:v>1278</c:v>
                </c:pt>
                <c:pt idx="98">
                  <c:v>1271</c:v>
                </c:pt>
                <c:pt idx="99">
                  <c:v>1271</c:v>
                </c:pt>
                <c:pt idx="100">
                  <c:v>1279</c:v>
                </c:pt>
                <c:pt idx="101">
                  <c:v>1287</c:v>
                </c:pt>
                <c:pt idx="102">
                  <c:v>1294</c:v>
                </c:pt>
                <c:pt idx="103">
                  <c:v>1269</c:v>
                </c:pt>
                <c:pt idx="104">
                  <c:v>1252</c:v>
                </c:pt>
                <c:pt idx="105">
                  <c:v>1263</c:v>
                </c:pt>
                <c:pt idx="106">
                  <c:v>1261</c:v>
                </c:pt>
                <c:pt idx="107">
                  <c:v>1272</c:v>
                </c:pt>
                <c:pt idx="108">
                  <c:v>1287</c:v>
                </c:pt>
                <c:pt idx="109">
                  <c:v>1280</c:v>
                </c:pt>
                <c:pt idx="110">
                  <c:v>1252</c:v>
                </c:pt>
                <c:pt idx="111">
                  <c:v>1236</c:v>
                </c:pt>
                <c:pt idx="112">
                  <c:v>1225</c:v>
                </c:pt>
                <c:pt idx="113">
                  <c:v>1286.9583333333333</c:v>
                </c:pt>
                <c:pt idx="114">
                  <c:v>38.290059064834487</c:v>
                </c:pt>
                <c:pt idx="115">
                  <c:v>1269</c:v>
                </c:pt>
                <c:pt idx="116">
                  <c:v>1266</c:v>
                </c:pt>
                <c:pt idx="117">
                  <c:v>1255</c:v>
                </c:pt>
                <c:pt idx="118">
                  <c:v>1234</c:v>
                </c:pt>
                <c:pt idx="119">
                  <c:v>1226</c:v>
                </c:pt>
                <c:pt idx="120">
                  <c:v>1215</c:v>
                </c:pt>
                <c:pt idx="121">
                  <c:v>1221</c:v>
                </c:pt>
                <c:pt idx="122">
                  <c:v>1227</c:v>
                </c:pt>
                <c:pt idx="123">
                  <c:v>1241</c:v>
                </c:pt>
                <c:pt idx="124">
                  <c:v>1252</c:v>
                </c:pt>
                <c:pt idx="125">
                  <c:v>1269</c:v>
                </c:pt>
                <c:pt idx="126">
                  <c:v>1273</c:v>
                </c:pt>
                <c:pt idx="127">
                  <c:v>1260</c:v>
                </c:pt>
                <c:pt idx="128">
                  <c:v>1258</c:v>
                </c:pt>
                <c:pt idx="129">
                  <c:v>1257</c:v>
                </c:pt>
                <c:pt idx="130">
                  <c:v>1256</c:v>
                </c:pt>
                <c:pt idx="131">
                  <c:v>1262</c:v>
                </c:pt>
                <c:pt idx="132">
                  <c:v>1248</c:v>
                </c:pt>
                <c:pt idx="133">
                  <c:v>1243</c:v>
                </c:pt>
                <c:pt idx="134">
                  <c:v>1255</c:v>
                </c:pt>
                <c:pt idx="135">
                  <c:v>1251</c:v>
                </c:pt>
                <c:pt idx="136">
                  <c:v>1263</c:v>
                </c:pt>
                <c:pt idx="137">
                  <c:v>1258</c:v>
                </c:pt>
                <c:pt idx="138">
                  <c:v>1254</c:v>
                </c:pt>
                <c:pt idx="139">
                  <c:v>1234</c:v>
                </c:pt>
                <c:pt idx="140">
                  <c:v>1232</c:v>
                </c:pt>
                <c:pt idx="141">
                  <c:v>1230</c:v>
                </c:pt>
                <c:pt idx="142">
                  <c:v>1251</c:v>
                </c:pt>
                <c:pt idx="143">
                  <c:v>1252</c:v>
                </c:pt>
                <c:pt idx="144">
                  <c:v>1248.6896551724137</c:v>
                </c:pt>
                <c:pt idx="145">
                  <c:v>15.46910157210975</c:v>
                </c:pt>
                <c:pt idx="146">
                  <c:v>1437</c:v>
                </c:pt>
                <c:pt idx="147">
                  <c:v>1435</c:v>
                </c:pt>
                <c:pt idx="148">
                  <c:v>1460</c:v>
                </c:pt>
                <c:pt idx="149">
                  <c:v>1449</c:v>
                </c:pt>
                <c:pt idx="150">
                  <c:v>1407</c:v>
                </c:pt>
                <c:pt idx="151">
                  <c:v>1379</c:v>
                </c:pt>
                <c:pt idx="152">
                  <c:v>1388</c:v>
                </c:pt>
                <c:pt idx="153">
                  <c:v>1384</c:v>
                </c:pt>
                <c:pt idx="154">
                  <c:v>1395</c:v>
                </c:pt>
                <c:pt idx="155">
                  <c:v>1380</c:v>
                </c:pt>
                <c:pt idx="156">
                  <c:v>1379</c:v>
                </c:pt>
                <c:pt idx="157">
                  <c:v>1379</c:v>
                </c:pt>
                <c:pt idx="158">
                  <c:v>1387</c:v>
                </c:pt>
                <c:pt idx="159">
                  <c:v>1383</c:v>
                </c:pt>
                <c:pt idx="160">
                  <c:v>1381</c:v>
                </c:pt>
                <c:pt idx="161">
                  <c:v>1371</c:v>
                </c:pt>
                <c:pt idx="162">
                  <c:v>1360</c:v>
                </c:pt>
                <c:pt idx="163">
                  <c:v>1350</c:v>
                </c:pt>
                <c:pt idx="164">
                  <c:v>1354</c:v>
                </c:pt>
                <c:pt idx="165">
                  <c:v>1347</c:v>
                </c:pt>
                <c:pt idx="166">
                  <c:v>1322</c:v>
                </c:pt>
                <c:pt idx="167">
                  <c:v>1307</c:v>
                </c:pt>
                <c:pt idx="168">
                  <c:v>1303</c:v>
                </c:pt>
                <c:pt idx="169">
                  <c:v>1309</c:v>
                </c:pt>
                <c:pt idx="170">
                  <c:v>1324</c:v>
                </c:pt>
                <c:pt idx="171">
                  <c:v>1327</c:v>
                </c:pt>
                <c:pt idx="172">
                  <c:v>1332</c:v>
                </c:pt>
                <c:pt idx="173">
                  <c:v>1337</c:v>
                </c:pt>
                <c:pt idx="174">
                  <c:v>1344</c:v>
                </c:pt>
                <c:pt idx="175">
                  <c:v>1345</c:v>
                </c:pt>
                <c:pt idx="176">
                  <c:v>1351</c:v>
                </c:pt>
                <c:pt idx="177">
                  <c:v>1349</c:v>
                </c:pt>
                <c:pt idx="178">
                  <c:v>1349</c:v>
                </c:pt>
                <c:pt idx="179">
                  <c:v>1340</c:v>
                </c:pt>
                <c:pt idx="180">
                  <c:v>1366</c:v>
                </c:pt>
                <c:pt idx="181">
                  <c:v>39.565059577788325</c:v>
                </c:pt>
                <c:pt idx="182">
                  <c:v>1497</c:v>
                </c:pt>
                <c:pt idx="183">
                  <c:v>1497</c:v>
                </c:pt>
                <c:pt idx="184">
                  <c:v>1509</c:v>
                </c:pt>
                <c:pt idx="185">
                  <c:v>1543</c:v>
                </c:pt>
                <c:pt idx="186">
                  <c:v>1495</c:v>
                </c:pt>
                <c:pt idx="187">
                  <c:v>1497</c:v>
                </c:pt>
                <c:pt idx="188">
                  <c:v>1497</c:v>
                </c:pt>
                <c:pt idx="189">
                  <c:v>1469</c:v>
                </c:pt>
                <c:pt idx="190">
                  <c:v>1502</c:v>
                </c:pt>
                <c:pt idx="191">
                  <c:v>1466</c:v>
                </c:pt>
                <c:pt idx="192">
                  <c:v>1467</c:v>
                </c:pt>
                <c:pt idx="193">
                  <c:v>1519</c:v>
                </c:pt>
                <c:pt idx="194">
                  <c:v>1522</c:v>
                </c:pt>
                <c:pt idx="195">
                  <c:v>1487</c:v>
                </c:pt>
                <c:pt idx="196">
                  <c:v>1480</c:v>
                </c:pt>
                <c:pt idx="197">
                  <c:v>1498</c:v>
                </c:pt>
                <c:pt idx="198">
                  <c:v>1505</c:v>
                </c:pt>
                <c:pt idx="199">
                  <c:v>1497</c:v>
                </c:pt>
                <c:pt idx="200">
                  <c:v>1501</c:v>
                </c:pt>
                <c:pt idx="201">
                  <c:v>1510</c:v>
                </c:pt>
                <c:pt idx="202">
                  <c:v>1478</c:v>
                </c:pt>
                <c:pt idx="203">
                  <c:v>1476</c:v>
                </c:pt>
                <c:pt idx="204">
                  <c:v>1475</c:v>
                </c:pt>
                <c:pt idx="205">
                  <c:v>1468</c:v>
                </c:pt>
                <c:pt idx="206">
                  <c:v>1457</c:v>
                </c:pt>
                <c:pt idx="207">
                  <c:v>1446</c:v>
                </c:pt>
                <c:pt idx="208">
                  <c:v>1442</c:v>
                </c:pt>
                <c:pt idx="209">
                  <c:v>1443</c:v>
                </c:pt>
                <c:pt idx="210">
                  <c:v>1442</c:v>
                </c:pt>
                <c:pt idx="211">
                  <c:v>1444</c:v>
                </c:pt>
                <c:pt idx="212">
                  <c:v>1439</c:v>
                </c:pt>
                <c:pt idx="213">
                  <c:v>1482.8387096774193</c:v>
                </c:pt>
                <c:pt idx="214">
                  <c:v>27.038363824007131</c:v>
                </c:pt>
                <c:pt idx="215">
                  <c:v>1374</c:v>
                </c:pt>
                <c:pt idx="216">
                  <c:v>1366</c:v>
                </c:pt>
                <c:pt idx="217">
                  <c:v>1362</c:v>
                </c:pt>
                <c:pt idx="218">
                  <c:v>1359</c:v>
                </c:pt>
                <c:pt idx="219">
                  <c:v>1359</c:v>
                </c:pt>
                <c:pt idx="220">
                  <c:v>1351</c:v>
                </c:pt>
                <c:pt idx="221">
                  <c:v>1350</c:v>
                </c:pt>
                <c:pt idx="222">
                  <c:v>1350</c:v>
                </c:pt>
                <c:pt idx="223">
                  <c:v>1353</c:v>
                </c:pt>
                <c:pt idx="224">
                  <c:v>1353</c:v>
                </c:pt>
                <c:pt idx="225">
                  <c:v>1350</c:v>
                </c:pt>
                <c:pt idx="226">
                  <c:v>1361</c:v>
                </c:pt>
                <c:pt idx="227">
                  <c:v>1363</c:v>
                </c:pt>
                <c:pt idx="228">
                  <c:v>1363</c:v>
                </c:pt>
                <c:pt idx="229">
                  <c:v>1365</c:v>
                </c:pt>
                <c:pt idx="230">
                  <c:v>1366</c:v>
                </c:pt>
                <c:pt idx="231">
                  <c:v>1368</c:v>
                </c:pt>
                <c:pt idx="232">
                  <c:v>1373</c:v>
                </c:pt>
                <c:pt idx="233">
                  <c:v>1375</c:v>
                </c:pt>
                <c:pt idx="234">
                  <c:v>1381</c:v>
                </c:pt>
                <c:pt idx="235">
                  <c:v>1377</c:v>
                </c:pt>
                <c:pt idx="236">
                  <c:v>1381</c:v>
                </c:pt>
                <c:pt idx="237">
                  <c:v>1383</c:v>
                </c:pt>
                <c:pt idx="238">
                  <c:v>1377</c:v>
                </c:pt>
                <c:pt idx="239">
                  <c:v>1380</c:v>
                </c:pt>
                <c:pt idx="240">
                  <c:v>1375</c:v>
                </c:pt>
                <c:pt idx="241">
                  <c:v>1375</c:v>
                </c:pt>
                <c:pt idx="242">
                  <c:v>1372</c:v>
                </c:pt>
                <c:pt idx="243">
                  <c:v>1374</c:v>
                </c:pt>
                <c:pt idx="244">
                  <c:v>1369</c:v>
                </c:pt>
                <c:pt idx="245">
                  <c:v>1371</c:v>
                </c:pt>
              </c:numCache>
            </c:numRef>
          </c:yVal>
        </c:ser>
        <c:ser>
          <c:idx val="2"/>
          <c:order val="2"/>
          <c:tx>
            <c:v>695 nm</c:v>
          </c:tx>
          <c:spPr>
            <a:ln w="28575">
              <a:noFill/>
            </a:ln>
          </c:spPr>
          <c:yVal>
            <c:numRef>
              <c:f>[1]Sheet1!$I$3:$I$248</c:f>
              <c:numCache>
                <c:formatCode>General</c:formatCode>
                <c:ptCount val="246"/>
                <c:pt idx="0">
                  <c:v>50</c:v>
                </c:pt>
                <c:pt idx="1">
                  <c:v>50</c:v>
                </c:pt>
                <c:pt idx="2">
                  <c:v>52</c:v>
                </c:pt>
                <c:pt idx="3">
                  <c:v>53</c:v>
                </c:pt>
                <c:pt idx="4">
                  <c:v>52</c:v>
                </c:pt>
                <c:pt idx="5">
                  <c:v>53</c:v>
                </c:pt>
                <c:pt idx="6">
                  <c:v>51</c:v>
                </c:pt>
                <c:pt idx="7">
                  <c:v>49</c:v>
                </c:pt>
                <c:pt idx="8">
                  <c:v>50</c:v>
                </c:pt>
                <c:pt idx="9">
                  <c:v>52</c:v>
                </c:pt>
                <c:pt idx="10">
                  <c:v>51</c:v>
                </c:pt>
                <c:pt idx="11">
                  <c:v>51</c:v>
                </c:pt>
                <c:pt idx="12">
                  <c:v>52</c:v>
                </c:pt>
                <c:pt idx="13">
                  <c:v>50</c:v>
                </c:pt>
                <c:pt idx="14">
                  <c:v>51</c:v>
                </c:pt>
                <c:pt idx="15">
                  <c:v>50</c:v>
                </c:pt>
                <c:pt idx="16">
                  <c:v>51</c:v>
                </c:pt>
                <c:pt idx="17">
                  <c:v>51</c:v>
                </c:pt>
                <c:pt idx="18">
                  <c:v>52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51</c:v>
                </c:pt>
                <c:pt idx="23">
                  <c:v>51</c:v>
                </c:pt>
                <c:pt idx="24">
                  <c:v>52</c:v>
                </c:pt>
                <c:pt idx="25">
                  <c:v>52</c:v>
                </c:pt>
                <c:pt idx="26">
                  <c:v>52</c:v>
                </c:pt>
                <c:pt idx="27">
                  <c:v>51</c:v>
                </c:pt>
                <c:pt idx="28">
                  <c:v>53</c:v>
                </c:pt>
                <c:pt idx="29">
                  <c:v>51.137931034482762</c:v>
                </c:pt>
                <c:pt idx="30">
                  <c:v>1.0597889928470343</c:v>
                </c:pt>
                <c:pt idx="31">
                  <c:v>45</c:v>
                </c:pt>
                <c:pt idx="32">
                  <c:v>52</c:v>
                </c:pt>
                <c:pt idx="33">
                  <c:v>50</c:v>
                </c:pt>
                <c:pt idx="34">
                  <c:v>52</c:v>
                </c:pt>
                <c:pt idx="35">
                  <c:v>51</c:v>
                </c:pt>
                <c:pt idx="36">
                  <c:v>46</c:v>
                </c:pt>
                <c:pt idx="37">
                  <c:v>50</c:v>
                </c:pt>
                <c:pt idx="38">
                  <c:v>47</c:v>
                </c:pt>
                <c:pt idx="39">
                  <c:v>52</c:v>
                </c:pt>
                <c:pt idx="40">
                  <c:v>46</c:v>
                </c:pt>
                <c:pt idx="41">
                  <c:v>54</c:v>
                </c:pt>
                <c:pt idx="42">
                  <c:v>48</c:v>
                </c:pt>
                <c:pt idx="43">
                  <c:v>51</c:v>
                </c:pt>
                <c:pt idx="44">
                  <c:v>47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51</c:v>
                </c:pt>
                <c:pt idx="49">
                  <c:v>47</c:v>
                </c:pt>
                <c:pt idx="50">
                  <c:v>48</c:v>
                </c:pt>
                <c:pt idx="51">
                  <c:v>55</c:v>
                </c:pt>
                <c:pt idx="52">
                  <c:v>47</c:v>
                </c:pt>
                <c:pt idx="53">
                  <c:v>49</c:v>
                </c:pt>
                <c:pt idx="54">
                  <c:v>53</c:v>
                </c:pt>
                <c:pt idx="55">
                  <c:v>51</c:v>
                </c:pt>
                <c:pt idx="56">
                  <c:v>49.68</c:v>
                </c:pt>
                <c:pt idx="57">
                  <c:v>2.6255158223353807</c:v>
                </c:pt>
                <c:pt idx="58">
                  <c:v>53</c:v>
                </c:pt>
                <c:pt idx="59">
                  <c:v>48</c:v>
                </c:pt>
                <c:pt idx="60">
                  <c:v>46</c:v>
                </c:pt>
                <c:pt idx="61">
                  <c:v>49</c:v>
                </c:pt>
                <c:pt idx="62">
                  <c:v>52</c:v>
                </c:pt>
                <c:pt idx="63">
                  <c:v>48</c:v>
                </c:pt>
                <c:pt idx="64">
                  <c:v>50</c:v>
                </c:pt>
                <c:pt idx="65">
                  <c:v>52</c:v>
                </c:pt>
                <c:pt idx="66">
                  <c:v>46</c:v>
                </c:pt>
                <c:pt idx="67">
                  <c:v>50</c:v>
                </c:pt>
                <c:pt idx="68">
                  <c:v>46</c:v>
                </c:pt>
                <c:pt idx="69">
                  <c:v>49</c:v>
                </c:pt>
                <c:pt idx="70">
                  <c:v>51</c:v>
                </c:pt>
                <c:pt idx="71">
                  <c:v>49</c:v>
                </c:pt>
                <c:pt idx="72">
                  <c:v>52</c:v>
                </c:pt>
                <c:pt idx="73">
                  <c:v>46</c:v>
                </c:pt>
                <c:pt idx="74">
                  <c:v>51</c:v>
                </c:pt>
                <c:pt idx="75">
                  <c:v>48</c:v>
                </c:pt>
                <c:pt idx="76">
                  <c:v>48</c:v>
                </c:pt>
                <c:pt idx="77">
                  <c:v>55</c:v>
                </c:pt>
                <c:pt idx="78">
                  <c:v>47</c:v>
                </c:pt>
                <c:pt idx="79">
                  <c:v>48</c:v>
                </c:pt>
                <c:pt idx="80">
                  <c:v>52</c:v>
                </c:pt>
                <c:pt idx="81">
                  <c:v>48</c:v>
                </c:pt>
                <c:pt idx="82">
                  <c:v>51</c:v>
                </c:pt>
                <c:pt idx="83">
                  <c:v>50</c:v>
                </c:pt>
                <c:pt idx="84">
                  <c:v>50</c:v>
                </c:pt>
                <c:pt idx="85">
                  <c:v>52</c:v>
                </c:pt>
                <c:pt idx="86">
                  <c:v>47</c:v>
                </c:pt>
                <c:pt idx="87">
                  <c:v>49.448275862068968</c:v>
                </c:pt>
                <c:pt idx="88">
                  <c:v>2.3692404885555129</c:v>
                </c:pt>
                <c:pt idx="89">
                  <c:v>76</c:v>
                </c:pt>
                <c:pt idx="90">
                  <c:v>74</c:v>
                </c:pt>
                <c:pt idx="91">
                  <c:v>72</c:v>
                </c:pt>
                <c:pt idx="92">
                  <c:v>73</c:v>
                </c:pt>
                <c:pt idx="93">
                  <c:v>77</c:v>
                </c:pt>
                <c:pt idx="94">
                  <c:v>74</c:v>
                </c:pt>
                <c:pt idx="95">
                  <c:v>80</c:v>
                </c:pt>
                <c:pt idx="96">
                  <c:v>87</c:v>
                </c:pt>
                <c:pt idx="97">
                  <c:v>79</c:v>
                </c:pt>
                <c:pt idx="98">
                  <c:v>76</c:v>
                </c:pt>
                <c:pt idx="99">
                  <c:v>81</c:v>
                </c:pt>
                <c:pt idx="100">
                  <c:v>82</c:v>
                </c:pt>
                <c:pt idx="101">
                  <c:v>86</c:v>
                </c:pt>
                <c:pt idx="102">
                  <c:v>86</c:v>
                </c:pt>
                <c:pt idx="103">
                  <c:v>87</c:v>
                </c:pt>
                <c:pt idx="104">
                  <c:v>84</c:v>
                </c:pt>
                <c:pt idx="105">
                  <c:v>82</c:v>
                </c:pt>
                <c:pt idx="106">
                  <c:v>85</c:v>
                </c:pt>
                <c:pt idx="107">
                  <c:v>84</c:v>
                </c:pt>
                <c:pt idx="108">
                  <c:v>80</c:v>
                </c:pt>
                <c:pt idx="109">
                  <c:v>84</c:v>
                </c:pt>
                <c:pt idx="110">
                  <c:v>82</c:v>
                </c:pt>
                <c:pt idx="111">
                  <c:v>76</c:v>
                </c:pt>
                <c:pt idx="112">
                  <c:v>81</c:v>
                </c:pt>
                <c:pt idx="113">
                  <c:v>80.333333333333329</c:v>
                </c:pt>
                <c:pt idx="114">
                  <c:v>4.6500740215396057</c:v>
                </c:pt>
                <c:pt idx="115">
                  <c:v>93</c:v>
                </c:pt>
                <c:pt idx="116">
                  <c:v>87</c:v>
                </c:pt>
                <c:pt idx="117">
                  <c:v>76</c:v>
                </c:pt>
                <c:pt idx="118">
                  <c:v>76</c:v>
                </c:pt>
                <c:pt idx="119">
                  <c:v>73</c:v>
                </c:pt>
                <c:pt idx="120">
                  <c:v>74</c:v>
                </c:pt>
                <c:pt idx="121">
                  <c:v>74</c:v>
                </c:pt>
                <c:pt idx="122">
                  <c:v>79</c:v>
                </c:pt>
                <c:pt idx="123">
                  <c:v>80</c:v>
                </c:pt>
                <c:pt idx="124">
                  <c:v>84</c:v>
                </c:pt>
                <c:pt idx="125">
                  <c:v>88</c:v>
                </c:pt>
                <c:pt idx="126">
                  <c:v>88</c:v>
                </c:pt>
                <c:pt idx="127">
                  <c:v>87</c:v>
                </c:pt>
                <c:pt idx="128">
                  <c:v>82</c:v>
                </c:pt>
                <c:pt idx="129">
                  <c:v>76</c:v>
                </c:pt>
                <c:pt idx="130">
                  <c:v>82</c:v>
                </c:pt>
                <c:pt idx="131">
                  <c:v>80</c:v>
                </c:pt>
                <c:pt idx="132">
                  <c:v>73</c:v>
                </c:pt>
                <c:pt idx="133">
                  <c:v>79</c:v>
                </c:pt>
                <c:pt idx="134">
                  <c:v>77</c:v>
                </c:pt>
                <c:pt idx="135">
                  <c:v>79</c:v>
                </c:pt>
                <c:pt idx="136">
                  <c:v>82</c:v>
                </c:pt>
                <c:pt idx="137">
                  <c:v>84</c:v>
                </c:pt>
                <c:pt idx="138">
                  <c:v>87</c:v>
                </c:pt>
                <c:pt idx="139">
                  <c:v>84</c:v>
                </c:pt>
                <c:pt idx="140">
                  <c:v>89</c:v>
                </c:pt>
                <c:pt idx="141">
                  <c:v>85</c:v>
                </c:pt>
                <c:pt idx="142">
                  <c:v>88</c:v>
                </c:pt>
                <c:pt idx="143">
                  <c:v>82</c:v>
                </c:pt>
                <c:pt idx="144">
                  <c:v>81.65517241379311</c:v>
                </c:pt>
                <c:pt idx="145">
                  <c:v>5.4397732494035544</c:v>
                </c:pt>
                <c:pt idx="146">
                  <c:v>301</c:v>
                </c:pt>
                <c:pt idx="147">
                  <c:v>294</c:v>
                </c:pt>
                <c:pt idx="148">
                  <c:v>302</c:v>
                </c:pt>
                <c:pt idx="149">
                  <c:v>293</c:v>
                </c:pt>
                <c:pt idx="150">
                  <c:v>292</c:v>
                </c:pt>
                <c:pt idx="151">
                  <c:v>299</c:v>
                </c:pt>
                <c:pt idx="152">
                  <c:v>307</c:v>
                </c:pt>
                <c:pt idx="153">
                  <c:v>307</c:v>
                </c:pt>
                <c:pt idx="154">
                  <c:v>311</c:v>
                </c:pt>
                <c:pt idx="155">
                  <c:v>316</c:v>
                </c:pt>
                <c:pt idx="156">
                  <c:v>324</c:v>
                </c:pt>
                <c:pt idx="157">
                  <c:v>331</c:v>
                </c:pt>
                <c:pt idx="158">
                  <c:v>335</c:v>
                </c:pt>
                <c:pt idx="159">
                  <c:v>341</c:v>
                </c:pt>
                <c:pt idx="160">
                  <c:v>338</c:v>
                </c:pt>
                <c:pt idx="161">
                  <c:v>324</c:v>
                </c:pt>
                <c:pt idx="162">
                  <c:v>304</c:v>
                </c:pt>
                <c:pt idx="163">
                  <c:v>289</c:v>
                </c:pt>
                <c:pt idx="164">
                  <c:v>277</c:v>
                </c:pt>
                <c:pt idx="165">
                  <c:v>274</c:v>
                </c:pt>
                <c:pt idx="166">
                  <c:v>265</c:v>
                </c:pt>
                <c:pt idx="167">
                  <c:v>254</c:v>
                </c:pt>
                <c:pt idx="168">
                  <c:v>251</c:v>
                </c:pt>
                <c:pt idx="169">
                  <c:v>251</c:v>
                </c:pt>
                <c:pt idx="170">
                  <c:v>248</c:v>
                </c:pt>
                <c:pt idx="171">
                  <c:v>255</c:v>
                </c:pt>
                <c:pt idx="172">
                  <c:v>265</c:v>
                </c:pt>
                <c:pt idx="173">
                  <c:v>271</c:v>
                </c:pt>
                <c:pt idx="174">
                  <c:v>264</c:v>
                </c:pt>
                <c:pt idx="175">
                  <c:v>265</c:v>
                </c:pt>
                <c:pt idx="176">
                  <c:v>255</c:v>
                </c:pt>
                <c:pt idx="177">
                  <c:v>250</c:v>
                </c:pt>
                <c:pt idx="178">
                  <c:v>260</c:v>
                </c:pt>
                <c:pt idx="179">
                  <c:v>274</c:v>
                </c:pt>
                <c:pt idx="180">
                  <c:v>287.85294117647061</c:v>
                </c:pt>
                <c:pt idx="181">
                  <c:v>28.960927024486779</c:v>
                </c:pt>
                <c:pt idx="182">
                  <c:v>540</c:v>
                </c:pt>
                <c:pt idx="183">
                  <c:v>513</c:v>
                </c:pt>
                <c:pt idx="184">
                  <c:v>546</c:v>
                </c:pt>
                <c:pt idx="185">
                  <c:v>533</c:v>
                </c:pt>
                <c:pt idx="186">
                  <c:v>539</c:v>
                </c:pt>
                <c:pt idx="187">
                  <c:v>516</c:v>
                </c:pt>
                <c:pt idx="188">
                  <c:v>512</c:v>
                </c:pt>
                <c:pt idx="189">
                  <c:v>534</c:v>
                </c:pt>
                <c:pt idx="190">
                  <c:v>517</c:v>
                </c:pt>
                <c:pt idx="191">
                  <c:v>488</c:v>
                </c:pt>
                <c:pt idx="192">
                  <c:v>504</c:v>
                </c:pt>
                <c:pt idx="193">
                  <c:v>492</c:v>
                </c:pt>
                <c:pt idx="194">
                  <c:v>515</c:v>
                </c:pt>
                <c:pt idx="195">
                  <c:v>517</c:v>
                </c:pt>
                <c:pt idx="196">
                  <c:v>516</c:v>
                </c:pt>
                <c:pt idx="197">
                  <c:v>499</c:v>
                </c:pt>
                <c:pt idx="198">
                  <c:v>508</c:v>
                </c:pt>
                <c:pt idx="199">
                  <c:v>489</c:v>
                </c:pt>
                <c:pt idx="200">
                  <c:v>491</c:v>
                </c:pt>
                <c:pt idx="201">
                  <c:v>494</c:v>
                </c:pt>
                <c:pt idx="202">
                  <c:v>495</c:v>
                </c:pt>
                <c:pt idx="203">
                  <c:v>493</c:v>
                </c:pt>
                <c:pt idx="204">
                  <c:v>491</c:v>
                </c:pt>
                <c:pt idx="205">
                  <c:v>486</c:v>
                </c:pt>
                <c:pt idx="206">
                  <c:v>486</c:v>
                </c:pt>
                <c:pt idx="207">
                  <c:v>493</c:v>
                </c:pt>
                <c:pt idx="208">
                  <c:v>508</c:v>
                </c:pt>
                <c:pt idx="209">
                  <c:v>518</c:v>
                </c:pt>
                <c:pt idx="210">
                  <c:v>514</c:v>
                </c:pt>
                <c:pt idx="211">
                  <c:v>505</c:v>
                </c:pt>
                <c:pt idx="212">
                  <c:v>501</c:v>
                </c:pt>
                <c:pt idx="213">
                  <c:v>508.16129032258067</c:v>
                </c:pt>
                <c:pt idx="214">
                  <c:v>17.105743234741283</c:v>
                </c:pt>
                <c:pt idx="215">
                  <c:v>485</c:v>
                </c:pt>
                <c:pt idx="216">
                  <c:v>450</c:v>
                </c:pt>
                <c:pt idx="217">
                  <c:v>454</c:v>
                </c:pt>
                <c:pt idx="218">
                  <c:v>463</c:v>
                </c:pt>
                <c:pt idx="219">
                  <c:v>469</c:v>
                </c:pt>
                <c:pt idx="220">
                  <c:v>465</c:v>
                </c:pt>
                <c:pt idx="221">
                  <c:v>466</c:v>
                </c:pt>
                <c:pt idx="222">
                  <c:v>469</c:v>
                </c:pt>
                <c:pt idx="223">
                  <c:v>471</c:v>
                </c:pt>
                <c:pt idx="224">
                  <c:v>472</c:v>
                </c:pt>
                <c:pt idx="225">
                  <c:v>480</c:v>
                </c:pt>
                <c:pt idx="226">
                  <c:v>484</c:v>
                </c:pt>
                <c:pt idx="227">
                  <c:v>476</c:v>
                </c:pt>
                <c:pt idx="228">
                  <c:v>476</c:v>
                </c:pt>
                <c:pt idx="229">
                  <c:v>479</c:v>
                </c:pt>
                <c:pt idx="230">
                  <c:v>480</c:v>
                </c:pt>
                <c:pt idx="231">
                  <c:v>484</c:v>
                </c:pt>
                <c:pt idx="232">
                  <c:v>478</c:v>
                </c:pt>
                <c:pt idx="233">
                  <c:v>479</c:v>
                </c:pt>
                <c:pt idx="234">
                  <c:v>488</c:v>
                </c:pt>
                <c:pt idx="235">
                  <c:v>485</c:v>
                </c:pt>
                <c:pt idx="236">
                  <c:v>490</c:v>
                </c:pt>
                <c:pt idx="237">
                  <c:v>491</c:v>
                </c:pt>
                <c:pt idx="238">
                  <c:v>496</c:v>
                </c:pt>
                <c:pt idx="239">
                  <c:v>492</c:v>
                </c:pt>
                <c:pt idx="240">
                  <c:v>497</c:v>
                </c:pt>
                <c:pt idx="241">
                  <c:v>493</c:v>
                </c:pt>
                <c:pt idx="242">
                  <c:v>496</c:v>
                </c:pt>
                <c:pt idx="243">
                  <c:v>493</c:v>
                </c:pt>
                <c:pt idx="244">
                  <c:v>497</c:v>
                </c:pt>
                <c:pt idx="245">
                  <c:v>492</c:v>
                </c:pt>
              </c:numCache>
            </c:numRef>
          </c:yVal>
        </c:ser>
        <c:dLbls/>
        <c:axId val="104211200"/>
        <c:axId val="104213120"/>
      </c:scatterChart>
      <c:valAx>
        <c:axId val="1042112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Equivalent (s)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4213120"/>
        <c:crosses val="autoZero"/>
        <c:crossBetween val="midCat"/>
      </c:valAx>
      <c:valAx>
        <c:axId val="10421312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Counts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extTo"/>
        <c:crossAx val="104211200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NEPCC.6 </a:t>
            </a:r>
            <a:r>
              <a:rPr lang="en-US" sz="1400" baseline="0"/>
              <a:t>ECO Puck Conc w/</a:t>
            </a:r>
            <a:r>
              <a:rPr lang="en-US" sz="1400" b="1" i="0" u="none" strike="noStrike" baseline="0"/>
              <a:t>Experimental Conc</a:t>
            </a:r>
            <a:endParaRPr lang="en-US" sz="1400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trendline>
            <c:trendlineType val="linear"/>
          </c:trendline>
          <c:xVal>
            <c:numRef>
              <c:f>'11JulECO_Hetero'!$O$10:$O$15</c:f>
              <c:numCache>
                <c:formatCode>General</c:formatCode>
                <c:ptCount val="6"/>
                <c:pt idx="0">
                  <c:v>0</c:v>
                </c:pt>
                <c:pt idx="1">
                  <c:v>0.99900099900099892</c:v>
                </c:pt>
                <c:pt idx="2">
                  <c:v>1.9960079840319362</c:v>
                </c:pt>
                <c:pt idx="3">
                  <c:v>9.9009900990099009</c:v>
                </c:pt>
                <c:pt idx="4">
                  <c:v>19.607843137254903</c:v>
                </c:pt>
                <c:pt idx="5">
                  <c:v>19.607843137254903</c:v>
                </c:pt>
              </c:numCache>
            </c:numRef>
          </c:xVal>
          <c:yVal>
            <c:numRef>
              <c:f>'11JulECO_Hetero'!$S$10:$S$15</c:f>
              <c:numCache>
                <c:formatCode>General</c:formatCode>
                <c:ptCount val="6"/>
                <c:pt idx="0">
                  <c:v>6.6833914060344824E-3</c:v>
                </c:pt>
                <c:pt idx="1">
                  <c:v>6.5686909749999994E-3</c:v>
                </c:pt>
                <c:pt idx="2">
                  <c:v>6.5266155439655171E-3</c:v>
                </c:pt>
                <c:pt idx="3">
                  <c:v>7.2072093573529415E-3</c:v>
                </c:pt>
                <c:pt idx="4">
                  <c:v>7.6568663782258057E-3</c:v>
                </c:pt>
                <c:pt idx="5">
                  <c:v>7.4631244427419358E-3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trendline>
            <c:trendlineType val="linear"/>
          </c:trendline>
          <c:xVal>
            <c:numRef>
              <c:f>'11JulECO_Hetero'!$O$10:$O$15</c:f>
              <c:numCache>
                <c:formatCode>General</c:formatCode>
                <c:ptCount val="6"/>
                <c:pt idx="0">
                  <c:v>0</c:v>
                </c:pt>
                <c:pt idx="1">
                  <c:v>0.99900099900099892</c:v>
                </c:pt>
                <c:pt idx="2">
                  <c:v>1.9960079840319362</c:v>
                </c:pt>
                <c:pt idx="3">
                  <c:v>9.9009900990099009</c:v>
                </c:pt>
                <c:pt idx="4">
                  <c:v>19.607843137254903</c:v>
                </c:pt>
                <c:pt idx="5">
                  <c:v>19.607843137254903</c:v>
                </c:pt>
              </c:numCache>
            </c:numRef>
          </c:xVal>
          <c:yVal>
            <c:numRef>
              <c:f>'11JulECO_Hetero'!$W$10:$W$15</c:f>
              <c:numCache>
                <c:formatCode>General</c:formatCode>
                <c:ptCount val="6"/>
                <c:pt idx="0">
                  <c:v>4.6539131346793102E-3</c:v>
                </c:pt>
                <c:pt idx="1">
                  <c:v>4.3858994349666655E-3</c:v>
                </c:pt>
                <c:pt idx="2">
                  <c:v>4.2513850312310333E-3</c:v>
                </c:pt>
                <c:pt idx="3">
                  <c:v>4.6637308932999996E-3</c:v>
                </c:pt>
                <c:pt idx="4">
                  <c:v>5.0744189578161283E-3</c:v>
                </c:pt>
                <c:pt idx="5">
                  <c:v>4.6671325062032252E-3</c:v>
                </c:pt>
              </c:numCache>
            </c:numRef>
          </c:yVal>
        </c:ser>
        <c:ser>
          <c:idx val="2"/>
          <c:order val="2"/>
          <c:tx>
            <c:v>695 nm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40547074760816187"/>
                  <c:y val="-3.8281752753908466E-2"/>
                </c:manualLayout>
              </c:layout>
              <c:numFmt formatCode="General" sourceLinked="0"/>
            </c:trendlineLbl>
          </c:trendline>
          <c:xVal>
            <c:numRef>
              <c:f>'11JulECO_Hetero'!$O$10:$O$15</c:f>
              <c:numCache>
                <c:formatCode>General</c:formatCode>
                <c:ptCount val="6"/>
                <c:pt idx="0">
                  <c:v>0</c:v>
                </c:pt>
                <c:pt idx="1">
                  <c:v>0.99900099900099892</c:v>
                </c:pt>
                <c:pt idx="2">
                  <c:v>1.9960079840319362</c:v>
                </c:pt>
                <c:pt idx="3">
                  <c:v>9.9009900990099009</c:v>
                </c:pt>
                <c:pt idx="4">
                  <c:v>19.607843137254903</c:v>
                </c:pt>
                <c:pt idx="5">
                  <c:v>19.607843137254903</c:v>
                </c:pt>
              </c:numCache>
            </c:numRef>
          </c:xVal>
          <c:yVal>
            <c:numRef>
              <c:f>'11JulECO_Hetero'!$AA$10:$AA$15</c:f>
              <c:numCache>
                <c:formatCode>General</c:formatCode>
                <c:ptCount val="6"/>
                <c:pt idx="0">
                  <c:v>9.8176303448276481E-3</c:v>
                </c:pt>
                <c:pt idx="1">
                  <c:v>0.38043832</c:v>
                </c:pt>
                <c:pt idx="2">
                  <c:v>0.39630038896551739</c:v>
                </c:pt>
                <c:pt idx="3">
                  <c:v>2.8706736141176474</c:v>
                </c:pt>
                <c:pt idx="4">
                  <c:v>5.514373803870968</c:v>
                </c:pt>
                <c:pt idx="5">
                  <c:v>5.1803092877419354</c:v>
                </c:pt>
              </c:numCache>
            </c:numRef>
          </c:yVal>
        </c:ser>
        <c:dLbls/>
        <c:axId val="106420864"/>
        <c:axId val="106435328"/>
      </c:scatterChart>
      <c:valAx>
        <c:axId val="1064208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Exp't</a:t>
                </a:r>
                <a:r>
                  <a:rPr lang="en-US" baseline="0"/>
                  <a:t> Conc (mL/L)</a:t>
                </a:r>
                <a:endParaRPr lang="en-US"/>
              </a:p>
            </c:rich>
          </c:tx>
          <c:layout/>
        </c:title>
        <c:numFmt formatCode="General" sourceLinked="1"/>
        <c:majorTickMark val="none"/>
        <c:tickLblPos val="nextTo"/>
        <c:crossAx val="106435328"/>
        <c:crosses val="autoZero"/>
        <c:crossBetween val="midCat"/>
      </c:valAx>
      <c:valAx>
        <c:axId val="10643532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400"/>
                </a:pPr>
                <a:r>
                  <a:rPr lang="en-US" sz="1000" b="1" i="0" baseline="0"/>
                  <a:t>ECO Puck Conc (ug/L)</a:t>
                </a:r>
                <a:endParaRPr lang="en-US" sz="400"/>
              </a:p>
            </c:rich>
          </c:tx>
          <c:layout/>
        </c:title>
        <c:numFmt formatCode="General" sourceLinked="1"/>
        <c:majorTickMark val="none"/>
        <c:tickLblPos val="nextTo"/>
        <c:crossAx val="1064208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935619617795687"/>
          <c:y val="0.21194941541398205"/>
          <c:w val="0.26122222222222202"/>
          <c:h val="0.5999628102913469"/>
        </c:manualLayout>
      </c:layout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Heterosigma </a:t>
            </a:r>
            <a:r>
              <a:rPr lang="en-US" sz="1600" baseline="0"/>
              <a:t>Chl Conc with 470 and 650 nm Conc</a:t>
            </a:r>
            <a:endParaRPr lang="en-US" sz="1600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[Chl] vs [470 nm]</c:v>
          </c:tx>
          <c:spPr>
            <a:ln w="28575">
              <a:noFill/>
            </a:ln>
          </c:spPr>
          <c:xVal>
            <c:numRef>
              <c:f>'11JulECO_Hetero'!$S$10:$S$15</c:f>
              <c:numCache>
                <c:formatCode>General</c:formatCode>
                <c:ptCount val="6"/>
                <c:pt idx="0">
                  <c:v>6.6833914060344824E-3</c:v>
                </c:pt>
                <c:pt idx="1">
                  <c:v>6.5686909749999994E-3</c:v>
                </c:pt>
                <c:pt idx="2">
                  <c:v>6.5266155439655171E-3</c:v>
                </c:pt>
                <c:pt idx="3">
                  <c:v>7.2072093573529415E-3</c:v>
                </c:pt>
                <c:pt idx="4">
                  <c:v>7.6568663782258057E-3</c:v>
                </c:pt>
                <c:pt idx="5">
                  <c:v>7.4631244427419358E-3</c:v>
                </c:pt>
              </c:numCache>
            </c:numRef>
          </c:xVal>
          <c:yVal>
            <c:numRef>
              <c:f>'11JulECO_Hetero'!$AA$10:$AA$15</c:f>
              <c:numCache>
                <c:formatCode>General</c:formatCode>
                <c:ptCount val="6"/>
                <c:pt idx="0">
                  <c:v>9.8176303448276481E-3</c:v>
                </c:pt>
                <c:pt idx="1">
                  <c:v>0.38043832</c:v>
                </c:pt>
                <c:pt idx="2">
                  <c:v>0.39630038896551739</c:v>
                </c:pt>
                <c:pt idx="3">
                  <c:v>2.8706736141176474</c:v>
                </c:pt>
                <c:pt idx="4">
                  <c:v>5.514373803870968</c:v>
                </c:pt>
                <c:pt idx="5">
                  <c:v>5.1803092877419354</c:v>
                </c:pt>
              </c:numCache>
            </c:numRef>
          </c:yVal>
        </c:ser>
        <c:ser>
          <c:idx val="1"/>
          <c:order val="1"/>
          <c:tx>
            <c:v>[Chl] vs [650 nm]</c:v>
          </c:tx>
          <c:spPr>
            <a:ln w="28575">
              <a:noFill/>
            </a:ln>
          </c:spPr>
          <c:xVal>
            <c:numRef>
              <c:f>'11JulECO_Hetero'!$W$10:$W$15</c:f>
              <c:numCache>
                <c:formatCode>General</c:formatCode>
                <c:ptCount val="6"/>
                <c:pt idx="0">
                  <c:v>4.6539131346793102E-3</c:v>
                </c:pt>
                <c:pt idx="1">
                  <c:v>4.3858994349666655E-3</c:v>
                </c:pt>
                <c:pt idx="2">
                  <c:v>4.2513850312310333E-3</c:v>
                </c:pt>
                <c:pt idx="3">
                  <c:v>4.6637308932999996E-3</c:v>
                </c:pt>
                <c:pt idx="4">
                  <c:v>5.0744189578161283E-3</c:v>
                </c:pt>
                <c:pt idx="5">
                  <c:v>4.6671325062032252E-3</c:v>
                </c:pt>
              </c:numCache>
            </c:numRef>
          </c:xVal>
          <c:yVal>
            <c:numRef>
              <c:f>'11JulECO_Hetero'!$AA$10:$AA$15</c:f>
              <c:numCache>
                <c:formatCode>General</c:formatCode>
                <c:ptCount val="6"/>
                <c:pt idx="0">
                  <c:v>9.8176303448276481E-3</c:v>
                </c:pt>
                <c:pt idx="1">
                  <c:v>0.38043832</c:v>
                </c:pt>
                <c:pt idx="2">
                  <c:v>0.39630038896551739</c:v>
                </c:pt>
                <c:pt idx="3">
                  <c:v>2.8706736141176474</c:v>
                </c:pt>
                <c:pt idx="4">
                  <c:v>5.514373803870968</c:v>
                </c:pt>
                <c:pt idx="5">
                  <c:v>5.1803092877419354</c:v>
                </c:pt>
              </c:numCache>
            </c:numRef>
          </c:yVal>
        </c:ser>
        <c:axId val="107341696"/>
        <c:axId val="107388928"/>
      </c:scatterChart>
      <c:valAx>
        <c:axId val="1073416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7388928"/>
        <c:crosses val="autoZero"/>
        <c:crossBetween val="midCat"/>
      </c:valAx>
      <c:valAx>
        <c:axId val="10738892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 Concentration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7341696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Heterosigma Avg Chl Counts with Avg</a:t>
            </a:r>
            <a:r>
              <a:rPr lang="en-US" sz="1600" baseline="0"/>
              <a:t> 470 and 650 nm Counts</a:t>
            </a:r>
            <a:endParaRPr lang="en-US" sz="1600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I_Chl vs I_470 nm</c:v>
          </c:tx>
          <c:spPr>
            <a:ln w="28575">
              <a:noFill/>
            </a:ln>
          </c:spPr>
          <c:xVal>
            <c:numRef>
              <c:f>'11JulECO_Hetero'!$Q$10:$Q$15</c:f>
              <c:numCache>
                <c:formatCode>General</c:formatCode>
                <c:ptCount val="6"/>
                <c:pt idx="0">
                  <c:v>685.9655172413793</c:v>
                </c:pt>
                <c:pt idx="1">
                  <c:v>675.04166666666663</c:v>
                </c:pt>
                <c:pt idx="2">
                  <c:v>671.0344827586207</c:v>
                </c:pt>
                <c:pt idx="3">
                  <c:v>735.85294117647061</c:v>
                </c:pt>
                <c:pt idx="4">
                  <c:v>778.67741935483866</c:v>
                </c:pt>
                <c:pt idx="5">
                  <c:v>760.22580645161293</c:v>
                </c:pt>
              </c:numCache>
            </c:numRef>
          </c:xVal>
          <c:yVal>
            <c:numRef>
              <c:f>'11JulECO_Hetero'!$Y$10:$Y$15</c:f>
              <c:numCache>
                <c:formatCode>General</c:formatCode>
                <c:ptCount val="6"/>
                <c:pt idx="0">
                  <c:v>49.448275862068968</c:v>
                </c:pt>
                <c:pt idx="1">
                  <c:v>80.333333333333329</c:v>
                </c:pt>
                <c:pt idx="2">
                  <c:v>81.65517241379311</c:v>
                </c:pt>
                <c:pt idx="3">
                  <c:v>287.85294117647061</c:v>
                </c:pt>
                <c:pt idx="4">
                  <c:v>508.16129032258067</c:v>
                </c:pt>
                <c:pt idx="5">
                  <c:v>480.32258064516128</c:v>
                </c:pt>
              </c:numCache>
            </c:numRef>
          </c:yVal>
        </c:ser>
        <c:ser>
          <c:idx val="1"/>
          <c:order val="1"/>
          <c:tx>
            <c:v>I_Chl vs I_650 nm</c:v>
          </c:tx>
          <c:spPr>
            <a:ln w="28575">
              <a:noFill/>
            </a:ln>
          </c:spPr>
          <c:xVal>
            <c:numRef>
              <c:f>'11JulECO_Hetero'!$U$10:$U$15</c:f>
              <c:numCache>
                <c:formatCode>General</c:formatCode>
                <c:ptCount val="6"/>
                <c:pt idx="0">
                  <c:v>1363.2068965517242</c:v>
                </c:pt>
                <c:pt idx="1">
                  <c:v>1286.9583333333333</c:v>
                </c:pt>
                <c:pt idx="2">
                  <c:v>1248.6896551724137</c:v>
                </c:pt>
                <c:pt idx="3">
                  <c:v>1366</c:v>
                </c:pt>
                <c:pt idx="4">
                  <c:v>1482.8387096774193</c:v>
                </c:pt>
                <c:pt idx="5">
                  <c:v>1366.9677419354839</c:v>
                </c:pt>
              </c:numCache>
            </c:numRef>
          </c:xVal>
          <c:yVal>
            <c:numRef>
              <c:f>'11JulECO_Hetero'!$Y$10:$Y$15</c:f>
              <c:numCache>
                <c:formatCode>General</c:formatCode>
                <c:ptCount val="6"/>
                <c:pt idx="0">
                  <c:v>49.448275862068968</c:v>
                </c:pt>
                <c:pt idx="1">
                  <c:v>80.333333333333329</c:v>
                </c:pt>
                <c:pt idx="2">
                  <c:v>81.65517241379311</c:v>
                </c:pt>
                <c:pt idx="3">
                  <c:v>287.85294117647061</c:v>
                </c:pt>
                <c:pt idx="4">
                  <c:v>508.16129032258067</c:v>
                </c:pt>
                <c:pt idx="5">
                  <c:v>480.32258064516128</c:v>
                </c:pt>
              </c:numCache>
            </c:numRef>
          </c:yVal>
        </c:ser>
        <c:axId val="107109760"/>
        <c:axId val="110309760"/>
      </c:scatterChart>
      <c:valAx>
        <c:axId val="1071097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Averaged Photon Counts with Concentration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10309760"/>
        <c:crosses val="autoZero"/>
        <c:crossBetween val="midCat"/>
      </c:valAx>
      <c:valAx>
        <c:axId val="11030976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400"/>
                </a:pPr>
                <a:r>
                  <a:rPr lang="en-US" sz="1000" b="1" i="0" baseline="0"/>
                  <a:t>Averaged Chl Counts with Concentration</a:t>
                </a:r>
                <a:endParaRPr lang="en-US" sz="400"/>
              </a:p>
            </c:rich>
          </c:tx>
          <c:layout/>
        </c:title>
        <c:numFmt formatCode="General" sourceLinked="1"/>
        <c:majorTickMark val="none"/>
        <c:tickLblPos val="nextTo"/>
        <c:crossAx val="107109760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600"/>
            </a:pPr>
            <a:r>
              <a:rPr lang="en-US" sz="1600" b="1" i="0" baseline="0"/>
              <a:t>2.9RCC299.6 Experimental Conc w/ECO Puck Conc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xVal>
            <c:numRef>
              <c:f>'16JulECO_Micro'!$O$10:$O$15</c:f>
              <c:numCache>
                <c:formatCode>General</c:formatCode>
                <c:ptCount val="6"/>
                <c:pt idx="0">
                  <c:v>0</c:v>
                </c:pt>
                <c:pt idx="1">
                  <c:v>0.24993751562109473</c:v>
                </c:pt>
                <c:pt idx="2">
                  <c:v>0.49975012493753124</c:v>
                </c:pt>
                <c:pt idx="3">
                  <c:v>0.99900099900099892</c:v>
                </c:pt>
                <c:pt idx="4">
                  <c:v>1.9960079840319362</c:v>
                </c:pt>
                <c:pt idx="5">
                  <c:v>4.9751243781094532</c:v>
                </c:pt>
              </c:numCache>
            </c:numRef>
          </c:xVal>
          <c:yVal>
            <c:numRef>
              <c:f>'16JulECO_Micro'!$S$10:$S$15</c:f>
              <c:numCache>
                <c:formatCode>General</c:formatCode>
                <c:ptCount val="6"/>
                <c:pt idx="0">
                  <c:v>7.115701750862069E-3</c:v>
                </c:pt>
                <c:pt idx="1">
                  <c:v>6.9688688596153845E-3</c:v>
                </c:pt>
                <c:pt idx="2">
                  <c:v>6.8049073211538464E-3</c:v>
                </c:pt>
                <c:pt idx="3">
                  <c:v>6.6987534750000003E-3</c:v>
                </c:pt>
                <c:pt idx="4">
                  <c:v>6.8162150134615388E-3</c:v>
                </c:pt>
                <c:pt idx="5">
                  <c:v>6.6779603715517236E-3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xVal>
            <c:numRef>
              <c:f>'16JulECO_Micro'!$O$10:$O$15</c:f>
              <c:numCache>
                <c:formatCode>General</c:formatCode>
                <c:ptCount val="6"/>
                <c:pt idx="0">
                  <c:v>0</c:v>
                </c:pt>
                <c:pt idx="1">
                  <c:v>0.24993751562109473</c:v>
                </c:pt>
                <c:pt idx="2">
                  <c:v>0.49975012493753124</c:v>
                </c:pt>
                <c:pt idx="3">
                  <c:v>0.99900099900099892</c:v>
                </c:pt>
                <c:pt idx="4">
                  <c:v>1.9960079840319362</c:v>
                </c:pt>
                <c:pt idx="5">
                  <c:v>4.9751243781094532</c:v>
                </c:pt>
              </c:numCache>
            </c:numRef>
          </c:xVal>
          <c:yVal>
            <c:numRef>
              <c:f>'16JulECO_Micro'!$W$10:$W$15</c:f>
              <c:numCache>
                <c:formatCode>General</c:formatCode>
                <c:ptCount val="6"/>
                <c:pt idx="0">
                  <c:v>5.2323124450241367E-3</c:v>
                </c:pt>
                <c:pt idx="1">
                  <c:v>4.6329070471461536E-3</c:v>
                </c:pt>
                <c:pt idx="2">
                  <c:v>4.6341237779153844E-3</c:v>
                </c:pt>
                <c:pt idx="3">
                  <c:v>4.5115816075857141E-3</c:v>
                </c:pt>
                <c:pt idx="4">
                  <c:v>4.6360164702230764E-3</c:v>
                </c:pt>
                <c:pt idx="5">
                  <c:v>4.6300353760586202E-3</c:v>
                </c:pt>
              </c:numCache>
            </c:numRef>
          </c:yVal>
        </c:ser>
        <c:ser>
          <c:idx val="2"/>
          <c:order val="2"/>
          <c:tx>
            <c:v>695 nm, Chl-a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30456036892939009"/>
                  <c:y val="-9.5993661169712311E-3"/>
                </c:manualLayout>
              </c:layout>
              <c:numFmt formatCode="General" sourceLinked="0"/>
            </c:trendlineLbl>
          </c:trendline>
          <c:xVal>
            <c:numRef>
              <c:f>'16JulECO_Micro'!$O$10:$O$15</c:f>
              <c:numCache>
                <c:formatCode>General</c:formatCode>
                <c:ptCount val="6"/>
                <c:pt idx="0">
                  <c:v>0</c:v>
                </c:pt>
                <c:pt idx="1">
                  <c:v>0.24993751562109473</c:v>
                </c:pt>
                <c:pt idx="2">
                  <c:v>0.49975012493753124</c:v>
                </c:pt>
                <c:pt idx="3">
                  <c:v>0.99900099900099892</c:v>
                </c:pt>
                <c:pt idx="4">
                  <c:v>1.9960079840319362</c:v>
                </c:pt>
                <c:pt idx="5">
                  <c:v>4.9751243781094532</c:v>
                </c:pt>
              </c:numCache>
            </c:numRef>
          </c:xVal>
          <c:yVal>
            <c:numRef>
              <c:f>'16JulECO_Micro'!$AA$10:$AA$15</c:f>
              <c:numCache>
                <c:formatCode>General</c:formatCode>
                <c:ptCount val="6"/>
                <c:pt idx="0">
                  <c:v>3.6300388965517273E-2</c:v>
                </c:pt>
                <c:pt idx="1">
                  <c:v>6.2130627692307712E-2</c:v>
                </c:pt>
                <c:pt idx="2">
                  <c:v>6.9515243076923069E-2</c:v>
                </c:pt>
                <c:pt idx="3">
                  <c:v>7.9009748571428617E-2</c:v>
                </c:pt>
                <c:pt idx="4">
                  <c:v>0.15813062769230771</c:v>
                </c:pt>
                <c:pt idx="5">
                  <c:v>0.30899004413793107</c:v>
                </c:pt>
              </c:numCache>
            </c:numRef>
          </c:yVal>
        </c:ser>
        <c:dLbls/>
        <c:axId val="100696832"/>
        <c:axId val="100698752"/>
      </c:scatterChart>
      <c:valAx>
        <c:axId val="1006968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ECO Puck Conc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0698752"/>
        <c:crosses val="autoZero"/>
        <c:crossBetween val="midCat"/>
      </c:valAx>
      <c:valAx>
        <c:axId val="10069875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Exp't Conc (mL/mL)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0696832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Micromonas</a:t>
            </a:r>
            <a:r>
              <a:rPr lang="en-US" baseline="0"/>
              <a:t> Chl Conc with 470 and 650 nm Conc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[Chl] vs [470 nm]</c:v>
          </c:tx>
          <c:spPr>
            <a:ln w="28575">
              <a:noFill/>
            </a:ln>
          </c:spPr>
          <c:xVal>
            <c:numRef>
              <c:f>'16JulECO_Micro'!$S$10:$S$15</c:f>
              <c:numCache>
                <c:formatCode>General</c:formatCode>
                <c:ptCount val="6"/>
                <c:pt idx="0">
                  <c:v>7.115701750862069E-3</c:v>
                </c:pt>
                <c:pt idx="1">
                  <c:v>6.9688688596153845E-3</c:v>
                </c:pt>
                <c:pt idx="2">
                  <c:v>6.8049073211538464E-3</c:v>
                </c:pt>
                <c:pt idx="3">
                  <c:v>6.6987534750000003E-3</c:v>
                </c:pt>
                <c:pt idx="4">
                  <c:v>6.8162150134615388E-3</c:v>
                </c:pt>
                <c:pt idx="5">
                  <c:v>6.6779603715517236E-3</c:v>
                </c:pt>
              </c:numCache>
            </c:numRef>
          </c:xVal>
          <c:yVal>
            <c:numRef>
              <c:f>'16JulECO_Micro'!$AA$10:$AA$15</c:f>
              <c:numCache>
                <c:formatCode>General</c:formatCode>
                <c:ptCount val="6"/>
                <c:pt idx="0">
                  <c:v>3.6300388965517273E-2</c:v>
                </c:pt>
                <c:pt idx="1">
                  <c:v>6.2130627692307712E-2</c:v>
                </c:pt>
                <c:pt idx="2">
                  <c:v>6.9515243076923069E-2</c:v>
                </c:pt>
                <c:pt idx="3">
                  <c:v>7.9009748571428617E-2</c:v>
                </c:pt>
                <c:pt idx="4">
                  <c:v>0.15813062769230771</c:v>
                </c:pt>
                <c:pt idx="5">
                  <c:v>0.30899004413793107</c:v>
                </c:pt>
              </c:numCache>
            </c:numRef>
          </c:yVal>
        </c:ser>
        <c:ser>
          <c:idx val="1"/>
          <c:order val="1"/>
          <c:tx>
            <c:v>[Chl] vs [650 nm]</c:v>
          </c:tx>
          <c:spPr>
            <a:ln w="28575">
              <a:noFill/>
            </a:ln>
          </c:spPr>
          <c:xVal>
            <c:numRef>
              <c:f>'16JulECO_Micro'!$W$10:$W$15</c:f>
              <c:numCache>
                <c:formatCode>General</c:formatCode>
                <c:ptCount val="6"/>
                <c:pt idx="0">
                  <c:v>5.2323124450241367E-3</c:v>
                </c:pt>
                <c:pt idx="1">
                  <c:v>4.6329070471461536E-3</c:v>
                </c:pt>
                <c:pt idx="2">
                  <c:v>4.6341237779153844E-3</c:v>
                </c:pt>
                <c:pt idx="3">
                  <c:v>4.5115816075857141E-3</c:v>
                </c:pt>
                <c:pt idx="4">
                  <c:v>4.6360164702230764E-3</c:v>
                </c:pt>
                <c:pt idx="5">
                  <c:v>4.6300353760586202E-3</c:v>
                </c:pt>
              </c:numCache>
            </c:numRef>
          </c:xVal>
          <c:yVal>
            <c:numRef>
              <c:f>'16JulECO_Micro'!$AA$10:$AA$15</c:f>
              <c:numCache>
                <c:formatCode>General</c:formatCode>
                <c:ptCount val="6"/>
                <c:pt idx="0">
                  <c:v>3.6300388965517273E-2</c:v>
                </c:pt>
                <c:pt idx="1">
                  <c:v>6.2130627692307712E-2</c:v>
                </c:pt>
                <c:pt idx="2">
                  <c:v>6.9515243076923069E-2</c:v>
                </c:pt>
                <c:pt idx="3">
                  <c:v>7.9009748571428617E-2</c:v>
                </c:pt>
                <c:pt idx="4">
                  <c:v>0.15813062769230771</c:v>
                </c:pt>
                <c:pt idx="5">
                  <c:v>0.30899004413793107</c:v>
                </c:pt>
              </c:numCache>
            </c:numRef>
          </c:yVal>
        </c:ser>
        <c:dLbls/>
        <c:axId val="100409728"/>
        <c:axId val="100411648"/>
      </c:scatterChart>
      <c:valAx>
        <c:axId val="1004097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0411648"/>
        <c:crosses val="autoZero"/>
        <c:crossBetween val="midCat"/>
      </c:valAx>
      <c:valAx>
        <c:axId val="10041164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 Concentration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0409728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Micromonas Avg Chl Counts with Avg</a:t>
            </a:r>
            <a:r>
              <a:rPr lang="en-US" baseline="0"/>
              <a:t> 470 and 650 nm Counts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I_Chl vs I_470 nm</c:v>
          </c:tx>
          <c:spPr>
            <a:ln w="28575">
              <a:noFill/>
            </a:ln>
          </c:spPr>
          <c:xVal>
            <c:numRef>
              <c:f>'16JulECO_Micro'!$Q$10:$Q$15</c:f>
              <c:numCache>
                <c:formatCode>General</c:formatCode>
                <c:ptCount val="6"/>
                <c:pt idx="0">
                  <c:v>727.13793103448279</c:v>
                </c:pt>
                <c:pt idx="1">
                  <c:v>713.15384615384619</c:v>
                </c:pt>
                <c:pt idx="2">
                  <c:v>697.53846153846155</c:v>
                </c:pt>
                <c:pt idx="3">
                  <c:v>687.42857142857144</c:v>
                </c:pt>
                <c:pt idx="4">
                  <c:v>698.61538461538464</c:v>
                </c:pt>
                <c:pt idx="5">
                  <c:v>685.44827586206895</c:v>
                </c:pt>
              </c:numCache>
            </c:numRef>
          </c:xVal>
          <c:yVal>
            <c:numRef>
              <c:f>'16JulECO_Micro'!$Y$10:$Y$15</c:f>
              <c:numCache>
                <c:formatCode>General</c:formatCode>
                <c:ptCount val="6"/>
                <c:pt idx="0">
                  <c:v>51.655172413793103</c:v>
                </c:pt>
                <c:pt idx="1">
                  <c:v>53.807692307692307</c:v>
                </c:pt>
                <c:pt idx="2">
                  <c:v>54.42307692307692</c:v>
                </c:pt>
                <c:pt idx="3">
                  <c:v>55.214285714285715</c:v>
                </c:pt>
                <c:pt idx="4">
                  <c:v>61.807692307692307</c:v>
                </c:pt>
                <c:pt idx="5">
                  <c:v>74.379310344827587</c:v>
                </c:pt>
              </c:numCache>
            </c:numRef>
          </c:yVal>
        </c:ser>
        <c:ser>
          <c:idx val="1"/>
          <c:order val="1"/>
          <c:tx>
            <c:v>I_Chl vs I_650 nm</c:v>
          </c:tx>
          <c:spPr>
            <a:ln w="28575">
              <a:noFill/>
            </a:ln>
          </c:spPr>
          <c:xVal>
            <c:numRef>
              <c:f>'16JulECO_Micro'!$U$10:$U$15</c:f>
              <c:numCache>
                <c:formatCode>General</c:formatCode>
                <c:ptCount val="6"/>
                <c:pt idx="0">
                  <c:v>1527.7586206896551</c:v>
                </c:pt>
                <c:pt idx="1">
                  <c:v>1357.2307692307693</c:v>
                </c:pt>
                <c:pt idx="2">
                  <c:v>1357.5769230769231</c:v>
                </c:pt>
                <c:pt idx="3">
                  <c:v>1322.7142857142858</c:v>
                </c:pt>
                <c:pt idx="4">
                  <c:v>1358.1153846153845</c:v>
                </c:pt>
                <c:pt idx="5">
                  <c:v>1356.4137931034484</c:v>
                </c:pt>
              </c:numCache>
            </c:numRef>
          </c:xVal>
          <c:yVal>
            <c:numRef>
              <c:f>'16JulECO_Micro'!$Y$10:$Y$15</c:f>
              <c:numCache>
                <c:formatCode>General</c:formatCode>
                <c:ptCount val="6"/>
                <c:pt idx="0">
                  <c:v>51.655172413793103</c:v>
                </c:pt>
                <c:pt idx="1">
                  <c:v>53.807692307692307</c:v>
                </c:pt>
                <c:pt idx="2">
                  <c:v>54.42307692307692</c:v>
                </c:pt>
                <c:pt idx="3">
                  <c:v>55.214285714285715</c:v>
                </c:pt>
                <c:pt idx="4">
                  <c:v>61.807692307692307</c:v>
                </c:pt>
                <c:pt idx="5">
                  <c:v>74.379310344827587</c:v>
                </c:pt>
              </c:numCache>
            </c:numRef>
          </c:yVal>
        </c:ser>
        <c:dLbls/>
        <c:axId val="104050688"/>
        <c:axId val="104052608"/>
      </c:scatterChart>
      <c:valAx>
        <c:axId val="1040506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Averaged Photon Counts with Concentration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4052608"/>
        <c:crosses val="autoZero"/>
        <c:crossBetween val="midCat"/>
      </c:valAx>
      <c:valAx>
        <c:axId val="10405260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400"/>
                </a:pPr>
                <a:r>
                  <a:rPr lang="en-US" sz="1000" b="1" i="0" baseline="0"/>
                  <a:t>Averaged Chl Counts with Concentration</a:t>
                </a:r>
                <a:endParaRPr lang="en-US" sz="400"/>
              </a:p>
            </c:rich>
          </c:tx>
          <c:layout/>
        </c:title>
        <c:numFmt formatCode="General" sourceLinked="1"/>
        <c:majorTickMark val="none"/>
        <c:tickLblPos val="nextTo"/>
        <c:crossAx val="104050688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12</xdr:row>
      <xdr:rowOff>85725</xdr:rowOff>
    </xdr:from>
    <xdr:to>
      <xdr:col>18</xdr:col>
      <xdr:colOff>247650</xdr:colOff>
      <xdr:row>29</xdr:row>
      <xdr:rowOff>76200</xdr:rowOff>
    </xdr:to>
    <xdr:graphicFrame macro="">
      <xdr:nvGraphicFramePr>
        <xdr:cNvPr id="41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314325</xdr:colOff>
      <xdr:row>13</xdr:row>
      <xdr:rowOff>66675</xdr:rowOff>
    </xdr:from>
    <xdr:to>
      <xdr:col>21</xdr:col>
      <xdr:colOff>57150</xdr:colOff>
      <xdr:row>34</xdr:row>
      <xdr:rowOff>66675</xdr:rowOff>
    </xdr:to>
    <xdr:graphicFrame macro="">
      <xdr:nvGraphicFramePr>
        <xdr:cNvPr id="103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257175</xdr:colOff>
      <xdr:row>66</xdr:row>
      <xdr:rowOff>19050</xdr:rowOff>
    </xdr:from>
    <xdr:to>
      <xdr:col>26</xdr:col>
      <xdr:colOff>47625</xdr:colOff>
      <xdr:row>99</xdr:row>
      <xdr:rowOff>66675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18</xdr:row>
      <xdr:rowOff>0</xdr:rowOff>
    </xdr:from>
    <xdr:to>
      <xdr:col>20</xdr:col>
      <xdr:colOff>600075</xdr:colOff>
      <xdr:row>38</xdr:row>
      <xdr:rowOff>133351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38100</xdr:colOff>
      <xdr:row>18</xdr:row>
      <xdr:rowOff>0</xdr:rowOff>
    </xdr:from>
    <xdr:to>
      <xdr:col>30</xdr:col>
      <xdr:colOff>38100</xdr:colOff>
      <xdr:row>39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0</xdr:colOff>
      <xdr:row>39</xdr:row>
      <xdr:rowOff>123825</xdr:rowOff>
    </xdr:from>
    <xdr:to>
      <xdr:col>30</xdr:col>
      <xdr:colOff>19050</xdr:colOff>
      <xdr:row>65</xdr:row>
      <xdr:rowOff>95250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295274</xdr:colOff>
      <xdr:row>17</xdr:row>
      <xdr:rowOff>133349</xdr:rowOff>
    </xdr:from>
    <xdr:to>
      <xdr:col>21</xdr:col>
      <xdr:colOff>190500</xdr:colOff>
      <xdr:row>39</xdr:row>
      <xdr:rowOff>104774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238124</xdr:colOff>
      <xdr:row>17</xdr:row>
      <xdr:rowOff>133350</xdr:rowOff>
    </xdr:from>
    <xdr:to>
      <xdr:col>30</xdr:col>
      <xdr:colOff>133349</xdr:colOff>
      <xdr:row>39</xdr:row>
      <xdr:rowOff>152400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257175</xdr:colOff>
      <xdr:row>40</xdr:row>
      <xdr:rowOff>19051</xdr:rowOff>
    </xdr:from>
    <xdr:to>
      <xdr:col>30</xdr:col>
      <xdr:colOff>47625</xdr:colOff>
      <xdr:row>66</xdr:row>
      <xdr:rowOff>1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295275</xdr:colOff>
      <xdr:row>39</xdr:row>
      <xdr:rowOff>142875</xdr:rowOff>
    </xdr:from>
    <xdr:to>
      <xdr:col>21</xdr:col>
      <xdr:colOff>238125</xdr:colOff>
      <xdr:row>65</xdr:row>
      <xdr:rowOff>123825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15</xdr:row>
      <xdr:rowOff>76200</xdr:rowOff>
    </xdr:from>
    <xdr:to>
      <xdr:col>21</xdr:col>
      <xdr:colOff>504826</xdr:colOff>
      <xdr:row>37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514350</xdr:colOff>
      <xdr:row>15</xdr:row>
      <xdr:rowOff>95250</xdr:rowOff>
    </xdr:from>
    <xdr:to>
      <xdr:col>30</xdr:col>
      <xdr:colOff>428625</xdr:colOff>
      <xdr:row>37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485775</xdr:colOff>
      <xdr:row>37</xdr:row>
      <xdr:rowOff>114300</xdr:rowOff>
    </xdr:from>
    <xdr:to>
      <xdr:col>30</xdr:col>
      <xdr:colOff>295275</xdr:colOff>
      <xdr:row>63</xdr:row>
      <xdr:rowOff>95250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581025</xdr:colOff>
      <xdr:row>37</xdr:row>
      <xdr:rowOff>57149</xdr:rowOff>
    </xdr:from>
    <xdr:to>
      <xdr:col>21</xdr:col>
      <xdr:colOff>476250</xdr:colOff>
      <xdr:row>58</xdr:row>
      <xdr:rowOff>38099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11</xdr:row>
      <xdr:rowOff>47625</xdr:rowOff>
    </xdr:from>
    <xdr:to>
      <xdr:col>20</xdr:col>
      <xdr:colOff>295275</xdr:colOff>
      <xdr:row>33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219074</xdr:colOff>
      <xdr:row>33</xdr:row>
      <xdr:rowOff>133350</xdr:rowOff>
    </xdr:from>
    <xdr:to>
      <xdr:col>28</xdr:col>
      <xdr:colOff>400049</xdr:colOff>
      <xdr:row>56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228599</xdr:colOff>
      <xdr:row>33</xdr:row>
      <xdr:rowOff>133350</xdr:rowOff>
    </xdr:from>
    <xdr:to>
      <xdr:col>20</xdr:col>
      <xdr:colOff>323849</xdr:colOff>
      <xdr:row>58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304800</xdr:colOff>
      <xdr:row>11</xdr:row>
      <xdr:rowOff>66675</xdr:rowOff>
    </xdr:from>
    <xdr:to>
      <xdr:col>29</xdr:col>
      <xdr:colOff>428625</xdr:colOff>
      <xdr:row>33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304799</xdr:colOff>
      <xdr:row>18</xdr:row>
      <xdr:rowOff>9524</xdr:rowOff>
    </xdr:from>
    <xdr:to>
      <xdr:col>20</xdr:col>
      <xdr:colOff>295274</xdr:colOff>
      <xdr:row>38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304800</xdr:colOff>
      <xdr:row>17</xdr:row>
      <xdr:rowOff>133350</xdr:rowOff>
    </xdr:from>
    <xdr:to>
      <xdr:col>29</xdr:col>
      <xdr:colOff>161925</xdr:colOff>
      <xdr:row>39</xdr:row>
      <xdr:rowOff>9525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257175</xdr:colOff>
      <xdr:row>39</xdr:row>
      <xdr:rowOff>38100</xdr:rowOff>
    </xdr:from>
    <xdr:to>
      <xdr:col>29</xdr:col>
      <xdr:colOff>247650</xdr:colOff>
      <xdr:row>64</xdr:row>
      <xdr:rowOff>95250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anewyse\Downloads\11Jul2013ECO_Heter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E3">
            <v>105</v>
          </cell>
          <cell r="G3">
            <v>393</v>
          </cell>
          <cell r="I3">
            <v>50</v>
          </cell>
        </row>
        <row r="4">
          <cell r="E4">
            <v>106</v>
          </cell>
          <cell r="G4">
            <v>393</v>
          </cell>
          <cell r="I4">
            <v>50</v>
          </cell>
        </row>
        <row r="5">
          <cell r="E5">
            <v>104</v>
          </cell>
          <cell r="G5">
            <v>389</v>
          </cell>
          <cell r="I5">
            <v>52</v>
          </cell>
        </row>
        <row r="6">
          <cell r="E6">
            <v>106</v>
          </cell>
          <cell r="G6">
            <v>392</v>
          </cell>
          <cell r="I6">
            <v>53</v>
          </cell>
        </row>
        <row r="7">
          <cell r="E7">
            <v>107</v>
          </cell>
          <cell r="G7">
            <v>389</v>
          </cell>
          <cell r="I7">
            <v>52</v>
          </cell>
        </row>
        <row r="8">
          <cell r="E8">
            <v>107</v>
          </cell>
          <cell r="G8">
            <v>394</v>
          </cell>
          <cell r="I8">
            <v>53</v>
          </cell>
        </row>
        <row r="9">
          <cell r="E9">
            <v>105</v>
          </cell>
          <cell r="G9">
            <v>392</v>
          </cell>
          <cell r="I9">
            <v>51</v>
          </cell>
        </row>
        <row r="10">
          <cell r="E10">
            <v>104</v>
          </cell>
          <cell r="G10">
            <v>391</v>
          </cell>
          <cell r="I10">
            <v>49</v>
          </cell>
        </row>
        <row r="11">
          <cell r="E11">
            <v>105</v>
          </cell>
          <cell r="G11">
            <v>389</v>
          </cell>
          <cell r="I11">
            <v>50</v>
          </cell>
        </row>
        <row r="12">
          <cell r="E12">
            <v>102</v>
          </cell>
          <cell r="G12">
            <v>389</v>
          </cell>
          <cell r="I12">
            <v>52</v>
          </cell>
        </row>
        <row r="13">
          <cell r="E13">
            <v>104</v>
          </cell>
          <cell r="G13">
            <v>390</v>
          </cell>
          <cell r="I13">
            <v>51</v>
          </cell>
        </row>
        <row r="14">
          <cell r="E14">
            <v>107</v>
          </cell>
          <cell r="G14">
            <v>391</v>
          </cell>
          <cell r="I14">
            <v>51</v>
          </cell>
        </row>
        <row r="15">
          <cell r="E15">
            <v>104</v>
          </cell>
          <cell r="G15">
            <v>391</v>
          </cell>
          <cell r="I15">
            <v>52</v>
          </cell>
        </row>
        <row r="16">
          <cell r="E16">
            <v>103</v>
          </cell>
          <cell r="G16">
            <v>390</v>
          </cell>
          <cell r="I16">
            <v>50</v>
          </cell>
        </row>
        <row r="17">
          <cell r="E17">
            <v>107</v>
          </cell>
          <cell r="G17">
            <v>390</v>
          </cell>
          <cell r="I17">
            <v>51</v>
          </cell>
        </row>
        <row r="18">
          <cell r="E18">
            <v>105</v>
          </cell>
          <cell r="G18">
            <v>391</v>
          </cell>
          <cell r="I18">
            <v>50</v>
          </cell>
        </row>
        <row r="19">
          <cell r="E19">
            <v>105</v>
          </cell>
          <cell r="G19">
            <v>390</v>
          </cell>
          <cell r="I19">
            <v>51</v>
          </cell>
        </row>
        <row r="20">
          <cell r="E20">
            <v>105</v>
          </cell>
          <cell r="G20">
            <v>391</v>
          </cell>
          <cell r="I20">
            <v>51</v>
          </cell>
        </row>
        <row r="21">
          <cell r="E21">
            <v>106</v>
          </cell>
          <cell r="G21">
            <v>388</v>
          </cell>
          <cell r="I21">
            <v>52</v>
          </cell>
        </row>
        <row r="22">
          <cell r="E22">
            <v>105</v>
          </cell>
          <cell r="G22">
            <v>389</v>
          </cell>
          <cell r="I22">
            <v>50</v>
          </cell>
        </row>
        <row r="23">
          <cell r="E23">
            <v>106</v>
          </cell>
          <cell r="G23">
            <v>394</v>
          </cell>
          <cell r="I23">
            <v>50</v>
          </cell>
        </row>
        <row r="24">
          <cell r="E24">
            <v>108</v>
          </cell>
          <cell r="G24">
            <v>393</v>
          </cell>
          <cell r="I24">
            <v>50</v>
          </cell>
        </row>
        <row r="25">
          <cell r="E25">
            <v>105</v>
          </cell>
          <cell r="G25">
            <v>393</v>
          </cell>
          <cell r="I25">
            <v>51</v>
          </cell>
        </row>
        <row r="26">
          <cell r="E26">
            <v>105</v>
          </cell>
          <cell r="G26">
            <v>389</v>
          </cell>
          <cell r="I26">
            <v>51</v>
          </cell>
        </row>
        <row r="27">
          <cell r="E27">
            <v>108</v>
          </cell>
          <cell r="G27">
            <v>389</v>
          </cell>
          <cell r="I27">
            <v>52</v>
          </cell>
        </row>
        <row r="28">
          <cell r="E28">
            <v>105</v>
          </cell>
          <cell r="G28">
            <v>392</v>
          </cell>
          <cell r="I28">
            <v>52</v>
          </cell>
        </row>
        <row r="29">
          <cell r="E29">
            <v>104</v>
          </cell>
          <cell r="G29">
            <v>388</v>
          </cell>
          <cell r="I29">
            <v>52</v>
          </cell>
        </row>
        <row r="30">
          <cell r="E30">
            <v>105</v>
          </cell>
          <cell r="G30">
            <v>390</v>
          </cell>
          <cell r="I30">
            <v>51</v>
          </cell>
        </row>
        <row r="31">
          <cell r="E31">
            <v>102</v>
          </cell>
          <cell r="G31">
            <v>389</v>
          </cell>
          <cell r="I31">
            <v>53</v>
          </cell>
        </row>
        <row r="32">
          <cell r="E32">
            <v>105.17241379310344</v>
          </cell>
          <cell r="G32">
            <v>390.65517241379308</v>
          </cell>
          <cell r="I32">
            <v>51.137931034482762</v>
          </cell>
        </row>
        <row r="33">
          <cell r="E33">
            <v>1.5134861724142141</v>
          </cell>
          <cell r="G33">
            <v>1.7783592371474888</v>
          </cell>
          <cell r="I33">
            <v>1.0597889928470343</v>
          </cell>
        </row>
        <row r="34">
          <cell r="E34">
            <v>126</v>
          </cell>
          <cell r="G34">
            <v>219</v>
          </cell>
          <cell r="I34">
            <v>45</v>
          </cell>
        </row>
        <row r="35">
          <cell r="E35">
            <v>120</v>
          </cell>
          <cell r="G35">
            <v>217</v>
          </cell>
          <cell r="I35">
            <v>52</v>
          </cell>
        </row>
        <row r="36">
          <cell r="E36">
            <v>127</v>
          </cell>
          <cell r="G36">
            <v>213</v>
          </cell>
          <cell r="I36">
            <v>50</v>
          </cell>
        </row>
        <row r="37">
          <cell r="E37">
            <v>119</v>
          </cell>
          <cell r="G37">
            <v>209</v>
          </cell>
          <cell r="I37">
            <v>52</v>
          </cell>
        </row>
        <row r="38">
          <cell r="E38">
            <v>127</v>
          </cell>
          <cell r="G38">
            <v>214</v>
          </cell>
          <cell r="I38">
            <v>51</v>
          </cell>
        </row>
        <row r="39">
          <cell r="E39">
            <v>120</v>
          </cell>
          <cell r="G39">
            <v>205</v>
          </cell>
          <cell r="I39">
            <v>46</v>
          </cell>
        </row>
        <row r="40">
          <cell r="E40">
            <v>124</v>
          </cell>
          <cell r="G40">
            <v>211</v>
          </cell>
          <cell r="I40">
            <v>50</v>
          </cell>
        </row>
        <row r="41">
          <cell r="E41">
            <v>122</v>
          </cell>
          <cell r="G41">
            <v>204</v>
          </cell>
          <cell r="I41">
            <v>47</v>
          </cell>
        </row>
        <row r="42">
          <cell r="E42">
            <v>122</v>
          </cell>
          <cell r="G42">
            <v>211</v>
          </cell>
          <cell r="I42">
            <v>52</v>
          </cell>
        </row>
        <row r="43">
          <cell r="E43">
            <v>122</v>
          </cell>
          <cell r="G43">
            <v>205</v>
          </cell>
          <cell r="I43">
            <v>46</v>
          </cell>
        </row>
        <row r="44">
          <cell r="E44">
            <v>122</v>
          </cell>
          <cell r="G44">
            <v>209</v>
          </cell>
          <cell r="I44">
            <v>54</v>
          </cell>
        </row>
        <row r="45">
          <cell r="E45">
            <v>125</v>
          </cell>
          <cell r="G45">
            <v>205</v>
          </cell>
          <cell r="I45">
            <v>48</v>
          </cell>
        </row>
        <row r="46">
          <cell r="E46">
            <v>125</v>
          </cell>
          <cell r="G46">
            <v>205</v>
          </cell>
          <cell r="I46">
            <v>51</v>
          </cell>
        </row>
        <row r="47">
          <cell r="E47">
            <v>123</v>
          </cell>
          <cell r="G47">
            <v>202</v>
          </cell>
          <cell r="I47">
            <v>47</v>
          </cell>
        </row>
        <row r="48">
          <cell r="E48">
            <v>127</v>
          </cell>
          <cell r="G48">
            <v>206</v>
          </cell>
          <cell r="I48">
            <v>50</v>
          </cell>
        </row>
        <row r="49">
          <cell r="E49">
            <v>121</v>
          </cell>
          <cell r="G49">
            <v>201</v>
          </cell>
          <cell r="I49">
            <v>50</v>
          </cell>
        </row>
        <row r="50">
          <cell r="E50">
            <v>127</v>
          </cell>
          <cell r="G50">
            <v>205</v>
          </cell>
          <cell r="I50">
            <v>50</v>
          </cell>
        </row>
        <row r="51">
          <cell r="E51">
            <v>124</v>
          </cell>
          <cell r="G51">
            <v>205</v>
          </cell>
          <cell r="I51">
            <v>51</v>
          </cell>
        </row>
        <row r="52">
          <cell r="E52">
            <v>123</v>
          </cell>
          <cell r="G52">
            <v>203</v>
          </cell>
          <cell r="I52">
            <v>47</v>
          </cell>
        </row>
        <row r="53">
          <cell r="E53">
            <v>126</v>
          </cell>
          <cell r="G53">
            <v>207</v>
          </cell>
          <cell r="I53">
            <v>48</v>
          </cell>
        </row>
        <row r="54">
          <cell r="E54">
            <v>120</v>
          </cell>
          <cell r="G54">
            <v>201</v>
          </cell>
          <cell r="I54">
            <v>55</v>
          </cell>
        </row>
        <row r="55">
          <cell r="E55">
            <v>125</v>
          </cell>
          <cell r="G55">
            <v>202</v>
          </cell>
          <cell r="I55">
            <v>47</v>
          </cell>
        </row>
        <row r="56">
          <cell r="E56">
            <v>127</v>
          </cell>
          <cell r="G56">
            <v>206</v>
          </cell>
          <cell r="I56">
            <v>49</v>
          </cell>
        </row>
        <row r="57">
          <cell r="E57">
            <v>126</v>
          </cell>
          <cell r="G57">
            <v>209</v>
          </cell>
          <cell r="I57">
            <v>53</v>
          </cell>
        </row>
        <row r="58">
          <cell r="E58">
            <v>118</v>
          </cell>
          <cell r="G58">
            <v>207</v>
          </cell>
          <cell r="I58">
            <v>51</v>
          </cell>
        </row>
        <row r="59">
          <cell r="E59">
            <v>123.52</v>
          </cell>
          <cell r="G59">
            <v>207.24</v>
          </cell>
          <cell r="I59">
            <v>49.68</v>
          </cell>
        </row>
        <row r="60">
          <cell r="E60">
            <v>2.8154336551704211</v>
          </cell>
          <cell r="G60">
            <v>4.763402145526066</v>
          </cell>
          <cell r="I60">
            <v>2.6255158223353807</v>
          </cell>
        </row>
        <row r="61">
          <cell r="E61">
            <v>706</v>
          </cell>
          <cell r="G61">
            <v>1341</v>
          </cell>
          <cell r="I61">
            <v>53</v>
          </cell>
        </row>
        <row r="62">
          <cell r="E62">
            <v>702</v>
          </cell>
          <cell r="G62">
            <v>1328</v>
          </cell>
          <cell r="I62">
            <v>48</v>
          </cell>
        </row>
        <row r="63">
          <cell r="E63">
            <v>704</v>
          </cell>
          <cell r="G63">
            <v>1322</v>
          </cell>
          <cell r="I63">
            <v>46</v>
          </cell>
        </row>
        <row r="64">
          <cell r="E64">
            <v>702</v>
          </cell>
          <cell r="G64">
            <v>1334</v>
          </cell>
          <cell r="I64">
            <v>49</v>
          </cell>
        </row>
        <row r="65">
          <cell r="E65">
            <v>700</v>
          </cell>
          <cell r="G65">
            <v>1334</v>
          </cell>
          <cell r="I65">
            <v>52</v>
          </cell>
        </row>
        <row r="66">
          <cell r="E66">
            <v>702</v>
          </cell>
          <cell r="G66">
            <v>1334</v>
          </cell>
          <cell r="I66">
            <v>48</v>
          </cell>
        </row>
        <row r="67">
          <cell r="E67">
            <v>699</v>
          </cell>
          <cell r="G67">
            <v>1341</v>
          </cell>
          <cell r="I67">
            <v>50</v>
          </cell>
        </row>
        <row r="68">
          <cell r="E68">
            <v>693</v>
          </cell>
          <cell r="G68">
            <v>1344</v>
          </cell>
          <cell r="I68">
            <v>52</v>
          </cell>
        </row>
        <row r="69">
          <cell r="E69">
            <v>691</v>
          </cell>
          <cell r="G69">
            <v>1359</v>
          </cell>
          <cell r="I69">
            <v>46</v>
          </cell>
        </row>
        <row r="70">
          <cell r="E70">
            <v>692</v>
          </cell>
          <cell r="G70">
            <v>1379</v>
          </cell>
          <cell r="I70">
            <v>50</v>
          </cell>
        </row>
        <row r="71">
          <cell r="E71">
            <v>687</v>
          </cell>
          <cell r="G71">
            <v>1382</v>
          </cell>
          <cell r="I71">
            <v>46</v>
          </cell>
        </row>
        <row r="72">
          <cell r="E72">
            <v>686</v>
          </cell>
          <cell r="G72">
            <v>1388</v>
          </cell>
          <cell r="I72">
            <v>49</v>
          </cell>
        </row>
        <row r="73">
          <cell r="E73">
            <v>679</v>
          </cell>
          <cell r="G73">
            <v>1380</v>
          </cell>
          <cell r="I73">
            <v>51</v>
          </cell>
        </row>
        <row r="74">
          <cell r="E74">
            <v>680</v>
          </cell>
          <cell r="G74">
            <v>1381</v>
          </cell>
          <cell r="I74">
            <v>49</v>
          </cell>
        </row>
        <row r="75">
          <cell r="E75">
            <v>674</v>
          </cell>
          <cell r="G75">
            <v>1392</v>
          </cell>
          <cell r="I75">
            <v>52</v>
          </cell>
        </row>
        <row r="76">
          <cell r="E76">
            <v>670</v>
          </cell>
          <cell r="G76">
            <v>1390</v>
          </cell>
          <cell r="I76">
            <v>46</v>
          </cell>
        </row>
        <row r="77">
          <cell r="E77">
            <v>670</v>
          </cell>
          <cell r="G77">
            <v>1385</v>
          </cell>
          <cell r="I77">
            <v>51</v>
          </cell>
        </row>
        <row r="78">
          <cell r="E78">
            <v>668</v>
          </cell>
          <cell r="G78">
            <v>1369</v>
          </cell>
          <cell r="I78">
            <v>48</v>
          </cell>
        </row>
        <row r="79">
          <cell r="E79">
            <v>671</v>
          </cell>
          <cell r="G79">
            <v>1362</v>
          </cell>
          <cell r="I79">
            <v>48</v>
          </cell>
        </row>
        <row r="80">
          <cell r="E80">
            <v>666</v>
          </cell>
          <cell r="G80">
            <v>1352</v>
          </cell>
          <cell r="I80">
            <v>55</v>
          </cell>
        </row>
        <row r="81">
          <cell r="E81">
            <v>673</v>
          </cell>
          <cell r="G81">
            <v>1353</v>
          </cell>
          <cell r="I81">
            <v>47</v>
          </cell>
        </row>
        <row r="82">
          <cell r="E82">
            <v>678</v>
          </cell>
          <cell r="G82">
            <v>1362</v>
          </cell>
          <cell r="I82">
            <v>48</v>
          </cell>
        </row>
        <row r="83">
          <cell r="E83">
            <v>678</v>
          </cell>
          <cell r="G83">
            <v>1369</v>
          </cell>
          <cell r="I83">
            <v>52</v>
          </cell>
        </row>
        <row r="84">
          <cell r="E84">
            <v>689</v>
          </cell>
          <cell r="G84">
            <v>1383</v>
          </cell>
          <cell r="I84">
            <v>48</v>
          </cell>
        </row>
        <row r="85">
          <cell r="E85">
            <v>687</v>
          </cell>
          <cell r="G85">
            <v>1379</v>
          </cell>
          <cell r="I85">
            <v>51</v>
          </cell>
        </row>
        <row r="86">
          <cell r="E86">
            <v>686</v>
          </cell>
          <cell r="G86">
            <v>1368</v>
          </cell>
          <cell r="I86">
            <v>50</v>
          </cell>
        </row>
        <row r="87">
          <cell r="E87">
            <v>687</v>
          </cell>
          <cell r="G87">
            <v>1382</v>
          </cell>
          <cell r="I87">
            <v>50</v>
          </cell>
        </row>
        <row r="88">
          <cell r="E88">
            <v>683</v>
          </cell>
          <cell r="G88">
            <v>1375</v>
          </cell>
          <cell r="I88">
            <v>52</v>
          </cell>
        </row>
        <row r="89">
          <cell r="E89">
            <v>690</v>
          </cell>
          <cell r="G89">
            <v>1365</v>
          </cell>
          <cell r="I89">
            <v>47</v>
          </cell>
        </row>
        <row r="90">
          <cell r="E90">
            <v>685.9655172413793</v>
          </cell>
          <cell r="G90">
            <v>1363.2068965517242</v>
          </cell>
          <cell r="I90">
            <v>49.448275862068968</v>
          </cell>
        </row>
        <row r="91">
          <cell r="E91">
            <v>11.938780622769867</v>
          </cell>
          <cell r="G91">
            <v>20.845313468402392</v>
          </cell>
          <cell r="I91">
            <v>2.3692404885555129</v>
          </cell>
        </row>
        <row r="92">
          <cell r="E92">
            <v>674</v>
          </cell>
          <cell r="G92">
            <v>1294</v>
          </cell>
          <cell r="I92">
            <v>76</v>
          </cell>
        </row>
        <row r="93">
          <cell r="E93">
            <v>657</v>
          </cell>
          <cell r="G93">
            <v>1344</v>
          </cell>
          <cell r="I93">
            <v>74</v>
          </cell>
        </row>
        <row r="94">
          <cell r="E94">
            <v>662</v>
          </cell>
          <cell r="G94">
            <v>1298</v>
          </cell>
          <cell r="I94">
            <v>72</v>
          </cell>
        </row>
        <row r="95">
          <cell r="E95">
            <v>678</v>
          </cell>
          <cell r="G95">
            <v>1289</v>
          </cell>
          <cell r="I95">
            <v>73</v>
          </cell>
        </row>
        <row r="96">
          <cell r="E96">
            <v>685</v>
          </cell>
          <cell r="G96">
            <v>1322</v>
          </cell>
          <cell r="I96">
            <v>77</v>
          </cell>
        </row>
        <row r="97">
          <cell r="E97">
            <v>698</v>
          </cell>
          <cell r="G97">
            <v>1390</v>
          </cell>
          <cell r="I97">
            <v>74</v>
          </cell>
        </row>
        <row r="98">
          <cell r="E98">
            <v>672</v>
          </cell>
          <cell r="G98">
            <v>1369</v>
          </cell>
          <cell r="I98">
            <v>80</v>
          </cell>
        </row>
        <row r="99">
          <cell r="E99">
            <v>679</v>
          </cell>
          <cell r="G99">
            <v>1304</v>
          </cell>
          <cell r="I99">
            <v>87</v>
          </cell>
        </row>
        <row r="100">
          <cell r="E100">
            <v>675</v>
          </cell>
          <cell r="G100">
            <v>1278</v>
          </cell>
          <cell r="I100">
            <v>79</v>
          </cell>
        </row>
        <row r="101">
          <cell r="E101">
            <v>679</v>
          </cell>
          <cell r="G101">
            <v>1271</v>
          </cell>
          <cell r="I101">
            <v>76</v>
          </cell>
        </row>
        <row r="102">
          <cell r="E102">
            <v>689</v>
          </cell>
          <cell r="G102">
            <v>1271</v>
          </cell>
          <cell r="I102">
            <v>81</v>
          </cell>
        </row>
        <row r="103">
          <cell r="E103">
            <v>692</v>
          </cell>
          <cell r="G103">
            <v>1279</v>
          </cell>
          <cell r="I103">
            <v>82</v>
          </cell>
        </row>
        <row r="104">
          <cell r="E104">
            <v>701</v>
          </cell>
          <cell r="G104">
            <v>1287</v>
          </cell>
          <cell r="I104">
            <v>86</v>
          </cell>
        </row>
        <row r="105">
          <cell r="E105">
            <v>685</v>
          </cell>
          <cell r="G105">
            <v>1294</v>
          </cell>
          <cell r="I105">
            <v>86</v>
          </cell>
        </row>
        <row r="106">
          <cell r="E106">
            <v>673</v>
          </cell>
          <cell r="G106">
            <v>1269</v>
          </cell>
          <cell r="I106">
            <v>87</v>
          </cell>
        </row>
        <row r="107">
          <cell r="E107">
            <v>663</v>
          </cell>
          <cell r="G107">
            <v>1252</v>
          </cell>
          <cell r="I107">
            <v>84</v>
          </cell>
        </row>
        <row r="108">
          <cell r="E108">
            <v>659</v>
          </cell>
          <cell r="G108">
            <v>1263</v>
          </cell>
          <cell r="I108">
            <v>82</v>
          </cell>
        </row>
        <row r="109">
          <cell r="E109">
            <v>658</v>
          </cell>
          <cell r="G109">
            <v>1261</v>
          </cell>
          <cell r="I109">
            <v>85</v>
          </cell>
        </row>
        <row r="110">
          <cell r="E110">
            <v>687</v>
          </cell>
          <cell r="G110">
            <v>1272</v>
          </cell>
          <cell r="I110">
            <v>84</v>
          </cell>
        </row>
        <row r="111">
          <cell r="E111">
            <v>677</v>
          </cell>
          <cell r="G111">
            <v>1287</v>
          </cell>
          <cell r="I111">
            <v>80</v>
          </cell>
        </row>
        <row r="112">
          <cell r="E112">
            <v>667</v>
          </cell>
          <cell r="G112">
            <v>1280</v>
          </cell>
          <cell r="I112">
            <v>84</v>
          </cell>
        </row>
        <row r="113">
          <cell r="E113">
            <v>665</v>
          </cell>
          <cell r="G113">
            <v>1252</v>
          </cell>
          <cell r="I113">
            <v>82</v>
          </cell>
        </row>
        <row r="114">
          <cell r="E114">
            <v>663</v>
          </cell>
          <cell r="G114">
            <v>1236</v>
          </cell>
          <cell r="I114">
            <v>76</v>
          </cell>
        </row>
        <row r="115">
          <cell r="E115">
            <v>663</v>
          </cell>
          <cell r="G115">
            <v>1225</v>
          </cell>
          <cell r="I115">
            <v>81</v>
          </cell>
        </row>
        <row r="116">
          <cell r="E116">
            <v>675.04166666666663</v>
          </cell>
          <cell r="G116">
            <v>1286.9583333333333</v>
          </cell>
          <cell r="I116">
            <v>80.333333333333329</v>
          </cell>
        </row>
        <row r="117">
          <cell r="E117">
            <v>12.729558777376916</v>
          </cell>
          <cell r="G117">
            <v>38.290059064834487</v>
          </cell>
          <cell r="I117">
            <v>4.6500740215396057</v>
          </cell>
        </row>
        <row r="118">
          <cell r="E118">
            <v>674</v>
          </cell>
          <cell r="G118">
            <v>1269</v>
          </cell>
          <cell r="I118">
            <v>93</v>
          </cell>
        </row>
        <row r="119">
          <cell r="E119">
            <v>683</v>
          </cell>
          <cell r="G119">
            <v>1266</v>
          </cell>
          <cell r="I119">
            <v>87</v>
          </cell>
        </row>
        <row r="120">
          <cell r="E120">
            <v>683</v>
          </cell>
          <cell r="G120">
            <v>1255</v>
          </cell>
          <cell r="I120">
            <v>76</v>
          </cell>
        </row>
        <row r="121">
          <cell r="E121">
            <v>670</v>
          </cell>
          <cell r="G121">
            <v>1234</v>
          </cell>
          <cell r="I121">
            <v>76</v>
          </cell>
        </row>
        <row r="122">
          <cell r="E122">
            <v>668</v>
          </cell>
          <cell r="G122">
            <v>1226</v>
          </cell>
          <cell r="I122">
            <v>73</v>
          </cell>
        </row>
        <row r="123">
          <cell r="E123">
            <v>670</v>
          </cell>
          <cell r="G123">
            <v>1215</v>
          </cell>
          <cell r="I123">
            <v>74</v>
          </cell>
        </row>
        <row r="124">
          <cell r="E124">
            <v>668</v>
          </cell>
          <cell r="G124">
            <v>1221</v>
          </cell>
          <cell r="I124">
            <v>74</v>
          </cell>
        </row>
        <row r="125">
          <cell r="E125">
            <v>663</v>
          </cell>
          <cell r="G125">
            <v>1227</v>
          </cell>
          <cell r="I125">
            <v>79</v>
          </cell>
        </row>
        <row r="126">
          <cell r="E126">
            <v>670</v>
          </cell>
          <cell r="G126">
            <v>1241</v>
          </cell>
          <cell r="I126">
            <v>80</v>
          </cell>
        </row>
        <row r="127">
          <cell r="E127">
            <v>667</v>
          </cell>
          <cell r="G127">
            <v>1252</v>
          </cell>
          <cell r="I127">
            <v>84</v>
          </cell>
        </row>
        <row r="128">
          <cell r="E128">
            <v>659</v>
          </cell>
          <cell r="G128">
            <v>1269</v>
          </cell>
          <cell r="I128">
            <v>88</v>
          </cell>
        </row>
        <row r="129">
          <cell r="E129">
            <v>668</v>
          </cell>
          <cell r="G129">
            <v>1273</v>
          </cell>
          <cell r="I129">
            <v>88</v>
          </cell>
        </row>
        <row r="130">
          <cell r="E130">
            <v>676</v>
          </cell>
          <cell r="G130">
            <v>1260</v>
          </cell>
          <cell r="I130">
            <v>87</v>
          </cell>
        </row>
        <row r="131">
          <cell r="E131">
            <v>687</v>
          </cell>
          <cell r="G131">
            <v>1258</v>
          </cell>
          <cell r="I131">
            <v>82</v>
          </cell>
        </row>
        <row r="132">
          <cell r="E132">
            <v>678</v>
          </cell>
          <cell r="G132">
            <v>1257</v>
          </cell>
          <cell r="I132">
            <v>76</v>
          </cell>
        </row>
        <row r="133">
          <cell r="E133">
            <v>669</v>
          </cell>
          <cell r="G133">
            <v>1256</v>
          </cell>
          <cell r="I133">
            <v>82</v>
          </cell>
        </row>
        <row r="134">
          <cell r="E134">
            <v>672</v>
          </cell>
          <cell r="G134">
            <v>1262</v>
          </cell>
          <cell r="I134">
            <v>80</v>
          </cell>
        </row>
        <row r="135">
          <cell r="E135">
            <v>664</v>
          </cell>
          <cell r="G135">
            <v>1248</v>
          </cell>
          <cell r="I135">
            <v>73</v>
          </cell>
        </row>
        <row r="136">
          <cell r="E136">
            <v>662</v>
          </cell>
          <cell r="G136">
            <v>1243</v>
          </cell>
          <cell r="I136">
            <v>79</v>
          </cell>
        </row>
        <row r="137">
          <cell r="E137">
            <v>670</v>
          </cell>
          <cell r="G137">
            <v>1255</v>
          </cell>
          <cell r="I137">
            <v>77</v>
          </cell>
        </row>
        <row r="138">
          <cell r="E138">
            <v>661</v>
          </cell>
          <cell r="G138">
            <v>1251</v>
          </cell>
          <cell r="I138">
            <v>79</v>
          </cell>
        </row>
        <row r="139">
          <cell r="E139">
            <v>668</v>
          </cell>
          <cell r="G139">
            <v>1263</v>
          </cell>
          <cell r="I139">
            <v>82</v>
          </cell>
        </row>
        <row r="140">
          <cell r="E140">
            <v>662</v>
          </cell>
          <cell r="G140">
            <v>1258</v>
          </cell>
          <cell r="I140">
            <v>84</v>
          </cell>
        </row>
        <row r="141">
          <cell r="E141">
            <v>674</v>
          </cell>
          <cell r="G141">
            <v>1254</v>
          </cell>
          <cell r="I141">
            <v>87</v>
          </cell>
        </row>
        <row r="142">
          <cell r="E142">
            <v>678</v>
          </cell>
          <cell r="G142">
            <v>1234</v>
          </cell>
          <cell r="I142">
            <v>84</v>
          </cell>
        </row>
        <row r="143">
          <cell r="E143">
            <v>680</v>
          </cell>
          <cell r="G143">
            <v>1232</v>
          </cell>
          <cell r="I143">
            <v>89</v>
          </cell>
        </row>
        <row r="144">
          <cell r="E144">
            <v>672</v>
          </cell>
          <cell r="G144">
            <v>1230</v>
          </cell>
          <cell r="I144">
            <v>85</v>
          </cell>
        </row>
        <row r="145">
          <cell r="E145">
            <v>674</v>
          </cell>
          <cell r="G145">
            <v>1251</v>
          </cell>
          <cell r="I145">
            <v>88</v>
          </cell>
        </row>
        <row r="146">
          <cell r="E146">
            <v>670</v>
          </cell>
          <cell r="G146">
            <v>1252</v>
          </cell>
          <cell r="I146">
            <v>82</v>
          </cell>
        </row>
        <row r="147">
          <cell r="E147">
            <v>671.0344827586207</v>
          </cell>
          <cell r="G147">
            <v>1248.6896551724137</v>
          </cell>
          <cell r="I147">
            <v>81.65517241379311</v>
          </cell>
        </row>
        <row r="148">
          <cell r="E148">
            <v>6.9615410784679499</v>
          </cell>
          <cell r="G148">
            <v>15.46910157210975</v>
          </cell>
          <cell r="I148">
            <v>5.4397732494035544</v>
          </cell>
        </row>
        <row r="149">
          <cell r="E149">
            <v>714</v>
          </cell>
          <cell r="G149">
            <v>1437</v>
          </cell>
          <cell r="I149">
            <v>301</v>
          </cell>
        </row>
        <row r="150">
          <cell r="E150">
            <v>721</v>
          </cell>
          <cell r="G150">
            <v>1435</v>
          </cell>
          <cell r="I150">
            <v>294</v>
          </cell>
        </row>
        <row r="151">
          <cell r="E151">
            <v>716</v>
          </cell>
          <cell r="G151">
            <v>1460</v>
          </cell>
          <cell r="I151">
            <v>302</v>
          </cell>
        </row>
        <row r="152">
          <cell r="E152">
            <v>709</v>
          </cell>
          <cell r="G152">
            <v>1449</v>
          </cell>
          <cell r="I152">
            <v>293</v>
          </cell>
        </row>
        <row r="153">
          <cell r="E153">
            <v>719</v>
          </cell>
          <cell r="G153">
            <v>1407</v>
          </cell>
          <cell r="I153">
            <v>292</v>
          </cell>
        </row>
        <row r="154">
          <cell r="E154">
            <v>731</v>
          </cell>
          <cell r="G154">
            <v>1379</v>
          </cell>
          <cell r="I154">
            <v>299</v>
          </cell>
        </row>
        <row r="155">
          <cell r="E155">
            <v>744</v>
          </cell>
          <cell r="G155">
            <v>1388</v>
          </cell>
          <cell r="I155">
            <v>307</v>
          </cell>
        </row>
        <row r="156">
          <cell r="E156">
            <v>749</v>
          </cell>
          <cell r="G156">
            <v>1384</v>
          </cell>
          <cell r="I156">
            <v>307</v>
          </cell>
        </row>
        <row r="157">
          <cell r="E157">
            <v>737</v>
          </cell>
          <cell r="G157">
            <v>1395</v>
          </cell>
          <cell r="I157">
            <v>311</v>
          </cell>
        </row>
        <row r="158">
          <cell r="E158">
            <v>723</v>
          </cell>
          <cell r="G158">
            <v>1380</v>
          </cell>
          <cell r="I158">
            <v>316</v>
          </cell>
        </row>
        <row r="159">
          <cell r="E159">
            <v>737</v>
          </cell>
          <cell r="G159">
            <v>1379</v>
          </cell>
          <cell r="I159">
            <v>324</v>
          </cell>
        </row>
        <row r="160">
          <cell r="E160">
            <v>738</v>
          </cell>
          <cell r="G160">
            <v>1379</v>
          </cell>
          <cell r="I160">
            <v>331</v>
          </cell>
        </row>
        <row r="161">
          <cell r="E161">
            <v>725</v>
          </cell>
          <cell r="G161">
            <v>1387</v>
          </cell>
          <cell r="I161">
            <v>335</v>
          </cell>
        </row>
        <row r="162">
          <cell r="E162">
            <v>711</v>
          </cell>
          <cell r="G162">
            <v>1383</v>
          </cell>
          <cell r="I162">
            <v>341</v>
          </cell>
        </row>
        <row r="163">
          <cell r="E163">
            <v>710</v>
          </cell>
          <cell r="G163">
            <v>1381</v>
          </cell>
          <cell r="I163">
            <v>338</v>
          </cell>
        </row>
        <row r="164">
          <cell r="E164">
            <v>710</v>
          </cell>
          <cell r="G164">
            <v>1371</v>
          </cell>
          <cell r="I164">
            <v>324</v>
          </cell>
        </row>
        <row r="165">
          <cell r="E165">
            <v>716</v>
          </cell>
          <cell r="G165">
            <v>1360</v>
          </cell>
          <cell r="I165">
            <v>304</v>
          </cell>
        </row>
        <row r="166">
          <cell r="E166">
            <v>727</v>
          </cell>
          <cell r="G166">
            <v>1350</v>
          </cell>
          <cell r="I166">
            <v>289</v>
          </cell>
        </row>
        <row r="167">
          <cell r="E167">
            <v>743</v>
          </cell>
          <cell r="G167">
            <v>1354</v>
          </cell>
          <cell r="I167">
            <v>277</v>
          </cell>
        </row>
        <row r="168">
          <cell r="E168">
            <v>748</v>
          </cell>
          <cell r="G168">
            <v>1347</v>
          </cell>
          <cell r="I168">
            <v>274</v>
          </cell>
        </row>
        <row r="169">
          <cell r="E169">
            <v>746</v>
          </cell>
          <cell r="G169">
            <v>1322</v>
          </cell>
          <cell r="I169">
            <v>265</v>
          </cell>
        </row>
        <row r="170">
          <cell r="E170">
            <v>761</v>
          </cell>
          <cell r="G170">
            <v>1307</v>
          </cell>
          <cell r="I170">
            <v>254</v>
          </cell>
        </row>
        <row r="171">
          <cell r="E171">
            <v>770</v>
          </cell>
          <cell r="G171">
            <v>1303</v>
          </cell>
          <cell r="I171">
            <v>251</v>
          </cell>
        </row>
        <row r="172">
          <cell r="E172">
            <v>744</v>
          </cell>
          <cell r="G172">
            <v>1309</v>
          </cell>
          <cell r="I172">
            <v>251</v>
          </cell>
        </row>
        <row r="173">
          <cell r="E173">
            <v>734</v>
          </cell>
          <cell r="G173">
            <v>1324</v>
          </cell>
          <cell r="I173">
            <v>248</v>
          </cell>
        </row>
        <row r="174">
          <cell r="E174">
            <v>735</v>
          </cell>
          <cell r="G174">
            <v>1327</v>
          </cell>
          <cell r="I174">
            <v>255</v>
          </cell>
        </row>
        <row r="175">
          <cell r="E175">
            <v>744</v>
          </cell>
          <cell r="G175">
            <v>1332</v>
          </cell>
          <cell r="I175">
            <v>265</v>
          </cell>
        </row>
        <row r="176">
          <cell r="E176">
            <v>741</v>
          </cell>
          <cell r="G176">
            <v>1337</v>
          </cell>
          <cell r="I176">
            <v>271</v>
          </cell>
        </row>
        <row r="177">
          <cell r="E177">
            <v>750</v>
          </cell>
          <cell r="G177">
            <v>1344</v>
          </cell>
          <cell r="I177">
            <v>264</v>
          </cell>
        </row>
        <row r="178">
          <cell r="E178">
            <v>737</v>
          </cell>
          <cell r="G178">
            <v>1345</v>
          </cell>
          <cell r="I178">
            <v>265</v>
          </cell>
        </row>
        <row r="179">
          <cell r="E179">
            <v>748</v>
          </cell>
          <cell r="G179">
            <v>1351</v>
          </cell>
          <cell r="I179">
            <v>255</v>
          </cell>
        </row>
        <row r="180">
          <cell r="E180">
            <v>763</v>
          </cell>
          <cell r="G180">
            <v>1349</v>
          </cell>
          <cell r="I180">
            <v>250</v>
          </cell>
        </row>
        <row r="181">
          <cell r="E181">
            <v>750</v>
          </cell>
          <cell r="G181">
            <v>1349</v>
          </cell>
          <cell r="I181">
            <v>260</v>
          </cell>
        </row>
        <row r="182">
          <cell r="E182">
            <v>768</v>
          </cell>
          <cell r="G182">
            <v>1340</v>
          </cell>
          <cell r="I182">
            <v>274</v>
          </cell>
        </row>
        <row r="183">
          <cell r="E183">
            <v>735.85294117647061</v>
          </cell>
          <cell r="G183">
            <v>1366</v>
          </cell>
          <cell r="I183">
            <v>287.85294117647061</v>
          </cell>
        </row>
        <row r="184">
          <cell r="E184">
            <v>17.109508880082458</v>
          </cell>
          <cell r="G184">
            <v>39.565059577788325</v>
          </cell>
          <cell r="I184">
            <v>28.960927024486779</v>
          </cell>
        </row>
        <row r="185">
          <cell r="E185">
            <v>784</v>
          </cell>
          <cell r="G185">
            <v>1497</v>
          </cell>
          <cell r="I185">
            <v>540</v>
          </cell>
        </row>
        <row r="186">
          <cell r="E186">
            <v>778</v>
          </cell>
          <cell r="G186">
            <v>1497</v>
          </cell>
          <cell r="I186">
            <v>513</v>
          </cell>
        </row>
        <row r="187">
          <cell r="E187">
            <v>898</v>
          </cell>
          <cell r="G187">
            <v>1509</v>
          </cell>
          <cell r="I187">
            <v>546</v>
          </cell>
        </row>
        <row r="188">
          <cell r="E188">
            <v>815</v>
          </cell>
          <cell r="G188">
            <v>1543</v>
          </cell>
          <cell r="I188">
            <v>533</v>
          </cell>
        </row>
        <row r="189">
          <cell r="E189">
            <v>791</v>
          </cell>
          <cell r="G189">
            <v>1495</v>
          </cell>
          <cell r="I189">
            <v>539</v>
          </cell>
        </row>
        <row r="190">
          <cell r="E190">
            <v>782</v>
          </cell>
          <cell r="G190">
            <v>1497</v>
          </cell>
          <cell r="I190">
            <v>516</v>
          </cell>
        </row>
        <row r="191">
          <cell r="E191">
            <v>787</v>
          </cell>
          <cell r="G191">
            <v>1497</v>
          </cell>
          <cell r="I191">
            <v>512</v>
          </cell>
        </row>
        <row r="192">
          <cell r="E192">
            <v>770</v>
          </cell>
          <cell r="G192">
            <v>1469</v>
          </cell>
          <cell r="I192">
            <v>534</v>
          </cell>
        </row>
        <row r="193">
          <cell r="E193">
            <v>776</v>
          </cell>
          <cell r="G193">
            <v>1502</v>
          </cell>
          <cell r="I193">
            <v>517</v>
          </cell>
        </row>
        <row r="194">
          <cell r="E194">
            <v>804</v>
          </cell>
          <cell r="G194">
            <v>1466</v>
          </cell>
          <cell r="I194">
            <v>488</v>
          </cell>
        </row>
        <row r="195">
          <cell r="E195">
            <v>797</v>
          </cell>
          <cell r="G195">
            <v>1467</v>
          </cell>
          <cell r="I195">
            <v>504</v>
          </cell>
        </row>
        <row r="196">
          <cell r="E196">
            <v>772</v>
          </cell>
          <cell r="G196">
            <v>1519</v>
          </cell>
          <cell r="I196">
            <v>492</v>
          </cell>
        </row>
        <row r="197">
          <cell r="E197">
            <v>766</v>
          </cell>
          <cell r="G197">
            <v>1522</v>
          </cell>
          <cell r="I197">
            <v>515</v>
          </cell>
        </row>
        <row r="198">
          <cell r="E198">
            <v>763</v>
          </cell>
          <cell r="G198">
            <v>1487</v>
          </cell>
          <cell r="I198">
            <v>517</v>
          </cell>
        </row>
        <row r="199">
          <cell r="E199">
            <v>780</v>
          </cell>
          <cell r="G199">
            <v>1480</v>
          </cell>
          <cell r="I199">
            <v>516</v>
          </cell>
        </row>
        <row r="200">
          <cell r="E200">
            <v>785</v>
          </cell>
          <cell r="G200">
            <v>1498</v>
          </cell>
          <cell r="I200">
            <v>499</v>
          </cell>
        </row>
        <row r="201">
          <cell r="E201">
            <v>777</v>
          </cell>
          <cell r="G201">
            <v>1505</v>
          </cell>
          <cell r="I201">
            <v>508</v>
          </cell>
        </row>
        <row r="202">
          <cell r="E202">
            <v>767</v>
          </cell>
          <cell r="G202">
            <v>1497</v>
          </cell>
          <cell r="I202">
            <v>489</v>
          </cell>
        </row>
        <row r="203">
          <cell r="E203">
            <v>756</v>
          </cell>
          <cell r="G203">
            <v>1501</v>
          </cell>
          <cell r="I203">
            <v>491</v>
          </cell>
        </row>
        <row r="204">
          <cell r="E204">
            <v>753</v>
          </cell>
          <cell r="G204">
            <v>1510</v>
          </cell>
          <cell r="I204">
            <v>494</v>
          </cell>
        </row>
        <row r="205">
          <cell r="E205">
            <v>773</v>
          </cell>
          <cell r="G205">
            <v>1478</v>
          </cell>
          <cell r="I205">
            <v>495</v>
          </cell>
        </row>
        <row r="206">
          <cell r="E206">
            <v>762</v>
          </cell>
          <cell r="G206">
            <v>1476</v>
          </cell>
          <cell r="I206">
            <v>493</v>
          </cell>
        </row>
        <row r="207">
          <cell r="E207">
            <v>758</v>
          </cell>
          <cell r="G207">
            <v>1475</v>
          </cell>
          <cell r="I207">
            <v>491</v>
          </cell>
        </row>
        <row r="208">
          <cell r="E208">
            <v>776</v>
          </cell>
          <cell r="G208">
            <v>1468</v>
          </cell>
          <cell r="I208">
            <v>486</v>
          </cell>
        </row>
        <row r="209">
          <cell r="E209">
            <v>774</v>
          </cell>
          <cell r="G209">
            <v>1457</v>
          </cell>
          <cell r="I209">
            <v>486</v>
          </cell>
        </row>
        <row r="210">
          <cell r="E210">
            <v>778</v>
          </cell>
          <cell r="G210">
            <v>1446</v>
          </cell>
          <cell r="I210">
            <v>493</v>
          </cell>
        </row>
        <row r="211">
          <cell r="E211">
            <v>779</v>
          </cell>
          <cell r="G211">
            <v>1442</v>
          </cell>
          <cell r="I211">
            <v>508</v>
          </cell>
        </row>
        <row r="212">
          <cell r="E212">
            <v>766</v>
          </cell>
          <cell r="G212">
            <v>1443</v>
          </cell>
          <cell r="I212">
            <v>518</v>
          </cell>
        </row>
        <row r="213">
          <cell r="E213">
            <v>758</v>
          </cell>
          <cell r="G213">
            <v>1442</v>
          </cell>
          <cell r="I213">
            <v>514</v>
          </cell>
        </row>
        <row r="214">
          <cell r="E214">
            <v>757</v>
          </cell>
          <cell r="G214">
            <v>1444</v>
          </cell>
          <cell r="I214">
            <v>505</v>
          </cell>
        </row>
        <row r="215">
          <cell r="E215">
            <v>757</v>
          </cell>
          <cell r="G215">
            <v>1439</v>
          </cell>
          <cell r="I215">
            <v>501</v>
          </cell>
        </row>
        <row r="216">
          <cell r="E216">
            <v>778.67741935483866</v>
          </cell>
          <cell r="G216">
            <v>1482.8387096774193</v>
          </cell>
          <cell r="I216">
            <v>508.16129032258067</v>
          </cell>
        </row>
        <row r="217">
          <cell r="E217">
            <v>26.444138728993529</v>
          </cell>
          <cell r="G217">
            <v>27.038363824007131</v>
          </cell>
          <cell r="I217">
            <v>17.105743234741283</v>
          </cell>
        </row>
        <row r="218">
          <cell r="E218">
            <v>760</v>
          </cell>
          <cell r="G218">
            <v>1374</v>
          </cell>
          <cell r="I218">
            <v>485</v>
          </cell>
        </row>
        <row r="219">
          <cell r="E219">
            <v>769</v>
          </cell>
          <cell r="G219">
            <v>1366</v>
          </cell>
          <cell r="I219">
            <v>450</v>
          </cell>
        </row>
        <row r="220">
          <cell r="E220">
            <v>769</v>
          </cell>
          <cell r="G220">
            <v>1362</v>
          </cell>
          <cell r="I220">
            <v>454</v>
          </cell>
        </row>
        <row r="221">
          <cell r="E221">
            <v>762</v>
          </cell>
          <cell r="G221">
            <v>1359</v>
          </cell>
          <cell r="I221">
            <v>463</v>
          </cell>
        </row>
        <row r="222">
          <cell r="E222">
            <v>758</v>
          </cell>
          <cell r="G222">
            <v>1359</v>
          </cell>
          <cell r="I222">
            <v>469</v>
          </cell>
        </row>
        <row r="223">
          <cell r="E223">
            <v>759</v>
          </cell>
          <cell r="G223">
            <v>1351</v>
          </cell>
          <cell r="I223">
            <v>465</v>
          </cell>
        </row>
        <row r="224">
          <cell r="E224">
            <v>761</v>
          </cell>
          <cell r="G224">
            <v>1350</v>
          </cell>
          <cell r="I224">
            <v>466</v>
          </cell>
        </row>
        <row r="225">
          <cell r="E225">
            <v>762</v>
          </cell>
          <cell r="G225">
            <v>1350</v>
          </cell>
          <cell r="I225">
            <v>469</v>
          </cell>
        </row>
        <row r="226">
          <cell r="E226">
            <v>759</v>
          </cell>
          <cell r="G226">
            <v>1353</v>
          </cell>
          <cell r="I226">
            <v>471</v>
          </cell>
        </row>
        <row r="227">
          <cell r="E227">
            <v>759</v>
          </cell>
          <cell r="G227">
            <v>1353</v>
          </cell>
          <cell r="I227">
            <v>472</v>
          </cell>
        </row>
        <row r="228">
          <cell r="E228">
            <v>755</v>
          </cell>
          <cell r="G228">
            <v>1350</v>
          </cell>
          <cell r="I228">
            <v>480</v>
          </cell>
        </row>
        <row r="229">
          <cell r="E229">
            <v>761</v>
          </cell>
          <cell r="G229">
            <v>1361</v>
          </cell>
          <cell r="I229">
            <v>484</v>
          </cell>
        </row>
        <row r="230">
          <cell r="E230">
            <v>762</v>
          </cell>
          <cell r="G230">
            <v>1363</v>
          </cell>
          <cell r="I230">
            <v>476</v>
          </cell>
        </row>
        <row r="231">
          <cell r="E231">
            <v>761</v>
          </cell>
          <cell r="G231">
            <v>1363</v>
          </cell>
          <cell r="I231">
            <v>476</v>
          </cell>
        </row>
        <row r="232">
          <cell r="E232">
            <v>762</v>
          </cell>
          <cell r="G232">
            <v>1365</v>
          </cell>
          <cell r="I232">
            <v>479</v>
          </cell>
        </row>
        <row r="233">
          <cell r="E233">
            <v>761</v>
          </cell>
          <cell r="G233">
            <v>1366</v>
          </cell>
          <cell r="I233">
            <v>480</v>
          </cell>
        </row>
        <row r="234">
          <cell r="E234">
            <v>756</v>
          </cell>
          <cell r="G234">
            <v>1368</v>
          </cell>
          <cell r="I234">
            <v>484</v>
          </cell>
        </row>
        <row r="235">
          <cell r="E235">
            <v>748</v>
          </cell>
          <cell r="G235">
            <v>1373</v>
          </cell>
          <cell r="I235">
            <v>478</v>
          </cell>
        </row>
        <row r="236">
          <cell r="E236">
            <v>743</v>
          </cell>
          <cell r="G236">
            <v>1375</v>
          </cell>
          <cell r="I236">
            <v>479</v>
          </cell>
        </row>
        <row r="237">
          <cell r="E237">
            <v>749</v>
          </cell>
          <cell r="G237">
            <v>1381</v>
          </cell>
          <cell r="I237">
            <v>488</v>
          </cell>
        </row>
        <row r="238">
          <cell r="E238">
            <v>758</v>
          </cell>
          <cell r="G238">
            <v>1377</v>
          </cell>
          <cell r="I238">
            <v>485</v>
          </cell>
        </row>
        <row r="239">
          <cell r="E239">
            <v>761</v>
          </cell>
          <cell r="G239">
            <v>1381</v>
          </cell>
          <cell r="I239">
            <v>490</v>
          </cell>
        </row>
        <row r="240">
          <cell r="E240">
            <v>775</v>
          </cell>
          <cell r="G240">
            <v>1383</v>
          </cell>
          <cell r="I240">
            <v>491</v>
          </cell>
        </row>
        <row r="241">
          <cell r="E241">
            <v>781</v>
          </cell>
          <cell r="G241">
            <v>1377</v>
          </cell>
          <cell r="I241">
            <v>496</v>
          </cell>
        </row>
        <row r="242">
          <cell r="E242">
            <v>775</v>
          </cell>
          <cell r="G242">
            <v>1380</v>
          </cell>
          <cell r="I242">
            <v>492</v>
          </cell>
        </row>
        <row r="243">
          <cell r="E243">
            <v>766</v>
          </cell>
          <cell r="G243">
            <v>1375</v>
          </cell>
          <cell r="I243">
            <v>497</v>
          </cell>
        </row>
        <row r="244">
          <cell r="E244">
            <v>760</v>
          </cell>
          <cell r="G244">
            <v>1375</v>
          </cell>
          <cell r="I244">
            <v>493</v>
          </cell>
        </row>
        <row r="245">
          <cell r="E245">
            <v>753</v>
          </cell>
          <cell r="G245">
            <v>1372</v>
          </cell>
          <cell r="I245">
            <v>496</v>
          </cell>
        </row>
        <row r="246">
          <cell r="E246">
            <v>754</v>
          </cell>
          <cell r="G246">
            <v>1374</v>
          </cell>
          <cell r="I246">
            <v>493</v>
          </cell>
        </row>
        <row r="247">
          <cell r="E247">
            <v>750</v>
          </cell>
          <cell r="G247">
            <v>1369</v>
          </cell>
          <cell r="I247">
            <v>497</v>
          </cell>
        </row>
        <row r="248">
          <cell r="E248">
            <v>758</v>
          </cell>
          <cell r="G248">
            <v>1371</v>
          </cell>
          <cell r="I248">
            <v>492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cinaps.usc.edu/pubs_presentations/OptsExprs_GliderOpticsPub_083109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cinaps.usc.edu/pubs_presentations/OptsExprs_GliderOpticsPub_083109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0"/>
  <sheetViews>
    <sheetView workbookViewId="0">
      <selection activeCell="M5" sqref="M5:Q8"/>
    </sheetView>
  </sheetViews>
  <sheetFormatPr defaultColWidth="8.85546875" defaultRowHeight="12.75"/>
  <cols>
    <col min="14" max="14" width="10" customWidth="1"/>
  </cols>
  <sheetData>
    <row r="1" spans="1:18">
      <c r="N1" s="3">
        <v>41480</v>
      </c>
    </row>
    <row r="2" spans="1:18" ht="13.5" thickBot="1">
      <c r="A2" t="s">
        <v>0</v>
      </c>
      <c r="B2" t="s">
        <v>1</v>
      </c>
      <c r="C2" t="s">
        <v>2</v>
      </c>
      <c r="D2" s="1" t="s">
        <v>3</v>
      </c>
      <c r="E2" t="s">
        <v>4</v>
      </c>
      <c r="F2" t="s">
        <v>5</v>
      </c>
      <c r="G2" t="s">
        <v>4</v>
      </c>
      <c r="H2" t="s">
        <v>6</v>
      </c>
      <c r="I2" t="s">
        <v>7</v>
      </c>
      <c r="J2" t="s">
        <v>8</v>
      </c>
      <c r="K2" s="2" t="s">
        <v>9</v>
      </c>
      <c r="L2" t="s">
        <v>10</v>
      </c>
      <c r="M2" t="s">
        <v>11</v>
      </c>
      <c r="R2" t="s">
        <v>21</v>
      </c>
    </row>
    <row r="3" spans="1:18">
      <c r="A3" s="4">
        <v>2</v>
      </c>
      <c r="B3" s="5" t="s">
        <v>13</v>
      </c>
      <c r="C3" s="5" t="s">
        <v>14</v>
      </c>
      <c r="D3" s="5">
        <v>470</v>
      </c>
      <c r="E3" s="5">
        <v>51</v>
      </c>
      <c r="F3" s="5">
        <v>650</v>
      </c>
      <c r="G3" s="5">
        <v>40</v>
      </c>
      <c r="H3" s="5">
        <v>695</v>
      </c>
      <c r="I3" s="5">
        <v>54</v>
      </c>
      <c r="J3" s="6">
        <v>536</v>
      </c>
      <c r="K3">
        <v>11.91</v>
      </c>
      <c r="L3" t="s">
        <v>20</v>
      </c>
      <c r="R3" t="s">
        <v>22</v>
      </c>
    </row>
    <row r="4" spans="1:18" ht="13.5" thickBot="1">
      <c r="A4" s="7"/>
      <c r="B4" s="8" t="s">
        <v>13</v>
      </c>
      <c r="C4" s="8" t="s">
        <v>14</v>
      </c>
      <c r="D4" s="8">
        <v>470</v>
      </c>
      <c r="E4" s="8">
        <v>49</v>
      </c>
      <c r="F4" s="8">
        <v>650</v>
      </c>
      <c r="G4" s="8">
        <v>43</v>
      </c>
      <c r="H4" s="8">
        <v>695</v>
      </c>
      <c r="I4" s="8">
        <v>52</v>
      </c>
      <c r="J4" s="9">
        <v>536</v>
      </c>
      <c r="R4" t="s">
        <v>23</v>
      </c>
    </row>
    <row r="5" spans="1:18">
      <c r="A5" s="7"/>
      <c r="B5" s="8" t="s">
        <v>13</v>
      </c>
      <c r="C5" s="8" t="s">
        <v>14</v>
      </c>
      <c r="D5" s="8">
        <v>470</v>
      </c>
      <c r="E5" s="8">
        <v>51</v>
      </c>
      <c r="F5" s="8">
        <v>650</v>
      </c>
      <c r="G5" s="8">
        <v>39</v>
      </c>
      <c r="H5" s="8">
        <v>695</v>
      </c>
      <c r="I5" s="8">
        <v>45</v>
      </c>
      <c r="J5" s="9">
        <v>536</v>
      </c>
      <c r="M5" s="4" t="s">
        <v>29</v>
      </c>
      <c r="N5" s="5" t="s">
        <v>28</v>
      </c>
      <c r="O5" s="16" t="s">
        <v>30</v>
      </c>
      <c r="P5" s="18" t="s">
        <v>31</v>
      </c>
      <c r="Q5" s="17" t="s">
        <v>32</v>
      </c>
      <c r="R5" t="s">
        <v>24</v>
      </c>
    </row>
    <row r="6" spans="1:18">
      <c r="A6" s="7"/>
      <c r="B6" s="8" t="s">
        <v>13</v>
      </c>
      <c r="C6" s="8" t="s">
        <v>14</v>
      </c>
      <c r="D6" s="8">
        <v>470</v>
      </c>
      <c r="E6" s="8">
        <v>47</v>
      </c>
      <c r="F6" s="8">
        <v>650</v>
      </c>
      <c r="G6" s="8">
        <v>36</v>
      </c>
      <c r="H6" s="8">
        <v>695</v>
      </c>
      <c r="I6" s="8">
        <v>49</v>
      </c>
      <c r="J6" s="9">
        <v>536</v>
      </c>
      <c r="M6" s="7">
        <v>470</v>
      </c>
      <c r="N6" s="15">
        <v>1.049E-5</v>
      </c>
      <c r="O6" s="14">
        <v>45</v>
      </c>
      <c r="P6" s="8">
        <v>49.452054794520549</v>
      </c>
      <c r="Q6" s="9">
        <v>2.0141244023314333</v>
      </c>
    </row>
    <row r="7" spans="1:18">
      <c r="A7" s="7"/>
      <c r="B7" s="8" t="s">
        <v>13</v>
      </c>
      <c r="C7" s="8" t="s">
        <v>14</v>
      </c>
      <c r="D7" s="8">
        <v>470</v>
      </c>
      <c r="E7" s="8">
        <v>51</v>
      </c>
      <c r="F7" s="8">
        <v>650</v>
      </c>
      <c r="G7" s="8">
        <v>44</v>
      </c>
      <c r="H7" s="8">
        <v>695</v>
      </c>
      <c r="I7" s="8">
        <v>49</v>
      </c>
      <c r="J7" s="9">
        <v>536</v>
      </c>
      <c r="M7" s="7">
        <v>650</v>
      </c>
      <c r="N7" s="15">
        <v>3.5149999999999998E-6</v>
      </c>
      <c r="O7" s="14">
        <v>30</v>
      </c>
      <c r="P7" s="8">
        <v>39.19178082191781</v>
      </c>
      <c r="Q7" s="9">
        <v>3.2857331933619265</v>
      </c>
    </row>
    <row r="8" spans="1:18" ht="13.5" thickBot="1">
      <c r="A8" s="7"/>
      <c r="B8" s="8" t="s">
        <v>13</v>
      </c>
      <c r="C8" s="8" t="s">
        <v>14</v>
      </c>
      <c r="D8" s="8">
        <v>470</v>
      </c>
      <c r="E8" s="8">
        <v>51</v>
      </c>
      <c r="F8" s="8">
        <v>650</v>
      </c>
      <c r="G8" s="8">
        <v>39</v>
      </c>
      <c r="H8" s="8">
        <v>695</v>
      </c>
      <c r="I8" s="8">
        <v>46</v>
      </c>
      <c r="J8" s="9">
        <v>536</v>
      </c>
      <c r="M8" s="10">
        <v>695</v>
      </c>
      <c r="N8" s="19">
        <v>1.2E-2</v>
      </c>
      <c r="O8" s="20">
        <v>46</v>
      </c>
      <c r="P8" s="11">
        <v>48.630136986301373</v>
      </c>
      <c r="Q8" s="12">
        <v>2.674503325204491</v>
      </c>
    </row>
    <row r="9" spans="1:18">
      <c r="A9" s="7"/>
      <c r="B9" s="8" t="s">
        <v>13</v>
      </c>
      <c r="C9" s="8" t="s">
        <v>14</v>
      </c>
      <c r="D9" s="8">
        <v>470</v>
      </c>
      <c r="E9" s="8">
        <v>50</v>
      </c>
      <c r="F9" s="8">
        <v>650</v>
      </c>
      <c r="G9" s="8">
        <v>35</v>
      </c>
      <c r="H9" s="8">
        <v>695</v>
      </c>
      <c r="I9" s="8">
        <v>47</v>
      </c>
      <c r="J9" s="9">
        <v>536</v>
      </c>
      <c r="M9" s="8"/>
      <c r="N9" s="8"/>
      <c r="O9" s="8"/>
      <c r="P9" s="8"/>
      <c r="Q9" s="8"/>
    </row>
    <row r="10" spans="1:18">
      <c r="A10" s="7"/>
      <c r="B10" s="8" t="s">
        <v>13</v>
      </c>
      <c r="C10" s="8" t="s">
        <v>14</v>
      </c>
      <c r="D10" s="8">
        <v>470</v>
      </c>
      <c r="E10" s="8">
        <v>50</v>
      </c>
      <c r="F10" s="8">
        <v>650</v>
      </c>
      <c r="G10" s="8">
        <v>42</v>
      </c>
      <c r="H10" s="8">
        <v>695</v>
      </c>
      <c r="I10" s="8">
        <v>53</v>
      </c>
      <c r="J10" s="9">
        <v>536</v>
      </c>
    </row>
    <row r="11" spans="1:18">
      <c r="A11" s="7"/>
      <c r="B11" s="8" t="s">
        <v>13</v>
      </c>
      <c r="C11" s="8" t="s">
        <v>14</v>
      </c>
      <c r="D11" s="8">
        <v>470</v>
      </c>
      <c r="E11" s="8">
        <v>53</v>
      </c>
      <c r="F11" s="8">
        <v>650</v>
      </c>
      <c r="G11" s="8">
        <v>44</v>
      </c>
      <c r="H11" s="8">
        <v>695</v>
      </c>
      <c r="I11" s="8">
        <v>50</v>
      </c>
      <c r="J11" s="9">
        <v>536</v>
      </c>
      <c r="M11" t="s">
        <v>25</v>
      </c>
      <c r="N11" t="s">
        <v>26</v>
      </c>
      <c r="O11" s="13" t="s">
        <v>27</v>
      </c>
    </row>
    <row r="12" spans="1:18">
      <c r="A12" s="7"/>
      <c r="B12" s="8" t="s">
        <v>13</v>
      </c>
      <c r="C12" s="8" t="s">
        <v>14</v>
      </c>
      <c r="D12" s="8">
        <v>470</v>
      </c>
      <c r="E12" s="8">
        <v>50</v>
      </c>
      <c r="F12" s="8">
        <v>650</v>
      </c>
      <c r="G12" s="8">
        <v>43</v>
      </c>
      <c r="H12" s="8">
        <v>695</v>
      </c>
      <c r="I12" s="8">
        <v>51</v>
      </c>
      <c r="J12" s="9">
        <v>536</v>
      </c>
    </row>
    <row r="13" spans="1:18">
      <c r="A13" s="7"/>
      <c r="B13" s="8" t="s">
        <v>13</v>
      </c>
      <c r="C13" s="8" t="s">
        <v>14</v>
      </c>
      <c r="D13" s="8">
        <v>470</v>
      </c>
      <c r="E13" s="8">
        <v>50</v>
      </c>
      <c r="F13" s="8">
        <v>650</v>
      </c>
      <c r="G13" s="8">
        <v>43</v>
      </c>
      <c r="H13" s="8">
        <v>695</v>
      </c>
      <c r="I13" s="8">
        <v>50</v>
      </c>
      <c r="J13" s="9">
        <v>536</v>
      </c>
    </row>
    <row r="14" spans="1:18">
      <c r="A14" s="7"/>
      <c r="B14" s="8" t="s">
        <v>13</v>
      </c>
      <c r="C14" s="8" t="s">
        <v>14</v>
      </c>
      <c r="D14" s="8">
        <v>470</v>
      </c>
      <c r="E14" s="8">
        <v>49</v>
      </c>
      <c r="F14" s="8">
        <v>650</v>
      </c>
      <c r="G14" s="8">
        <v>39</v>
      </c>
      <c r="H14" s="8">
        <v>695</v>
      </c>
      <c r="I14" s="8">
        <v>53</v>
      </c>
      <c r="J14" s="9">
        <v>536</v>
      </c>
    </row>
    <row r="15" spans="1:18">
      <c r="A15" s="7"/>
      <c r="B15" s="8" t="s">
        <v>13</v>
      </c>
      <c r="C15" s="8" t="s">
        <v>14</v>
      </c>
      <c r="D15" s="8">
        <v>470</v>
      </c>
      <c r="E15" s="8">
        <v>49</v>
      </c>
      <c r="F15" s="8">
        <v>650</v>
      </c>
      <c r="G15" s="8">
        <v>43</v>
      </c>
      <c r="H15" s="8">
        <v>695</v>
      </c>
      <c r="I15" s="8">
        <v>52</v>
      </c>
      <c r="J15" s="9">
        <v>536</v>
      </c>
    </row>
    <row r="16" spans="1:18">
      <c r="A16" s="7"/>
      <c r="B16" s="8" t="s">
        <v>13</v>
      </c>
      <c r="C16" s="8" t="s">
        <v>14</v>
      </c>
      <c r="D16" s="8">
        <v>470</v>
      </c>
      <c r="E16" s="8">
        <v>52</v>
      </c>
      <c r="F16" s="8">
        <v>650</v>
      </c>
      <c r="G16" s="8">
        <v>42</v>
      </c>
      <c r="H16" s="8">
        <v>695</v>
      </c>
      <c r="I16" s="8">
        <v>49</v>
      </c>
      <c r="J16" s="9">
        <v>536</v>
      </c>
    </row>
    <row r="17" spans="1:10">
      <c r="A17" s="7"/>
      <c r="B17" s="8" t="s">
        <v>13</v>
      </c>
      <c r="C17" s="8" t="s">
        <v>14</v>
      </c>
      <c r="D17" s="8">
        <v>470</v>
      </c>
      <c r="E17" s="8">
        <v>51</v>
      </c>
      <c r="F17" s="8">
        <v>650</v>
      </c>
      <c r="G17" s="8">
        <v>37</v>
      </c>
      <c r="H17" s="8">
        <v>695</v>
      </c>
      <c r="I17" s="8">
        <v>48</v>
      </c>
      <c r="J17" s="9">
        <v>536</v>
      </c>
    </row>
    <row r="18" spans="1:10">
      <c r="A18" s="7"/>
      <c r="B18" s="8" t="s">
        <v>13</v>
      </c>
      <c r="C18" s="8" t="s">
        <v>14</v>
      </c>
      <c r="D18" s="8">
        <v>470</v>
      </c>
      <c r="E18" s="8">
        <v>50</v>
      </c>
      <c r="F18" s="8">
        <v>650</v>
      </c>
      <c r="G18" s="8">
        <v>35</v>
      </c>
      <c r="H18" s="8">
        <v>695</v>
      </c>
      <c r="I18" s="8">
        <v>45</v>
      </c>
      <c r="J18" s="9">
        <v>536</v>
      </c>
    </row>
    <row r="19" spans="1:10">
      <c r="A19" s="7"/>
      <c r="B19" s="8" t="s">
        <v>13</v>
      </c>
      <c r="C19" s="8" t="s">
        <v>14</v>
      </c>
      <c r="D19" s="8">
        <v>470</v>
      </c>
      <c r="E19" s="8">
        <v>47</v>
      </c>
      <c r="F19" s="8">
        <v>650</v>
      </c>
      <c r="G19" s="8">
        <v>37</v>
      </c>
      <c r="H19" s="8">
        <v>695</v>
      </c>
      <c r="I19" s="8">
        <v>51</v>
      </c>
      <c r="J19" s="9">
        <v>536</v>
      </c>
    </row>
    <row r="20" spans="1:10">
      <c r="A20" s="7"/>
      <c r="B20" s="8" t="s">
        <v>13</v>
      </c>
      <c r="C20" s="8" t="s">
        <v>14</v>
      </c>
      <c r="D20" s="8">
        <v>470</v>
      </c>
      <c r="E20" s="8">
        <v>51</v>
      </c>
      <c r="F20" s="8">
        <v>650</v>
      </c>
      <c r="G20" s="8">
        <v>37</v>
      </c>
      <c r="H20" s="8">
        <v>695</v>
      </c>
      <c r="I20" s="8">
        <v>52</v>
      </c>
      <c r="J20" s="9">
        <v>536</v>
      </c>
    </row>
    <row r="21" spans="1:10">
      <c r="A21" s="7"/>
      <c r="B21" s="8" t="s">
        <v>13</v>
      </c>
      <c r="C21" s="8" t="s">
        <v>14</v>
      </c>
      <c r="D21" s="8">
        <v>470</v>
      </c>
      <c r="E21" s="8">
        <v>49</v>
      </c>
      <c r="F21" s="8">
        <v>650</v>
      </c>
      <c r="G21" s="8">
        <v>39</v>
      </c>
      <c r="H21" s="8">
        <v>695</v>
      </c>
      <c r="I21" s="8">
        <v>53</v>
      </c>
      <c r="J21" s="9">
        <v>536</v>
      </c>
    </row>
    <row r="22" spans="1:10">
      <c r="A22" s="7"/>
      <c r="B22" s="8" t="s">
        <v>13</v>
      </c>
      <c r="C22" s="8" t="s">
        <v>14</v>
      </c>
      <c r="D22" s="8">
        <v>470</v>
      </c>
      <c r="E22" s="8">
        <v>53</v>
      </c>
      <c r="F22" s="8">
        <v>650</v>
      </c>
      <c r="G22" s="8">
        <v>42</v>
      </c>
      <c r="H22" s="8">
        <v>695</v>
      </c>
      <c r="I22" s="8">
        <v>50</v>
      </c>
      <c r="J22" s="9">
        <v>536</v>
      </c>
    </row>
    <row r="23" spans="1:10">
      <c r="A23" s="7"/>
      <c r="B23" s="8" t="s">
        <v>13</v>
      </c>
      <c r="C23" s="8" t="s">
        <v>14</v>
      </c>
      <c r="D23" s="8">
        <v>470</v>
      </c>
      <c r="E23" s="8">
        <v>52</v>
      </c>
      <c r="F23" s="8">
        <v>650</v>
      </c>
      <c r="G23" s="8">
        <v>40</v>
      </c>
      <c r="H23" s="8">
        <v>695</v>
      </c>
      <c r="I23" s="8">
        <v>46</v>
      </c>
      <c r="J23" s="9">
        <v>536</v>
      </c>
    </row>
    <row r="24" spans="1:10">
      <c r="A24" s="7"/>
      <c r="B24" s="8" t="s">
        <v>13</v>
      </c>
      <c r="C24" s="8" t="s">
        <v>14</v>
      </c>
      <c r="D24" s="8">
        <v>470</v>
      </c>
      <c r="E24" s="8">
        <v>50</v>
      </c>
      <c r="F24" s="8">
        <v>650</v>
      </c>
      <c r="G24" s="8">
        <v>36</v>
      </c>
      <c r="H24" s="8">
        <v>695</v>
      </c>
      <c r="I24" s="8">
        <v>45</v>
      </c>
      <c r="J24" s="9">
        <v>536</v>
      </c>
    </row>
    <row r="25" spans="1:10">
      <c r="A25" s="7"/>
      <c r="B25" s="8" t="s">
        <v>13</v>
      </c>
      <c r="C25" s="8" t="s">
        <v>14</v>
      </c>
      <c r="D25" s="8">
        <v>470</v>
      </c>
      <c r="E25" s="8">
        <v>44</v>
      </c>
      <c r="F25" s="8">
        <v>650</v>
      </c>
      <c r="G25" s="8">
        <v>39</v>
      </c>
      <c r="H25" s="8">
        <v>695</v>
      </c>
      <c r="I25" s="8">
        <v>50</v>
      </c>
      <c r="J25" s="9">
        <v>536</v>
      </c>
    </row>
    <row r="26" spans="1:10">
      <c r="A26" s="7"/>
      <c r="B26" s="8" t="s">
        <v>13</v>
      </c>
      <c r="C26" s="8" t="s">
        <v>14</v>
      </c>
      <c r="D26" s="8">
        <v>470</v>
      </c>
      <c r="E26" s="8">
        <v>49</v>
      </c>
      <c r="F26" s="8">
        <v>650</v>
      </c>
      <c r="G26" s="8">
        <v>41</v>
      </c>
      <c r="H26" s="8">
        <v>695</v>
      </c>
      <c r="I26" s="8">
        <v>53</v>
      </c>
      <c r="J26" s="9">
        <v>536</v>
      </c>
    </row>
    <row r="27" spans="1:10">
      <c r="A27" s="7"/>
      <c r="B27" s="8" t="s">
        <v>13</v>
      </c>
      <c r="C27" s="8" t="s">
        <v>14</v>
      </c>
      <c r="D27" s="8">
        <v>470</v>
      </c>
      <c r="E27" s="8">
        <v>53</v>
      </c>
      <c r="F27" s="8">
        <v>650</v>
      </c>
      <c r="G27" s="8">
        <v>44</v>
      </c>
      <c r="H27" s="8">
        <v>695</v>
      </c>
      <c r="I27" s="8">
        <v>47</v>
      </c>
      <c r="J27" s="9">
        <v>536</v>
      </c>
    </row>
    <row r="28" spans="1:10">
      <c r="A28" s="7"/>
      <c r="B28" s="8" t="s">
        <v>13</v>
      </c>
      <c r="C28" s="8" t="s">
        <v>14</v>
      </c>
      <c r="D28" s="8">
        <v>470</v>
      </c>
      <c r="E28" s="8">
        <v>49</v>
      </c>
      <c r="F28" s="8">
        <v>650</v>
      </c>
      <c r="G28" s="8">
        <v>33</v>
      </c>
      <c r="H28" s="8">
        <v>695</v>
      </c>
      <c r="I28" s="8">
        <v>45</v>
      </c>
      <c r="J28" s="9">
        <v>536</v>
      </c>
    </row>
    <row r="29" spans="1:10">
      <c r="A29" s="7"/>
      <c r="B29" s="8" t="s">
        <v>13</v>
      </c>
      <c r="C29" s="8" t="s">
        <v>14</v>
      </c>
      <c r="D29" s="8">
        <v>470</v>
      </c>
      <c r="E29" s="8">
        <v>51</v>
      </c>
      <c r="F29" s="8">
        <v>650</v>
      </c>
      <c r="G29" s="8">
        <v>43</v>
      </c>
      <c r="H29" s="8">
        <v>695</v>
      </c>
      <c r="I29" s="8">
        <v>52</v>
      </c>
      <c r="J29" s="9">
        <v>536</v>
      </c>
    </row>
    <row r="30" spans="1:10">
      <c r="A30" s="7"/>
      <c r="B30" s="8" t="s">
        <v>13</v>
      </c>
      <c r="C30" s="8" t="s">
        <v>14</v>
      </c>
      <c r="D30" s="8">
        <v>470</v>
      </c>
      <c r="E30" s="8">
        <v>49</v>
      </c>
      <c r="F30" s="8">
        <v>650</v>
      </c>
      <c r="G30" s="8">
        <v>44</v>
      </c>
      <c r="H30" s="8">
        <v>695</v>
      </c>
      <c r="I30" s="8">
        <v>52</v>
      </c>
      <c r="J30" s="9">
        <v>536</v>
      </c>
    </row>
    <row r="31" spans="1:10">
      <c r="A31" s="7"/>
      <c r="B31" s="8" t="s">
        <v>13</v>
      </c>
      <c r="C31" s="8" t="s">
        <v>14</v>
      </c>
      <c r="D31" s="8">
        <v>470</v>
      </c>
      <c r="E31" s="8">
        <v>48</v>
      </c>
      <c r="F31" s="8">
        <v>650</v>
      </c>
      <c r="G31" s="8">
        <v>39</v>
      </c>
      <c r="H31" s="8">
        <v>695</v>
      </c>
      <c r="I31" s="8">
        <v>45</v>
      </c>
      <c r="J31" s="9">
        <v>536</v>
      </c>
    </row>
    <row r="32" spans="1:10">
      <c r="A32" s="7"/>
      <c r="B32" s="8" t="s">
        <v>13</v>
      </c>
      <c r="C32" s="8" t="s">
        <v>14</v>
      </c>
      <c r="D32" s="8">
        <v>470</v>
      </c>
      <c r="E32" s="8">
        <v>50</v>
      </c>
      <c r="F32" s="8">
        <v>650</v>
      </c>
      <c r="G32" s="8">
        <v>42</v>
      </c>
      <c r="H32" s="8">
        <v>695</v>
      </c>
      <c r="I32" s="8">
        <v>52</v>
      </c>
      <c r="J32" s="9">
        <v>536</v>
      </c>
    </row>
    <row r="33" spans="1:10">
      <c r="A33" s="7"/>
      <c r="B33" s="8" t="s">
        <v>13</v>
      </c>
      <c r="C33" s="8" t="s">
        <v>14</v>
      </c>
      <c r="D33" s="8">
        <v>470</v>
      </c>
      <c r="E33" s="8">
        <v>50</v>
      </c>
      <c r="F33" s="8">
        <v>650</v>
      </c>
      <c r="G33" s="8">
        <v>41</v>
      </c>
      <c r="H33" s="8">
        <v>695</v>
      </c>
      <c r="I33" s="8">
        <v>49</v>
      </c>
      <c r="J33" s="9">
        <v>536</v>
      </c>
    </row>
    <row r="34" spans="1:10">
      <c r="A34" s="7"/>
      <c r="B34" s="8" t="s">
        <v>13</v>
      </c>
      <c r="C34" s="8" t="s">
        <v>14</v>
      </c>
      <c r="D34" s="8">
        <v>470</v>
      </c>
      <c r="E34" s="8">
        <v>48</v>
      </c>
      <c r="F34" s="8">
        <v>650</v>
      </c>
      <c r="G34" s="8">
        <v>32</v>
      </c>
      <c r="H34" s="8">
        <v>695</v>
      </c>
      <c r="I34" s="8">
        <v>46</v>
      </c>
      <c r="J34" s="9">
        <v>536</v>
      </c>
    </row>
    <row r="35" spans="1:10">
      <c r="A35" s="7"/>
      <c r="B35" s="8" t="s">
        <v>13</v>
      </c>
      <c r="C35" s="8" t="s">
        <v>14</v>
      </c>
      <c r="D35" s="8">
        <v>470</v>
      </c>
      <c r="E35" s="8">
        <v>50</v>
      </c>
      <c r="F35" s="8">
        <v>650</v>
      </c>
      <c r="G35" s="8">
        <v>43</v>
      </c>
      <c r="H35" s="8">
        <v>695</v>
      </c>
      <c r="I35" s="8">
        <v>53</v>
      </c>
      <c r="J35" s="9">
        <v>536</v>
      </c>
    </row>
    <row r="36" spans="1:10">
      <c r="A36" s="7"/>
      <c r="B36" s="8" t="s">
        <v>13</v>
      </c>
      <c r="C36" s="8" t="s">
        <v>14</v>
      </c>
      <c r="D36" s="8">
        <v>470</v>
      </c>
      <c r="E36" s="8">
        <v>50</v>
      </c>
      <c r="F36" s="8">
        <v>650</v>
      </c>
      <c r="G36" s="8">
        <v>35</v>
      </c>
      <c r="H36" s="8">
        <v>695</v>
      </c>
      <c r="I36" s="8">
        <v>46</v>
      </c>
      <c r="J36" s="9">
        <v>536</v>
      </c>
    </row>
    <row r="37" spans="1:10">
      <c r="A37" s="7"/>
      <c r="B37" s="8" t="s">
        <v>13</v>
      </c>
      <c r="C37" s="8" t="s">
        <v>14</v>
      </c>
      <c r="D37" s="8">
        <v>470</v>
      </c>
      <c r="E37" s="8">
        <v>46</v>
      </c>
      <c r="F37" s="8">
        <v>650</v>
      </c>
      <c r="G37" s="8">
        <v>35</v>
      </c>
      <c r="H37" s="8">
        <v>695</v>
      </c>
      <c r="I37" s="8">
        <v>51</v>
      </c>
      <c r="J37" s="9">
        <v>536</v>
      </c>
    </row>
    <row r="38" spans="1:10">
      <c r="A38" s="7"/>
      <c r="B38" s="8" t="s">
        <v>13</v>
      </c>
      <c r="C38" s="8" t="s">
        <v>14</v>
      </c>
      <c r="D38" s="8">
        <v>470</v>
      </c>
      <c r="E38" s="8">
        <v>50</v>
      </c>
      <c r="F38" s="8">
        <v>650</v>
      </c>
      <c r="G38" s="8">
        <v>39</v>
      </c>
      <c r="H38" s="8">
        <v>695</v>
      </c>
      <c r="I38" s="8">
        <v>45</v>
      </c>
      <c r="J38" s="9">
        <v>536</v>
      </c>
    </row>
    <row r="39" spans="1:10">
      <c r="A39" s="7"/>
      <c r="B39" s="8" t="s">
        <v>13</v>
      </c>
      <c r="C39" s="8" t="s">
        <v>14</v>
      </c>
      <c r="D39" s="8">
        <v>470</v>
      </c>
      <c r="E39" s="8">
        <v>49</v>
      </c>
      <c r="F39" s="8">
        <v>650</v>
      </c>
      <c r="G39" s="8">
        <v>37</v>
      </c>
      <c r="H39" s="8">
        <v>695</v>
      </c>
      <c r="I39" s="8">
        <v>49</v>
      </c>
      <c r="J39" s="9">
        <v>536</v>
      </c>
    </row>
    <row r="40" spans="1:10">
      <c r="A40" s="7"/>
      <c r="B40" s="8" t="s">
        <v>13</v>
      </c>
      <c r="C40" s="8" t="s">
        <v>14</v>
      </c>
      <c r="D40" s="8">
        <v>470</v>
      </c>
      <c r="E40" s="8">
        <v>50</v>
      </c>
      <c r="F40" s="8">
        <v>650</v>
      </c>
      <c r="G40" s="8">
        <v>39</v>
      </c>
      <c r="H40" s="8">
        <v>695</v>
      </c>
      <c r="I40" s="8">
        <v>46</v>
      </c>
      <c r="J40" s="9">
        <v>536</v>
      </c>
    </row>
    <row r="41" spans="1:10">
      <c r="A41" s="7"/>
      <c r="B41" s="8" t="s">
        <v>13</v>
      </c>
      <c r="C41" s="8" t="s">
        <v>14</v>
      </c>
      <c r="D41" s="8">
        <v>470</v>
      </c>
      <c r="E41" s="8">
        <v>49</v>
      </c>
      <c r="F41" s="8">
        <v>650</v>
      </c>
      <c r="G41" s="8">
        <v>38</v>
      </c>
      <c r="H41" s="8">
        <v>695</v>
      </c>
      <c r="I41" s="8">
        <v>50</v>
      </c>
      <c r="J41" s="9">
        <v>536</v>
      </c>
    </row>
    <row r="42" spans="1:10">
      <c r="A42" s="7"/>
      <c r="B42" s="8" t="s">
        <v>13</v>
      </c>
      <c r="C42" s="8" t="s">
        <v>14</v>
      </c>
      <c r="D42" s="8">
        <v>470</v>
      </c>
      <c r="E42" s="8">
        <v>52</v>
      </c>
      <c r="F42" s="8">
        <v>650</v>
      </c>
      <c r="G42" s="8">
        <v>40</v>
      </c>
      <c r="H42" s="8">
        <v>695</v>
      </c>
      <c r="I42" s="8">
        <v>48</v>
      </c>
      <c r="J42" s="9">
        <v>536</v>
      </c>
    </row>
    <row r="43" spans="1:10">
      <c r="A43" s="7"/>
      <c r="B43" s="8" t="s">
        <v>13</v>
      </c>
      <c r="C43" s="8" t="s">
        <v>14</v>
      </c>
      <c r="D43" s="8">
        <v>470</v>
      </c>
      <c r="E43" s="8">
        <v>47</v>
      </c>
      <c r="F43" s="8">
        <v>650</v>
      </c>
      <c r="G43" s="8">
        <v>37</v>
      </c>
      <c r="H43" s="8">
        <v>695</v>
      </c>
      <c r="I43" s="8">
        <v>50</v>
      </c>
      <c r="J43" s="9">
        <v>536</v>
      </c>
    </row>
    <row r="44" spans="1:10">
      <c r="A44" s="7"/>
      <c r="B44" s="8" t="s">
        <v>13</v>
      </c>
      <c r="C44" s="8" t="s">
        <v>14</v>
      </c>
      <c r="D44" s="8">
        <v>470</v>
      </c>
      <c r="E44" s="8">
        <v>50</v>
      </c>
      <c r="F44" s="8">
        <v>650</v>
      </c>
      <c r="G44" s="8">
        <v>38</v>
      </c>
      <c r="H44" s="8">
        <v>695</v>
      </c>
      <c r="I44" s="8">
        <v>45</v>
      </c>
      <c r="J44" s="9">
        <v>536</v>
      </c>
    </row>
    <row r="45" spans="1:10">
      <c r="A45" s="7"/>
      <c r="B45" s="8" t="s">
        <v>13</v>
      </c>
      <c r="C45" s="8" t="s">
        <v>14</v>
      </c>
      <c r="D45" s="8">
        <v>470</v>
      </c>
      <c r="E45" s="8">
        <v>48</v>
      </c>
      <c r="F45" s="8">
        <v>650</v>
      </c>
      <c r="G45" s="8">
        <v>40</v>
      </c>
      <c r="H45" s="8">
        <v>695</v>
      </c>
      <c r="I45" s="8">
        <v>50</v>
      </c>
      <c r="J45" s="9">
        <v>536</v>
      </c>
    </row>
    <row r="46" spans="1:10">
      <c r="A46" s="7"/>
      <c r="B46" s="8" t="s">
        <v>13</v>
      </c>
      <c r="C46" s="8" t="s">
        <v>14</v>
      </c>
      <c r="D46" s="8">
        <v>470</v>
      </c>
      <c r="E46" s="8">
        <v>52</v>
      </c>
      <c r="F46" s="8">
        <v>650</v>
      </c>
      <c r="G46" s="8">
        <v>43</v>
      </c>
      <c r="H46" s="8">
        <v>695</v>
      </c>
      <c r="I46" s="8">
        <v>47</v>
      </c>
      <c r="J46" s="9">
        <v>536</v>
      </c>
    </row>
    <row r="47" spans="1:10">
      <c r="A47" s="7"/>
      <c r="B47" s="8" t="s">
        <v>13</v>
      </c>
      <c r="C47" s="8" t="s">
        <v>14</v>
      </c>
      <c r="D47" s="8">
        <v>470</v>
      </c>
      <c r="E47" s="8">
        <v>47</v>
      </c>
      <c r="F47" s="8">
        <v>650</v>
      </c>
      <c r="G47" s="8">
        <v>39</v>
      </c>
      <c r="H47" s="8">
        <v>695</v>
      </c>
      <c r="I47" s="8">
        <v>51</v>
      </c>
      <c r="J47" s="9">
        <v>536</v>
      </c>
    </row>
    <row r="48" spans="1:10">
      <c r="A48" s="7"/>
      <c r="B48" s="8" t="s">
        <v>13</v>
      </c>
      <c r="C48" s="8" t="s">
        <v>14</v>
      </c>
      <c r="D48" s="8">
        <v>470</v>
      </c>
      <c r="E48" s="8">
        <v>50</v>
      </c>
      <c r="F48" s="8">
        <v>650</v>
      </c>
      <c r="G48" s="8">
        <v>40</v>
      </c>
      <c r="H48" s="8">
        <v>695</v>
      </c>
      <c r="I48" s="8">
        <v>47</v>
      </c>
      <c r="J48" s="9">
        <v>536</v>
      </c>
    </row>
    <row r="49" spans="1:10">
      <c r="A49" s="7"/>
      <c r="B49" s="8" t="s">
        <v>13</v>
      </c>
      <c r="C49" s="8" t="s">
        <v>14</v>
      </c>
      <c r="D49" s="8">
        <v>470</v>
      </c>
      <c r="E49" s="8">
        <v>47</v>
      </c>
      <c r="F49" s="8">
        <v>650</v>
      </c>
      <c r="G49" s="8">
        <v>37</v>
      </c>
      <c r="H49" s="8">
        <v>695</v>
      </c>
      <c r="I49" s="8">
        <v>51</v>
      </c>
      <c r="J49" s="9">
        <v>535</v>
      </c>
    </row>
    <row r="50" spans="1:10">
      <c r="A50" s="7"/>
      <c r="B50" s="8" t="s">
        <v>13</v>
      </c>
      <c r="C50" s="8" t="s">
        <v>14</v>
      </c>
      <c r="D50" s="8">
        <v>470</v>
      </c>
      <c r="E50" s="8">
        <v>51</v>
      </c>
      <c r="F50" s="8">
        <v>650</v>
      </c>
      <c r="G50" s="8">
        <v>42</v>
      </c>
      <c r="H50" s="8">
        <v>695</v>
      </c>
      <c r="I50" s="8">
        <v>48</v>
      </c>
      <c r="J50" s="9">
        <v>536</v>
      </c>
    </row>
    <row r="51" spans="1:10">
      <c r="A51" s="7"/>
      <c r="B51" s="8" t="s">
        <v>13</v>
      </c>
      <c r="C51" s="8" t="s">
        <v>14</v>
      </c>
      <c r="D51" s="8">
        <v>470</v>
      </c>
      <c r="E51" s="8">
        <v>46</v>
      </c>
      <c r="F51" s="8">
        <v>650</v>
      </c>
      <c r="G51" s="8">
        <v>35</v>
      </c>
      <c r="H51" s="8">
        <v>695</v>
      </c>
      <c r="I51" s="8">
        <v>48</v>
      </c>
      <c r="J51" s="9">
        <v>536</v>
      </c>
    </row>
    <row r="52" spans="1:10">
      <c r="A52" s="7"/>
      <c r="B52" s="8" t="s">
        <v>13</v>
      </c>
      <c r="C52" s="8" t="s">
        <v>14</v>
      </c>
      <c r="D52" s="8">
        <v>470</v>
      </c>
      <c r="E52" s="8">
        <v>50</v>
      </c>
      <c r="F52" s="8">
        <v>650</v>
      </c>
      <c r="G52" s="8">
        <v>36</v>
      </c>
      <c r="H52" s="8">
        <v>695</v>
      </c>
      <c r="I52" s="8">
        <v>45</v>
      </c>
      <c r="J52" s="9">
        <v>536</v>
      </c>
    </row>
    <row r="53" spans="1:10">
      <c r="A53" s="7"/>
      <c r="B53" s="8" t="s">
        <v>13</v>
      </c>
      <c r="C53" s="8" t="s">
        <v>14</v>
      </c>
      <c r="D53" s="8">
        <v>470</v>
      </c>
      <c r="E53" s="8">
        <v>49</v>
      </c>
      <c r="F53" s="8">
        <v>650</v>
      </c>
      <c r="G53" s="8">
        <v>42</v>
      </c>
      <c r="H53" s="8">
        <v>695</v>
      </c>
      <c r="I53" s="8">
        <v>51</v>
      </c>
      <c r="J53" s="9">
        <v>536</v>
      </c>
    </row>
    <row r="54" spans="1:10">
      <c r="A54" s="7"/>
      <c r="B54" s="8" t="s">
        <v>13</v>
      </c>
      <c r="C54" s="8" t="s">
        <v>14</v>
      </c>
      <c r="D54" s="8">
        <v>470</v>
      </c>
      <c r="E54" s="8">
        <v>50</v>
      </c>
      <c r="F54" s="8">
        <v>650</v>
      </c>
      <c r="G54" s="8">
        <v>37</v>
      </c>
      <c r="H54" s="8">
        <v>695</v>
      </c>
      <c r="I54" s="8">
        <v>45</v>
      </c>
      <c r="J54" s="9">
        <v>536</v>
      </c>
    </row>
    <row r="55" spans="1:10">
      <c r="A55" s="7"/>
      <c r="B55" s="8" t="s">
        <v>13</v>
      </c>
      <c r="C55" s="8" t="s">
        <v>14</v>
      </c>
      <c r="D55" s="8">
        <v>470</v>
      </c>
      <c r="E55" s="8">
        <v>53</v>
      </c>
      <c r="F55" s="8">
        <v>650</v>
      </c>
      <c r="G55" s="8">
        <v>41</v>
      </c>
      <c r="H55" s="8">
        <v>695</v>
      </c>
      <c r="I55" s="8">
        <v>49</v>
      </c>
      <c r="J55" s="9">
        <v>536</v>
      </c>
    </row>
    <row r="56" spans="1:10">
      <c r="A56" s="7"/>
      <c r="B56" s="8" t="s">
        <v>13</v>
      </c>
      <c r="C56" s="8" t="s">
        <v>14</v>
      </c>
      <c r="D56" s="8">
        <v>470</v>
      </c>
      <c r="E56" s="8">
        <v>46</v>
      </c>
      <c r="F56" s="8">
        <v>650</v>
      </c>
      <c r="G56" s="8">
        <v>36</v>
      </c>
      <c r="H56" s="8">
        <v>695</v>
      </c>
      <c r="I56" s="8">
        <v>50</v>
      </c>
      <c r="J56" s="9">
        <v>536</v>
      </c>
    </row>
    <row r="57" spans="1:10">
      <c r="A57" s="7"/>
      <c r="B57" s="8" t="s">
        <v>13</v>
      </c>
      <c r="C57" s="8" t="s">
        <v>14</v>
      </c>
      <c r="D57" s="8">
        <v>470</v>
      </c>
      <c r="E57" s="8">
        <v>53</v>
      </c>
      <c r="F57" s="8">
        <v>650</v>
      </c>
      <c r="G57" s="8">
        <v>40</v>
      </c>
      <c r="H57" s="8">
        <v>695</v>
      </c>
      <c r="I57" s="8">
        <v>47</v>
      </c>
      <c r="J57" s="9">
        <v>536</v>
      </c>
    </row>
    <row r="58" spans="1:10">
      <c r="A58" s="7"/>
      <c r="B58" s="8" t="s">
        <v>13</v>
      </c>
      <c r="C58" s="8" t="s">
        <v>14</v>
      </c>
      <c r="D58" s="8">
        <v>470</v>
      </c>
      <c r="E58" s="8">
        <v>50</v>
      </c>
      <c r="F58" s="8">
        <v>650</v>
      </c>
      <c r="G58" s="8">
        <v>31</v>
      </c>
      <c r="H58" s="8">
        <v>695</v>
      </c>
      <c r="I58" s="8">
        <v>48</v>
      </c>
      <c r="J58" s="9">
        <v>536</v>
      </c>
    </row>
    <row r="59" spans="1:10">
      <c r="A59" s="7"/>
      <c r="B59" s="8" t="s">
        <v>13</v>
      </c>
      <c r="C59" s="8" t="s">
        <v>14</v>
      </c>
      <c r="D59" s="8">
        <v>470</v>
      </c>
      <c r="E59" s="8">
        <v>51</v>
      </c>
      <c r="F59" s="8">
        <v>650</v>
      </c>
      <c r="G59" s="8">
        <v>42</v>
      </c>
      <c r="H59" s="8">
        <v>695</v>
      </c>
      <c r="I59" s="8">
        <v>46</v>
      </c>
      <c r="J59" s="9">
        <v>536</v>
      </c>
    </row>
    <row r="60" spans="1:10">
      <c r="A60" s="7"/>
      <c r="B60" s="8" t="s">
        <v>13</v>
      </c>
      <c r="C60" s="8" t="s">
        <v>14</v>
      </c>
      <c r="D60" s="8">
        <v>470</v>
      </c>
      <c r="E60" s="8">
        <v>47</v>
      </c>
      <c r="F60" s="8">
        <v>650</v>
      </c>
      <c r="G60" s="8">
        <v>32</v>
      </c>
      <c r="H60" s="8">
        <v>695</v>
      </c>
      <c r="I60" s="8">
        <v>47</v>
      </c>
      <c r="J60" s="9">
        <v>535</v>
      </c>
    </row>
    <row r="61" spans="1:10">
      <c r="A61" s="7"/>
      <c r="B61" s="8" t="s">
        <v>13</v>
      </c>
      <c r="C61" s="8" t="s">
        <v>14</v>
      </c>
      <c r="D61" s="8">
        <v>470</v>
      </c>
      <c r="E61" s="8">
        <v>50</v>
      </c>
      <c r="F61" s="8">
        <v>650</v>
      </c>
      <c r="G61" s="8">
        <v>43</v>
      </c>
      <c r="H61" s="8">
        <v>695</v>
      </c>
      <c r="I61" s="8">
        <v>48</v>
      </c>
      <c r="J61" s="9">
        <v>536</v>
      </c>
    </row>
    <row r="62" spans="1:10">
      <c r="A62" s="7"/>
      <c r="B62" s="8" t="s">
        <v>13</v>
      </c>
      <c r="C62" s="8" t="s">
        <v>14</v>
      </c>
      <c r="D62" s="8">
        <v>470</v>
      </c>
      <c r="E62" s="8">
        <v>50</v>
      </c>
      <c r="F62" s="8">
        <v>650</v>
      </c>
      <c r="G62" s="8">
        <v>37</v>
      </c>
      <c r="H62" s="8">
        <v>695</v>
      </c>
      <c r="I62" s="8">
        <v>45</v>
      </c>
      <c r="J62" s="9">
        <v>536</v>
      </c>
    </row>
    <row r="63" spans="1:10">
      <c r="A63" s="7"/>
      <c r="B63" s="8" t="s">
        <v>13</v>
      </c>
      <c r="C63" s="8" t="s">
        <v>14</v>
      </c>
      <c r="D63" s="8">
        <v>470</v>
      </c>
      <c r="E63" s="8">
        <v>47</v>
      </c>
      <c r="F63" s="8">
        <v>650</v>
      </c>
      <c r="G63" s="8">
        <v>40</v>
      </c>
      <c r="H63" s="8">
        <v>695</v>
      </c>
      <c r="I63" s="8">
        <v>51</v>
      </c>
      <c r="J63" s="9">
        <v>535</v>
      </c>
    </row>
    <row r="64" spans="1:10">
      <c r="A64" s="7"/>
      <c r="B64" s="8" t="s">
        <v>13</v>
      </c>
      <c r="C64" s="8" t="s">
        <v>14</v>
      </c>
      <c r="D64" s="8">
        <v>470</v>
      </c>
      <c r="E64" s="8">
        <v>50</v>
      </c>
      <c r="F64" s="8">
        <v>650</v>
      </c>
      <c r="G64" s="8">
        <v>37</v>
      </c>
      <c r="H64" s="8">
        <v>695</v>
      </c>
      <c r="I64" s="8">
        <v>45</v>
      </c>
      <c r="J64" s="9">
        <v>535</v>
      </c>
    </row>
    <row r="65" spans="1:10">
      <c r="A65" s="7"/>
      <c r="B65" s="8" t="s">
        <v>13</v>
      </c>
      <c r="C65" s="8" t="s">
        <v>14</v>
      </c>
      <c r="D65" s="8">
        <v>470</v>
      </c>
      <c r="E65" s="8">
        <v>44</v>
      </c>
      <c r="F65" s="8">
        <v>650</v>
      </c>
      <c r="G65" s="8">
        <v>37</v>
      </c>
      <c r="H65" s="8">
        <v>695</v>
      </c>
      <c r="I65" s="8">
        <v>50</v>
      </c>
      <c r="J65" s="9">
        <v>535</v>
      </c>
    </row>
    <row r="66" spans="1:10">
      <c r="A66" s="7"/>
      <c r="B66" s="8" t="s">
        <v>13</v>
      </c>
      <c r="C66" s="8" t="s">
        <v>14</v>
      </c>
      <c r="D66" s="8">
        <v>470</v>
      </c>
      <c r="E66" s="8">
        <v>50</v>
      </c>
      <c r="F66" s="8">
        <v>650</v>
      </c>
      <c r="G66" s="8">
        <v>42</v>
      </c>
      <c r="H66" s="8">
        <v>695</v>
      </c>
      <c r="I66" s="8">
        <v>50</v>
      </c>
      <c r="J66" s="9">
        <v>535</v>
      </c>
    </row>
    <row r="67" spans="1:10">
      <c r="A67" s="7"/>
      <c r="B67" s="8" t="s">
        <v>13</v>
      </c>
      <c r="C67" s="8" t="s">
        <v>14</v>
      </c>
      <c r="D67" s="8">
        <v>470</v>
      </c>
      <c r="E67" s="8">
        <v>47</v>
      </c>
      <c r="F67" s="8">
        <v>650</v>
      </c>
      <c r="G67" s="8">
        <v>40</v>
      </c>
      <c r="H67" s="8">
        <v>695</v>
      </c>
      <c r="I67" s="8">
        <v>45</v>
      </c>
      <c r="J67" s="9">
        <v>535</v>
      </c>
    </row>
    <row r="68" spans="1:10">
      <c r="A68" s="7"/>
      <c r="B68" s="8" t="s">
        <v>13</v>
      </c>
      <c r="C68" s="8" t="s">
        <v>14</v>
      </c>
      <c r="D68" s="8">
        <v>470</v>
      </c>
      <c r="E68" s="8">
        <v>50</v>
      </c>
      <c r="F68" s="8">
        <v>650</v>
      </c>
      <c r="G68" s="8">
        <v>42</v>
      </c>
      <c r="H68" s="8">
        <v>695</v>
      </c>
      <c r="I68" s="8">
        <v>48</v>
      </c>
      <c r="J68" s="9">
        <v>536</v>
      </c>
    </row>
    <row r="69" spans="1:10">
      <c r="A69" s="7"/>
      <c r="B69" s="8" t="s">
        <v>13</v>
      </c>
      <c r="C69" s="8" t="s">
        <v>14</v>
      </c>
      <c r="D69" s="8">
        <v>470</v>
      </c>
      <c r="E69" s="8">
        <v>50</v>
      </c>
      <c r="F69" s="8">
        <v>650</v>
      </c>
      <c r="G69" s="8">
        <v>38</v>
      </c>
      <c r="H69" s="8">
        <v>695</v>
      </c>
      <c r="I69" s="8">
        <v>45</v>
      </c>
      <c r="J69" s="9">
        <v>535</v>
      </c>
    </row>
    <row r="70" spans="1:10">
      <c r="A70" s="7"/>
      <c r="B70" s="8" t="s">
        <v>13</v>
      </c>
      <c r="C70" s="8" t="s">
        <v>14</v>
      </c>
      <c r="D70" s="8">
        <v>470</v>
      </c>
      <c r="E70" s="8">
        <v>46</v>
      </c>
      <c r="F70" s="8">
        <v>650</v>
      </c>
      <c r="G70" s="8">
        <v>36</v>
      </c>
      <c r="H70" s="8">
        <v>695</v>
      </c>
      <c r="I70" s="8">
        <v>49</v>
      </c>
      <c r="J70" s="9">
        <v>535</v>
      </c>
    </row>
    <row r="71" spans="1:10">
      <c r="A71" s="7"/>
      <c r="B71" s="8" t="s">
        <v>13</v>
      </c>
      <c r="C71" s="8" t="s">
        <v>14</v>
      </c>
      <c r="D71" s="8">
        <v>470</v>
      </c>
      <c r="E71" s="8">
        <v>51</v>
      </c>
      <c r="F71" s="8">
        <v>650</v>
      </c>
      <c r="G71" s="8">
        <v>45</v>
      </c>
      <c r="H71" s="8">
        <v>695</v>
      </c>
      <c r="I71" s="8">
        <v>48</v>
      </c>
      <c r="J71" s="9">
        <v>536</v>
      </c>
    </row>
    <row r="72" spans="1:10">
      <c r="A72" s="7"/>
      <c r="B72" s="8" t="s">
        <v>13</v>
      </c>
      <c r="C72" s="8" t="s">
        <v>14</v>
      </c>
      <c r="D72" s="8">
        <v>470</v>
      </c>
      <c r="E72" s="8">
        <v>48</v>
      </c>
      <c r="F72" s="8">
        <v>650</v>
      </c>
      <c r="G72" s="8">
        <v>37</v>
      </c>
      <c r="H72" s="8">
        <v>695</v>
      </c>
      <c r="I72" s="8">
        <v>50</v>
      </c>
      <c r="J72" s="9">
        <v>535</v>
      </c>
    </row>
    <row r="73" spans="1:10">
      <c r="A73" s="7"/>
      <c r="B73" s="8" t="s">
        <v>13</v>
      </c>
      <c r="C73" s="8" t="s">
        <v>14</v>
      </c>
      <c r="D73" s="8">
        <v>470</v>
      </c>
      <c r="E73" s="8">
        <v>50</v>
      </c>
      <c r="F73" s="8">
        <v>650</v>
      </c>
      <c r="G73" s="8">
        <v>45</v>
      </c>
      <c r="H73" s="8">
        <v>695</v>
      </c>
      <c r="I73" s="8">
        <v>51</v>
      </c>
      <c r="J73" s="9">
        <v>536</v>
      </c>
    </row>
    <row r="74" spans="1:10">
      <c r="A74" s="7"/>
      <c r="B74" s="8" t="s">
        <v>13</v>
      </c>
      <c r="C74" s="8" t="s">
        <v>14</v>
      </c>
      <c r="D74" s="8">
        <v>470</v>
      </c>
      <c r="E74" s="8">
        <v>50</v>
      </c>
      <c r="F74" s="8">
        <v>650</v>
      </c>
      <c r="G74" s="8">
        <v>39</v>
      </c>
      <c r="H74" s="8">
        <v>695</v>
      </c>
      <c r="I74" s="8">
        <v>44</v>
      </c>
      <c r="J74" s="9">
        <v>535</v>
      </c>
    </row>
    <row r="75" spans="1:10">
      <c r="A75" s="7"/>
      <c r="B75" s="8" t="s">
        <v>13</v>
      </c>
      <c r="C75" s="8" t="s">
        <v>14</v>
      </c>
      <c r="D75" s="8">
        <v>470</v>
      </c>
      <c r="E75" s="8">
        <v>47</v>
      </c>
      <c r="F75" s="8">
        <v>650</v>
      </c>
      <c r="G75" s="8">
        <v>36</v>
      </c>
      <c r="H75" s="8">
        <v>695</v>
      </c>
      <c r="I75" s="8">
        <v>47</v>
      </c>
      <c r="J75" s="9">
        <v>536</v>
      </c>
    </row>
    <row r="76" spans="1:10">
      <c r="A76" s="7" t="s">
        <v>15</v>
      </c>
      <c r="B76" s="8"/>
      <c r="C76" s="8"/>
      <c r="D76" s="8">
        <f t="shared" ref="D76:I76" si="0">AVERAGE(D3:D75)</f>
        <v>470</v>
      </c>
      <c r="E76" s="8">
        <f t="shared" si="0"/>
        <v>49.452054794520549</v>
      </c>
      <c r="F76" s="8">
        <f t="shared" si="0"/>
        <v>650</v>
      </c>
      <c r="G76" s="8">
        <f t="shared" si="0"/>
        <v>39.19178082191781</v>
      </c>
      <c r="H76" s="8">
        <f t="shared" si="0"/>
        <v>695</v>
      </c>
      <c r="I76" s="8">
        <f t="shared" si="0"/>
        <v>48.630136986301373</v>
      </c>
      <c r="J76" s="9"/>
    </row>
    <row r="77" spans="1:10">
      <c r="A77" s="7" t="s">
        <v>16</v>
      </c>
      <c r="B77" s="8"/>
      <c r="C77" s="8"/>
      <c r="D77" s="8">
        <f t="shared" ref="D77:I77" si="1">STDEV(D3:D75)</f>
        <v>0</v>
      </c>
      <c r="E77" s="8">
        <f t="shared" si="1"/>
        <v>2.0141244023314369</v>
      </c>
      <c r="F77" s="8">
        <f t="shared" si="1"/>
        <v>0</v>
      </c>
      <c r="G77" s="8">
        <f t="shared" si="1"/>
        <v>3.2857331933619367</v>
      </c>
      <c r="H77" s="8">
        <f t="shared" si="1"/>
        <v>0</v>
      </c>
      <c r="I77" s="8">
        <f t="shared" si="1"/>
        <v>2.6745033252044546</v>
      </c>
      <c r="J77" s="9"/>
    </row>
    <row r="78" spans="1:10">
      <c r="A78" s="7" t="s">
        <v>17</v>
      </c>
      <c r="B78" s="8"/>
      <c r="C78" s="8"/>
      <c r="D78" s="8">
        <f t="shared" ref="D78:I78" si="2">MIN(D3:D75)</f>
        <v>470</v>
      </c>
      <c r="E78" s="8">
        <f t="shared" si="2"/>
        <v>44</v>
      </c>
      <c r="F78" s="8">
        <f t="shared" si="2"/>
        <v>650</v>
      </c>
      <c r="G78" s="8">
        <f t="shared" si="2"/>
        <v>31</v>
      </c>
      <c r="H78" s="8">
        <f t="shared" si="2"/>
        <v>695</v>
      </c>
      <c r="I78" s="8">
        <f t="shared" si="2"/>
        <v>44</v>
      </c>
      <c r="J78" s="9"/>
    </row>
    <row r="79" spans="1:10">
      <c r="A79" s="7" t="s">
        <v>18</v>
      </c>
      <c r="B79" s="8"/>
      <c r="C79" s="8"/>
      <c r="D79" s="8">
        <f t="shared" ref="D79:I79" si="3">MEDIAN(D28:D75)</f>
        <v>470</v>
      </c>
      <c r="E79" s="8">
        <f t="shared" si="3"/>
        <v>50</v>
      </c>
      <c r="F79" s="8">
        <f t="shared" si="3"/>
        <v>650</v>
      </c>
      <c r="G79" s="8">
        <f t="shared" si="3"/>
        <v>39</v>
      </c>
      <c r="H79" s="8">
        <f t="shared" si="3"/>
        <v>695</v>
      </c>
      <c r="I79" s="8">
        <f t="shared" si="3"/>
        <v>48</v>
      </c>
      <c r="J79" s="9"/>
    </row>
    <row r="80" spans="1:10" ht="13.5" thickBot="1">
      <c r="A80" s="10" t="s">
        <v>19</v>
      </c>
      <c r="B80" s="11"/>
      <c r="C80" s="11"/>
      <c r="D80" s="11">
        <f t="shared" ref="D80:I80" si="4">MAX(D3:D75)</f>
        <v>470</v>
      </c>
      <c r="E80" s="11">
        <f t="shared" si="4"/>
        <v>53</v>
      </c>
      <c r="F80" s="11">
        <f t="shared" si="4"/>
        <v>650</v>
      </c>
      <c r="G80" s="11">
        <f t="shared" si="4"/>
        <v>45</v>
      </c>
      <c r="H80" s="11">
        <f t="shared" si="4"/>
        <v>695</v>
      </c>
      <c r="I80" s="11">
        <f t="shared" si="4"/>
        <v>54</v>
      </c>
      <c r="J80" s="12"/>
    </row>
  </sheetData>
  <hyperlinks>
    <hyperlink ref="O11" r:id="rId1"/>
  </hyperlinks>
  <pageMargins left="0.75" right="0.75" top="1" bottom="1" header="0.5" footer="0.5"/>
  <pageSetup orientation="portrait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S133"/>
  <sheetViews>
    <sheetView topLeftCell="A4" workbookViewId="0">
      <selection activeCell="N4" sqref="N4"/>
    </sheetView>
  </sheetViews>
  <sheetFormatPr defaultColWidth="8.85546875" defaultRowHeight="12.75"/>
  <cols>
    <col min="14" max="14" width="10" customWidth="1"/>
    <col min="17" max="17" width="10.7109375" customWidth="1"/>
    <col min="18" max="18" width="11.85546875" customWidth="1"/>
  </cols>
  <sheetData>
    <row r="1" spans="1:19">
      <c r="N1" s="3">
        <v>41480</v>
      </c>
      <c r="S1" t="s">
        <v>21</v>
      </c>
    </row>
    <row r="2" spans="1:19" ht="13.5" thickBot="1">
      <c r="A2" t="s">
        <v>0</v>
      </c>
      <c r="B2" t="s">
        <v>1</v>
      </c>
      <c r="C2" t="s">
        <v>2</v>
      </c>
      <c r="D2" s="1" t="s">
        <v>3</v>
      </c>
      <c r="E2" t="s">
        <v>4</v>
      </c>
      <c r="F2" t="s">
        <v>5</v>
      </c>
      <c r="G2" t="s">
        <v>4</v>
      </c>
      <c r="H2" t="s">
        <v>6</v>
      </c>
      <c r="I2" t="s">
        <v>7</v>
      </c>
      <c r="J2" t="s">
        <v>8</v>
      </c>
      <c r="K2" s="2" t="s">
        <v>9</v>
      </c>
      <c r="L2" t="s">
        <v>10</v>
      </c>
      <c r="M2" t="s">
        <v>105</v>
      </c>
      <c r="S2" t="s">
        <v>22</v>
      </c>
    </row>
    <row r="3" spans="1:19">
      <c r="A3" s="4">
        <v>1</v>
      </c>
      <c r="B3" s="5" t="s">
        <v>13</v>
      </c>
      <c r="C3" s="5" t="s">
        <v>14</v>
      </c>
      <c r="D3" s="5">
        <v>470</v>
      </c>
      <c r="E3" s="5">
        <v>51</v>
      </c>
      <c r="F3" s="5">
        <v>650</v>
      </c>
      <c r="G3" s="5">
        <v>47</v>
      </c>
      <c r="H3" s="5">
        <v>695</v>
      </c>
      <c r="I3" s="5">
        <v>48</v>
      </c>
      <c r="J3" s="6">
        <v>539</v>
      </c>
      <c r="K3">
        <v>11.91</v>
      </c>
      <c r="L3" t="s">
        <v>12</v>
      </c>
      <c r="S3" t="s">
        <v>23</v>
      </c>
    </row>
    <row r="4" spans="1:19" ht="13.5" thickBot="1">
      <c r="A4" s="7"/>
      <c r="B4" s="8" t="s">
        <v>13</v>
      </c>
      <c r="C4" s="8" t="s">
        <v>14</v>
      </c>
      <c r="D4" s="8">
        <v>470</v>
      </c>
      <c r="E4" s="8">
        <v>50</v>
      </c>
      <c r="F4" s="8">
        <v>650</v>
      </c>
      <c r="G4" s="8">
        <v>48</v>
      </c>
      <c r="H4" s="8">
        <v>695</v>
      </c>
      <c r="I4" s="8">
        <v>50</v>
      </c>
      <c r="J4" s="9">
        <v>539</v>
      </c>
      <c r="S4" t="s">
        <v>24</v>
      </c>
    </row>
    <row r="5" spans="1:19">
      <c r="A5" s="7"/>
      <c r="B5" s="8" t="s">
        <v>13</v>
      </c>
      <c r="C5" s="8" t="s">
        <v>14</v>
      </c>
      <c r="D5" s="8">
        <v>470</v>
      </c>
      <c r="E5" s="8">
        <v>50</v>
      </c>
      <c r="F5" s="8">
        <v>650</v>
      </c>
      <c r="G5" s="8">
        <v>48</v>
      </c>
      <c r="H5" s="8">
        <v>695</v>
      </c>
      <c r="I5" s="8">
        <v>51</v>
      </c>
      <c r="J5" s="9">
        <v>539</v>
      </c>
      <c r="M5" s="4" t="s">
        <v>29</v>
      </c>
      <c r="N5" s="5" t="s">
        <v>28</v>
      </c>
      <c r="O5" s="16" t="s">
        <v>30</v>
      </c>
      <c r="P5" s="18" t="s">
        <v>31</v>
      </c>
      <c r="Q5" s="18" t="s">
        <v>32</v>
      </c>
      <c r="R5" s="18" t="s">
        <v>33</v>
      </c>
      <c r="S5" s="17" t="s">
        <v>34</v>
      </c>
    </row>
    <row r="6" spans="1:19">
      <c r="A6" s="7"/>
      <c r="B6" s="8" t="s">
        <v>13</v>
      </c>
      <c r="C6" s="8" t="s">
        <v>14</v>
      </c>
      <c r="D6" s="8">
        <v>470</v>
      </c>
      <c r="E6" s="8">
        <v>52</v>
      </c>
      <c r="F6" s="8">
        <v>650</v>
      </c>
      <c r="G6" s="8">
        <v>47</v>
      </c>
      <c r="H6" s="8">
        <v>695</v>
      </c>
      <c r="I6" s="8">
        <v>50</v>
      </c>
      <c r="J6" s="9">
        <v>539</v>
      </c>
      <c r="M6" s="7">
        <v>470</v>
      </c>
      <c r="N6" s="15">
        <v>1.049E-5</v>
      </c>
      <c r="O6" s="14">
        <v>45</v>
      </c>
      <c r="P6" s="8">
        <v>49.452054794520549</v>
      </c>
      <c r="Q6" s="8">
        <v>2.0141244023314333</v>
      </c>
      <c r="R6" s="8">
        <v>51.4375</v>
      </c>
      <c r="S6" s="9">
        <v>1.5145570239259412</v>
      </c>
    </row>
    <row r="7" spans="1:19">
      <c r="A7" s="7"/>
      <c r="B7" s="8" t="s">
        <v>13</v>
      </c>
      <c r="C7" s="8" t="s">
        <v>14</v>
      </c>
      <c r="D7" s="8">
        <v>470</v>
      </c>
      <c r="E7" s="8">
        <v>52</v>
      </c>
      <c r="F7" s="8">
        <v>650</v>
      </c>
      <c r="G7" s="8">
        <v>49</v>
      </c>
      <c r="H7" s="8">
        <v>695</v>
      </c>
      <c r="I7" s="8">
        <v>51</v>
      </c>
      <c r="J7" s="9">
        <v>539</v>
      </c>
      <c r="M7" s="7">
        <v>650</v>
      </c>
      <c r="N7" s="15">
        <v>3.5149999999999998E-6</v>
      </c>
      <c r="O7" s="14">
        <v>30</v>
      </c>
      <c r="P7" s="8">
        <v>39.19178082191781</v>
      </c>
      <c r="Q7" s="8">
        <v>3.2857331933619265</v>
      </c>
      <c r="R7" s="8">
        <v>47.75</v>
      </c>
      <c r="S7" s="9">
        <v>1.5367830450846256</v>
      </c>
    </row>
    <row r="8" spans="1:19" ht="13.5" thickBot="1">
      <c r="A8" s="7"/>
      <c r="B8" s="8" t="s">
        <v>13</v>
      </c>
      <c r="C8" s="8" t="s">
        <v>14</v>
      </c>
      <c r="D8" s="8">
        <v>470</v>
      </c>
      <c r="E8" s="8">
        <v>53</v>
      </c>
      <c r="F8" s="8">
        <v>650</v>
      </c>
      <c r="G8" s="8">
        <v>47</v>
      </c>
      <c r="H8" s="8">
        <v>695</v>
      </c>
      <c r="I8" s="8">
        <v>51</v>
      </c>
      <c r="J8" s="9">
        <v>539</v>
      </c>
      <c r="M8" s="10">
        <v>695</v>
      </c>
      <c r="N8" s="19">
        <v>1.2E-2</v>
      </c>
      <c r="O8" s="20">
        <v>46</v>
      </c>
      <c r="P8" s="11">
        <v>48.630136986301373</v>
      </c>
      <c r="Q8" s="11">
        <v>2.674503325204491</v>
      </c>
      <c r="R8" s="11">
        <v>49.8125</v>
      </c>
      <c r="S8" s="12">
        <v>1.142156415118238</v>
      </c>
    </row>
    <row r="9" spans="1:19">
      <c r="A9" s="7"/>
      <c r="B9" s="8" t="s">
        <v>13</v>
      </c>
      <c r="C9" s="8" t="s">
        <v>14</v>
      </c>
      <c r="D9" s="8">
        <v>470</v>
      </c>
      <c r="E9" s="8">
        <v>51</v>
      </c>
      <c r="F9" s="8">
        <v>650</v>
      </c>
      <c r="G9" s="8">
        <v>49</v>
      </c>
      <c r="H9" s="8">
        <v>695</v>
      </c>
      <c r="I9" s="8">
        <v>49</v>
      </c>
      <c r="J9" s="9">
        <v>539</v>
      </c>
      <c r="M9" s="8"/>
      <c r="N9" s="8"/>
      <c r="O9" s="8"/>
      <c r="P9" s="8"/>
      <c r="Q9" s="8"/>
    </row>
    <row r="10" spans="1:19">
      <c r="A10" s="7"/>
      <c r="B10" s="8" t="s">
        <v>13</v>
      </c>
      <c r="C10" s="8" t="s">
        <v>14</v>
      </c>
      <c r="D10" s="8">
        <v>470</v>
      </c>
      <c r="E10" s="8">
        <v>53</v>
      </c>
      <c r="F10" s="8">
        <v>650</v>
      </c>
      <c r="G10" s="8">
        <v>48</v>
      </c>
      <c r="H10" s="8">
        <v>695</v>
      </c>
      <c r="I10" s="8">
        <v>50</v>
      </c>
      <c r="J10" s="9">
        <v>539</v>
      </c>
    </row>
    <row r="11" spans="1:19">
      <c r="A11" s="7"/>
      <c r="B11" s="8" t="s">
        <v>13</v>
      </c>
      <c r="C11" s="8" t="s">
        <v>14</v>
      </c>
      <c r="D11" s="8">
        <v>470</v>
      </c>
      <c r="E11" s="8">
        <v>49</v>
      </c>
      <c r="F11" s="8">
        <v>650</v>
      </c>
      <c r="G11" s="8">
        <v>47</v>
      </c>
      <c r="H11" s="8">
        <v>695</v>
      </c>
      <c r="I11" s="8">
        <v>51</v>
      </c>
      <c r="J11" s="9">
        <v>539</v>
      </c>
      <c r="M11" t="s">
        <v>25</v>
      </c>
      <c r="N11" t="s">
        <v>26</v>
      </c>
      <c r="O11" s="13" t="s">
        <v>27</v>
      </c>
    </row>
    <row r="12" spans="1:19">
      <c r="A12" s="7"/>
      <c r="B12" s="8" t="s">
        <v>13</v>
      </c>
      <c r="C12" s="8" t="s">
        <v>14</v>
      </c>
      <c r="D12" s="8">
        <v>470</v>
      </c>
      <c r="E12" s="8">
        <v>53</v>
      </c>
      <c r="F12" s="8">
        <v>650</v>
      </c>
      <c r="G12" s="8">
        <v>47</v>
      </c>
      <c r="H12" s="8">
        <v>695</v>
      </c>
      <c r="I12" s="8">
        <v>50</v>
      </c>
      <c r="J12" s="9">
        <v>539</v>
      </c>
    </row>
    <row r="13" spans="1:19">
      <c r="A13" s="7"/>
      <c r="B13" s="8" t="s">
        <v>13</v>
      </c>
      <c r="C13" s="8" t="s">
        <v>14</v>
      </c>
      <c r="D13" s="8">
        <v>470</v>
      </c>
      <c r="E13" s="8">
        <v>50</v>
      </c>
      <c r="F13" s="8">
        <v>650</v>
      </c>
      <c r="G13" s="8">
        <v>49</v>
      </c>
      <c r="H13" s="8">
        <v>695</v>
      </c>
      <c r="I13" s="8">
        <v>50</v>
      </c>
      <c r="J13" s="9">
        <v>539</v>
      </c>
    </row>
    <row r="14" spans="1:19">
      <c r="A14" s="7"/>
      <c r="B14" s="8" t="s">
        <v>13</v>
      </c>
      <c r="C14" s="8" t="s">
        <v>14</v>
      </c>
      <c r="D14" s="8">
        <v>470</v>
      </c>
      <c r="E14" s="8">
        <v>53</v>
      </c>
      <c r="F14" s="8">
        <v>650</v>
      </c>
      <c r="G14" s="8">
        <v>49</v>
      </c>
      <c r="H14" s="8">
        <v>695</v>
      </c>
      <c r="I14" s="8">
        <v>50</v>
      </c>
      <c r="J14" s="9">
        <v>539</v>
      </c>
    </row>
    <row r="15" spans="1:19">
      <c r="A15" s="7"/>
      <c r="B15" s="8" t="s">
        <v>13</v>
      </c>
      <c r="C15" s="8" t="s">
        <v>14</v>
      </c>
      <c r="D15" s="8">
        <v>470</v>
      </c>
      <c r="E15" s="8">
        <v>49</v>
      </c>
      <c r="F15" s="8">
        <v>650</v>
      </c>
      <c r="G15" s="8">
        <v>47</v>
      </c>
      <c r="H15" s="8">
        <v>695</v>
      </c>
      <c r="I15" s="8">
        <v>50</v>
      </c>
      <c r="J15" s="9">
        <v>539</v>
      </c>
    </row>
    <row r="16" spans="1:19">
      <c r="A16" s="7"/>
      <c r="B16" s="8" t="s">
        <v>13</v>
      </c>
      <c r="C16" s="8" t="s">
        <v>14</v>
      </c>
      <c r="D16" s="8">
        <v>470</v>
      </c>
      <c r="E16" s="8">
        <v>50</v>
      </c>
      <c r="F16" s="8">
        <v>650</v>
      </c>
      <c r="G16" s="8">
        <v>49</v>
      </c>
      <c r="H16" s="8">
        <v>695</v>
      </c>
      <c r="I16" s="8">
        <v>50</v>
      </c>
      <c r="J16" s="9">
        <v>538</v>
      </c>
    </row>
    <row r="17" spans="1:10">
      <c r="A17" s="7"/>
      <c r="B17" s="8" t="s">
        <v>13</v>
      </c>
      <c r="C17" s="8" t="s">
        <v>14</v>
      </c>
      <c r="D17" s="8">
        <v>470</v>
      </c>
      <c r="E17" s="8">
        <v>51</v>
      </c>
      <c r="F17" s="8">
        <v>650</v>
      </c>
      <c r="G17" s="8">
        <v>47</v>
      </c>
      <c r="H17" s="8">
        <v>695</v>
      </c>
      <c r="I17" s="8">
        <v>50</v>
      </c>
      <c r="J17" s="9">
        <v>538</v>
      </c>
    </row>
    <row r="18" spans="1:10">
      <c r="A18" s="7"/>
      <c r="B18" s="8" t="s">
        <v>13</v>
      </c>
      <c r="C18" s="8" t="s">
        <v>14</v>
      </c>
      <c r="D18" s="8">
        <v>470</v>
      </c>
      <c r="E18" s="8">
        <v>51</v>
      </c>
      <c r="F18" s="8">
        <v>650</v>
      </c>
      <c r="G18" s="8">
        <v>47</v>
      </c>
      <c r="H18" s="8">
        <v>695</v>
      </c>
      <c r="I18" s="8">
        <v>51</v>
      </c>
      <c r="J18" s="9">
        <v>538</v>
      </c>
    </row>
    <row r="19" spans="1:10">
      <c r="A19" s="7"/>
      <c r="B19" s="8" t="s">
        <v>13</v>
      </c>
      <c r="C19" s="8" t="s">
        <v>14</v>
      </c>
      <c r="D19" s="8">
        <v>470</v>
      </c>
      <c r="E19" s="8">
        <v>51</v>
      </c>
      <c r="F19" s="8">
        <v>650</v>
      </c>
      <c r="G19" s="8">
        <v>52</v>
      </c>
      <c r="H19" s="8">
        <v>695</v>
      </c>
      <c r="I19" s="8">
        <v>47</v>
      </c>
      <c r="J19" s="9">
        <v>538</v>
      </c>
    </row>
    <row r="20" spans="1:10">
      <c r="A20" s="7"/>
      <c r="B20" s="8" t="s">
        <v>13</v>
      </c>
      <c r="C20" s="8" t="s">
        <v>14</v>
      </c>
      <c r="D20" s="8">
        <v>470</v>
      </c>
      <c r="E20" s="8">
        <v>53</v>
      </c>
      <c r="F20" s="8">
        <v>650</v>
      </c>
      <c r="G20" s="8">
        <v>49</v>
      </c>
      <c r="H20" s="8">
        <v>695</v>
      </c>
      <c r="I20" s="8">
        <v>45</v>
      </c>
      <c r="J20" s="9">
        <v>538</v>
      </c>
    </row>
    <row r="21" spans="1:10">
      <c r="A21" s="7"/>
      <c r="B21" s="8" t="s">
        <v>13</v>
      </c>
      <c r="C21" s="8" t="s">
        <v>14</v>
      </c>
      <c r="D21" s="8">
        <v>470</v>
      </c>
      <c r="E21" s="8">
        <v>54</v>
      </c>
      <c r="F21" s="8">
        <v>650</v>
      </c>
      <c r="G21" s="8">
        <v>47</v>
      </c>
      <c r="H21" s="8">
        <v>695</v>
      </c>
      <c r="I21" s="8">
        <v>50</v>
      </c>
      <c r="J21" s="9">
        <v>539</v>
      </c>
    </row>
    <row r="22" spans="1:10">
      <c r="A22" s="7"/>
      <c r="B22" s="8" t="s">
        <v>13</v>
      </c>
      <c r="C22" s="8" t="s">
        <v>14</v>
      </c>
      <c r="D22" s="8">
        <v>470</v>
      </c>
      <c r="E22" s="8">
        <v>50</v>
      </c>
      <c r="F22" s="8">
        <v>650</v>
      </c>
      <c r="G22" s="8">
        <v>49</v>
      </c>
      <c r="H22" s="8">
        <v>695</v>
      </c>
      <c r="I22" s="8">
        <v>49</v>
      </c>
      <c r="J22" s="9">
        <v>538</v>
      </c>
    </row>
    <row r="23" spans="1:10">
      <c r="A23" s="7"/>
      <c r="B23" s="8" t="s">
        <v>13</v>
      </c>
      <c r="C23" s="8" t="s">
        <v>14</v>
      </c>
      <c r="D23" s="8">
        <v>470</v>
      </c>
      <c r="E23" s="8">
        <v>51</v>
      </c>
      <c r="F23" s="8">
        <v>650</v>
      </c>
      <c r="G23" s="8">
        <v>45</v>
      </c>
      <c r="H23" s="8">
        <v>695</v>
      </c>
      <c r="I23" s="8">
        <v>50</v>
      </c>
      <c r="J23" s="9">
        <v>538</v>
      </c>
    </row>
    <row r="24" spans="1:10">
      <c r="A24" s="7"/>
      <c r="B24" s="8" t="s">
        <v>13</v>
      </c>
      <c r="C24" s="8" t="s">
        <v>14</v>
      </c>
      <c r="D24" s="8">
        <v>470</v>
      </c>
      <c r="E24" s="8">
        <v>53</v>
      </c>
      <c r="F24" s="8">
        <v>650</v>
      </c>
      <c r="G24" s="8">
        <v>47</v>
      </c>
      <c r="H24" s="8">
        <v>695</v>
      </c>
      <c r="I24" s="8">
        <v>51</v>
      </c>
      <c r="J24" s="9">
        <v>538</v>
      </c>
    </row>
    <row r="25" spans="1:10">
      <c r="A25" s="7"/>
      <c r="B25" s="8" t="s">
        <v>13</v>
      </c>
      <c r="C25" s="8" t="s">
        <v>14</v>
      </c>
      <c r="D25" s="8">
        <v>470</v>
      </c>
      <c r="E25" s="8">
        <v>52</v>
      </c>
      <c r="F25" s="8">
        <v>650</v>
      </c>
      <c r="G25" s="8">
        <v>48</v>
      </c>
      <c r="H25" s="8">
        <v>695</v>
      </c>
      <c r="I25" s="8">
        <v>50</v>
      </c>
      <c r="J25" s="9">
        <v>538</v>
      </c>
    </row>
    <row r="26" spans="1:10">
      <c r="A26" s="7"/>
      <c r="B26" s="8" t="s">
        <v>13</v>
      </c>
      <c r="C26" s="8" t="s">
        <v>14</v>
      </c>
      <c r="D26" s="8">
        <v>470</v>
      </c>
      <c r="E26" s="8">
        <v>50</v>
      </c>
      <c r="F26" s="8">
        <v>650</v>
      </c>
      <c r="G26" s="8">
        <v>48</v>
      </c>
      <c r="H26" s="8">
        <v>695</v>
      </c>
      <c r="I26" s="8">
        <v>49</v>
      </c>
      <c r="J26" s="9">
        <v>538</v>
      </c>
    </row>
    <row r="27" spans="1:10">
      <c r="A27" s="7"/>
      <c r="B27" s="8" t="s">
        <v>13</v>
      </c>
      <c r="C27" s="8" t="s">
        <v>14</v>
      </c>
      <c r="D27" s="8">
        <v>470</v>
      </c>
      <c r="E27" s="8">
        <v>53</v>
      </c>
      <c r="F27" s="8">
        <v>650</v>
      </c>
      <c r="G27" s="8">
        <v>46</v>
      </c>
      <c r="H27" s="8">
        <v>695</v>
      </c>
      <c r="I27" s="8">
        <v>50</v>
      </c>
      <c r="J27" s="9">
        <v>538</v>
      </c>
    </row>
    <row r="28" spans="1:10">
      <c r="A28" s="7"/>
      <c r="B28" s="8" t="s">
        <v>13</v>
      </c>
      <c r="C28" s="8" t="s">
        <v>14</v>
      </c>
      <c r="D28" s="8">
        <v>470</v>
      </c>
      <c r="E28" s="8">
        <v>50</v>
      </c>
      <c r="F28" s="8">
        <v>650</v>
      </c>
      <c r="G28" s="8">
        <v>49</v>
      </c>
      <c r="H28" s="8">
        <v>695</v>
      </c>
      <c r="I28" s="8">
        <v>50</v>
      </c>
      <c r="J28" s="9">
        <v>538</v>
      </c>
    </row>
    <row r="29" spans="1:10">
      <c r="A29" s="7"/>
      <c r="B29" s="8" t="s">
        <v>13</v>
      </c>
      <c r="C29" s="8" t="s">
        <v>14</v>
      </c>
      <c r="D29" s="8">
        <v>470</v>
      </c>
      <c r="E29" s="8">
        <v>54</v>
      </c>
      <c r="F29" s="8">
        <v>650</v>
      </c>
      <c r="G29" s="8">
        <v>48</v>
      </c>
      <c r="H29" s="8">
        <v>695</v>
      </c>
      <c r="I29" s="8">
        <v>50</v>
      </c>
      <c r="J29" s="9">
        <v>538</v>
      </c>
    </row>
    <row r="30" spans="1:10">
      <c r="A30" s="7"/>
      <c r="B30" s="8" t="s">
        <v>13</v>
      </c>
      <c r="C30" s="8" t="s">
        <v>14</v>
      </c>
      <c r="D30" s="8">
        <v>470</v>
      </c>
      <c r="E30" s="8">
        <v>54</v>
      </c>
      <c r="F30" s="8">
        <v>650</v>
      </c>
      <c r="G30" s="8">
        <v>48</v>
      </c>
      <c r="H30" s="8">
        <v>695</v>
      </c>
      <c r="I30" s="8">
        <v>51</v>
      </c>
      <c r="J30" s="9">
        <v>538</v>
      </c>
    </row>
    <row r="31" spans="1:10">
      <c r="A31" s="7"/>
      <c r="B31" s="8" t="s">
        <v>13</v>
      </c>
      <c r="C31" s="8" t="s">
        <v>14</v>
      </c>
      <c r="D31" s="8">
        <v>470</v>
      </c>
      <c r="E31" s="8">
        <v>51</v>
      </c>
      <c r="F31" s="8">
        <v>650</v>
      </c>
      <c r="G31" s="8">
        <v>49</v>
      </c>
      <c r="H31" s="8">
        <v>695</v>
      </c>
      <c r="I31" s="8">
        <v>50</v>
      </c>
      <c r="J31" s="9">
        <v>538</v>
      </c>
    </row>
    <row r="32" spans="1:10">
      <c r="A32" s="7"/>
      <c r="B32" s="8" t="s">
        <v>13</v>
      </c>
      <c r="C32" s="8" t="s">
        <v>14</v>
      </c>
      <c r="D32" s="8">
        <v>470</v>
      </c>
      <c r="E32" s="8">
        <v>51</v>
      </c>
      <c r="F32" s="8">
        <v>650</v>
      </c>
      <c r="G32" s="8">
        <v>47</v>
      </c>
      <c r="H32" s="8">
        <v>695</v>
      </c>
      <c r="I32" s="8">
        <v>50</v>
      </c>
      <c r="J32" s="9">
        <v>538</v>
      </c>
    </row>
    <row r="33" spans="1:10">
      <c r="A33" s="7"/>
      <c r="B33" s="8" t="s">
        <v>13</v>
      </c>
      <c r="C33" s="8" t="s">
        <v>14</v>
      </c>
      <c r="D33" s="8">
        <v>470</v>
      </c>
      <c r="E33" s="8">
        <v>50</v>
      </c>
      <c r="F33" s="8">
        <v>650</v>
      </c>
      <c r="G33" s="8">
        <v>46</v>
      </c>
      <c r="H33" s="8">
        <v>695</v>
      </c>
      <c r="I33" s="8">
        <v>50</v>
      </c>
      <c r="J33" s="9">
        <v>538</v>
      </c>
    </row>
    <row r="34" spans="1:10">
      <c r="A34" s="7"/>
      <c r="B34" s="8" t="s">
        <v>13</v>
      </c>
      <c r="C34" s="8" t="s">
        <v>14</v>
      </c>
      <c r="D34" s="8">
        <v>470</v>
      </c>
      <c r="E34" s="8">
        <v>49</v>
      </c>
      <c r="F34" s="8">
        <v>650</v>
      </c>
      <c r="G34" s="8">
        <v>50</v>
      </c>
      <c r="H34" s="8">
        <v>695</v>
      </c>
      <c r="I34" s="8">
        <v>49</v>
      </c>
      <c r="J34" s="9">
        <v>538</v>
      </c>
    </row>
    <row r="35" spans="1:10">
      <c r="A35" s="7"/>
      <c r="B35" s="8" t="s">
        <v>13</v>
      </c>
      <c r="C35" s="8" t="s">
        <v>14</v>
      </c>
      <c r="D35" s="8">
        <v>470</v>
      </c>
      <c r="E35" s="8">
        <v>50</v>
      </c>
      <c r="F35" s="8">
        <v>650</v>
      </c>
      <c r="G35" s="8">
        <v>44</v>
      </c>
      <c r="H35" s="8">
        <v>695</v>
      </c>
      <c r="I35" s="8">
        <v>48</v>
      </c>
      <c r="J35" s="9">
        <v>538</v>
      </c>
    </row>
    <row r="36" spans="1:10">
      <c r="A36" s="7"/>
      <c r="B36" s="8" t="s">
        <v>13</v>
      </c>
      <c r="C36" s="8" t="s">
        <v>14</v>
      </c>
      <c r="D36" s="8">
        <v>470</v>
      </c>
      <c r="E36" s="8">
        <v>52</v>
      </c>
      <c r="F36" s="8">
        <v>650</v>
      </c>
      <c r="G36" s="8">
        <v>49</v>
      </c>
      <c r="H36" s="8">
        <v>695</v>
      </c>
      <c r="I36" s="8">
        <v>49</v>
      </c>
      <c r="J36" s="9">
        <v>538</v>
      </c>
    </row>
    <row r="37" spans="1:10">
      <c r="A37" s="7"/>
      <c r="B37" s="8" t="s">
        <v>13</v>
      </c>
      <c r="C37" s="8" t="s">
        <v>14</v>
      </c>
      <c r="D37" s="8">
        <v>470</v>
      </c>
      <c r="E37" s="8">
        <v>50</v>
      </c>
      <c r="F37" s="8">
        <v>650</v>
      </c>
      <c r="G37" s="8">
        <v>50</v>
      </c>
      <c r="H37" s="8">
        <v>695</v>
      </c>
      <c r="I37" s="8">
        <v>52</v>
      </c>
      <c r="J37" s="9">
        <v>538</v>
      </c>
    </row>
    <row r="38" spans="1:10">
      <c r="A38" s="7"/>
      <c r="B38" s="8" t="s">
        <v>13</v>
      </c>
      <c r="C38" s="8" t="s">
        <v>14</v>
      </c>
      <c r="D38" s="8">
        <v>470</v>
      </c>
      <c r="E38" s="8">
        <v>53</v>
      </c>
      <c r="F38" s="8">
        <v>650</v>
      </c>
      <c r="G38" s="8">
        <v>46</v>
      </c>
      <c r="H38" s="8">
        <v>695</v>
      </c>
      <c r="I38" s="8">
        <v>50</v>
      </c>
      <c r="J38" s="9">
        <v>538</v>
      </c>
    </row>
    <row r="39" spans="1:10">
      <c r="A39" s="7"/>
      <c r="B39" s="8" t="s">
        <v>13</v>
      </c>
      <c r="C39" s="8" t="s">
        <v>14</v>
      </c>
      <c r="D39" s="8">
        <v>470</v>
      </c>
      <c r="E39" s="8">
        <v>50</v>
      </c>
      <c r="F39" s="8">
        <v>650</v>
      </c>
      <c r="G39" s="8">
        <v>49</v>
      </c>
      <c r="H39" s="8">
        <v>695</v>
      </c>
      <c r="I39" s="8">
        <v>50</v>
      </c>
      <c r="J39" s="9">
        <v>538</v>
      </c>
    </row>
    <row r="40" spans="1:10">
      <c r="A40" s="7"/>
      <c r="B40" s="8" t="s">
        <v>13</v>
      </c>
      <c r="C40" s="8" t="s">
        <v>14</v>
      </c>
      <c r="D40" s="8">
        <v>470</v>
      </c>
      <c r="E40" s="8">
        <v>52</v>
      </c>
      <c r="F40" s="8">
        <v>650</v>
      </c>
      <c r="G40" s="8">
        <v>48</v>
      </c>
      <c r="H40" s="8">
        <v>695</v>
      </c>
      <c r="I40" s="8">
        <v>49</v>
      </c>
      <c r="J40" s="9">
        <v>538</v>
      </c>
    </row>
    <row r="41" spans="1:10">
      <c r="A41" s="7"/>
      <c r="B41" s="8" t="s">
        <v>13</v>
      </c>
      <c r="C41" s="8" t="s">
        <v>14</v>
      </c>
      <c r="D41" s="8">
        <v>470</v>
      </c>
      <c r="E41" s="8">
        <v>54</v>
      </c>
      <c r="F41" s="8">
        <v>650</v>
      </c>
      <c r="G41" s="8">
        <v>45</v>
      </c>
      <c r="H41" s="8">
        <v>695</v>
      </c>
      <c r="I41" s="8">
        <v>49</v>
      </c>
      <c r="J41" s="9">
        <v>538</v>
      </c>
    </row>
    <row r="42" spans="1:10">
      <c r="A42" s="7"/>
      <c r="B42" s="8" t="s">
        <v>13</v>
      </c>
      <c r="C42" s="8" t="s">
        <v>14</v>
      </c>
      <c r="D42" s="8">
        <v>470</v>
      </c>
      <c r="E42" s="8">
        <v>51</v>
      </c>
      <c r="F42" s="8">
        <v>650</v>
      </c>
      <c r="G42" s="8">
        <v>48</v>
      </c>
      <c r="H42" s="8">
        <v>695</v>
      </c>
      <c r="I42" s="8">
        <v>50</v>
      </c>
      <c r="J42" s="9">
        <v>538</v>
      </c>
    </row>
    <row r="43" spans="1:10">
      <c r="A43" s="7"/>
      <c r="B43" s="8" t="s">
        <v>13</v>
      </c>
      <c r="C43" s="8" t="s">
        <v>14</v>
      </c>
      <c r="D43" s="8">
        <v>470</v>
      </c>
      <c r="E43" s="8">
        <v>55</v>
      </c>
      <c r="F43" s="8">
        <v>650</v>
      </c>
      <c r="G43" s="8">
        <v>46</v>
      </c>
      <c r="H43" s="8">
        <v>695</v>
      </c>
      <c r="I43" s="8">
        <v>50</v>
      </c>
      <c r="J43" s="9">
        <v>538</v>
      </c>
    </row>
    <row r="44" spans="1:10">
      <c r="A44" s="7"/>
      <c r="B44" s="8" t="s">
        <v>13</v>
      </c>
      <c r="C44" s="8" t="s">
        <v>14</v>
      </c>
      <c r="D44" s="8">
        <v>470</v>
      </c>
      <c r="E44" s="8">
        <v>50</v>
      </c>
      <c r="F44" s="8">
        <v>650</v>
      </c>
      <c r="G44" s="8">
        <v>46</v>
      </c>
      <c r="H44" s="8">
        <v>695</v>
      </c>
      <c r="I44" s="8">
        <v>50</v>
      </c>
      <c r="J44" s="9">
        <v>538</v>
      </c>
    </row>
    <row r="45" spans="1:10">
      <c r="A45" s="7"/>
      <c r="B45" s="8" t="s">
        <v>13</v>
      </c>
      <c r="C45" s="8" t="s">
        <v>14</v>
      </c>
      <c r="D45" s="8">
        <v>470</v>
      </c>
      <c r="E45" s="8">
        <v>52</v>
      </c>
      <c r="F45" s="8">
        <v>650</v>
      </c>
      <c r="G45" s="8">
        <v>50</v>
      </c>
      <c r="H45" s="8">
        <v>695</v>
      </c>
      <c r="I45" s="8">
        <v>50</v>
      </c>
      <c r="J45" s="9">
        <v>538</v>
      </c>
    </row>
    <row r="46" spans="1:10">
      <c r="A46" s="7"/>
      <c r="B46" s="8" t="s">
        <v>13</v>
      </c>
      <c r="C46" s="8" t="s">
        <v>14</v>
      </c>
      <c r="D46" s="8">
        <v>470</v>
      </c>
      <c r="E46" s="8">
        <v>50</v>
      </c>
      <c r="F46" s="8">
        <v>650</v>
      </c>
      <c r="G46" s="8">
        <v>46</v>
      </c>
      <c r="H46" s="8">
        <v>695</v>
      </c>
      <c r="I46" s="8">
        <v>49</v>
      </c>
      <c r="J46" s="9">
        <v>538</v>
      </c>
    </row>
    <row r="47" spans="1:10">
      <c r="A47" s="7"/>
      <c r="B47" s="8" t="s">
        <v>13</v>
      </c>
      <c r="C47" s="8" t="s">
        <v>14</v>
      </c>
      <c r="D47" s="8">
        <v>470</v>
      </c>
      <c r="E47" s="8">
        <v>51</v>
      </c>
      <c r="F47" s="8">
        <v>650</v>
      </c>
      <c r="G47" s="8">
        <v>48</v>
      </c>
      <c r="H47" s="8">
        <v>695</v>
      </c>
      <c r="I47" s="8">
        <v>51</v>
      </c>
      <c r="J47" s="9">
        <v>538</v>
      </c>
    </row>
    <row r="48" spans="1:10">
      <c r="A48" s="7"/>
      <c r="B48" s="8" t="s">
        <v>13</v>
      </c>
      <c r="C48" s="8" t="s">
        <v>14</v>
      </c>
      <c r="D48" s="8">
        <v>470</v>
      </c>
      <c r="E48" s="8">
        <v>51</v>
      </c>
      <c r="F48" s="8">
        <v>650</v>
      </c>
      <c r="G48" s="8">
        <v>47</v>
      </c>
      <c r="H48" s="8">
        <v>695</v>
      </c>
      <c r="I48" s="8">
        <v>51</v>
      </c>
      <c r="J48" s="9">
        <v>538</v>
      </c>
    </row>
    <row r="49" spans="1:10">
      <c r="A49" s="7"/>
      <c r="B49" s="8" t="s">
        <v>13</v>
      </c>
      <c r="C49" s="8" t="s">
        <v>14</v>
      </c>
      <c r="D49" s="8">
        <v>470</v>
      </c>
      <c r="E49" s="8">
        <v>52</v>
      </c>
      <c r="F49" s="8">
        <v>650</v>
      </c>
      <c r="G49" s="8">
        <v>47</v>
      </c>
      <c r="H49" s="8">
        <v>695</v>
      </c>
      <c r="I49" s="8">
        <v>50</v>
      </c>
      <c r="J49" s="9">
        <v>538</v>
      </c>
    </row>
    <row r="50" spans="1:10">
      <c r="A50" s="7"/>
      <c r="B50" s="8" t="s">
        <v>13</v>
      </c>
      <c r="C50" s="8" t="s">
        <v>14</v>
      </c>
      <c r="D50" s="8">
        <v>470</v>
      </c>
      <c r="E50" s="8">
        <v>52</v>
      </c>
      <c r="F50" s="8">
        <v>650</v>
      </c>
      <c r="G50" s="8">
        <v>50</v>
      </c>
      <c r="H50" s="8">
        <v>695</v>
      </c>
      <c r="I50" s="8">
        <v>50</v>
      </c>
      <c r="J50" s="9">
        <v>538</v>
      </c>
    </row>
    <row r="51" spans="1:10">
      <c r="A51" s="7" t="s">
        <v>15</v>
      </c>
      <c r="B51" s="8"/>
      <c r="C51" s="8"/>
      <c r="D51" s="8">
        <f t="shared" ref="D51:I51" si="0">AVERAGE(D3:D50)</f>
        <v>470</v>
      </c>
      <c r="E51" s="8">
        <f t="shared" si="0"/>
        <v>51.4375</v>
      </c>
      <c r="F51" s="8">
        <f t="shared" si="0"/>
        <v>650</v>
      </c>
      <c r="G51" s="8">
        <f t="shared" si="0"/>
        <v>47.75</v>
      </c>
      <c r="H51" s="8">
        <f t="shared" si="0"/>
        <v>695</v>
      </c>
      <c r="I51" s="8">
        <f t="shared" si="0"/>
        <v>49.8125</v>
      </c>
      <c r="J51" s="9"/>
    </row>
    <row r="52" spans="1:10">
      <c r="A52" s="7" t="s">
        <v>16</v>
      </c>
      <c r="B52" s="8"/>
      <c r="C52" s="8"/>
      <c r="D52" s="8">
        <f t="shared" ref="D52:I52" si="1">STDEV(D3:D50)</f>
        <v>0</v>
      </c>
      <c r="E52" s="8">
        <f t="shared" si="1"/>
        <v>1.5145570239259412</v>
      </c>
      <c r="F52" s="8">
        <f t="shared" si="1"/>
        <v>0</v>
      </c>
      <c r="G52" s="8">
        <f t="shared" si="1"/>
        <v>1.5367830450846256</v>
      </c>
      <c r="H52" s="8">
        <f t="shared" si="1"/>
        <v>0</v>
      </c>
      <c r="I52" s="8">
        <f t="shared" si="1"/>
        <v>1.142156415118238</v>
      </c>
      <c r="J52" s="9"/>
    </row>
    <row r="53" spans="1:10">
      <c r="A53" s="7" t="s">
        <v>17</v>
      </c>
      <c r="B53" s="8"/>
      <c r="C53" s="8"/>
      <c r="D53" s="8">
        <f t="shared" ref="D53:I53" si="2">MIN(D3:D50)</f>
        <v>470</v>
      </c>
      <c r="E53" s="8">
        <f t="shared" si="2"/>
        <v>49</v>
      </c>
      <c r="F53" s="8">
        <f t="shared" si="2"/>
        <v>650</v>
      </c>
      <c r="G53" s="8">
        <f t="shared" si="2"/>
        <v>44</v>
      </c>
      <c r="H53" s="8">
        <f t="shared" si="2"/>
        <v>695</v>
      </c>
      <c r="I53" s="8">
        <f t="shared" si="2"/>
        <v>45</v>
      </c>
      <c r="J53" s="9"/>
    </row>
    <row r="54" spans="1:10">
      <c r="A54" s="7" t="s">
        <v>18</v>
      </c>
      <c r="B54" s="8"/>
      <c r="C54" s="8"/>
      <c r="D54" s="8">
        <f t="shared" ref="D54:I54" si="3">MEDIAN(D3:D50)</f>
        <v>470</v>
      </c>
      <c r="E54" s="8">
        <f t="shared" si="3"/>
        <v>51</v>
      </c>
      <c r="F54" s="8">
        <f t="shared" si="3"/>
        <v>650</v>
      </c>
      <c r="G54" s="8">
        <f t="shared" si="3"/>
        <v>48</v>
      </c>
      <c r="H54" s="8">
        <f t="shared" si="3"/>
        <v>695</v>
      </c>
      <c r="I54" s="8">
        <f t="shared" si="3"/>
        <v>50</v>
      </c>
      <c r="J54" s="9"/>
    </row>
    <row r="55" spans="1:10" ht="13.5" thickBot="1">
      <c r="A55" s="10" t="s">
        <v>19</v>
      </c>
      <c r="B55" s="11"/>
      <c r="C55" s="11"/>
      <c r="D55" s="11">
        <f t="shared" ref="D55:I55" si="4">MAX(D3:D50)</f>
        <v>470</v>
      </c>
      <c r="E55" s="11">
        <f t="shared" si="4"/>
        <v>55</v>
      </c>
      <c r="F55" s="11">
        <f t="shared" si="4"/>
        <v>650</v>
      </c>
      <c r="G55" s="11">
        <f t="shared" si="4"/>
        <v>52</v>
      </c>
      <c r="H55" s="11">
        <f t="shared" si="4"/>
        <v>695</v>
      </c>
      <c r="I55" s="11">
        <f t="shared" si="4"/>
        <v>52</v>
      </c>
      <c r="J55" s="12"/>
    </row>
    <row r="56" spans="1:10">
      <c r="A56" s="4"/>
      <c r="B56" s="5"/>
      <c r="C56" s="5"/>
      <c r="D56" s="5"/>
      <c r="E56" s="5"/>
      <c r="F56" s="5"/>
      <c r="G56" s="5"/>
      <c r="H56" s="5"/>
      <c r="I56" s="5"/>
      <c r="J56" s="6"/>
    </row>
    <row r="57" spans="1:10">
      <c r="A57" s="7"/>
      <c r="B57" s="8"/>
      <c r="C57" s="8"/>
      <c r="D57" s="8"/>
      <c r="E57" s="8"/>
      <c r="F57" s="8"/>
      <c r="G57" s="8"/>
      <c r="H57" s="8"/>
      <c r="I57" s="8"/>
      <c r="J57" s="9"/>
    </row>
    <row r="58" spans="1:10">
      <c r="A58" s="7"/>
      <c r="B58" s="8"/>
      <c r="C58" s="8"/>
      <c r="D58" s="8"/>
      <c r="E58" s="8"/>
      <c r="F58" s="8"/>
      <c r="G58" s="8"/>
      <c r="H58" s="8"/>
      <c r="I58" s="8"/>
      <c r="J58" s="9"/>
    </row>
    <row r="59" spans="1:10">
      <c r="A59" s="7"/>
      <c r="B59" s="8"/>
      <c r="C59" s="8"/>
      <c r="D59" s="8"/>
      <c r="E59" s="8"/>
      <c r="F59" s="8"/>
      <c r="G59" s="8"/>
      <c r="H59" s="8"/>
      <c r="I59" s="8"/>
      <c r="J59" s="9"/>
    </row>
    <row r="60" spans="1:10">
      <c r="A60" s="7"/>
      <c r="B60" s="8"/>
      <c r="C60" s="8"/>
      <c r="D60" s="8"/>
      <c r="E60" s="8"/>
      <c r="F60" s="8"/>
      <c r="G60" s="8"/>
      <c r="H60" s="8"/>
      <c r="I60" s="8"/>
      <c r="J60" s="9"/>
    </row>
    <row r="61" spans="1:10">
      <c r="A61" s="7"/>
      <c r="B61" s="8"/>
      <c r="C61" s="8"/>
      <c r="D61" s="8"/>
      <c r="E61" s="8"/>
      <c r="F61" s="8"/>
      <c r="G61" s="8"/>
      <c r="H61" s="8"/>
      <c r="I61" s="8"/>
      <c r="J61" s="9"/>
    </row>
    <row r="62" spans="1:10">
      <c r="A62" s="7"/>
      <c r="B62" s="8"/>
      <c r="C62" s="8"/>
      <c r="D62" s="8"/>
      <c r="E62" s="8"/>
      <c r="F62" s="8"/>
      <c r="G62" s="8"/>
      <c r="H62" s="8"/>
      <c r="I62" s="8"/>
      <c r="J62" s="9"/>
    </row>
    <row r="63" spans="1:10">
      <c r="A63" s="7"/>
      <c r="B63" s="8"/>
      <c r="C63" s="8"/>
      <c r="D63" s="8"/>
      <c r="E63" s="8"/>
      <c r="F63" s="8"/>
      <c r="G63" s="8"/>
      <c r="H63" s="8"/>
      <c r="I63" s="8"/>
      <c r="J63" s="9"/>
    </row>
    <row r="64" spans="1:10">
      <c r="A64" s="7"/>
      <c r="B64" s="8"/>
      <c r="C64" s="8"/>
      <c r="D64" s="8"/>
      <c r="E64" s="8"/>
      <c r="F64" s="8"/>
      <c r="G64" s="8"/>
      <c r="H64" s="8"/>
      <c r="I64" s="8"/>
      <c r="J64" s="9"/>
    </row>
    <row r="65" spans="1:10">
      <c r="A65" s="7"/>
      <c r="B65" s="8"/>
      <c r="C65" s="8"/>
      <c r="D65" s="8"/>
      <c r="E65" s="8"/>
      <c r="F65" s="8"/>
      <c r="G65" s="8"/>
      <c r="H65" s="8"/>
      <c r="I65" s="8"/>
      <c r="J65" s="9"/>
    </row>
    <row r="66" spans="1:10">
      <c r="A66" s="7"/>
      <c r="B66" s="8"/>
      <c r="C66" s="8"/>
      <c r="D66" s="8"/>
      <c r="E66" s="8"/>
      <c r="F66" s="8"/>
      <c r="G66" s="8"/>
      <c r="H66" s="8"/>
      <c r="I66" s="8"/>
      <c r="J66" s="9"/>
    </row>
    <row r="67" spans="1:10">
      <c r="A67" s="7"/>
      <c r="B67" s="8"/>
      <c r="C67" s="8"/>
      <c r="D67" s="8"/>
      <c r="E67" s="8"/>
      <c r="F67" s="8"/>
      <c r="G67" s="8"/>
      <c r="H67" s="8"/>
      <c r="I67" s="8"/>
      <c r="J67" s="9"/>
    </row>
    <row r="68" spans="1:10">
      <c r="A68" s="7"/>
      <c r="B68" s="8"/>
      <c r="C68" s="8"/>
      <c r="D68" s="8"/>
      <c r="E68" s="8"/>
      <c r="F68" s="8"/>
      <c r="G68" s="8"/>
      <c r="H68" s="8"/>
      <c r="I68" s="8"/>
      <c r="J68" s="9"/>
    </row>
    <row r="69" spans="1:10">
      <c r="A69" s="7"/>
      <c r="B69" s="8"/>
      <c r="C69" s="8"/>
      <c r="D69" s="8"/>
      <c r="E69" s="8"/>
      <c r="F69" s="8"/>
      <c r="G69" s="8"/>
      <c r="H69" s="8"/>
      <c r="I69" s="8"/>
      <c r="J69" s="9"/>
    </row>
    <row r="70" spans="1:10">
      <c r="A70" s="7"/>
      <c r="B70" s="8"/>
      <c r="C70" s="8"/>
      <c r="D70" s="8"/>
      <c r="E70" s="8"/>
      <c r="F70" s="8"/>
      <c r="G70" s="8"/>
      <c r="H70" s="8"/>
      <c r="I70" s="8"/>
      <c r="J70" s="9"/>
    </row>
    <row r="71" spans="1:10">
      <c r="A71" s="7"/>
      <c r="B71" s="8"/>
      <c r="C71" s="8"/>
      <c r="D71" s="8"/>
      <c r="E71" s="8"/>
      <c r="F71" s="8"/>
      <c r="G71" s="8"/>
      <c r="H71" s="8"/>
      <c r="I71" s="8"/>
      <c r="J71" s="9"/>
    </row>
    <row r="72" spans="1:10">
      <c r="A72" s="7"/>
      <c r="B72" s="8"/>
      <c r="C72" s="8"/>
      <c r="D72" s="8"/>
      <c r="E72" s="8"/>
      <c r="F72" s="8"/>
      <c r="G72" s="8"/>
      <c r="H72" s="8"/>
      <c r="I72" s="8"/>
      <c r="J72" s="9"/>
    </row>
    <row r="73" spans="1:10">
      <c r="A73" s="7"/>
      <c r="B73" s="8"/>
      <c r="C73" s="8"/>
      <c r="D73" s="8"/>
      <c r="E73" s="8"/>
      <c r="F73" s="8"/>
      <c r="G73" s="8"/>
      <c r="H73" s="8"/>
      <c r="I73" s="8"/>
      <c r="J73" s="9"/>
    </row>
    <row r="74" spans="1:10">
      <c r="A74" s="7"/>
      <c r="B74" s="8"/>
      <c r="C74" s="8"/>
      <c r="D74" s="8"/>
      <c r="E74" s="8"/>
      <c r="F74" s="8"/>
      <c r="G74" s="8"/>
      <c r="H74" s="8"/>
      <c r="I74" s="8"/>
      <c r="J74" s="9"/>
    </row>
    <row r="75" spans="1:10">
      <c r="A75" s="7"/>
      <c r="B75" s="8"/>
      <c r="C75" s="8"/>
      <c r="D75" s="8"/>
      <c r="E75" s="8"/>
      <c r="F75" s="8"/>
      <c r="G75" s="8"/>
      <c r="H75" s="8"/>
      <c r="I75" s="8"/>
      <c r="J75" s="9"/>
    </row>
    <row r="76" spans="1:10">
      <c r="A76" s="7"/>
      <c r="B76" s="8"/>
      <c r="C76" s="8"/>
      <c r="D76" s="8"/>
      <c r="E76" s="8"/>
      <c r="F76" s="8"/>
      <c r="G76" s="8"/>
      <c r="H76" s="8"/>
      <c r="I76" s="8"/>
      <c r="J76" s="9"/>
    </row>
    <row r="77" spans="1:10">
      <c r="A77" s="7"/>
      <c r="B77" s="8"/>
      <c r="C77" s="8"/>
      <c r="D77" s="8"/>
      <c r="E77" s="8"/>
      <c r="F77" s="8"/>
      <c r="G77" s="8"/>
      <c r="H77" s="8"/>
      <c r="I77" s="8"/>
      <c r="J77" s="9"/>
    </row>
    <row r="78" spans="1:10">
      <c r="A78" s="7"/>
      <c r="B78" s="8"/>
      <c r="C78" s="8"/>
      <c r="D78" s="8"/>
      <c r="E78" s="8"/>
      <c r="F78" s="8"/>
      <c r="G78" s="8"/>
      <c r="H78" s="8"/>
      <c r="I78" s="8"/>
      <c r="J78" s="9"/>
    </row>
    <row r="79" spans="1:10">
      <c r="A79" s="7"/>
      <c r="B79" s="8"/>
      <c r="C79" s="8"/>
      <c r="D79" s="8"/>
      <c r="E79" s="8"/>
      <c r="F79" s="8"/>
      <c r="G79" s="8"/>
      <c r="H79" s="8"/>
      <c r="I79" s="8"/>
      <c r="J79" s="9"/>
    </row>
    <row r="80" spans="1:10">
      <c r="A80" s="7"/>
      <c r="B80" s="8"/>
      <c r="C80" s="8"/>
      <c r="D80" s="8"/>
      <c r="E80" s="8"/>
      <c r="F80" s="8"/>
      <c r="G80" s="8"/>
      <c r="H80" s="8"/>
      <c r="I80" s="8"/>
      <c r="J80" s="9"/>
    </row>
    <row r="81" spans="1:10">
      <c r="A81" s="7"/>
      <c r="B81" s="8"/>
      <c r="C81" s="8"/>
      <c r="D81" s="8"/>
      <c r="E81" s="8"/>
      <c r="F81" s="8"/>
      <c r="G81" s="8"/>
      <c r="H81" s="8"/>
      <c r="I81" s="8"/>
      <c r="J81" s="9"/>
    </row>
    <row r="82" spans="1:10">
      <c r="A82" s="7"/>
      <c r="B82" s="8"/>
      <c r="C82" s="8"/>
      <c r="D82" s="8"/>
      <c r="E82" s="8"/>
      <c r="F82" s="8"/>
      <c r="G82" s="8"/>
      <c r="H82" s="8"/>
      <c r="I82" s="8"/>
      <c r="J82" s="9"/>
    </row>
    <row r="83" spans="1:10">
      <c r="A83" s="7"/>
      <c r="B83" s="8"/>
      <c r="C83" s="8"/>
      <c r="D83" s="8"/>
      <c r="E83" s="8"/>
      <c r="F83" s="8"/>
      <c r="G83" s="8"/>
      <c r="H83" s="8"/>
      <c r="I83" s="8"/>
      <c r="J83" s="9"/>
    </row>
    <row r="84" spans="1:10">
      <c r="A84" s="7"/>
      <c r="B84" s="8"/>
      <c r="C84" s="8"/>
      <c r="D84" s="8"/>
      <c r="E84" s="8"/>
      <c r="F84" s="8"/>
      <c r="G84" s="8"/>
      <c r="H84" s="8"/>
      <c r="I84" s="8"/>
      <c r="J84" s="9"/>
    </row>
    <row r="85" spans="1:10">
      <c r="A85" s="7"/>
      <c r="B85" s="8"/>
      <c r="C85" s="8"/>
      <c r="D85" s="8"/>
      <c r="E85" s="8"/>
      <c r="F85" s="8"/>
      <c r="G85" s="8"/>
      <c r="H85" s="8"/>
      <c r="I85" s="8"/>
      <c r="J85" s="9"/>
    </row>
    <row r="86" spans="1:10">
      <c r="A86" s="7"/>
      <c r="B86" s="8"/>
      <c r="C86" s="8"/>
      <c r="D86" s="8"/>
      <c r="E86" s="8"/>
      <c r="F86" s="8"/>
      <c r="G86" s="8"/>
      <c r="H86" s="8"/>
      <c r="I86" s="8"/>
      <c r="J86" s="9"/>
    </row>
    <row r="87" spans="1:10">
      <c r="A87" s="7"/>
      <c r="B87" s="8"/>
      <c r="C87" s="8"/>
      <c r="D87" s="8"/>
      <c r="E87" s="8"/>
      <c r="F87" s="8"/>
      <c r="G87" s="8"/>
      <c r="H87" s="8"/>
      <c r="I87" s="8"/>
      <c r="J87" s="9"/>
    </row>
    <row r="88" spans="1:10">
      <c r="A88" s="7"/>
      <c r="B88" s="8"/>
      <c r="C88" s="8"/>
      <c r="D88" s="8"/>
      <c r="E88" s="8"/>
      <c r="F88" s="8"/>
      <c r="G88" s="8"/>
      <c r="H88" s="8"/>
      <c r="I88" s="8"/>
      <c r="J88" s="9"/>
    </row>
    <row r="89" spans="1:10">
      <c r="A89" s="7"/>
      <c r="B89" s="8"/>
      <c r="C89" s="8"/>
      <c r="D89" s="8"/>
      <c r="E89" s="8"/>
      <c r="F89" s="8"/>
      <c r="G89" s="8"/>
      <c r="H89" s="8"/>
      <c r="I89" s="8"/>
      <c r="J89" s="9"/>
    </row>
    <row r="90" spans="1:10">
      <c r="A90" s="7"/>
      <c r="B90" s="8"/>
      <c r="C90" s="8"/>
      <c r="D90" s="8"/>
      <c r="E90" s="8"/>
      <c r="F90" s="8"/>
      <c r="G90" s="8"/>
      <c r="H90" s="8"/>
      <c r="I90" s="8"/>
      <c r="J90" s="9"/>
    </row>
    <row r="91" spans="1:10">
      <c r="A91" s="7"/>
      <c r="B91" s="8"/>
      <c r="C91" s="8"/>
      <c r="D91" s="8"/>
      <c r="E91" s="8"/>
      <c r="F91" s="8"/>
      <c r="G91" s="8"/>
      <c r="H91" s="8"/>
      <c r="I91" s="8"/>
      <c r="J91" s="9"/>
    </row>
    <row r="92" spans="1:10">
      <c r="A92" s="7"/>
      <c r="B92" s="8"/>
      <c r="C92" s="8"/>
      <c r="D92" s="8"/>
      <c r="E92" s="8"/>
      <c r="F92" s="8"/>
      <c r="G92" s="8"/>
      <c r="H92" s="8"/>
      <c r="I92" s="8"/>
      <c r="J92" s="9"/>
    </row>
    <row r="93" spans="1:10">
      <c r="A93" s="7"/>
      <c r="B93" s="8"/>
      <c r="C93" s="8"/>
      <c r="D93" s="8"/>
      <c r="E93" s="8"/>
      <c r="F93" s="8"/>
      <c r="G93" s="8"/>
      <c r="H93" s="8"/>
      <c r="I93" s="8"/>
      <c r="J93" s="9"/>
    </row>
    <row r="94" spans="1:10">
      <c r="A94" s="7"/>
      <c r="B94" s="8"/>
      <c r="C94" s="8"/>
      <c r="D94" s="8"/>
      <c r="E94" s="8"/>
      <c r="F94" s="8"/>
      <c r="G94" s="8"/>
      <c r="H94" s="8"/>
      <c r="I94" s="8"/>
      <c r="J94" s="9"/>
    </row>
    <row r="95" spans="1:10">
      <c r="A95" s="7"/>
      <c r="B95" s="8"/>
      <c r="C95" s="8"/>
      <c r="D95" s="8"/>
      <c r="E95" s="8"/>
      <c r="F95" s="8"/>
      <c r="G95" s="8"/>
      <c r="H95" s="8"/>
      <c r="I95" s="8"/>
      <c r="J95" s="9"/>
    </row>
    <row r="96" spans="1:10">
      <c r="A96" s="7"/>
      <c r="B96" s="8"/>
      <c r="C96" s="8"/>
      <c r="D96" s="8"/>
      <c r="E96" s="8"/>
      <c r="F96" s="8"/>
      <c r="G96" s="8"/>
      <c r="H96" s="8"/>
      <c r="I96" s="8"/>
      <c r="J96" s="9"/>
    </row>
    <row r="97" spans="1:10">
      <c r="A97" s="7"/>
      <c r="B97" s="8"/>
      <c r="C97" s="8"/>
      <c r="D97" s="8"/>
      <c r="E97" s="8"/>
      <c r="F97" s="8"/>
      <c r="G97" s="8"/>
      <c r="H97" s="8"/>
      <c r="I97" s="8"/>
      <c r="J97" s="9"/>
    </row>
    <row r="98" spans="1:10">
      <c r="A98" s="7"/>
      <c r="B98" s="8"/>
      <c r="C98" s="8"/>
      <c r="D98" s="8"/>
      <c r="E98" s="8"/>
      <c r="F98" s="8"/>
      <c r="G98" s="8"/>
      <c r="H98" s="8"/>
      <c r="I98" s="8"/>
      <c r="J98" s="9"/>
    </row>
    <row r="99" spans="1:10">
      <c r="A99" s="7"/>
      <c r="B99" s="8"/>
      <c r="C99" s="8"/>
      <c r="D99" s="8"/>
      <c r="E99" s="8"/>
      <c r="F99" s="8"/>
      <c r="G99" s="8"/>
      <c r="H99" s="8"/>
      <c r="I99" s="8"/>
      <c r="J99" s="9"/>
    </row>
    <row r="100" spans="1:10">
      <c r="A100" s="7"/>
      <c r="B100" s="8"/>
      <c r="C100" s="8"/>
      <c r="D100" s="8"/>
      <c r="E100" s="8"/>
      <c r="F100" s="8"/>
      <c r="G100" s="8"/>
      <c r="H100" s="8"/>
      <c r="I100" s="8"/>
      <c r="J100" s="9"/>
    </row>
    <row r="101" spans="1:10">
      <c r="A101" s="7"/>
      <c r="B101" s="8"/>
      <c r="C101" s="8"/>
      <c r="D101" s="8"/>
      <c r="E101" s="8"/>
      <c r="F101" s="8"/>
      <c r="G101" s="8"/>
      <c r="H101" s="8"/>
      <c r="I101" s="8"/>
      <c r="J101" s="9"/>
    </row>
    <row r="102" spans="1:10">
      <c r="A102" s="7"/>
      <c r="B102" s="8"/>
      <c r="C102" s="8"/>
      <c r="D102" s="8"/>
      <c r="E102" s="8"/>
      <c r="F102" s="8"/>
      <c r="G102" s="8"/>
      <c r="H102" s="8"/>
      <c r="I102" s="8"/>
      <c r="J102" s="9"/>
    </row>
    <row r="103" spans="1:10">
      <c r="A103" s="7"/>
      <c r="B103" s="8"/>
      <c r="C103" s="8"/>
      <c r="D103" s="8"/>
      <c r="E103" s="8"/>
      <c r="F103" s="8"/>
      <c r="G103" s="8"/>
      <c r="H103" s="8"/>
      <c r="I103" s="8"/>
      <c r="J103" s="9"/>
    </row>
    <row r="104" spans="1:10">
      <c r="A104" s="7"/>
      <c r="B104" s="8"/>
      <c r="C104" s="8"/>
      <c r="D104" s="8"/>
      <c r="E104" s="8"/>
      <c r="F104" s="8"/>
      <c r="G104" s="8"/>
      <c r="H104" s="8"/>
      <c r="I104" s="8"/>
      <c r="J104" s="9"/>
    </row>
    <row r="105" spans="1:10">
      <c r="A105" s="7"/>
      <c r="B105" s="8"/>
      <c r="C105" s="8"/>
      <c r="D105" s="8"/>
      <c r="E105" s="8"/>
      <c r="F105" s="8"/>
      <c r="G105" s="8"/>
      <c r="H105" s="8"/>
      <c r="I105" s="8"/>
      <c r="J105" s="9"/>
    </row>
    <row r="106" spans="1:10">
      <c r="A106" s="7"/>
      <c r="B106" s="8"/>
      <c r="C106" s="8"/>
      <c r="D106" s="8"/>
      <c r="E106" s="8"/>
      <c r="F106" s="8"/>
      <c r="G106" s="8"/>
      <c r="H106" s="8"/>
      <c r="I106" s="8"/>
      <c r="J106" s="9"/>
    </row>
    <row r="107" spans="1:10">
      <c r="A107" s="7"/>
      <c r="B107" s="8"/>
      <c r="C107" s="8"/>
      <c r="D107" s="8"/>
      <c r="E107" s="8"/>
      <c r="F107" s="8"/>
      <c r="G107" s="8"/>
      <c r="H107" s="8"/>
      <c r="I107" s="8"/>
      <c r="J107" s="9"/>
    </row>
    <row r="108" spans="1:10">
      <c r="A108" s="7"/>
      <c r="B108" s="8"/>
      <c r="C108" s="8"/>
      <c r="D108" s="8"/>
      <c r="E108" s="8"/>
      <c r="F108" s="8"/>
      <c r="G108" s="8"/>
      <c r="H108" s="8"/>
      <c r="I108" s="8"/>
      <c r="J108" s="9"/>
    </row>
    <row r="109" spans="1:10">
      <c r="A109" s="7"/>
      <c r="B109" s="8"/>
      <c r="C109" s="8"/>
      <c r="D109" s="8"/>
      <c r="E109" s="8"/>
      <c r="F109" s="8"/>
      <c r="G109" s="8"/>
      <c r="H109" s="8"/>
      <c r="I109" s="8"/>
      <c r="J109" s="9"/>
    </row>
    <row r="110" spans="1:10">
      <c r="A110" s="7"/>
      <c r="B110" s="8"/>
      <c r="C110" s="8"/>
      <c r="D110" s="8"/>
      <c r="E110" s="8"/>
      <c r="F110" s="8"/>
      <c r="G110" s="8"/>
      <c r="H110" s="8"/>
      <c r="I110" s="8"/>
      <c r="J110" s="9"/>
    </row>
    <row r="111" spans="1:10">
      <c r="A111" s="7"/>
      <c r="B111" s="8"/>
      <c r="C111" s="8"/>
      <c r="D111" s="8"/>
      <c r="E111" s="8"/>
      <c r="F111" s="8"/>
      <c r="G111" s="8"/>
      <c r="H111" s="8"/>
      <c r="I111" s="8"/>
      <c r="J111" s="9"/>
    </row>
    <row r="112" spans="1:10">
      <c r="A112" s="7"/>
      <c r="B112" s="8"/>
      <c r="C112" s="8"/>
      <c r="D112" s="8"/>
      <c r="E112" s="8"/>
      <c r="F112" s="8"/>
      <c r="G112" s="8"/>
      <c r="H112" s="8"/>
      <c r="I112" s="8"/>
      <c r="J112" s="9"/>
    </row>
    <row r="113" spans="1:10">
      <c r="A113" s="7"/>
      <c r="B113" s="8"/>
      <c r="C113" s="8"/>
      <c r="D113" s="8"/>
      <c r="E113" s="8"/>
      <c r="F113" s="8"/>
      <c r="G113" s="8"/>
      <c r="H113" s="8"/>
      <c r="I113" s="8"/>
      <c r="J113" s="9"/>
    </row>
    <row r="114" spans="1:10">
      <c r="A114" s="7"/>
      <c r="B114" s="8"/>
      <c r="C114" s="8"/>
      <c r="D114" s="8"/>
      <c r="E114" s="8"/>
      <c r="F114" s="8"/>
      <c r="G114" s="8"/>
      <c r="H114" s="8"/>
      <c r="I114" s="8"/>
      <c r="J114" s="9"/>
    </row>
    <row r="115" spans="1:10">
      <c r="A115" s="7"/>
      <c r="B115" s="8"/>
      <c r="C115" s="8"/>
      <c r="D115" s="8"/>
      <c r="E115" s="8"/>
      <c r="F115" s="8"/>
      <c r="G115" s="8"/>
      <c r="H115" s="8"/>
      <c r="I115" s="8"/>
      <c r="J115" s="9"/>
    </row>
    <row r="116" spans="1:10">
      <c r="A116" s="7"/>
      <c r="B116" s="8"/>
      <c r="C116" s="8"/>
      <c r="D116" s="8"/>
      <c r="E116" s="8"/>
      <c r="F116" s="8"/>
      <c r="G116" s="8"/>
      <c r="H116" s="8"/>
      <c r="I116" s="8"/>
      <c r="J116" s="9"/>
    </row>
    <row r="117" spans="1:10">
      <c r="A117" s="7"/>
      <c r="B117" s="8"/>
      <c r="C117" s="8"/>
      <c r="D117" s="8"/>
      <c r="E117" s="8"/>
      <c r="F117" s="8"/>
      <c r="G117" s="8"/>
      <c r="H117" s="8"/>
      <c r="I117" s="8"/>
      <c r="J117" s="9"/>
    </row>
    <row r="118" spans="1:10">
      <c r="A118" s="7"/>
      <c r="B118" s="8"/>
      <c r="C118" s="8"/>
      <c r="D118" s="8"/>
      <c r="E118" s="8"/>
      <c r="F118" s="8"/>
      <c r="G118" s="8"/>
      <c r="H118" s="8"/>
      <c r="I118" s="8"/>
      <c r="J118" s="9"/>
    </row>
    <row r="119" spans="1:10">
      <c r="A119" s="7"/>
      <c r="B119" s="8"/>
      <c r="C119" s="8"/>
      <c r="D119" s="8"/>
      <c r="E119" s="8"/>
      <c r="F119" s="8"/>
      <c r="G119" s="8"/>
      <c r="H119" s="8"/>
      <c r="I119" s="8"/>
      <c r="J119" s="9"/>
    </row>
    <row r="120" spans="1:10">
      <c r="A120" s="7"/>
      <c r="B120" s="8"/>
      <c r="C120" s="8"/>
      <c r="D120" s="8"/>
      <c r="E120" s="8"/>
      <c r="F120" s="8"/>
      <c r="G120" s="8"/>
      <c r="H120" s="8"/>
      <c r="I120" s="8"/>
      <c r="J120" s="9"/>
    </row>
    <row r="121" spans="1:10">
      <c r="A121" s="7"/>
      <c r="B121" s="8"/>
      <c r="C121" s="8"/>
      <c r="D121" s="8"/>
      <c r="E121" s="8"/>
      <c r="F121" s="8"/>
      <c r="G121" s="8"/>
      <c r="H121" s="8"/>
      <c r="I121" s="8"/>
      <c r="J121" s="9"/>
    </row>
    <row r="122" spans="1:10">
      <c r="A122" s="7"/>
      <c r="B122" s="8"/>
      <c r="C122" s="8"/>
      <c r="D122" s="8"/>
      <c r="E122" s="8"/>
      <c r="F122" s="8"/>
      <c r="G122" s="8"/>
      <c r="H122" s="8"/>
      <c r="I122" s="8"/>
      <c r="J122" s="9"/>
    </row>
    <row r="123" spans="1:10">
      <c r="A123" s="7"/>
      <c r="B123" s="8"/>
      <c r="C123" s="8"/>
      <c r="D123" s="8"/>
      <c r="E123" s="8"/>
      <c r="F123" s="8"/>
      <c r="G123" s="8"/>
      <c r="H123" s="8"/>
      <c r="I123" s="8"/>
      <c r="J123" s="9"/>
    </row>
    <row r="124" spans="1:10">
      <c r="A124" s="7"/>
      <c r="B124" s="8"/>
      <c r="C124" s="8"/>
      <c r="D124" s="8"/>
      <c r="E124" s="8"/>
      <c r="F124" s="8"/>
      <c r="G124" s="8"/>
      <c r="H124" s="8"/>
      <c r="I124" s="8"/>
      <c r="J124" s="9"/>
    </row>
    <row r="125" spans="1:10">
      <c r="A125" s="7"/>
      <c r="B125" s="8"/>
      <c r="C125" s="8"/>
      <c r="D125" s="8"/>
      <c r="E125" s="8"/>
      <c r="F125" s="8"/>
      <c r="G125" s="8"/>
      <c r="H125" s="8"/>
      <c r="I125" s="8"/>
      <c r="J125" s="9"/>
    </row>
    <row r="126" spans="1:10">
      <c r="A126" s="7"/>
      <c r="B126" s="8"/>
      <c r="C126" s="8"/>
      <c r="D126" s="8"/>
      <c r="E126" s="8"/>
      <c r="F126" s="8"/>
      <c r="G126" s="8"/>
      <c r="H126" s="8"/>
      <c r="I126" s="8"/>
      <c r="J126" s="9"/>
    </row>
    <row r="127" spans="1:10">
      <c r="A127" s="7"/>
      <c r="B127" s="8"/>
      <c r="C127" s="8"/>
      <c r="D127" s="8"/>
      <c r="E127" s="8"/>
      <c r="F127" s="8"/>
      <c r="G127" s="8"/>
      <c r="H127" s="8"/>
      <c r="I127" s="8"/>
      <c r="J127" s="9"/>
    </row>
    <row r="128" spans="1:10">
      <c r="A128" s="7"/>
      <c r="B128" s="8"/>
      <c r="C128" s="8"/>
      <c r="D128" s="8"/>
      <c r="E128" s="8"/>
      <c r="F128" s="8"/>
      <c r="G128" s="8"/>
      <c r="H128" s="8"/>
      <c r="I128" s="8"/>
      <c r="J128" s="9"/>
    </row>
    <row r="129" spans="1:10">
      <c r="A129" s="7"/>
      <c r="B129" s="8"/>
      <c r="C129" s="8"/>
      <c r="D129" s="8"/>
      <c r="E129" s="8"/>
      <c r="F129" s="8"/>
      <c r="G129" s="8"/>
      <c r="H129" s="8"/>
      <c r="I129" s="8"/>
      <c r="J129" s="9"/>
    </row>
    <row r="130" spans="1:10">
      <c r="A130" s="7"/>
      <c r="B130" s="8"/>
      <c r="C130" s="8"/>
      <c r="D130" s="8"/>
      <c r="E130" s="8"/>
      <c r="F130" s="8"/>
      <c r="G130" s="8"/>
      <c r="H130" s="8"/>
      <c r="I130" s="8"/>
      <c r="J130" s="9"/>
    </row>
    <row r="131" spans="1:10">
      <c r="A131" s="7"/>
      <c r="B131" s="8"/>
      <c r="C131" s="8"/>
      <c r="D131" s="8"/>
      <c r="E131" s="8"/>
      <c r="F131" s="8"/>
      <c r="G131" s="8"/>
      <c r="H131" s="8"/>
      <c r="I131" s="8"/>
      <c r="J131" s="9"/>
    </row>
    <row r="132" spans="1:10">
      <c r="A132" s="7"/>
      <c r="B132" s="8"/>
      <c r="C132" s="8"/>
      <c r="D132" s="8"/>
      <c r="E132" s="8"/>
      <c r="F132" s="8"/>
      <c r="G132" s="8"/>
      <c r="H132" s="8"/>
      <c r="I132" s="8"/>
      <c r="J132" s="9"/>
    </row>
    <row r="133" spans="1:10" ht="13.5" thickBot="1">
      <c r="A133" s="10"/>
      <c r="B133" s="11"/>
      <c r="C133" s="11"/>
      <c r="D133" s="11"/>
      <c r="E133" s="11"/>
      <c r="F133" s="11"/>
      <c r="G133" s="11"/>
      <c r="H133" s="11"/>
      <c r="I133" s="11"/>
      <c r="J133" s="12"/>
    </row>
  </sheetData>
  <phoneticPr fontId="2" type="noConversion"/>
  <hyperlinks>
    <hyperlink ref="O11" r:id="rId1"/>
  </hyperlinks>
  <pageMargins left="0.75" right="0.75" top="1" bottom="1" header="0.5" footer="0.5"/>
  <pageSetup orientation="portrait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AB249"/>
  <sheetViews>
    <sheetView topLeftCell="I7" workbookViewId="0">
      <selection activeCell="V17" sqref="V17"/>
    </sheetView>
  </sheetViews>
  <sheetFormatPr defaultColWidth="8.85546875" defaultRowHeight="12.75"/>
  <cols>
    <col min="11" max="11" width="11.7109375" style="2" customWidth="1"/>
  </cols>
  <sheetData>
    <row r="1" spans="1:28" ht="13.5" thickBot="1">
      <c r="A1" t="s">
        <v>44</v>
      </c>
      <c r="B1" t="s">
        <v>1</v>
      </c>
      <c r="C1" t="s">
        <v>2</v>
      </c>
      <c r="D1" t="s">
        <v>4</v>
      </c>
      <c r="E1" t="s">
        <v>5</v>
      </c>
      <c r="F1" t="s">
        <v>4</v>
      </c>
      <c r="G1" t="s">
        <v>6</v>
      </c>
      <c r="I1" t="s">
        <v>7</v>
      </c>
      <c r="J1" t="s">
        <v>8</v>
      </c>
      <c r="K1" s="2" t="s">
        <v>9</v>
      </c>
      <c r="L1" t="s">
        <v>10</v>
      </c>
      <c r="N1" t="s">
        <v>21</v>
      </c>
      <c r="Q1" s="4" t="s">
        <v>26</v>
      </c>
      <c r="R1" s="5"/>
      <c r="S1" s="5"/>
      <c r="T1" s="5"/>
      <c r="U1" s="6"/>
    </row>
    <row r="2" spans="1:28">
      <c r="A2" s="4" t="s">
        <v>69</v>
      </c>
      <c r="B2" s="32">
        <v>41466</v>
      </c>
      <c r="C2" s="33">
        <v>0.69791666666666663</v>
      </c>
      <c r="D2" s="5">
        <v>470</v>
      </c>
      <c r="E2" s="5">
        <v>105</v>
      </c>
      <c r="F2" s="5">
        <v>650</v>
      </c>
      <c r="G2" s="5">
        <v>393</v>
      </c>
      <c r="H2" s="5">
        <v>695</v>
      </c>
      <c r="I2" s="5">
        <v>50</v>
      </c>
      <c r="J2" s="5">
        <v>536</v>
      </c>
      <c r="K2" s="24">
        <v>11.9</v>
      </c>
      <c r="L2" s="25" t="s">
        <v>70</v>
      </c>
      <c r="N2" t="s">
        <v>22</v>
      </c>
      <c r="Q2" s="7"/>
      <c r="R2" s="8"/>
      <c r="S2" s="8"/>
      <c r="T2" s="8"/>
      <c r="U2" s="9"/>
    </row>
    <row r="3" spans="1:28">
      <c r="A3" s="7" t="s">
        <v>69</v>
      </c>
      <c r="B3" s="8" t="s">
        <v>13</v>
      </c>
      <c r="C3" s="8" t="s">
        <v>14</v>
      </c>
      <c r="D3" s="8">
        <v>470</v>
      </c>
      <c r="E3" s="8">
        <v>106</v>
      </c>
      <c r="F3" s="8">
        <v>650</v>
      </c>
      <c r="G3" s="8">
        <v>393</v>
      </c>
      <c r="H3" s="8">
        <v>695</v>
      </c>
      <c r="I3" s="8">
        <v>50</v>
      </c>
      <c r="J3" s="8">
        <v>536</v>
      </c>
      <c r="K3" s="26">
        <v>11.9</v>
      </c>
      <c r="L3" s="9"/>
      <c r="N3" t="s">
        <v>23</v>
      </c>
      <c r="Q3" s="7" t="s">
        <v>29</v>
      </c>
      <c r="R3" s="8" t="s">
        <v>28</v>
      </c>
      <c r="S3" s="8" t="s">
        <v>30</v>
      </c>
      <c r="T3" s="8" t="s">
        <v>31</v>
      </c>
      <c r="U3" s="9" t="s">
        <v>32</v>
      </c>
    </row>
    <row r="4" spans="1:28">
      <c r="A4" s="7" t="s">
        <v>69</v>
      </c>
      <c r="B4" s="8" t="s">
        <v>13</v>
      </c>
      <c r="C4" s="8" t="s">
        <v>14</v>
      </c>
      <c r="D4" s="8">
        <v>470</v>
      </c>
      <c r="E4" s="8">
        <v>104</v>
      </c>
      <c r="F4" s="8">
        <v>650</v>
      </c>
      <c r="G4" s="8">
        <v>389</v>
      </c>
      <c r="H4" s="8">
        <v>695</v>
      </c>
      <c r="I4" s="8">
        <v>52</v>
      </c>
      <c r="J4" s="8">
        <v>536</v>
      </c>
      <c r="K4" s="26">
        <v>11.9</v>
      </c>
      <c r="L4" s="9"/>
      <c r="N4" t="s">
        <v>24</v>
      </c>
      <c r="Q4" s="7">
        <v>470</v>
      </c>
      <c r="R4" s="8">
        <v>1.049E-5</v>
      </c>
      <c r="S4" s="8">
        <v>45</v>
      </c>
      <c r="T4" s="8">
        <v>49.452054794520549</v>
      </c>
      <c r="U4" s="9">
        <v>2.0141244023314333</v>
      </c>
    </row>
    <row r="5" spans="1:28">
      <c r="A5" s="7" t="s">
        <v>69</v>
      </c>
      <c r="B5" s="8" t="s">
        <v>13</v>
      </c>
      <c r="C5" s="8" t="s">
        <v>14</v>
      </c>
      <c r="D5" s="8">
        <v>470</v>
      </c>
      <c r="E5" s="8">
        <v>106</v>
      </c>
      <c r="F5" s="8">
        <v>650</v>
      </c>
      <c r="G5" s="8">
        <v>392</v>
      </c>
      <c r="H5" s="8">
        <v>695</v>
      </c>
      <c r="I5" s="8">
        <v>53</v>
      </c>
      <c r="J5" s="8">
        <v>537</v>
      </c>
      <c r="K5" s="26">
        <v>11.9</v>
      </c>
      <c r="L5" s="9"/>
      <c r="N5" s="1" t="s">
        <v>71</v>
      </c>
      <c r="Q5" s="7">
        <v>650</v>
      </c>
      <c r="R5" s="8">
        <v>3.5149999999999998E-6</v>
      </c>
      <c r="S5" s="8">
        <v>30</v>
      </c>
      <c r="T5" s="8">
        <v>39.19178082191781</v>
      </c>
      <c r="U5" s="9">
        <v>3.2857331933619265</v>
      </c>
    </row>
    <row r="6" spans="1:28" ht="13.5" thickBot="1">
      <c r="A6" s="7" t="s">
        <v>69</v>
      </c>
      <c r="B6" s="8" t="s">
        <v>13</v>
      </c>
      <c r="C6" s="8" t="s">
        <v>14</v>
      </c>
      <c r="D6" s="8">
        <v>470</v>
      </c>
      <c r="E6" s="8">
        <v>107</v>
      </c>
      <c r="F6" s="8">
        <v>650</v>
      </c>
      <c r="G6" s="8">
        <v>389</v>
      </c>
      <c r="H6" s="8">
        <v>695</v>
      </c>
      <c r="I6" s="8">
        <v>52</v>
      </c>
      <c r="J6" s="8">
        <v>536</v>
      </c>
      <c r="K6" s="26">
        <v>11.9</v>
      </c>
      <c r="L6" s="9"/>
      <c r="Q6" s="7">
        <v>695</v>
      </c>
      <c r="R6" s="8">
        <v>1.2E-2</v>
      </c>
      <c r="S6" s="8">
        <v>46</v>
      </c>
      <c r="T6" s="8">
        <v>48.630136986301373</v>
      </c>
      <c r="U6" s="9">
        <v>2.674503325204491</v>
      </c>
    </row>
    <row r="7" spans="1:28" ht="15">
      <c r="A7" s="7" t="s">
        <v>69</v>
      </c>
      <c r="B7" s="8" t="s">
        <v>13</v>
      </c>
      <c r="C7" s="8" t="s">
        <v>14</v>
      </c>
      <c r="D7" s="8">
        <v>470</v>
      </c>
      <c r="E7" s="8">
        <v>107</v>
      </c>
      <c r="F7" s="8">
        <v>650</v>
      </c>
      <c r="G7" s="8">
        <v>394</v>
      </c>
      <c r="H7" s="8">
        <v>695</v>
      </c>
      <c r="I7" s="8">
        <v>53</v>
      </c>
      <c r="J7" s="8">
        <v>536</v>
      </c>
      <c r="K7" s="26">
        <v>11.9</v>
      </c>
      <c r="L7" s="9"/>
      <c r="N7" s="41" t="s">
        <v>38</v>
      </c>
      <c r="O7" s="36"/>
      <c r="P7" s="36" t="s">
        <v>29</v>
      </c>
      <c r="Q7" s="36" t="s">
        <v>39</v>
      </c>
      <c r="R7" s="36" t="s">
        <v>16</v>
      </c>
      <c r="S7" s="36" t="s">
        <v>117</v>
      </c>
      <c r="T7" s="36" t="s">
        <v>29</v>
      </c>
      <c r="U7" s="36" t="s">
        <v>39</v>
      </c>
      <c r="V7" s="36" t="s">
        <v>16</v>
      </c>
      <c r="W7" s="36" t="s">
        <v>117</v>
      </c>
      <c r="X7" s="36" t="s">
        <v>29</v>
      </c>
      <c r="Y7" s="36" t="s">
        <v>39</v>
      </c>
      <c r="Z7" s="36" t="s">
        <v>16</v>
      </c>
      <c r="AA7" s="36" t="s">
        <v>117</v>
      </c>
      <c r="AB7" s="40" t="s">
        <v>129</v>
      </c>
    </row>
    <row r="8" spans="1:28">
      <c r="A8" s="7" t="s">
        <v>69</v>
      </c>
      <c r="B8" s="8" t="s">
        <v>13</v>
      </c>
      <c r="C8" s="8" t="s">
        <v>14</v>
      </c>
      <c r="D8" s="8">
        <v>470</v>
      </c>
      <c r="E8" s="8">
        <v>105</v>
      </c>
      <c r="F8" s="8">
        <v>650</v>
      </c>
      <c r="G8" s="8">
        <v>392</v>
      </c>
      <c r="H8" s="8">
        <v>695</v>
      </c>
      <c r="I8" s="8">
        <v>51</v>
      </c>
      <c r="J8" s="8">
        <v>536</v>
      </c>
      <c r="K8" s="26">
        <v>11.9</v>
      </c>
      <c r="L8" s="9"/>
      <c r="N8" s="7" t="s">
        <v>40</v>
      </c>
      <c r="O8" s="8"/>
      <c r="P8" s="8">
        <v>470</v>
      </c>
      <c r="Q8" s="8">
        <v>105.17241379310344</v>
      </c>
      <c r="R8" s="8">
        <v>1.5134861724142141</v>
      </c>
      <c r="S8" s="8">
        <f>0.0000105*(Q8-49.45205)</f>
        <v>5.8506381982758617E-4</v>
      </c>
      <c r="T8" s="8">
        <v>650</v>
      </c>
      <c r="U8" s="8">
        <v>390.65517241379308</v>
      </c>
      <c r="V8" s="8">
        <v>1.7783592371474888</v>
      </c>
      <c r="W8" s="8">
        <f>0.000003515*(U8-39.19178)</f>
        <v>1.2353938243344826E-3</v>
      </c>
      <c r="X8" s="8">
        <v>695</v>
      </c>
      <c r="Y8" s="8">
        <v>51.137931034482762</v>
      </c>
      <c r="Z8" s="8">
        <v>1.0597889928470343</v>
      </c>
      <c r="AA8" s="8">
        <f>0.012*(Y8-48.63014)</f>
        <v>3.0093492413793173E-2</v>
      </c>
      <c r="AB8" s="47"/>
    </row>
    <row r="9" spans="1:28">
      <c r="A9" s="7" t="s">
        <v>69</v>
      </c>
      <c r="B9" s="8" t="s">
        <v>13</v>
      </c>
      <c r="C9" s="8" t="s">
        <v>14</v>
      </c>
      <c r="D9" s="8">
        <v>470</v>
      </c>
      <c r="E9" s="8">
        <v>104</v>
      </c>
      <c r="F9" s="8">
        <v>650</v>
      </c>
      <c r="G9" s="8">
        <v>391</v>
      </c>
      <c r="H9" s="8">
        <v>695</v>
      </c>
      <c r="I9" s="8">
        <v>49</v>
      </c>
      <c r="J9" s="8">
        <v>536</v>
      </c>
      <c r="K9" s="26">
        <v>11.9</v>
      </c>
      <c r="L9" s="9"/>
      <c r="N9" s="7" t="s">
        <v>72</v>
      </c>
      <c r="O9" s="8"/>
      <c r="P9" s="8">
        <v>470</v>
      </c>
      <c r="Q9" s="8">
        <v>123.52</v>
      </c>
      <c r="R9" s="8">
        <v>2.8154336551704211</v>
      </c>
      <c r="S9" s="8">
        <f t="shared" ref="S9:S15" si="0">0.0000105*(Q9-49.45205)</f>
        <v>7.7771347499999992E-4</v>
      </c>
      <c r="T9" s="8">
        <v>650</v>
      </c>
      <c r="U9" s="8">
        <v>207.24</v>
      </c>
      <c r="V9" s="8">
        <v>4.763402145526066</v>
      </c>
      <c r="W9" s="8">
        <f t="shared" ref="W9:W15" si="1">0.000003515*(U9-39.19178)</f>
        <v>5.9068949330000006E-4</v>
      </c>
      <c r="X9" s="8">
        <v>695</v>
      </c>
      <c r="Y9" s="8">
        <v>49.68</v>
      </c>
      <c r="Z9" s="8">
        <v>2.6255158223353807</v>
      </c>
      <c r="AA9" s="8">
        <f t="shared" ref="AA9:AA15" si="2">0.012*(Y9-48.63014)</f>
        <v>1.2598320000000029E-2</v>
      </c>
      <c r="AB9" s="47"/>
    </row>
    <row r="10" spans="1:28">
      <c r="A10" s="7" t="s">
        <v>69</v>
      </c>
      <c r="B10" s="8" t="s">
        <v>13</v>
      </c>
      <c r="C10" s="8" t="s">
        <v>14</v>
      </c>
      <c r="D10" s="8">
        <v>470</v>
      </c>
      <c r="E10" s="8">
        <v>105</v>
      </c>
      <c r="F10" s="8">
        <v>650</v>
      </c>
      <c r="G10" s="8">
        <v>389</v>
      </c>
      <c r="H10" s="8">
        <v>695</v>
      </c>
      <c r="I10" s="8">
        <v>50</v>
      </c>
      <c r="J10" s="8">
        <v>536</v>
      </c>
      <c r="K10" s="26">
        <v>11.9</v>
      </c>
      <c r="L10" s="9"/>
      <c r="N10" s="7" t="s">
        <v>73</v>
      </c>
      <c r="O10" s="8">
        <v>0</v>
      </c>
      <c r="P10" s="8">
        <v>470</v>
      </c>
      <c r="Q10" s="8">
        <v>685.9655172413793</v>
      </c>
      <c r="R10" s="8">
        <v>11.938780622769867</v>
      </c>
      <c r="S10" s="8">
        <f t="shared" si="0"/>
        <v>6.6833914060344824E-3</v>
      </c>
      <c r="T10" s="8">
        <v>650</v>
      </c>
      <c r="U10" s="8">
        <v>1363.2068965517242</v>
      </c>
      <c r="V10" s="8">
        <v>20.845313468402392</v>
      </c>
      <c r="W10" s="8">
        <f t="shared" si="1"/>
        <v>4.6539131346793102E-3</v>
      </c>
      <c r="X10" s="8">
        <v>695</v>
      </c>
      <c r="Y10" s="8">
        <v>49.448275862068968</v>
      </c>
      <c r="Z10" s="8">
        <v>2.3692404885555129</v>
      </c>
      <c r="AA10" s="8">
        <f t="shared" si="2"/>
        <v>9.8176303448276481E-3</v>
      </c>
      <c r="AB10" s="47"/>
    </row>
    <row r="11" spans="1:28">
      <c r="A11" s="7" t="s">
        <v>69</v>
      </c>
      <c r="B11" s="8" t="s">
        <v>13</v>
      </c>
      <c r="C11" s="8" t="s">
        <v>14</v>
      </c>
      <c r="D11" s="8">
        <v>470</v>
      </c>
      <c r="E11" s="8">
        <v>102</v>
      </c>
      <c r="F11" s="8">
        <v>650</v>
      </c>
      <c r="G11" s="8">
        <v>389</v>
      </c>
      <c r="H11" s="8">
        <v>695</v>
      </c>
      <c r="I11" s="8">
        <v>52</v>
      </c>
      <c r="J11" s="8">
        <v>537</v>
      </c>
      <c r="K11" s="26">
        <v>11.9</v>
      </c>
      <c r="L11" s="9"/>
      <c r="N11" s="7" t="s">
        <v>74</v>
      </c>
      <c r="O11" s="8">
        <f>0.6/0.6006</f>
        <v>0.99900099900099892</v>
      </c>
      <c r="P11" s="8">
        <v>470</v>
      </c>
      <c r="Q11" s="8">
        <v>675.04166666666663</v>
      </c>
      <c r="R11" s="8">
        <v>12.729558777376916</v>
      </c>
      <c r="S11" s="8">
        <f t="shared" si="0"/>
        <v>6.5686909749999994E-3</v>
      </c>
      <c r="T11" s="8">
        <v>650</v>
      </c>
      <c r="U11" s="8">
        <v>1286.9583333333333</v>
      </c>
      <c r="V11" s="8">
        <v>38.290059064834487</v>
      </c>
      <c r="W11" s="8">
        <f t="shared" si="1"/>
        <v>4.3858994349666655E-3</v>
      </c>
      <c r="X11" s="8">
        <v>695</v>
      </c>
      <c r="Y11" s="8">
        <v>80.333333333333329</v>
      </c>
      <c r="Z11" s="8">
        <v>4.6500740215396057</v>
      </c>
      <c r="AA11" s="8">
        <f t="shared" si="2"/>
        <v>0.38043832</v>
      </c>
      <c r="AB11" s="9"/>
    </row>
    <row r="12" spans="1:28">
      <c r="A12" s="7" t="s">
        <v>69</v>
      </c>
      <c r="B12" s="8" t="s">
        <v>13</v>
      </c>
      <c r="C12" s="8" t="s">
        <v>14</v>
      </c>
      <c r="D12" s="8">
        <v>470</v>
      </c>
      <c r="E12" s="8">
        <v>104</v>
      </c>
      <c r="F12" s="8">
        <v>650</v>
      </c>
      <c r="G12" s="8">
        <v>390</v>
      </c>
      <c r="H12" s="8">
        <v>695</v>
      </c>
      <c r="I12" s="8">
        <v>51</v>
      </c>
      <c r="J12" s="8">
        <v>536</v>
      </c>
      <c r="K12" s="26">
        <v>11.9</v>
      </c>
      <c r="L12" s="9"/>
      <c r="N12" s="23" t="s">
        <v>75</v>
      </c>
      <c r="O12" s="8">
        <f>1.2/0.6012</f>
        <v>1.9960079840319362</v>
      </c>
      <c r="P12" s="8">
        <v>470</v>
      </c>
      <c r="Q12" s="8">
        <v>671.0344827586207</v>
      </c>
      <c r="R12" s="8">
        <v>6.9615410784679499</v>
      </c>
      <c r="S12" s="8">
        <f t="shared" si="0"/>
        <v>6.5266155439655171E-3</v>
      </c>
      <c r="T12" s="8">
        <v>650</v>
      </c>
      <c r="U12" s="8">
        <v>1248.6896551724137</v>
      </c>
      <c r="V12" s="8">
        <v>15.46910157210975</v>
      </c>
      <c r="W12" s="8">
        <f t="shared" si="1"/>
        <v>4.2513850312310333E-3</v>
      </c>
      <c r="X12" s="8">
        <v>695</v>
      </c>
      <c r="Y12" s="8">
        <v>81.65517241379311</v>
      </c>
      <c r="Z12" s="8">
        <v>5.4397732494035544</v>
      </c>
      <c r="AA12" s="8">
        <f t="shared" si="2"/>
        <v>0.39630038896551739</v>
      </c>
      <c r="AB12" s="9"/>
    </row>
    <row r="13" spans="1:28">
      <c r="A13" s="7" t="s">
        <v>69</v>
      </c>
      <c r="B13" s="8" t="s">
        <v>13</v>
      </c>
      <c r="C13" s="8" t="s">
        <v>14</v>
      </c>
      <c r="D13" s="8">
        <v>470</v>
      </c>
      <c r="E13" s="8">
        <v>107</v>
      </c>
      <c r="F13" s="8">
        <v>650</v>
      </c>
      <c r="G13" s="8">
        <v>391</v>
      </c>
      <c r="H13" s="8">
        <v>695</v>
      </c>
      <c r="I13" s="8">
        <v>51</v>
      </c>
      <c r="J13" s="8">
        <v>536</v>
      </c>
      <c r="K13" s="26">
        <v>11.9</v>
      </c>
      <c r="L13" s="9"/>
      <c r="N13" s="23" t="s">
        <v>76</v>
      </c>
      <c r="O13" s="8">
        <f>6/0.606</f>
        <v>9.9009900990099009</v>
      </c>
      <c r="P13" s="8">
        <v>470</v>
      </c>
      <c r="Q13" s="8">
        <v>735.85294117647061</v>
      </c>
      <c r="R13" s="8">
        <v>17.109508880082458</v>
      </c>
      <c r="S13" s="8">
        <f t="shared" si="0"/>
        <v>7.2072093573529415E-3</v>
      </c>
      <c r="T13" s="8">
        <v>650</v>
      </c>
      <c r="U13" s="8">
        <v>1366</v>
      </c>
      <c r="V13" s="8">
        <v>39.565059577788325</v>
      </c>
      <c r="W13" s="8">
        <f t="shared" si="1"/>
        <v>4.6637308932999996E-3</v>
      </c>
      <c r="X13" s="8">
        <v>695</v>
      </c>
      <c r="Y13" s="8">
        <v>287.85294117647061</v>
      </c>
      <c r="Z13" s="8">
        <v>28.960927024486779</v>
      </c>
      <c r="AA13" s="8">
        <f t="shared" si="2"/>
        <v>2.8706736141176474</v>
      </c>
      <c r="AB13" s="9"/>
    </row>
    <row r="14" spans="1:28">
      <c r="A14" s="7" t="s">
        <v>69</v>
      </c>
      <c r="B14" s="8" t="s">
        <v>13</v>
      </c>
      <c r="C14" s="8" t="s">
        <v>14</v>
      </c>
      <c r="D14" s="8">
        <v>470</v>
      </c>
      <c r="E14" s="8">
        <v>104</v>
      </c>
      <c r="F14" s="8">
        <v>650</v>
      </c>
      <c r="G14" s="8">
        <v>391</v>
      </c>
      <c r="H14" s="8">
        <v>695</v>
      </c>
      <c r="I14" s="8">
        <v>52</v>
      </c>
      <c r="J14" s="8">
        <v>536</v>
      </c>
      <c r="K14" s="26">
        <v>11.9</v>
      </c>
      <c r="L14" s="9"/>
      <c r="N14" s="23" t="s">
        <v>77</v>
      </c>
      <c r="O14" s="8">
        <f>12/0.612</f>
        <v>19.607843137254903</v>
      </c>
      <c r="P14" s="8">
        <v>470</v>
      </c>
      <c r="Q14" s="8">
        <v>778.67741935483866</v>
      </c>
      <c r="R14" s="8">
        <v>26.444138728993529</v>
      </c>
      <c r="S14" s="8">
        <f t="shared" si="0"/>
        <v>7.6568663782258057E-3</v>
      </c>
      <c r="T14" s="8">
        <v>650</v>
      </c>
      <c r="U14" s="8">
        <v>1482.8387096774193</v>
      </c>
      <c r="V14" s="8">
        <v>27.038363824007131</v>
      </c>
      <c r="W14" s="8">
        <f t="shared" si="1"/>
        <v>5.0744189578161283E-3</v>
      </c>
      <c r="X14" s="8">
        <v>695</v>
      </c>
      <c r="Y14" s="8">
        <v>508.16129032258067</v>
      </c>
      <c r="Z14" s="8">
        <v>17.105743234741283</v>
      </c>
      <c r="AA14" s="8">
        <f t="shared" si="2"/>
        <v>5.514373803870968</v>
      </c>
      <c r="AB14" s="9"/>
    </row>
    <row r="15" spans="1:28" ht="13.5" thickBot="1">
      <c r="A15" s="7" t="s">
        <v>69</v>
      </c>
      <c r="B15" s="8" t="s">
        <v>13</v>
      </c>
      <c r="C15" s="8" t="s">
        <v>14</v>
      </c>
      <c r="D15" s="8">
        <v>470</v>
      </c>
      <c r="E15" s="8">
        <v>103</v>
      </c>
      <c r="F15" s="8">
        <v>650</v>
      </c>
      <c r="G15" s="8">
        <v>390</v>
      </c>
      <c r="H15" s="8">
        <v>695</v>
      </c>
      <c r="I15" s="8">
        <v>50</v>
      </c>
      <c r="J15" s="8">
        <v>536</v>
      </c>
      <c r="K15" s="26">
        <v>11.9</v>
      </c>
      <c r="L15" s="9"/>
      <c r="N15" s="42" t="s">
        <v>78</v>
      </c>
      <c r="O15" s="11">
        <f>12/0.612</f>
        <v>19.607843137254903</v>
      </c>
      <c r="P15" s="11">
        <v>470</v>
      </c>
      <c r="Q15" s="11">
        <v>760.22580645161293</v>
      </c>
      <c r="R15" s="11">
        <v>7.9653820892605598</v>
      </c>
      <c r="S15" s="11">
        <f t="shared" si="0"/>
        <v>7.4631244427419358E-3</v>
      </c>
      <c r="T15" s="11">
        <v>650</v>
      </c>
      <c r="U15" s="11">
        <v>1366.9677419354839</v>
      </c>
      <c r="V15" s="11">
        <v>10.215947895221545</v>
      </c>
      <c r="W15" s="11">
        <f t="shared" si="1"/>
        <v>4.6671325062032252E-3</v>
      </c>
      <c r="X15" s="11">
        <v>695</v>
      </c>
      <c r="Y15" s="11">
        <v>480.32258064516128</v>
      </c>
      <c r="Z15" s="11">
        <v>12.636948726582956</v>
      </c>
      <c r="AA15" s="11">
        <f t="shared" si="2"/>
        <v>5.1803092877419354</v>
      </c>
      <c r="AB15" s="12"/>
    </row>
    <row r="16" spans="1:28">
      <c r="A16" s="7" t="s">
        <v>69</v>
      </c>
      <c r="B16" s="8" t="s">
        <v>13</v>
      </c>
      <c r="C16" s="8" t="s">
        <v>14</v>
      </c>
      <c r="D16" s="8">
        <v>470</v>
      </c>
      <c r="E16" s="8">
        <v>107</v>
      </c>
      <c r="F16" s="8">
        <v>650</v>
      </c>
      <c r="G16" s="8">
        <v>390</v>
      </c>
      <c r="H16" s="8">
        <v>695</v>
      </c>
      <c r="I16" s="8">
        <v>51</v>
      </c>
      <c r="J16" s="8">
        <v>536</v>
      </c>
      <c r="K16" s="26">
        <v>11.9</v>
      </c>
      <c r="L16" s="9"/>
    </row>
    <row r="17" spans="1:12">
      <c r="A17" s="7" t="s">
        <v>69</v>
      </c>
      <c r="B17" s="8" t="s">
        <v>13</v>
      </c>
      <c r="C17" s="8" t="s">
        <v>14</v>
      </c>
      <c r="D17" s="8">
        <v>470</v>
      </c>
      <c r="E17" s="8">
        <v>105</v>
      </c>
      <c r="F17" s="8">
        <v>650</v>
      </c>
      <c r="G17" s="8">
        <v>391</v>
      </c>
      <c r="H17" s="8">
        <v>695</v>
      </c>
      <c r="I17" s="8">
        <v>50</v>
      </c>
      <c r="J17" s="8">
        <v>536</v>
      </c>
      <c r="K17" s="26">
        <v>11.9</v>
      </c>
      <c r="L17" s="9"/>
    </row>
    <row r="18" spans="1:12">
      <c r="A18" s="7" t="s">
        <v>69</v>
      </c>
      <c r="B18" s="8" t="s">
        <v>13</v>
      </c>
      <c r="C18" s="8" t="s">
        <v>14</v>
      </c>
      <c r="D18" s="8">
        <v>470</v>
      </c>
      <c r="E18" s="8">
        <v>105</v>
      </c>
      <c r="F18" s="8">
        <v>650</v>
      </c>
      <c r="G18" s="8">
        <v>390</v>
      </c>
      <c r="H18" s="8">
        <v>695</v>
      </c>
      <c r="I18" s="8">
        <v>51</v>
      </c>
      <c r="J18" s="8">
        <v>536</v>
      </c>
      <c r="K18" s="26">
        <v>11.9</v>
      </c>
      <c r="L18" s="9"/>
    </row>
    <row r="19" spans="1:12">
      <c r="A19" s="7" t="s">
        <v>69</v>
      </c>
      <c r="B19" s="8" t="s">
        <v>13</v>
      </c>
      <c r="C19" s="8" t="s">
        <v>14</v>
      </c>
      <c r="D19" s="8">
        <v>470</v>
      </c>
      <c r="E19" s="8">
        <v>105</v>
      </c>
      <c r="F19" s="8">
        <v>650</v>
      </c>
      <c r="G19" s="8">
        <v>391</v>
      </c>
      <c r="H19" s="8">
        <v>695</v>
      </c>
      <c r="I19" s="8">
        <v>51</v>
      </c>
      <c r="J19" s="8">
        <v>536</v>
      </c>
      <c r="K19" s="26">
        <v>11.9</v>
      </c>
      <c r="L19" s="9"/>
    </row>
    <row r="20" spans="1:12">
      <c r="A20" s="7" t="s">
        <v>69</v>
      </c>
      <c r="B20" s="8" t="s">
        <v>13</v>
      </c>
      <c r="C20" s="8" t="s">
        <v>14</v>
      </c>
      <c r="D20" s="8">
        <v>470</v>
      </c>
      <c r="E20" s="8">
        <v>106</v>
      </c>
      <c r="F20" s="8">
        <v>650</v>
      </c>
      <c r="G20" s="8">
        <v>388</v>
      </c>
      <c r="H20" s="8">
        <v>695</v>
      </c>
      <c r="I20" s="8">
        <v>52</v>
      </c>
      <c r="J20" s="8">
        <v>536</v>
      </c>
      <c r="K20" s="26">
        <v>11.9</v>
      </c>
      <c r="L20" s="9"/>
    </row>
    <row r="21" spans="1:12">
      <c r="A21" s="7" t="s">
        <v>69</v>
      </c>
      <c r="B21" s="8" t="s">
        <v>13</v>
      </c>
      <c r="C21" s="8" t="s">
        <v>14</v>
      </c>
      <c r="D21" s="8">
        <v>470</v>
      </c>
      <c r="E21" s="8">
        <v>105</v>
      </c>
      <c r="F21" s="8">
        <v>650</v>
      </c>
      <c r="G21" s="8">
        <v>389</v>
      </c>
      <c r="H21" s="8">
        <v>695</v>
      </c>
      <c r="I21" s="8">
        <v>50</v>
      </c>
      <c r="J21" s="8">
        <v>536</v>
      </c>
      <c r="K21" s="26">
        <v>11.9</v>
      </c>
      <c r="L21" s="9"/>
    </row>
    <row r="22" spans="1:12">
      <c r="A22" s="7" t="s">
        <v>69</v>
      </c>
      <c r="B22" s="8" t="s">
        <v>13</v>
      </c>
      <c r="C22" s="8" t="s">
        <v>14</v>
      </c>
      <c r="D22" s="8">
        <v>470</v>
      </c>
      <c r="E22" s="8">
        <v>106</v>
      </c>
      <c r="F22" s="8">
        <v>650</v>
      </c>
      <c r="G22" s="8">
        <v>394</v>
      </c>
      <c r="H22" s="8">
        <v>695</v>
      </c>
      <c r="I22" s="8">
        <v>50</v>
      </c>
      <c r="J22" s="8">
        <v>536</v>
      </c>
      <c r="K22" s="26">
        <v>11.9</v>
      </c>
      <c r="L22" s="9"/>
    </row>
    <row r="23" spans="1:12">
      <c r="A23" s="7" t="s">
        <v>69</v>
      </c>
      <c r="B23" s="8" t="s">
        <v>13</v>
      </c>
      <c r="C23" s="8" t="s">
        <v>14</v>
      </c>
      <c r="D23" s="8">
        <v>470</v>
      </c>
      <c r="E23" s="8">
        <v>108</v>
      </c>
      <c r="F23" s="8">
        <v>650</v>
      </c>
      <c r="G23" s="8">
        <v>393</v>
      </c>
      <c r="H23" s="8">
        <v>695</v>
      </c>
      <c r="I23" s="8">
        <v>50</v>
      </c>
      <c r="J23" s="8">
        <v>536</v>
      </c>
      <c r="K23" s="26">
        <v>11.9</v>
      </c>
      <c r="L23" s="9"/>
    </row>
    <row r="24" spans="1:12">
      <c r="A24" s="7" t="s">
        <v>69</v>
      </c>
      <c r="B24" s="8" t="s">
        <v>13</v>
      </c>
      <c r="C24" s="8" t="s">
        <v>14</v>
      </c>
      <c r="D24" s="8">
        <v>470</v>
      </c>
      <c r="E24" s="8">
        <v>105</v>
      </c>
      <c r="F24" s="8">
        <v>650</v>
      </c>
      <c r="G24" s="8">
        <v>393</v>
      </c>
      <c r="H24" s="8">
        <v>695</v>
      </c>
      <c r="I24" s="8">
        <v>51</v>
      </c>
      <c r="J24" s="8">
        <v>536</v>
      </c>
      <c r="K24" s="26">
        <v>11.9</v>
      </c>
      <c r="L24" s="9"/>
    </row>
    <row r="25" spans="1:12">
      <c r="A25" s="7" t="s">
        <v>69</v>
      </c>
      <c r="B25" s="8" t="s">
        <v>13</v>
      </c>
      <c r="C25" s="8" t="s">
        <v>14</v>
      </c>
      <c r="D25" s="8">
        <v>470</v>
      </c>
      <c r="E25" s="8">
        <v>105</v>
      </c>
      <c r="F25" s="8">
        <v>650</v>
      </c>
      <c r="G25" s="8">
        <v>389</v>
      </c>
      <c r="H25" s="8">
        <v>695</v>
      </c>
      <c r="I25" s="8">
        <v>51</v>
      </c>
      <c r="J25" s="8">
        <v>536</v>
      </c>
      <c r="K25" s="26">
        <v>11.9</v>
      </c>
      <c r="L25" s="9"/>
    </row>
    <row r="26" spans="1:12">
      <c r="A26" s="7" t="s">
        <v>69</v>
      </c>
      <c r="B26" s="8" t="s">
        <v>13</v>
      </c>
      <c r="C26" s="8" t="s">
        <v>14</v>
      </c>
      <c r="D26" s="8">
        <v>470</v>
      </c>
      <c r="E26" s="8">
        <v>108</v>
      </c>
      <c r="F26" s="8">
        <v>650</v>
      </c>
      <c r="G26" s="8">
        <v>389</v>
      </c>
      <c r="H26" s="8">
        <v>695</v>
      </c>
      <c r="I26" s="8">
        <v>52</v>
      </c>
      <c r="J26" s="8">
        <v>536</v>
      </c>
      <c r="K26" s="26">
        <v>11.9</v>
      </c>
      <c r="L26" s="9"/>
    </row>
    <row r="27" spans="1:12">
      <c r="A27" s="7" t="s">
        <v>69</v>
      </c>
      <c r="B27" s="8" t="s">
        <v>13</v>
      </c>
      <c r="C27" s="8" t="s">
        <v>14</v>
      </c>
      <c r="D27" s="8">
        <v>470</v>
      </c>
      <c r="E27" s="8">
        <v>105</v>
      </c>
      <c r="F27" s="8">
        <v>650</v>
      </c>
      <c r="G27" s="8">
        <v>392</v>
      </c>
      <c r="H27" s="8">
        <v>695</v>
      </c>
      <c r="I27" s="8">
        <v>52</v>
      </c>
      <c r="J27" s="8">
        <v>536</v>
      </c>
      <c r="K27" s="26">
        <v>11.9</v>
      </c>
      <c r="L27" s="9"/>
    </row>
    <row r="28" spans="1:12">
      <c r="A28" s="7" t="s">
        <v>69</v>
      </c>
      <c r="B28" s="8" t="s">
        <v>13</v>
      </c>
      <c r="C28" s="8" t="s">
        <v>14</v>
      </c>
      <c r="D28" s="8">
        <v>470</v>
      </c>
      <c r="E28" s="8">
        <v>104</v>
      </c>
      <c r="F28" s="8">
        <v>650</v>
      </c>
      <c r="G28" s="8">
        <v>388</v>
      </c>
      <c r="H28" s="8">
        <v>695</v>
      </c>
      <c r="I28" s="8">
        <v>52</v>
      </c>
      <c r="J28" s="8">
        <v>536</v>
      </c>
      <c r="K28" s="26">
        <v>11.9</v>
      </c>
      <c r="L28" s="9"/>
    </row>
    <row r="29" spans="1:12">
      <c r="A29" s="7" t="s">
        <v>69</v>
      </c>
      <c r="B29" s="8" t="s">
        <v>13</v>
      </c>
      <c r="C29" s="8" t="s">
        <v>14</v>
      </c>
      <c r="D29" s="8">
        <v>470</v>
      </c>
      <c r="E29" s="8">
        <v>105</v>
      </c>
      <c r="F29" s="8">
        <v>650</v>
      </c>
      <c r="G29" s="8">
        <v>390</v>
      </c>
      <c r="H29" s="8">
        <v>695</v>
      </c>
      <c r="I29" s="8">
        <v>51</v>
      </c>
      <c r="J29" s="8">
        <v>536</v>
      </c>
      <c r="K29" s="26">
        <v>11.9</v>
      </c>
      <c r="L29" s="9"/>
    </row>
    <row r="30" spans="1:12">
      <c r="A30" s="7" t="s">
        <v>69</v>
      </c>
      <c r="B30" s="8" t="s">
        <v>13</v>
      </c>
      <c r="C30" s="8" t="s">
        <v>14</v>
      </c>
      <c r="D30" s="8">
        <v>470</v>
      </c>
      <c r="E30" s="8">
        <v>102</v>
      </c>
      <c r="F30" s="8">
        <v>650</v>
      </c>
      <c r="G30" s="8">
        <v>389</v>
      </c>
      <c r="H30" s="8">
        <v>695</v>
      </c>
      <c r="I30" s="8">
        <v>53</v>
      </c>
      <c r="J30" s="8">
        <v>536</v>
      </c>
      <c r="K30" s="26">
        <v>11.9</v>
      </c>
      <c r="L30" s="9"/>
    </row>
    <row r="31" spans="1:12">
      <c r="A31" s="7" t="s">
        <v>15</v>
      </c>
      <c r="B31" s="8"/>
      <c r="C31" s="8"/>
      <c r="D31" s="8">
        <v>470</v>
      </c>
      <c r="E31" s="8">
        <f t="shared" ref="E31:J31" si="3">AVERAGE(E2:E30)</f>
        <v>105.17241379310344</v>
      </c>
      <c r="F31" s="8">
        <f t="shared" si="3"/>
        <v>650</v>
      </c>
      <c r="G31" s="8">
        <f t="shared" si="3"/>
        <v>390.65517241379308</v>
      </c>
      <c r="H31" s="8">
        <f t="shared" si="3"/>
        <v>695</v>
      </c>
      <c r="I31" s="8">
        <f t="shared" si="3"/>
        <v>51.137931034482762</v>
      </c>
      <c r="J31" s="8">
        <f t="shared" si="3"/>
        <v>536.06896551724139</v>
      </c>
      <c r="K31" s="8"/>
      <c r="L31" s="9"/>
    </row>
    <row r="32" spans="1:12" ht="13.5" thickBot="1">
      <c r="A32" s="7" t="s">
        <v>16</v>
      </c>
      <c r="B32" s="8"/>
      <c r="C32" s="8"/>
      <c r="D32" s="8"/>
      <c r="E32" s="8">
        <f t="shared" ref="E32:J32" si="4">STDEV(E2:E30)</f>
        <v>1.5134861724140962</v>
      </c>
      <c r="F32" s="8">
        <f t="shared" si="4"/>
        <v>0</v>
      </c>
      <c r="G32" s="8">
        <f t="shared" si="4"/>
        <v>1.7783592371494235</v>
      </c>
      <c r="H32" s="8">
        <f t="shared" si="4"/>
        <v>0</v>
      </c>
      <c r="I32" s="8">
        <f t="shared" si="4"/>
        <v>1.059788992846975</v>
      </c>
      <c r="J32" s="8">
        <f t="shared" si="4"/>
        <v>0.25788071477756375</v>
      </c>
      <c r="K32" s="8"/>
      <c r="L32" s="9"/>
    </row>
    <row r="33" spans="1:12">
      <c r="A33" s="4" t="s">
        <v>79</v>
      </c>
      <c r="B33" s="5" t="s">
        <v>13</v>
      </c>
      <c r="C33" s="5" t="s">
        <v>14</v>
      </c>
      <c r="D33" s="5">
        <v>470</v>
      </c>
      <c r="E33" s="5">
        <v>126</v>
      </c>
      <c r="F33" s="5">
        <v>650</v>
      </c>
      <c r="G33" s="5">
        <v>219</v>
      </c>
      <c r="H33" s="5">
        <v>695</v>
      </c>
      <c r="I33" s="5">
        <v>45</v>
      </c>
      <c r="J33" s="5">
        <v>537</v>
      </c>
      <c r="K33" s="24">
        <v>11.9</v>
      </c>
      <c r="L33" s="25" t="s">
        <v>80</v>
      </c>
    </row>
    <row r="34" spans="1:12">
      <c r="A34" s="7" t="s">
        <v>79</v>
      </c>
      <c r="B34" s="8" t="s">
        <v>13</v>
      </c>
      <c r="C34" s="8" t="s">
        <v>14</v>
      </c>
      <c r="D34" s="8">
        <v>470</v>
      </c>
      <c r="E34" s="8">
        <v>120</v>
      </c>
      <c r="F34" s="8">
        <v>650</v>
      </c>
      <c r="G34" s="8">
        <v>217</v>
      </c>
      <c r="H34" s="8">
        <v>695</v>
      </c>
      <c r="I34" s="8">
        <v>52</v>
      </c>
      <c r="J34" s="8">
        <v>537</v>
      </c>
      <c r="K34" s="26">
        <v>11.9</v>
      </c>
      <c r="L34" s="9"/>
    </row>
    <row r="35" spans="1:12">
      <c r="A35" s="7" t="s">
        <v>79</v>
      </c>
      <c r="B35" s="8" t="s">
        <v>13</v>
      </c>
      <c r="C35" s="8" t="s">
        <v>14</v>
      </c>
      <c r="D35" s="8">
        <v>470</v>
      </c>
      <c r="E35" s="8">
        <v>127</v>
      </c>
      <c r="F35" s="8">
        <v>650</v>
      </c>
      <c r="G35" s="8">
        <v>213</v>
      </c>
      <c r="H35" s="8">
        <v>695</v>
      </c>
      <c r="I35" s="8">
        <v>50</v>
      </c>
      <c r="J35" s="8">
        <v>538</v>
      </c>
      <c r="K35" s="26">
        <v>11.9</v>
      </c>
      <c r="L35" s="9"/>
    </row>
    <row r="36" spans="1:12">
      <c r="A36" s="7" t="s">
        <v>79</v>
      </c>
      <c r="B36" s="8" t="s">
        <v>13</v>
      </c>
      <c r="C36" s="8" t="s">
        <v>14</v>
      </c>
      <c r="D36" s="8">
        <v>470</v>
      </c>
      <c r="E36" s="8">
        <v>119</v>
      </c>
      <c r="F36" s="8">
        <v>650</v>
      </c>
      <c r="G36" s="8">
        <v>209</v>
      </c>
      <c r="H36" s="8">
        <v>695</v>
      </c>
      <c r="I36" s="8">
        <v>52</v>
      </c>
      <c r="J36" s="8">
        <v>537</v>
      </c>
      <c r="K36" s="26">
        <v>11.9</v>
      </c>
      <c r="L36" s="9"/>
    </row>
    <row r="37" spans="1:12">
      <c r="A37" s="7" t="s">
        <v>79</v>
      </c>
      <c r="B37" s="8" t="s">
        <v>13</v>
      </c>
      <c r="C37" s="8" t="s">
        <v>14</v>
      </c>
      <c r="D37" s="8">
        <v>470</v>
      </c>
      <c r="E37" s="8">
        <v>127</v>
      </c>
      <c r="F37" s="8">
        <v>650</v>
      </c>
      <c r="G37" s="8">
        <v>214</v>
      </c>
      <c r="H37" s="8">
        <v>695</v>
      </c>
      <c r="I37" s="8">
        <v>51</v>
      </c>
      <c r="J37" s="8">
        <v>537</v>
      </c>
      <c r="K37" s="26">
        <v>11.9</v>
      </c>
      <c r="L37" s="9"/>
    </row>
    <row r="38" spans="1:12">
      <c r="A38" s="7" t="s">
        <v>79</v>
      </c>
      <c r="B38" s="8" t="s">
        <v>13</v>
      </c>
      <c r="C38" s="8" t="s">
        <v>14</v>
      </c>
      <c r="D38" s="8">
        <v>470</v>
      </c>
      <c r="E38" s="8">
        <v>120</v>
      </c>
      <c r="F38" s="8">
        <v>650</v>
      </c>
      <c r="G38" s="8">
        <v>205</v>
      </c>
      <c r="H38" s="8">
        <v>695</v>
      </c>
      <c r="I38" s="8">
        <v>46</v>
      </c>
      <c r="J38" s="8">
        <v>537</v>
      </c>
      <c r="K38" s="26">
        <v>11.9</v>
      </c>
      <c r="L38" s="9"/>
    </row>
    <row r="39" spans="1:12">
      <c r="A39" s="7" t="s">
        <v>79</v>
      </c>
      <c r="B39" s="8" t="s">
        <v>13</v>
      </c>
      <c r="C39" s="8" t="s">
        <v>14</v>
      </c>
      <c r="D39" s="8">
        <v>470</v>
      </c>
      <c r="E39" s="8">
        <v>124</v>
      </c>
      <c r="F39" s="8">
        <v>650</v>
      </c>
      <c r="G39" s="8">
        <v>211</v>
      </c>
      <c r="H39" s="8">
        <v>695</v>
      </c>
      <c r="I39" s="8">
        <v>50</v>
      </c>
      <c r="J39" s="8">
        <v>537</v>
      </c>
      <c r="K39" s="26">
        <v>11.9</v>
      </c>
      <c r="L39" s="9"/>
    </row>
    <row r="40" spans="1:12">
      <c r="A40" s="7" t="s">
        <v>79</v>
      </c>
      <c r="B40" s="8" t="s">
        <v>13</v>
      </c>
      <c r="C40" s="8" t="s">
        <v>14</v>
      </c>
      <c r="D40" s="8">
        <v>470</v>
      </c>
      <c r="E40" s="8">
        <v>122</v>
      </c>
      <c r="F40" s="8">
        <v>650</v>
      </c>
      <c r="G40" s="8">
        <v>204</v>
      </c>
      <c r="H40" s="8">
        <v>695</v>
      </c>
      <c r="I40" s="8">
        <v>47</v>
      </c>
      <c r="J40" s="8">
        <v>537</v>
      </c>
      <c r="K40" s="26">
        <v>11.9</v>
      </c>
      <c r="L40" s="9"/>
    </row>
    <row r="41" spans="1:12">
      <c r="A41" s="7" t="s">
        <v>79</v>
      </c>
      <c r="B41" s="8" t="s">
        <v>13</v>
      </c>
      <c r="C41" s="8" t="s">
        <v>14</v>
      </c>
      <c r="D41" s="8">
        <v>470</v>
      </c>
      <c r="E41" s="8">
        <v>122</v>
      </c>
      <c r="F41" s="8">
        <v>650</v>
      </c>
      <c r="G41" s="8">
        <v>211</v>
      </c>
      <c r="H41" s="8">
        <v>695</v>
      </c>
      <c r="I41" s="8">
        <v>52</v>
      </c>
      <c r="J41" s="8">
        <v>537</v>
      </c>
      <c r="K41" s="26">
        <v>11.9</v>
      </c>
      <c r="L41" s="9"/>
    </row>
    <row r="42" spans="1:12">
      <c r="A42" s="7" t="s">
        <v>79</v>
      </c>
      <c r="B42" s="8" t="s">
        <v>13</v>
      </c>
      <c r="C42" s="8" t="s">
        <v>14</v>
      </c>
      <c r="D42" s="8">
        <v>470</v>
      </c>
      <c r="E42" s="8">
        <v>122</v>
      </c>
      <c r="F42" s="8">
        <v>650</v>
      </c>
      <c r="G42" s="8">
        <v>205</v>
      </c>
      <c r="H42" s="8">
        <v>695</v>
      </c>
      <c r="I42" s="8">
        <v>46</v>
      </c>
      <c r="J42" s="8">
        <v>537</v>
      </c>
      <c r="K42" s="26">
        <v>11.9</v>
      </c>
      <c r="L42" s="9"/>
    </row>
    <row r="43" spans="1:12">
      <c r="A43" s="7" t="s">
        <v>79</v>
      </c>
      <c r="B43" s="8" t="s">
        <v>13</v>
      </c>
      <c r="C43" s="8" t="s">
        <v>14</v>
      </c>
      <c r="D43" s="8">
        <v>470</v>
      </c>
      <c r="E43" s="8">
        <v>122</v>
      </c>
      <c r="F43" s="8">
        <v>650</v>
      </c>
      <c r="G43" s="8">
        <v>209</v>
      </c>
      <c r="H43" s="8">
        <v>695</v>
      </c>
      <c r="I43" s="8">
        <v>54</v>
      </c>
      <c r="J43" s="8">
        <v>537</v>
      </c>
      <c r="K43" s="26">
        <v>11.9</v>
      </c>
      <c r="L43" s="9"/>
    </row>
    <row r="44" spans="1:12">
      <c r="A44" s="7" t="s">
        <v>79</v>
      </c>
      <c r="B44" s="8" t="s">
        <v>13</v>
      </c>
      <c r="C44" s="8" t="s">
        <v>14</v>
      </c>
      <c r="D44" s="8">
        <v>470</v>
      </c>
      <c r="E44" s="8">
        <v>125</v>
      </c>
      <c r="F44" s="8">
        <v>650</v>
      </c>
      <c r="G44" s="8">
        <v>205</v>
      </c>
      <c r="H44" s="8">
        <v>695</v>
      </c>
      <c r="I44" s="8">
        <v>48</v>
      </c>
      <c r="J44" s="8">
        <v>537</v>
      </c>
      <c r="K44" s="26">
        <v>11.9</v>
      </c>
      <c r="L44" s="9"/>
    </row>
    <row r="45" spans="1:12">
      <c r="A45" s="7" t="s">
        <v>79</v>
      </c>
      <c r="B45" s="8" t="s">
        <v>13</v>
      </c>
      <c r="C45" s="8" t="s">
        <v>14</v>
      </c>
      <c r="D45" s="8">
        <v>470</v>
      </c>
      <c r="E45" s="8">
        <v>125</v>
      </c>
      <c r="F45" s="8">
        <v>650</v>
      </c>
      <c r="G45" s="8">
        <v>205</v>
      </c>
      <c r="H45" s="8">
        <v>695</v>
      </c>
      <c r="I45" s="8">
        <v>51</v>
      </c>
      <c r="J45" s="8">
        <v>537</v>
      </c>
      <c r="K45" s="26">
        <v>11.9</v>
      </c>
      <c r="L45" s="9"/>
    </row>
    <row r="46" spans="1:12">
      <c r="A46" s="7" t="s">
        <v>79</v>
      </c>
      <c r="B46" s="8" t="s">
        <v>13</v>
      </c>
      <c r="C46" s="8" t="s">
        <v>14</v>
      </c>
      <c r="D46" s="8">
        <v>470</v>
      </c>
      <c r="E46" s="8">
        <v>123</v>
      </c>
      <c r="F46" s="8">
        <v>650</v>
      </c>
      <c r="G46" s="8">
        <v>202</v>
      </c>
      <c r="H46" s="8">
        <v>695</v>
      </c>
      <c r="I46" s="8">
        <v>47</v>
      </c>
      <c r="J46" s="8">
        <v>537</v>
      </c>
      <c r="K46" s="26">
        <v>11.9</v>
      </c>
      <c r="L46" s="9"/>
    </row>
    <row r="47" spans="1:12">
      <c r="A47" s="7" t="s">
        <v>79</v>
      </c>
      <c r="B47" s="8" t="s">
        <v>13</v>
      </c>
      <c r="C47" s="8" t="s">
        <v>14</v>
      </c>
      <c r="D47" s="8">
        <v>470</v>
      </c>
      <c r="E47" s="8">
        <v>127</v>
      </c>
      <c r="F47" s="8">
        <v>650</v>
      </c>
      <c r="G47" s="8">
        <v>206</v>
      </c>
      <c r="H47" s="8">
        <v>695</v>
      </c>
      <c r="I47" s="8">
        <v>50</v>
      </c>
      <c r="J47" s="8">
        <v>537</v>
      </c>
      <c r="K47" s="26">
        <v>11.9</v>
      </c>
      <c r="L47" s="9"/>
    </row>
    <row r="48" spans="1:12">
      <c r="A48" s="7" t="s">
        <v>79</v>
      </c>
      <c r="B48" s="8" t="s">
        <v>13</v>
      </c>
      <c r="C48" s="8" t="s">
        <v>14</v>
      </c>
      <c r="D48" s="8">
        <v>470</v>
      </c>
      <c r="E48" s="8">
        <v>121</v>
      </c>
      <c r="F48" s="8">
        <v>650</v>
      </c>
      <c r="G48" s="8">
        <v>201</v>
      </c>
      <c r="H48" s="8">
        <v>695</v>
      </c>
      <c r="I48" s="8">
        <v>50</v>
      </c>
      <c r="J48" s="8">
        <v>537</v>
      </c>
      <c r="K48" s="26">
        <v>11.9</v>
      </c>
      <c r="L48" s="9"/>
    </row>
    <row r="49" spans="1:12">
      <c r="A49" s="7" t="s">
        <v>79</v>
      </c>
      <c r="B49" s="8" t="s">
        <v>13</v>
      </c>
      <c r="C49" s="8" t="s">
        <v>14</v>
      </c>
      <c r="D49" s="8">
        <v>470</v>
      </c>
      <c r="E49" s="8">
        <v>127</v>
      </c>
      <c r="F49" s="8">
        <v>650</v>
      </c>
      <c r="G49" s="8">
        <v>205</v>
      </c>
      <c r="H49" s="8">
        <v>695</v>
      </c>
      <c r="I49" s="8">
        <v>50</v>
      </c>
      <c r="J49" s="8">
        <v>537</v>
      </c>
      <c r="K49" s="26">
        <v>11.9</v>
      </c>
      <c r="L49" s="9"/>
    </row>
    <row r="50" spans="1:12">
      <c r="A50" s="7" t="s">
        <v>79</v>
      </c>
      <c r="B50" s="8" t="s">
        <v>13</v>
      </c>
      <c r="C50" s="8" t="s">
        <v>14</v>
      </c>
      <c r="D50" s="8">
        <v>470</v>
      </c>
      <c r="E50" s="8">
        <v>124</v>
      </c>
      <c r="F50" s="8">
        <v>650</v>
      </c>
      <c r="G50" s="8">
        <v>205</v>
      </c>
      <c r="H50" s="8">
        <v>695</v>
      </c>
      <c r="I50" s="8">
        <v>51</v>
      </c>
      <c r="J50" s="8">
        <v>537</v>
      </c>
      <c r="K50" s="26">
        <v>11.9</v>
      </c>
      <c r="L50" s="9"/>
    </row>
    <row r="51" spans="1:12">
      <c r="A51" s="7" t="s">
        <v>79</v>
      </c>
      <c r="B51" s="8" t="s">
        <v>13</v>
      </c>
      <c r="C51" s="8" t="s">
        <v>14</v>
      </c>
      <c r="D51" s="8">
        <v>470</v>
      </c>
      <c r="E51" s="8">
        <v>123</v>
      </c>
      <c r="F51" s="8">
        <v>650</v>
      </c>
      <c r="G51" s="8">
        <v>203</v>
      </c>
      <c r="H51" s="8">
        <v>695</v>
      </c>
      <c r="I51" s="8">
        <v>47</v>
      </c>
      <c r="J51" s="8">
        <v>537</v>
      </c>
      <c r="K51" s="26">
        <v>11.9</v>
      </c>
      <c r="L51" s="9"/>
    </row>
    <row r="52" spans="1:12">
      <c r="A52" s="7" t="s">
        <v>79</v>
      </c>
      <c r="B52" s="8" t="s">
        <v>13</v>
      </c>
      <c r="C52" s="8" t="s">
        <v>14</v>
      </c>
      <c r="D52" s="8">
        <v>470</v>
      </c>
      <c r="E52" s="8">
        <v>126</v>
      </c>
      <c r="F52" s="8">
        <v>650</v>
      </c>
      <c r="G52" s="8">
        <v>207</v>
      </c>
      <c r="H52" s="8">
        <v>695</v>
      </c>
      <c r="I52" s="8">
        <v>48</v>
      </c>
      <c r="J52" s="8">
        <v>537</v>
      </c>
      <c r="K52" s="26">
        <v>11.9</v>
      </c>
      <c r="L52" s="9"/>
    </row>
    <row r="53" spans="1:12">
      <c r="A53" s="7" t="s">
        <v>79</v>
      </c>
      <c r="B53" s="8" t="s">
        <v>13</v>
      </c>
      <c r="C53" s="8" t="s">
        <v>14</v>
      </c>
      <c r="D53" s="8">
        <v>470</v>
      </c>
      <c r="E53" s="8">
        <v>120</v>
      </c>
      <c r="F53" s="8">
        <v>650</v>
      </c>
      <c r="G53" s="8">
        <v>201</v>
      </c>
      <c r="H53" s="8">
        <v>695</v>
      </c>
      <c r="I53" s="8">
        <v>55</v>
      </c>
      <c r="J53" s="8">
        <v>537</v>
      </c>
      <c r="K53" s="26">
        <v>11.9</v>
      </c>
      <c r="L53" s="9"/>
    </row>
    <row r="54" spans="1:12">
      <c r="A54" s="7" t="s">
        <v>79</v>
      </c>
      <c r="B54" s="8" t="s">
        <v>13</v>
      </c>
      <c r="C54" s="8" t="s">
        <v>14</v>
      </c>
      <c r="D54" s="8">
        <v>470</v>
      </c>
      <c r="E54" s="8">
        <v>125</v>
      </c>
      <c r="F54" s="8">
        <v>650</v>
      </c>
      <c r="G54" s="8">
        <v>202</v>
      </c>
      <c r="H54" s="8">
        <v>695</v>
      </c>
      <c r="I54" s="8">
        <v>47</v>
      </c>
      <c r="J54" s="8">
        <v>537</v>
      </c>
      <c r="K54" s="26">
        <v>11.9</v>
      </c>
      <c r="L54" s="9"/>
    </row>
    <row r="55" spans="1:12">
      <c r="A55" s="7" t="s">
        <v>79</v>
      </c>
      <c r="B55" s="8" t="s">
        <v>13</v>
      </c>
      <c r="C55" s="8" t="s">
        <v>14</v>
      </c>
      <c r="D55" s="8">
        <v>470</v>
      </c>
      <c r="E55" s="8">
        <v>127</v>
      </c>
      <c r="F55" s="8">
        <v>650</v>
      </c>
      <c r="G55" s="8">
        <v>206</v>
      </c>
      <c r="H55" s="8">
        <v>695</v>
      </c>
      <c r="I55" s="8">
        <v>49</v>
      </c>
      <c r="J55" s="8">
        <v>537</v>
      </c>
      <c r="K55" s="26">
        <v>11.9</v>
      </c>
      <c r="L55" s="9"/>
    </row>
    <row r="56" spans="1:12">
      <c r="A56" s="7" t="s">
        <v>79</v>
      </c>
      <c r="B56" s="8" t="s">
        <v>13</v>
      </c>
      <c r="C56" s="8" t="s">
        <v>14</v>
      </c>
      <c r="D56" s="8">
        <v>470</v>
      </c>
      <c r="E56" s="8">
        <v>126</v>
      </c>
      <c r="F56" s="8">
        <v>650</v>
      </c>
      <c r="G56" s="8">
        <v>209</v>
      </c>
      <c r="H56" s="8">
        <v>695</v>
      </c>
      <c r="I56" s="8">
        <v>53</v>
      </c>
      <c r="J56" s="8">
        <v>537</v>
      </c>
      <c r="K56" s="26">
        <v>11.9</v>
      </c>
      <c r="L56" s="9"/>
    </row>
    <row r="57" spans="1:12" ht="13.5" thickBot="1">
      <c r="A57" s="10" t="s">
        <v>79</v>
      </c>
      <c r="B57" s="11" t="s">
        <v>13</v>
      </c>
      <c r="C57" s="11" t="s">
        <v>14</v>
      </c>
      <c r="D57" s="11">
        <v>470</v>
      </c>
      <c r="E57" s="11">
        <v>118</v>
      </c>
      <c r="F57" s="11">
        <v>650</v>
      </c>
      <c r="G57" s="11">
        <v>207</v>
      </c>
      <c r="H57" s="11">
        <v>695</v>
      </c>
      <c r="I57" s="11">
        <v>51</v>
      </c>
      <c r="J57" s="11">
        <v>537</v>
      </c>
      <c r="K57" s="27">
        <v>11.9</v>
      </c>
      <c r="L57" s="12"/>
    </row>
    <row r="58" spans="1:12">
      <c r="A58" s="7" t="s">
        <v>15</v>
      </c>
      <c r="B58" s="8"/>
      <c r="C58" s="8"/>
      <c r="D58" s="8">
        <f>AVERAGE(D33:D57)</f>
        <v>470</v>
      </c>
      <c r="E58" s="8">
        <f>AVERAGE(E33:E57)</f>
        <v>123.52</v>
      </c>
      <c r="F58" s="8">
        <f t="shared" ref="F58:K58" si="5">AVERAGE(F33:F57)</f>
        <v>650</v>
      </c>
      <c r="G58" s="8">
        <f t="shared" si="5"/>
        <v>207.24</v>
      </c>
      <c r="H58" s="8">
        <f t="shared" si="5"/>
        <v>695</v>
      </c>
      <c r="I58" s="8">
        <f t="shared" si="5"/>
        <v>49.68</v>
      </c>
      <c r="J58" s="8">
        <f t="shared" si="5"/>
        <v>537.04</v>
      </c>
      <c r="K58" s="8">
        <f t="shared" si="5"/>
        <v>11.9</v>
      </c>
      <c r="L58" s="9"/>
    </row>
    <row r="59" spans="1:12">
      <c r="A59" s="7" t="s">
        <v>16</v>
      </c>
      <c r="B59" s="8"/>
      <c r="C59" s="8"/>
      <c r="D59" s="8">
        <f t="shared" ref="D59:K59" si="6">STDEV(D33:D57)</f>
        <v>0</v>
      </c>
      <c r="E59" s="8">
        <f t="shared" si="6"/>
        <v>2.8154336551704899</v>
      </c>
      <c r="F59" s="8">
        <f t="shared" si="6"/>
        <v>0</v>
      </c>
      <c r="G59" s="8">
        <f t="shared" si="6"/>
        <v>4.7634021455258191</v>
      </c>
      <c r="H59" s="8">
        <f t="shared" si="6"/>
        <v>0</v>
      </c>
      <c r="I59" s="8">
        <f t="shared" si="6"/>
        <v>2.6255158223353625</v>
      </c>
      <c r="J59" s="8">
        <f t="shared" si="6"/>
        <v>0.1999999999999999</v>
      </c>
      <c r="K59" s="8">
        <f t="shared" si="6"/>
        <v>0</v>
      </c>
      <c r="L59" s="9"/>
    </row>
    <row r="60" spans="1:12">
      <c r="A60" s="7" t="s">
        <v>81</v>
      </c>
      <c r="B60" s="8" t="s">
        <v>13</v>
      </c>
      <c r="C60" s="8" t="s">
        <v>14</v>
      </c>
      <c r="D60" s="8">
        <v>470</v>
      </c>
      <c r="E60" s="8">
        <v>706</v>
      </c>
      <c r="F60" s="8">
        <v>650</v>
      </c>
      <c r="G60" s="8">
        <v>1341</v>
      </c>
      <c r="H60" s="8">
        <v>695</v>
      </c>
      <c r="I60" s="8">
        <v>53</v>
      </c>
      <c r="J60" s="8">
        <v>535</v>
      </c>
      <c r="K60" s="26">
        <v>11.9</v>
      </c>
      <c r="L60" s="28" t="s">
        <v>82</v>
      </c>
    </row>
    <row r="61" spans="1:12">
      <c r="A61" s="7" t="s">
        <v>81</v>
      </c>
      <c r="B61" s="8" t="s">
        <v>13</v>
      </c>
      <c r="C61" s="8" t="s">
        <v>14</v>
      </c>
      <c r="D61" s="8">
        <v>470</v>
      </c>
      <c r="E61" s="8">
        <v>702</v>
      </c>
      <c r="F61" s="8">
        <v>650</v>
      </c>
      <c r="G61" s="8">
        <v>1328</v>
      </c>
      <c r="H61" s="8">
        <v>695</v>
      </c>
      <c r="I61" s="8">
        <v>48</v>
      </c>
      <c r="J61" s="8">
        <v>535</v>
      </c>
      <c r="K61" s="26">
        <v>11.9</v>
      </c>
      <c r="L61" s="9"/>
    </row>
    <row r="62" spans="1:12">
      <c r="A62" s="7" t="s">
        <v>81</v>
      </c>
      <c r="B62" s="8" t="s">
        <v>13</v>
      </c>
      <c r="C62" s="8" t="s">
        <v>14</v>
      </c>
      <c r="D62" s="8">
        <v>470</v>
      </c>
      <c r="E62" s="8">
        <v>704</v>
      </c>
      <c r="F62" s="8">
        <v>650</v>
      </c>
      <c r="G62" s="8">
        <v>1322</v>
      </c>
      <c r="H62" s="8">
        <v>695</v>
      </c>
      <c r="I62" s="8">
        <v>46</v>
      </c>
      <c r="J62" s="8">
        <v>535</v>
      </c>
      <c r="K62" s="26">
        <v>11.9</v>
      </c>
      <c r="L62" s="9"/>
    </row>
    <row r="63" spans="1:12">
      <c r="A63" s="7" t="s">
        <v>81</v>
      </c>
      <c r="B63" s="8" t="s">
        <v>13</v>
      </c>
      <c r="C63" s="8" t="s">
        <v>14</v>
      </c>
      <c r="D63" s="8">
        <v>470</v>
      </c>
      <c r="E63" s="8">
        <v>702</v>
      </c>
      <c r="F63" s="8">
        <v>650</v>
      </c>
      <c r="G63" s="8">
        <v>1334</v>
      </c>
      <c r="H63" s="8">
        <v>695</v>
      </c>
      <c r="I63" s="8">
        <v>49</v>
      </c>
      <c r="J63" s="8">
        <v>535</v>
      </c>
      <c r="K63" s="26">
        <v>11.9</v>
      </c>
      <c r="L63" s="9"/>
    </row>
    <row r="64" spans="1:12">
      <c r="A64" s="7" t="s">
        <v>81</v>
      </c>
      <c r="B64" s="8" t="s">
        <v>13</v>
      </c>
      <c r="C64" s="8" t="s">
        <v>14</v>
      </c>
      <c r="D64" s="8">
        <v>470</v>
      </c>
      <c r="E64" s="8">
        <v>700</v>
      </c>
      <c r="F64" s="8">
        <v>650</v>
      </c>
      <c r="G64" s="8">
        <v>1334</v>
      </c>
      <c r="H64" s="8">
        <v>695</v>
      </c>
      <c r="I64" s="8">
        <v>52</v>
      </c>
      <c r="J64" s="8">
        <v>535</v>
      </c>
      <c r="K64" s="26">
        <v>11.9</v>
      </c>
      <c r="L64" s="9"/>
    </row>
    <row r="65" spans="1:12">
      <c r="A65" s="7" t="s">
        <v>81</v>
      </c>
      <c r="B65" s="8" t="s">
        <v>13</v>
      </c>
      <c r="C65" s="8" t="s">
        <v>14</v>
      </c>
      <c r="D65" s="8">
        <v>470</v>
      </c>
      <c r="E65" s="8">
        <v>702</v>
      </c>
      <c r="F65" s="8">
        <v>650</v>
      </c>
      <c r="G65" s="8">
        <v>1334</v>
      </c>
      <c r="H65" s="8">
        <v>695</v>
      </c>
      <c r="I65" s="8">
        <v>48</v>
      </c>
      <c r="J65" s="8">
        <v>535</v>
      </c>
      <c r="K65" s="26">
        <v>11.9</v>
      </c>
      <c r="L65" s="9"/>
    </row>
    <row r="66" spans="1:12">
      <c r="A66" s="7" t="s">
        <v>81</v>
      </c>
      <c r="B66" s="8" t="s">
        <v>13</v>
      </c>
      <c r="C66" s="8" t="s">
        <v>14</v>
      </c>
      <c r="D66" s="8">
        <v>470</v>
      </c>
      <c r="E66" s="8">
        <v>699</v>
      </c>
      <c r="F66" s="8">
        <v>650</v>
      </c>
      <c r="G66" s="8">
        <v>1341</v>
      </c>
      <c r="H66" s="8">
        <v>695</v>
      </c>
      <c r="I66" s="8">
        <v>50</v>
      </c>
      <c r="J66" s="8">
        <v>535</v>
      </c>
      <c r="K66" s="26">
        <v>11.9</v>
      </c>
      <c r="L66" s="9"/>
    </row>
    <row r="67" spans="1:12">
      <c r="A67" s="7" t="s">
        <v>81</v>
      </c>
      <c r="B67" s="8" t="s">
        <v>13</v>
      </c>
      <c r="C67" s="8" t="s">
        <v>14</v>
      </c>
      <c r="D67" s="8">
        <v>470</v>
      </c>
      <c r="E67" s="8">
        <v>693</v>
      </c>
      <c r="F67" s="8">
        <v>650</v>
      </c>
      <c r="G67" s="8">
        <v>1344</v>
      </c>
      <c r="H67" s="8">
        <v>695</v>
      </c>
      <c r="I67" s="8">
        <v>52</v>
      </c>
      <c r="J67" s="8">
        <v>535</v>
      </c>
      <c r="K67" s="26">
        <v>11.9</v>
      </c>
      <c r="L67" s="9"/>
    </row>
    <row r="68" spans="1:12">
      <c r="A68" s="7" t="s">
        <v>81</v>
      </c>
      <c r="B68" s="8" t="s">
        <v>13</v>
      </c>
      <c r="C68" s="8" t="s">
        <v>14</v>
      </c>
      <c r="D68" s="8">
        <v>470</v>
      </c>
      <c r="E68" s="8">
        <v>691</v>
      </c>
      <c r="F68" s="8">
        <v>650</v>
      </c>
      <c r="G68" s="8">
        <v>1359</v>
      </c>
      <c r="H68" s="8">
        <v>695</v>
      </c>
      <c r="I68" s="8">
        <v>46</v>
      </c>
      <c r="J68" s="8">
        <v>535</v>
      </c>
      <c r="K68" s="26">
        <v>11.9</v>
      </c>
      <c r="L68" s="9"/>
    </row>
    <row r="69" spans="1:12">
      <c r="A69" s="7" t="s">
        <v>81</v>
      </c>
      <c r="B69" s="8" t="s">
        <v>13</v>
      </c>
      <c r="C69" s="8" t="s">
        <v>14</v>
      </c>
      <c r="D69" s="8">
        <v>470</v>
      </c>
      <c r="E69" s="8">
        <v>692</v>
      </c>
      <c r="F69" s="8">
        <v>650</v>
      </c>
      <c r="G69" s="8">
        <v>1379</v>
      </c>
      <c r="H69" s="8">
        <v>695</v>
      </c>
      <c r="I69" s="8">
        <v>50</v>
      </c>
      <c r="J69" s="8">
        <v>535</v>
      </c>
      <c r="K69" s="26">
        <v>11.9</v>
      </c>
      <c r="L69" s="9"/>
    </row>
    <row r="70" spans="1:12">
      <c r="A70" s="7" t="s">
        <v>81</v>
      </c>
      <c r="B70" s="8" t="s">
        <v>13</v>
      </c>
      <c r="C70" s="8" t="s">
        <v>14</v>
      </c>
      <c r="D70" s="8">
        <v>470</v>
      </c>
      <c r="E70" s="8">
        <v>687</v>
      </c>
      <c r="F70" s="8">
        <v>650</v>
      </c>
      <c r="G70" s="8">
        <v>1382</v>
      </c>
      <c r="H70" s="8">
        <v>695</v>
      </c>
      <c r="I70" s="8">
        <v>46</v>
      </c>
      <c r="J70" s="8">
        <v>535</v>
      </c>
      <c r="K70" s="26">
        <v>11.9</v>
      </c>
      <c r="L70" s="9"/>
    </row>
    <row r="71" spans="1:12">
      <c r="A71" s="7" t="s">
        <v>81</v>
      </c>
      <c r="B71" s="8" t="s">
        <v>13</v>
      </c>
      <c r="C71" s="8" t="s">
        <v>14</v>
      </c>
      <c r="D71" s="8">
        <v>470</v>
      </c>
      <c r="E71" s="8">
        <v>686</v>
      </c>
      <c r="F71" s="8">
        <v>650</v>
      </c>
      <c r="G71" s="8">
        <v>1388</v>
      </c>
      <c r="H71" s="8">
        <v>695</v>
      </c>
      <c r="I71" s="8">
        <v>49</v>
      </c>
      <c r="J71" s="8">
        <v>535</v>
      </c>
      <c r="K71" s="26">
        <v>11.9</v>
      </c>
      <c r="L71" s="9"/>
    </row>
    <row r="72" spans="1:12">
      <c r="A72" s="7" t="s">
        <v>81</v>
      </c>
      <c r="B72" s="8" t="s">
        <v>13</v>
      </c>
      <c r="C72" s="8" t="s">
        <v>14</v>
      </c>
      <c r="D72" s="8">
        <v>470</v>
      </c>
      <c r="E72" s="8">
        <v>679</v>
      </c>
      <c r="F72" s="8">
        <v>650</v>
      </c>
      <c r="G72" s="8">
        <v>1380</v>
      </c>
      <c r="H72" s="8">
        <v>695</v>
      </c>
      <c r="I72" s="8">
        <v>51</v>
      </c>
      <c r="J72" s="8">
        <v>535</v>
      </c>
      <c r="K72" s="26">
        <v>11.9</v>
      </c>
      <c r="L72" s="9"/>
    </row>
    <row r="73" spans="1:12">
      <c r="A73" s="7" t="s">
        <v>81</v>
      </c>
      <c r="B73" s="8" t="s">
        <v>13</v>
      </c>
      <c r="C73" s="8" t="s">
        <v>14</v>
      </c>
      <c r="D73" s="8">
        <v>470</v>
      </c>
      <c r="E73" s="8">
        <v>680</v>
      </c>
      <c r="F73" s="8">
        <v>650</v>
      </c>
      <c r="G73" s="8">
        <v>1381</v>
      </c>
      <c r="H73" s="8">
        <v>695</v>
      </c>
      <c r="I73" s="8">
        <v>49</v>
      </c>
      <c r="J73" s="8">
        <v>535</v>
      </c>
      <c r="K73" s="26">
        <v>11.9</v>
      </c>
      <c r="L73" s="9"/>
    </row>
    <row r="74" spans="1:12">
      <c r="A74" s="7" t="s">
        <v>81</v>
      </c>
      <c r="B74" s="8" t="s">
        <v>13</v>
      </c>
      <c r="C74" s="8" t="s">
        <v>14</v>
      </c>
      <c r="D74" s="8">
        <v>470</v>
      </c>
      <c r="E74" s="8">
        <v>674</v>
      </c>
      <c r="F74" s="8">
        <v>650</v>
      </c>
      <c r="G74" s="8">
        <v>1392</v>
      </c>
      <c r="H74" s="8">
        <v>695</v>
      </c>
      <c r="I74" s="8">
        <v>52</v>
      </c>
      <c r="J74" s="8">
        <v>535</v>
      </c>
      <c r="K74" s="26">
        <v>11.9</v>
      </c>
      <c r="L74" s="9"/>
    </row>
    <row r="75" spans="1:12">
      <c r="A75" s="7" t="s">
        <v>81</v>
      </c>
      <c r="B75" s="8" t="s">
        <v>13</v>
      </c>
      <c r="C75" s="8" t="s">
        <v>14</v>
      </c>
      <c r="D75" s="8">
        <v>470</v>
      </c>
      <c r="E75" s="8">
        <v>670</v>
      </c>
      <c r="F75" s="8">
        <v>650</v>
      </c>
      <c r="G75" s="8">
        <v>1390</v>
      </c>
      <c r="H75" s="8">
        <v>695</v>
      </c>
      <c r="I75" s="8">
        <v>46</v>
      </c>
      <c r="J75" s="8">
        <v>535</v>
      </c>
      <c r="K75" s="26">
        <v>11.9</v>
      </c>
      <c r="L75" s="9"/>
    </row>
    <row r="76" spans="1:12">
      <c r="A76" s="7" t="s">
        <v>81</v>
      </c>
      <c r="B76" s="8" t="s">
        <v>13</v>
      </c>
      <c r="C76" s="8" t="s">
        <v>14</v>
      </c>
      <c r="D76" s="8">
        <v>470</v>
      </c>
      <c r="E76" s="8">
        <v>670</v>
      </c>
      <c r="F76" s="8">
        <v>650</v>
      </c>
      <c r="G76" s="8">
        <v>1385</v>
      </c>
      <c r="H76" s="8">
        <v>695</v>
      </c>
      <c r="I76" s="8">
        <v>51</v>
      </c>
      <c r="J76" s="8">
        <v>535</v>
      </c>
      <c r="K76" s="26">
        <v>11.9</v>
      </c>
      <c r="L76" s="9"/>
    </row>
    <row r="77" spans="1:12">
      <c r="A77" s="7" t="s">
        <v>81</v>
      </c>
      <c r="B77" s="8" t="s">
        <v>13</v>
      </c>
      <c r="C77" s="8" t="s">
        <v>14</v>
      </c>
      <c r="D77" s="8">
        <v>470</v>
      </c>
      <c r="E77" s="8">
        <v>668</v>
      </c>
      <c r="F77" s="8">
        <v>650</v>
      </c>
      <c r="G77" s="8">
        <v>1369</v>
      </c>
      <c r="H77" s="8">
        <v>695</v>
      </c>
      <c r="I77" s="8">
        <v>48</v>
      </c>
      <c r="J77" s="8">
        <v>535</v>
      </c>
      <c r="K77" s="26">
        <v>11.9</v>
      </c>
      <c r="L77" s="9"/>
    </row>
    <row r="78" spans="1:12">
      <c r="A78" s="7" t="s">
        <v>81</v>
      </c>
      <c r="B78" s="8" t="s">
        <v>13</v>
      </c>
      <c r="C78" s="8" t="s">
        <v>14</v>
      </c>
      <c r="D78" s="8">
        <v>470</v>
      </c>
      <c r="E78" s="8">
        <v>671</v>
      </c>
      <c r="F78" s="8">
        <v>650</v>
      </c>
      <c r="G78" s="8">
        <v>1362</v>
      </c>
      <c r="H78" s="8">
        <v>695</v>
      </c>
      <c r="I78" s="8">
        <v>48</v>
      </c>
      <c r="J78" s="8">
        <v>535</v>
      </c>
      <c r="K78" s="26">
        <v>11.9</v>
      </c>
      <c r="L78" s="9"/>
    </row>
    <row r="79" spans="1:12">
      <c r="A79" s="7" t="s">
        <v>81</v>
      </c>
      <c r="B79" s="8" t="s">
        <v>13</v>
      </c>
      <c r="C79" s="8" t="s">
        <v>14</v>
      </c>
      <c r="D79" s="8">
        <v>470</v>
      </c>
      <c r="E79" s="8">
        <v>666</v>
      </c>
      <c r="F79" s="8">
        <v>650</v>
      </c>
      <c r="G79" s="8">
        <v>1352</v>
      </c>
      <c r="H79" s="8">
        <v>695</v>
      </c>
      <c r="I79" s="8">
        <v>55</v>
      </c>
      <c r="J79" s="8">
        <v>535</v>
      </c>
      <c r="K79" s="26">
        <v>11.9</v>
      </c>
      <c r="L79" s="9"/>
    </row>
    <row r="80" spans="1:12">
      <c r="A80" s="7" t="s">
        <v>81</v>
      </c>
      <c r="B80" s="8" t="s">
        <v>13</v>
      </c>
      <c r="C80" s="8" t="s">
        <v>14</v>
      </c>
      <c r="D80" s="8">
        <v>470</v>
      </c>
      <c r="E80" s="8">
        <v>673</v>
      </c>
      <c r="F80" s="8">
        <v>650</v>
      </c>
      <c r="G80" s="8">
        <v>1353</v>
      </c>
      <c r="H80" s="8">
        <v>695</v>
      </c>
      <c r="I80" s="8">
        <v>47</v>
      </c>
      <c r="J80" s="8">
        <v>535</v>
      </c>
      <c r="K80" s="26">
        <v>11.9</v>
      </c>
      <c r="L80" s="9"/>
    </row>
    <row r="81" spans="1:12">
      <c r="A81" s="7" t="s">
        <v>81</v>
      </c>
      <c r="B81" s="8" t="s">
        <v>13</v>
      </c>
      <c r="C81" s="8" t="s">
        <v>14</v>
      </c>
      <c r="D81" s="8">
        <v>470</v>
      </c>
      <c r="E81" s="8">
        <v>678</v>
      </c>
      <c r="F81" s="8">
        <v>650</v>
      </c>
      <c r="G81" s="8">
        <v>1362</v>
      </c>
      <c r="H81" s="8">
        <v>695</v>
      </c>
      <c r="I81" s="8">
        <v>48</v>
      </c>
      <c r="J81" s="8">
        <v>535</v>
      </c>
      <c r="K81" s="26">
        <v>11.9</v>
      </c>
      <c r="L81" s="9"/>
    </row>
    <row r="82" spans="1:12">
      <c r="A82" s="7" t="s">
        <v>81</v>
      </c>
      <c r="B82" s="8" t="s">
        <v>13</v>
      </c>
      <c r="C82" s="8" t="s">
        <v>14</v>
      </c>
      <c r="D82" s="8">
        <v>470</v>
      </c>
      <c r="E82" s="8">
        <v>678</v>
      </c>
      <c r="F82" s="8">
        <v>650</v>
      </c>
      <c r="G82" s="8">
        <v>1369</v>
      </c>
      <c r="H82" s="8">
        <v>695</v>
      </c>
      <c r="I82" s="8">
        <v>52</v>
      </c>
      <c r="J82" s="8">
        <v>535</v>
      </c>
      <c r="K82" s="26">
        <v>11.9</v>
      </c>
      <c r="L82" s="9"/>
    </row>
    <row r="83" spans="1:12">
      <c r="A83" s="7" t="s">
        <v>81</v>
      </c>
      <c r="B83" s="8" t="s">
        <v>13</v>
      </c>
      <c r="C83" s="8" t="s">
        <v>14</v>
      </c>
      <c r="D83" s="8">
        <v>470</v>
      </c>
      <c r="E83" s="8">
        <v>689</v>
      </c>
      <c r="F83" s="8">
        <v>650</v>
      </c>
      <c r="G83" s="8">
        <v>1383</v>
      </c>
      <c r="H83" s="8">
        <v>695</v>
      </c>
      <c r="I83" s="8">
        <v>48</v>
      </c>
      <c r="J83" s="8">
        <v>535</v>
      </c>
      <c r="K83" s="26">
        <v>11.9</v>
      </c>
      <c r="L83" s="9"/>
    </row>
    <row r="84" spans="1:12">
      <c r="A84" s="7" t="s">
        <v>81</v>
      </c>
      <c r="B84" s="8" t="s">
        <v>13</v>
      </c>
      <c r="C84" s="8" t="s">
        <v>14</v>
      </c>
      <c r="D84" s="8">
        <v>470</v>
      </c>
      <c r="E84" s="8">
        <v>687</v>
      </c>
      <c r="F84" s="8">
        <v>650</v>
      </c>
      <c r="G84" s="8">
        <v>1379</v>
      </c>
      <c r="H84" s="8">
        <v>695</v>
      </c>
      <c r="I84" s="8">
        <v>51</v>
      </c>
      <c r="J84" s="8">
        <v>535</v>
      </c>
      <c r="K84" s="26">
        <v>11.9</v>
      </c>
      <c r="L84" s="9"/>
    </row>
    <row r="85" spans="1:12">
      <c r="A85" s="7" t="s">
        <v>81</v>
      </c>
      <c r="B85" s="8" t="s">
        <v>13</v>
      </c>
      <c r="C85" s="8" t="s">
        <v>14</v>
      </c>
      <c r="D85" s="8">
        <v>470</v>
      </c>
      <c r="E85" s="8">
        <v>686</v>
      </c>
      <c r="F85" s="8">
        <v>650</v>
      </c>
      <c r="G85" s="8">
        <v>1368</v>
      </c>
      <c r="H85" s="8">
        <v>695</v>
      </c>
      <c r="I85" s="8">
        <v>50</v>
      </c>
      <c r="J85" s="8">
        <v>535</v>
      </c>
      <c r="K85" s="26">
        <v>11.9</v>
      </c>
      <c r="L85" s="9"/>
    </row>
    <row r="86" spans="1:12">
      <c r="A86" s="7" t="s">
        <v>81</v>
      </c>
      <c r="B86" s="8" t="s">
        <v>13</v>
      </c>
      <c r="C86" s="8" t="s">
        <v>14</v>
      </c>
      <c r="D86" s="8">
        <v>470</v>
      </c>
      <c r="E86" s="8">
        <v>687</v>
      </c>
      <c r="F86" s="8">
        <v>650</v>
      </c>
      <c r="G86" s="8">
        <v>1382</v>
      </c>
      <c r="H86" s="8">
        <v>695</v>
      </c>
      <c r="I86" s="8">
        <v>50</v>
      </c>
      <c r="J86" s="8">
        <v>535</v>
      </c>
      <c r="K86" s="26">
        <v>11.9</v>
      </c>
      <c r="L86" s="9"/>
    </row>
    <row r="87" spans="1:12">
      <c r="A87" s="7" t="s">
        <v>81</v>
      </c>
      <c r="B87" s="8" t="s">
        <v>13</v>
      </c>
      <c r="C87" s="8" t="s">
        <v>14</v>
      </c>
      <c r="D87" s="8">
        <v>470</v>
      </c>
      <c r="E87" s="8">
        <v>683</v>
      </c>
      <c r="F87" s="8">
        <v>650</v>
      </c>
      <c r="G87" s="8">
        <v>1375</v>
      </c>
      <c r="H87" s="8">
        <v>695</v>
      </c>
      <c r="I87" s="8">
        <v>52</v>
      </c>
      <c r="J87" s="8">
        <v>535</v>
      </c>
      <c r="K87" s="26">
        <v>11.9</v>
      </c>
      <c r="L87" s="9"/>
    </row>
    <row r="88" spans="1:12">
      <c r="A88" s="7" t="s">
        <v>81</v>
      </c>
      <c r="B88" s="8" t="s">
        <v>13</v>
      </c>
      <c r="C88" s="8" t="s">
        <v>14</v>
      </c>
      <c r="D88" s="8">
        <v>470</v>
      </c>
      <c r="E88" s="8">
        <v>690</v>
      </c>
      <c r="F88" s="8">
        <v>650</v>
      </c>
      <c r="G88" s="8">
        <v>1365</v>
      </c>
      <c r="H88" s="8">
        <v>695</v>
      </c>
      <c r="I88" s="8">
        <v>47</v>
      </c>
      <c r="J88" s="8">
        <v>535</v>
      </c>
      <c r="K88" s="26">
        <v>11.9</v>
      </c>
      <c r="L88" s="9"/>
    </row>
    <row r="89" spans="1:12">
      <c r="A89" s="7" t="s">
        <v>15</v>
      </c>
      <c r="B89" s="8"/>
      <c r="C89" s="8"/>
      <c r="D89" s="8">
        <f>AVERAGE(D60:D88)</f>
        <v>470</v>
      </c>
      <c r="E89" s="8">
        <f t="shared" ref="E89:K89" si="7">AVERAGE(E60:E88)</f>
        <v>685.9655172413793</v>
      </c>
      <c r="F89" s="8">
        <f t="shared" si="7"/>
        <v>650</v>
      </c>
      <c r="G89" s="8">
        <f t="shared" si="7"/>
        <v>1363.2068965517242</v>
      </c>
      <c r="H89" s="8">
        <f t="shared" si="7"/>
        <v>695</v>
      </c>
      <c r="I89" s="8">
        <f t="shared" si="7"/>
        <v>49.448275862068968</v>
      </c>
      <c r="J89" s="8">
        <f t="shared" si="7"/>
        <v>535</v>
      </c>
      <c r="K89" s="8">
        <f t="shared" si="7"/>
        <v>11.899999999999997</v>
      </c>
      <c r="L89" s="9"/>
    </row>
    <row r="90" spans="1:12" ht="13.5" thickBot="1">
      <c r="A90" s="7" t="s">
        <v>16</v>
      </c>
      <c r="B90" s="8"/>
      <c r="C90" s="8"/>
      <c r="D90" s="8">
        <f>STDEV(D60:D88)</f>
        <v>0</v>
      </c>
      <c r="E90" s="8">
        <f t="shared" ref="E90:K90" si="8">STDEV(E60:E88)</f>
        <v>11.938780622769672</v>
      </c>
      <c r="F90" s="8">
        <f t="shared" si="8"/>
        <v>0</v>
      </c>
      <c r="G90" s="8">
        <f t="shared" si="8"/>
        <v>20.845313468404818</v>
      </c>
      <c r="H90" s="8">
        <f t="shared" si="8"/>
        <v>0</v>
      </c>
      <c r="I90" s="8">
        <f t="shared" si="8"/>
        <v>2.3692404885555289</v>
      </c>
      <c r="J90" s="8">
        <f t="shared" si="8"/>
        <v>0</v>
      </c>
      <c r="K90" s="8">
        <f t="shared" si="8"/>
        <v>3.6155984488964594E-15</v>
      </c>
      <c r="L90" s="9"/>
    </row>
    <row r="91" spans="1:12">
      <c r="A91" s="4" t="s">
        <v>83</v>
      </c>
      <c r="B91" s="5" t="s">
        <v>13</v>
      </c>
      <c r="C91" s="5" t="s">
        <v>14</v>
      </c>
      <c r="D91" s="5">
        <v>470</v>
      </c>
      <c r="E91" s="5">
        <v>674</v>
      </c>
      <c r="F91" s="5">
        <v>650</v>
      </c>
      <c r="G91" s="5">
        <v>1294</v>
      </c>
      <c r="H91" s="5">
        <v>695</v>
      </c>
      <c r="I91" s="5">
        <v>76</v>
      </c>
      <c r="J91" s="5">
        <v>537</v>
      </c>
      <c r="K91" s="24">
        <v>11.9</v>
      </c>
      <c r="L91" s="25" t="s">
        <v>84</v>
      </c>
    </row>
    <row r="92" spans="1:12">
      <c r="A92" s="7" t="s">
        <v>83</v>
      </c>
      <c r="B92" s="8" t="s">
        <v>13</v>
      </c>
      <c r="C92" s="8" t="s">
        <v>14</v>
      </c>
      <c r="D92" s="8">
        <v>470</v>
      </c>
      <c r="E92" s="8">
        <v>657</v>
      </c>
      <c r="F92" s="8">
        <v>650</v>
      </c>
      <c r="G92" s="8">
        <v>1344</v>
      </c>
      <c r="H92" s="8">
        <v>695</v>
      </c>
      <c r="I92" s="8">
        <v>74</v>
      </c>
      <c r="J92" s="8">
        <v>537</v>
      </c>
      <c r="K92" s="26">
        <v>11.9</v>
      </c>
      <c r="L92" s="9"/>
    </row>
    <row r="93" spans="1:12">
      <c r="A93" s="7" t="s">
        <v>83</v>
      </c>
      <c r="B93" s="8" t="s">
        <v>13</v>
      </c>
      <c r="C93" s="8" t="s">
        <v>14</v>
      </c>
      <c r="D93" s="8">
        <v>470</v>
      </c>
      <c r="E93" s="8">
        <v>662</v>
      </c>
      <c r="F93" s="8">
        <v>650</v>
      </c>
      <c r="G93" s="8">
        <v>1298</v>
      </c>
      <c r="H93" s="8">
        <v>695</v>
      </c>
      <c r="I93" s="8">
        <v>72</v>
      </c>
      <c r="J93" s="8">
        <v>537</v>
      </c>
      <c r="K93" s="26">
        <v>11.9</v>
      </c>
      <c r="L93" s="9"/>
    </row>
    <row r="94" spans="1:12">
      <c r="A94" s="7" t="s">
        <v>83</v>
      </c>
      <c r="B94" s="8" t="s">
        <v>13</v>
      </c>
      <c r="C94" s="8" t="s">
        <v>14</v>
      </c>
      <c r="D94" s="8">
        <v>470</v>
      </c>
      <c r="E94" s="8">
        <v>678</v>
      </c>
      <c r="F94" s="8">
        <v>650</v>
      </c>
      <c r="G94" s="8">
        <v>1289</v>
      </c>
      <c r="H94" s="8">
        <v>695</v>
      </c>
      <c r="I94" s="8">
        <v>73</v>
      </c>
      <c r="J94" s="8">
        <v>537</v>
      </c>
      <c r="K94" s="26">
        <v>11.9</v>
      </c>
      <c r="L94" s="9"/>
    </row>
    <row r="95" spans="1:12">
      <c r="A95" s="7" t="s">
        <v>83</v>
      </c>
      <c r="B95" s="8" t="s">
        <v>13</v>
      </c>
      <c r="C95" s="8" t="s">
        <v>14</v>
      </c>
      <c r="D95" s="8">
        <v>470</v>
      </c>
      <c r="E95" s="8">
        <v>685</v>
      </c>
      <c r="F95" s="8">
        <v>650</v>
      </c>
      <c r="G95" s="8">
        <v>1322</v>
      </c>
      <c r="H95" s="8">
        <v>695</v>
      </c>
      <c r="I95" s="8">
        <v>77</v>
      </c>
      <c r="J95" s="8">
        <v>537</v>
      </c>
      <c r="K95" s="26">
        <v>11.9</v>
      </c>
      <c r="L95" s="9"/>
    </row>
    <row r="96" spans="1:12">
      <c r="A96" s="7" t="s">
        <v>83</v>
      </c>
      <c r="B96" s="8" t="s">
        <v>13</v>
      </c>
      <c r="C96" s="8" t="s">
        <v>14</v>
      </c>
      <c r="D96" s="8">
        <v>470</v>
      </c>
      <c r="E96" s="8">
        <v>698</v>
      </c>
      <c r="F96" s="8">
        <v>650</v>
      </c>
      <c r="G96" s="8">
        <v>1390</v>
      </c>
      <c r="H96" s="8">
        <v>695</v>
      </c>
      <c r="I96" s="8">
        <v>74</v>
      </c>
      <c r="J96" s="8">
        <v>537</v>
      </c>
      <c r="K96" s="26">
        <v>11.9</v>
      </c>
      <c r="L96" s="9"/>
    </row>
    <row r="97" spans="1:12">
      <c r="A97" s="7" t="s">
        <v>83</v>
      </c>
      <c r="B97" s="8" t="s">
        <v>13</v>
      </c>
      <c r="C97" s="8" t="s">
        <v>14</v>
      </c>
      <c r="D97" s="8">
        <v>470</v>
      </c>
      <c r="E97" s="8">
        <v>672</v>
      </c>
      <c r="F97" s="8">
        <v>650</v>
      </c>
      <c r="G97" s="8">
        <v>1369</v>
      </c>
      <c r="H97" s="8">
        <v>695</v>
      </c>
      <c r="I97" s="8">
        <v>80</v>
      </c>
      <c r="J97" s="8">
        <v>537</v>
      </c>
      <c r="K97" s="26">
        <v>11.9</v>
      </c>
      <c r="L97" s="9"/>
    </row>
    <row r="98" spans="1:12">
      <c r="A98" s="7" t="s">
        <v>83</v>
      </c>
      <c r="B98" s="8" t="s">
        <v>13</v>
      </c>
      <c r="C98" s="8" t="s">
        <v>14</v>
      </c>
      <c r="D98" s="8">
        <v>470</v>
      </c>
      <c r="E98" s="8">
        <v>679</v>
      </c>
      <c r="F98" s="8">
        <v>650</v>
      </c>
      <c r="G98" s="8">
        <v>1304</v>
      </c>
      <c r="H98" s="8">
        <v>695</v>
      </c>
      <c r="I98" s="8">
        <v>87</v>
      </c>
      <c r="J98" s="8">
        <v>537</v>
      </c>
      <c r="K98" s="26">
        <v>11.9</v>
      </c>
      <c r="L98" s="9"/>
    </row>
    <row r="99" spans="1:12">
      <c r="A99" s="7" t="s">
        <v>83</v>
      </c>
      <c r="B99" s="8" t="s">
        <v>13</v>
      </c>
      <c r="C99" s="8" t="s">
        <v>14</v>
      </c>
      <c r="D99" s="8">
        <v>470</v>
      </c>
      <c r="E99" s="8">
        <v>675</v>
      </c>
      <c r="F99" s="8">
        <v>650</v>
      </c>
      <c r="G99" s="8">
        <v>1278</v>
      </c>
      <c r="H99" s="8">
        <v>695</v>
      </c>
      <c r="I99" s="8">
        <v>79</v>
      </c>
      <c r="J99" s="8">
        <v>537</v>
      </c>
      <c r="K99" s="26">
        <v>11.9</v>
      </c>
      <c r="L99" s="9"/>
    </row>
    <row r="100" spans="1:12">
      <c r="A100" s="7" t="s">
        <v>83</v>
      </c>
      <c r="B100" s="8" t="s">
        <v>13</v>
      </c>
      <c r="C100" s="8" t="s">
        <v>14</v>
      </c>
      <c r="D100" s="8">
        <v>470</v>
      </c>
      <c r="E100" s="8">
        <v>679</v>
      </c>
      <c r="F100" s="8">
        <v>650</v>
      </c>
      <c r="G100" s="8">
        <v>1271</v>
      </c>
      <c r="H100" s="8">
        <v>695</v>
      </c>
      <c r="I100" s="8">
        <v>76</v>
      </c>
      <c r="J100" s="8">
        <v>537</v>
      </c>
      <c r="K100" s="26">
        <v>11.9</v>
      </c>
      <c r="L100" s="9"/>
    </row>
    <row r="101" spans="1:12">
      <c r="A101" s="7" t="s">
        <v>83</v>
      </c>
      <c r="B101" s="8" t="s">
        <v>13</v>
      </c>
      <c r="C101" s="8" t="s">
        <v>14</v>
      </c>
      <c r="D101" s="8">
        <v>470</v>
      </c>
      <c r="E101" s="8">
        <v>689</v>
      </c>
      <c r="F101" s="8">
        <v>650</v>
      </c>
      <c r="G101" s="8">
        <v>1271</v>
      </c>
      <c r="H101" s="8">
        <v>695</v>
      </c>
      <c r="I101" s="8">
        <v>81</v>
      </c>
      <c r="J101" s="8">
        <v>537</v>
      </c>
      <c r="K101" s="26">
        <v>11.9</v>
      </c>
      <c r="L101" s="9"/>
    </row>
    <row r="102" spans="1:12">
      <c r="A102" s="7" t="s">
        <v>83</v>
      </c>
      <c r="B102" s="8" t="s">
        <v>13</v>
      </c>
      <c r="C102" s="8" t="s">
        <v>14</v>
      </c>
      <c r="D102" s="8">
        <v>470</v>
      </c>
      <c r="E102" s="8">
        <v>692</v>
      </c>
      <c r="F102" s="8">
        <v>650</v>
      </c>
      <c r="G102" s="8">
        <v>1279</v>
      </c>
      <c r="H102" s="8">
        <v>695</v>
      </c>
      <c r="I102" s="8">
        <v>82</v>
      </c>
      <c r="J102" s="8">
        <v>537</v>
      </c>
      <c r="K102" s="26">
        <v>11.9</v>
      </c>
      <c r="L102" s="9"/>
    </row>
    <row r="103" spans="1:12">
      <c r="A103" s="7" t="s">
        <v>83</v>
      </c>
      <c r="B103" s="8" t="s">
        <v>13</v>
      </c>
      <c r="C103" s="8" t="s">
        <v>14</v>
      </c>
      <c r="D103" s="8">
        <v>470</v>
      </c>
      <c r="E103" s="8">
        <v>701</v>
      </c>
      <c r="F103" s="8">
        <v>650</v>
      </c>
      <c r="G103" s="8">
        <v>1287</v>
      </c>
      <c r="H103" s="8">
        <v>695</v>
      </c>
      <c r="I103" s="8">
        <v>86</v>
      </c>
      <c r="J103" s="8">
        <v>537</v>
      </c>
      <c r="K103" s="26">
        <v>11.9</v>
      </c>
      <c r="L103" s="9"/>
    </row>
    <row r="104" spans="1:12">
      <c r="A104" s="7" t="s">
        <v>83</v>
      </c>
      <c r="B104" s="8" t="s">
        <v>13</v>
      </c>
      <c r="C104" s="8" t="s">
        <v>14</v>
      </c>
      <c r="D104" s="8">
        <v>470</v>
      </c>
      <c r="E104" s="8">
        <v>685</v>
      </c>
      <c r="F104" s="8">
        <v>650</v>
      </c>
      <c r="G104" s="8">
        <v>1294</v>
      </c>
      <c r="H104" s="8">
        <v>695</v>
      </c>
      <c r="I104" s="8">
        <v>86</v>
      </c>
      <c r="J104" s="8">
        <v>537</v>
      </c>
      <c r="K104" s="26">
        <v>11.9</v>
      </c>
      <c r="L104" s="9"/>
    </row>
    <row r="105" spans="1:12">
      <c r="A105" s="7" t="s">
        <v>83</v>
      </c>
      <c r="B105" s="8" t="s">
        <v>13</v>
      </c>
      <c r="C105" s="8" t="s">
        <v>14</v>
      </c>
      <c r="D105" s="8">
        <v>470</v>
      </c>
      <c r="E105" s="8">
        <v>673</v>
      </c>
      <c r="F105" s="8">
        <v>650</v>
      </c>
      <c r="G105" s="8">
        <v>1269</v>
      </c>
      <c r="H105" s="8">
        <v>695</v>
      </c>
      <c r="I105" s="8">
        <v>87</v>
      </c>
      <c r="J105" s="8">
        <v>537</v>
      </c>
      <c r="K105" s="26">
        <v>11.9</v>
      </c>
      <c r="L105" s="9"/>
    </row>
    <row r="106" spans="1:12">
      <c r="A106" s="7" t="s">
        <v>83</v>
      </c>
      <c r="B106" s="8" t="s">
        <v>13</v>
      </c>
      <c r="C106" s="8" t="s">
        <v>14</v>
      </c>
      <c r="D106" s="8">
        <v>470</v>
      </c>
      <c r="E106" s="8">
        <v>663</v>
      </c>
      <c r="F106" s="8">
        <v>650</v>
      </c>
      <c r="G106" s="8">
        <v>1252</v>
      </c>
      <c r="H106" s="8">
        <v>695</v>
      </c>
      <c r="I106" s="8">
        <v>84</v>
      </c>
      <c r="J106" s="8">
        <v>537</v>
      </c>
      <c r="K106" s="26">
        <v>11.9</v>
      </c>
      <c r="L106" s="9"/>
    </row>
    <row r="107" spans="1:12">
      <c r="A107" s="7" t="s">
        <v>83</v>
      </c>
      <c r="B107" s="8" t="s">
        <v>13</v>
      </c>
      <c r="C107" s="8" t="s">
        <v>14</v>
      </c>
      <c r="D107" s="8">
        <v>470</v>
      </c>
      <c r="E107" s="8">
        <v>659</v>
      </c>
      <c r="F107" s="8">
        <v>650</v>
      </c>
      <c r="G107" s="8">
        <v>1263</v>
      </c>
      <c r="H107" s="8">
        <v>695</v>
      </c>
      <c r="I107" s="8">
        <v>82</v>
      </c>
      <c r="J107" s="8">
        <v>537</v>
      </c>
      <c r="K107" s="26">
        <v>11.9</v>
      </c>
      <c r="L107" s="9"/>
    </row>
    <row r="108" spans="1:12">
      <c r="A108" s="7" t="s">
        <v>83</v>
      </c>
      <c r="B108" s="8" t="s">
        <v>13</v>
      </c>
      <c r="C108" s="8" t="s">
        <v>14</v>
      </c>
      <c r="D108" s="8">
        <v>470</v>
      </c>
      <c r="E108" s="8">
        <v>658</v>
      </c>
      <c r="F108" s="8">
        <v>650</v>
      </c>
      <c r="G108" s="8">
        <v>1261</v>
      </c>
      <c r="H108" s="8">
        <v>695</v>
      </c>
      <c r="I108" s="8">
        <v>85</v>
      </c>
      <c r="J108" s="8">
        <v>537</v>
      </c>
      <c r="K108" s="26">
        <v>11.9</v>
      </c>
      <c r="L108" s="9"/>
    </row>
    <row r="109" spans="1:12">
      <c r="A109" s="7" t="s">
        <v>83</v>
      </c>
      <c r="B109" s="8" t="s">
        <v>13</v>
      </c>
      <c r="C109" s="8" t="s">
        <v>14</v>
      </c>
      <c r="D109" s="8">
        <v>470</v>
      </c>
      <c r="E109" s="8">
        <v>687</v>
      </c>
      <c r="F109" s="8">
        <v>650</v>
      </c>
      <c r="G109" s="8">
        <v>1272</v>
      </c>
      <c r="H109" s="8">
        <v>695</v>
      </c>
      <c r="I109" s="8">
        <v>84</v>
      </c>
      <c r="J109" s="8">
        <v>537</v>
      </c>
      <c r="K109" s="26">
        <v>11.9</v>
      </c>
      <c r="L109" s="9"/>
    </row>
    <row r="110" spans="1:12">
      <c r="A110" s="7" t="s">
        <v>83</v>
      </c>
      <c r="B110" s="8" t="s">
        <v>13</v>
      </c>
      <c r="C110" s="8" t="s">
        <v>14</v>
      </c>
      <c r="D110" s="8">
        <v>470</v>
      </c>
      <c r="E110" s="8">
        <v>677</v>
      </c>
      <c r="F110" s="8">
        <v>650</v>
      </c>
      <c r="G110" s="8">
        <v>1287</v>
      </c>
      <c r="H110" s="8">
        <v>695</v>
      </c>
      <c r="I110" s="8">
        <v>80</v>
      </c>
      <c r="J110" s="8">
        <v>537</v>
      </c>
      <c r="K110" s="26">
        <v>11.9</v>
      </c>
      <c r="L110" s="9"/>
    </row>
    <row r="111" spans="1:12">
      <c r="A111" s="7" t="s">
        <v>83</v>
      </c>
      <c r="B111" s="8" t="s">
        <v>13</v>
      </c>
      <c r="C111" s="8" t="s">
        <v>14</v>
      </c>
      <c r="D111" s="8">
        <v>470</v>
      </c>
      <c r="E111" s="8">
        <v>667</v>
      </c>
      <c r="F111" s="8">
        <v>650</v>
      </c>
      <c r="G111" s="8">
        <v>1280</v>
      </c>
      <c r="H111" s="8">
        <v>695</v>
      </c>
      <c r="I111" s="8">
        <v>84</v>
      </c>
      <c r="J111" s="8">
        <v>537</v>
      </c>
      <c r="K111" s="26">
        <v>11.9</v>
      </c>
      <c r="L111" s="9"/>
    </row>
    <row r="112" spans="1:12">
      <c r="A112" s="7" t="s">
        <v>83</v>
      </c>
      <c r="B112" s="8" t="s">
        <v>13</v>
      </c>
      <c r="C112" s="8" t="s">
        <v>14</v>
      </c>
      <c r="D112" s="8">
        <v>470</v>
      </c>
      <c r="E112" s="8">
        <v>665</v>
      </c>
      <c r="F112" s="8">
        <v>650</v>
      </c>
      <c r="G112" s="8">
        <v>1252</v>
      </c>
      <c r="H112" s="8">
        <v>695</v>
      </c>
      <c r="I112" s="8">
        <v>82</v>
      </c>
      <c r="J112" s="8">
        <v>537</v>
      </c>
      <c r="K112" s="26">
        <v>11.9</v>
      </c>
      <c r="L112" s="9"/>
    </row>
    <row r="113" spans="1:12">
      <c r="A113" s="7" t="s">
        <v>83</v>
      </c>
      <c r="B113" s="8" t="s">
        <v>13</v>
      </c>
      <c r="C113" s="8" t="s">
        <v>14</v>
      </c>
      <c r="D113" s="8">
        <v>470</v>
      </c>
      <c r="E113" s="8">
        <v>663</v>
      </c>
      <c r="F113" s="8">
        <v>650</v>
      </c>
      <c r="G113" s="8">
        <v>1236</v>
      </c>
      <c r="H113" s="8">
        <v>695</v>
      </c>
      <c r="I113" s="8">
        <v>76</v>
      </c>
      <c r="J113" s="8">
        <v>537</v>
      </c>
      <c r="K113" s="26">
        <v>11.9</v>
      </c>
      <c r="L113" s="9"/>
    </row>
    <row r="114" spans="1:12" ht="13.5" thickBot="1">
      <c r="A114" s="10" t="s">
        <v>83</v>
      </c>
      <c r="B114" s="11" t="s">
        <v>13</v>
      </c>
      <c r="C114" s="11" t="s">
        <v>14</v>
      </c>
      <c r="D114" s="11">
        <v>470</v>
      </c>
      <c r="E114" s="11">
        <v>663</v>
      </c>
      <c r="F114" s="11">
        <v>650</v>
      </c>
      <c r="G114" s="11">
        <v>1225</v>
      </c>
      <c r="H114" s="11">
        <v>695</v>
      </c>
      <c r="I114" s="11">
        <v>81</v>
      </c>
      <c r="J114" s="11">
        <v>537</v>
      </c>
      <c r="K114" s="27">
        <v>11.9</v>
      </c>
      <c r="L114" s="12"/>
    </row>
    <row r="115" spans="1:12">
      <c r="A115" s="7" t="s">
        <v>15</v>
      </c>
      <c r="B115" s="8"/>
      <c r="C115" s="8"/>
      <c r="D115" s="8">
        <f>AVERAGE(D91:D114)</f>
        <v>470</v>
      </c>
      <c r="E115" s="8">
        <f t="shared" ref="E115:K115" si="9">AVERAGE(E91:E114)</f>
        <v>675.04166666666663</v>
      </c>
      <c r="F115" s="8">
        <f t="shared" si="9"/>
        <v>650</v>
      </c>
      <c r="G115" s="8">
        <f t="shared" si="9"/>
        <v>1286.9583333333333</v>
      </c>
      <c r="H115" s="8">
        <f t="shared" si="9"/>
        <v>695</v>
      </c>
      <c r="I115" s="8">
        <f t="shared" si="9"/>
        <v>80.333333333333329</v>
      </c>
      <c r="J115" s="8">
        <f t="shared" si="9"/>
        <v>537</v>
      </c>
      <c r="K115" s="8">
        <f t="shared" si="9"/>
        <v>11.9</v>
      </c>
      <c r="L115" s="9"/>
    </row>
    <row r="116" spans="1:12">
      <c r="A116" s="7" t="s">
        <v>16</v>
      </c>
      <c r="B116" s="8"/>
      <c r="C116" s="8"/>
      <c r="D116" s="8">
        <f>STDEV(D91:D114)</f>
        <v>0</v>
      </c>
      <c r="E116" s="8">
        <f t="shared" ref="E116:J116" si="10">STDEV(E91:E114)</f>
        <v>12.729558777375857</v>
      </c>
      <c r="F116" s="8">
        <f t="shared" si="10"/>
        <v>0</v>
      </c>
      <c r="G116" s="8">
        <f t="shared" si="10"/>
        <v>38.290059064833073</v>
      </c>
      <c r="H116" s="8">
        <f t="shared" si="10"/>
        <v>0</v>
      </c>
      <c r="I116" s="8">
        <f t="shared" si="10"/>
        <v>4.6500740215395595</v>
      </c>
      <c r="J116" s="8">
        <f t="shared" si="10"/>
        <v>0</v>
      </c>
      <c r="K116" s="8">
        <f>STDEV(K91:K114)</f>
        <v>0</v>
      </c>
      <c r="L116" s="9"/>
    </row>
    <row r="117" spans="1:12">
      <c r="A117" s="7" t="s">
        <v>85</v>
      </c>
      <c r="B117" s="8" t="s">
        <v>13</v>
      </c>
      <c r="C117" s="8" t="s">
        <v>14</v>
      </c>
      <c r="D117" s="8">
        <v>470</v>
      </c>
      <c r="E117" s="8">
        <v>674</v>
      </c>
      <c r="F117" s="8">
        <v>650</v>
      </c>
      <c r="G117" s="8">
        <v>1269</v>
      </c>
      <c r="H117" s="8">
        <v>695</v>
      </c>
      <c r="I117" s="8">
        <v>93</v>
      </c>
      <c r="J117" s="8">
        <v>537</v>
      </c>
      <c r="K117" s="26">
        <v>11.9</v>
      </c>
      <c r="L117" s="28" t="s">
        <v>86</v>
      </c>
    </row>
    <row r="118" spans="1:12">
      <c r="A118" s="7" t="s">
        <v>85</v>
      </c>
      <c r="B118" s="8" t="s">
        <v>13</v>
      </c>
      <c r="C118" s="8" t="s">
        <v>14</v>
      </c>
      <c r="D118" s="8">
        <v>470</v>
      </c>
      <c r="E118" s="8">
        <v>683</v>
      </c>
      <c r="F118" s="8">
        <v>650</v>
      </c>
      <c r="G118" s="8">
        <v>1266</v>
      </c>
      <c r="H118" s="8">
        <v>695</v>
      </c>
      <c r="I118" s="8">
        <v>87</v>
      </c>
      <c r="J118" s="8">
        <v>537</v>
      </c>
      <c r="K118" s="26">
        <v>11.9</v>
      </c>
      <c r="L118" s="9"/>
    </row>
    <row r="119" spans="1:12">
      <c r="A119" s="7" t="s">
        <v>85</v>
      </c>
      <c r="B119" s="8" t="s">
        <v>13</v>
      </c>
      <c r="C119" s="8" t="s">
        <v>14</v>
      </c>
      <c r="D119" s="8">
        <v>470</v>
      </c>
      <c r="E119" s="8">
        <v>683</v>
      </c>
      <c r="F119" s="8">
        <v>650</v>
      </c>
      <c r="G119" s="8">
        <v>1255</v>
      </c>
      <c r="H119" s="8">
        <v>695</v>
      </c>
      <c r="I119" s="8">
        <v>76</v>
      </c>
      <c r="J119" s="8">
        <v>537</v>
      </c>
      <c r="K119" s="26">
        <v>11.9</v>
      </c>
      <c r="L119" s="9"/>
    </row>
    <row r="120" spans="1:12">
      <c r="A120" s="7" t="s">
        <v>85</v>
      </c>
      <c r="B120" s="8" t="s">
        <v>13</v>
      </c>
      <c r="C120" s="8" t="s">
        <v>14</v>
      </c>
      <c r="D120" s="8">
        <v>470</v>
      </c>
      <c r="E120" s="8">
        <v>670</v>
      </c>
      <c r="F120" s="8">
        <v>650</v>
      </c>
      <c r="G120" s="8">
        <v>1234</v>
      </c>
      <c r="H120" s="8">
        <v>695</v>
      </c>
      <c r="I120" s="8">
        <v>76</v>
      </c>
      <c r="J120" s="8">
        <v>537</v>
      </c>
      <c r="K120" s="26">
        <v>11.9</v>
      </c>
      <c r="L120" s="9"/>
    </row>
    <row r="121" spans="1:12">
      <c r="A121" s="7" t="s">
        <v>85</v>
      </c>
      <c r="B121" s="8" t="s">
        <v>13</v>
      </c>
      <c r="C121" s="8" t="s">
        <v>14</v>
      </c>
      <c r="D121" s="8">
        <v>470</v>
      </c>
      <c r="E121" s="8">
        <v>668</v>
      </c>
      <c r="F121" s="8">
        <v>650</v>
      </c>
      <c r="G121" s="8">
        <v>1226</v>
      </c>
      <c r="H121" s="8">
        <v>695</v>
      </c>
      <c r="I121" s="8">
        <v>73</v>
      </c>
      <c r="J121" s="8">
        <v>537</v>
      </c>
      <c r="K121" s="26">
        <v>11.9</v>
      </c>
      <c r="L121" s="9"/>
    </row>
    <row r="122" spans="1:12">
      <c r="A122" s="7" t="s">
        <v>85</v>
      </c>
      <c r="B122" s="8" t="s">
        <v>13</v>
      </c>
      <c r="C122" s="8" t="s">
        <v>14</v>
      </c>
      <c r="D122" s="8">
        <v>470</v>
      </c>
      <c r="E122" s="8">
        <v>670</v>
      </c>
      <c r="F122" s="8">
        <v>650</v>
      </c>
      <c r="G122" s="8">
        <v>1215</v>
      </c>
      <c r="H122" s="8">
        <v>695</v>
      </c>
      <c r="I122" s="8">
        <v>74</v>
      </c>
      <c r="J122" s="8">
        <v>536</v>
      </c>
      <c r="K122" s="26">
        <v>11.9</v>
      </c>
      <c r="L122" s="9"/>
    </row>
    <row r="123" spans="1:12">
      <c r="A123" s="7" t="s">
        <v>85</v>
      </c>
      <c r="B123" s="8" t="s">
        <v>13</v>
      </c>
      <c r="C123" s="8" t="s">
        <v>14</v>
      </c>
      <c r="D123" s="8">
        <v>470</v>
      </c>
      <c r="E123" s="8">
        <v>668</v>
      </c>
      <c r="F123" s="8">
        <v>650</v>
      </c>
      <c r="G123" s="8">
        <v>1221</v>
      </c>
      <c r="H123" s="8">
        <v>695</v>
      </c>
      <c r="I123" s="8">
        <v>74</v>
      </c>
      <c r="J123" s="8">
        <v>536</v>
      </c>
      <c r="K123" s="26">
        <v>11.9</v>
      </c>
      <c r="L123" s="9"/>
    </row>
    <row r="124" spans="1:12">
      <c r="A124" s="7" t="s">
        <v>85</v>
      </c>
      <c r="B124" s="8" t="s">
        <v>13</v>
      </c>
      <c r="C124" s="8" t="s">
        <v>14</v>
      </c>
      <c r="D124" s="8">
        <v>470</v>
      </c>
      <c r="E124" s="8">
        <v>663</v>
      </c>
      <c r="F124" s="8">
        <v>650</v>
      </c>
      <c r="G124" s="8">
        <v>1227</v>
      </c>
      <c r="H124" s="8">
        <v>695</v>
      </c>
      <c r="I124" s="8">
        <v>79</v>
      </c>
      <c r="J124" s="8">
        <v>537</v>
      </c>
      <c r="K124" s="26">
        <v>11.9</v>
      </c>
      <c r="L124" s="9"/>
    </row>
    <row r="125" spans="1:12">
      <c r="A125" s="7" t="s">
        <v>85</v>
      </c>
      <c r="B125" s="8" t="s">
        <v>13</v>
      </c>
      <c r="C125" s="8" t="s">
        <v>14</v>
      </c>
      <c r="D125" s="8">
        <v>470</v>
      </c>
      <c r="E125" s="8">
        <v>670</v>
      </c>
      <c r="F125" s="8">
        <v>650</v>
      </c>
      <c r="G125" s="8">
        <v>1241</v>
      </c>
      <c r="H125" s="8">
        <v>695</v>
      </c>
      <c r="I125" s="8">
        <v>80</v>
      </c>
      <c r="J125" s="8">
        <v>536</v>
      </c>
      <c r="K125" s="26">
        <v>11.9</v>
      </c>
      <c r="L125" s="9"/>
    </row>
    <row r="126" spans="1:12">
      <c r="A126" s="7" t="s">
        <v>85</v>
      </c>
      <c r="B126" s="8" t="s">
        <v>13</v>
      </c>
      <c r="C126" s="8" t="s">
        <v>14</v>
      </c>
      <c r="D126" s="8">
        <v>470</v>
      </c>
      <c r="E126" s="8">
        <v>667</v>
      </c>
      <c r="F126" s="8">
        <v>650</v>
      </c>
      <c r="G126" s="8">
        <v>1252</v>
      </c>
      <c r="H126" s="8">
        <v>695</v>
      </c>
      <c r="I126" s="8">
        <v>84</v>
      </c>
      <c r="J126" s="8">
        <v>537</v>
      </c>
      <c r="K126" s="26">
        <v>11.9</v>
      </c>
      <c r="L126" s="9"/>
    </row>
    <row r="127" spans="1:12">
      <c r="A127" s="7" t="s">
        <v>85</v>
      </c>
      <c r="B127" s="8" t="s">
        <v>13</v>
      </c>
      <c r="C127" s="8" t="s">
        <v>14</v>
      </c>
      <c r="D127" s="8">
        <v>470</v>
      </c>
      <c r="E127" s="8">
        <v>659</v>
      </c>
      <c r="F127" s="8">
        <v>650</v>
      </c>
      <c r="G127" s="8">
        <v>1269</v>
      </c>
      <c r="H127" s="8">
        <v>695</v>
      </c>
      <c r="I127" s="8">
        <v>88</v>
      </c>
      <c r="J127" s="8">
        <v>536</v>
      </c>
      <c r="K127" s="26">
        <v>11.9</v>
      </c>
      <c r="L127" s="9"/>
    </row>
    <row r="128" spans="1:12">
      <c r="A128" s="7" t="s">
        <v>85</v>
      </c>
      <c r="B128" s="8" t="s">
        <v>13</v>
      </c>
      <c r="C128" s="8" t="s">
        <v>14</v>
      </c>
      <c r="D128" s="8">
        <v>470</v>
      </c>
      <c r="E128" s="8">
        <v>668</v>
      </c>
      <c r="F128" s="8">
        <v>650</v>
      </c>
      <c r="G128" s="8">
        <v>1273</v>
      </c>
      <c r="H128" s="8">
        <v>695</v>
      </c>
      <c r="I128" s="8">
        <v>88</v>
      </c>
      <c r="J128" s="8">
        <v>537</v>
      </c>
      <c r="K128" s="26">
        <v>11.9</v>
      </c>
      <c r="L128" s="9"/>
    </row>
    <row r="129" spans="1:12">
      <c r="A129" s="7" t="s">
        <v>85</v>
      </c>
      <c r="B129" s="8" t="s">
        <v>13</v>
      </c>
      <c r="C129" s="8" t="s">
        <v>14</v>
      </c>
      <c r="D129" s="8">
        <v>470</v>
      </c>
      <c r="E129" s="8">
        <v>676</v>
      </c>
      <c r="F129" s="8">
        <v>650</v>
      </c>
      <c r="G129" s="8">
        <v>1260</v>
      </c>
      <c r="H129" s="8">
        <v>695</v>
      </c>
      <c r="I129" s="8">
        <v>87</v>
      </c>
      <c r="J129" s="8">
        <v>536</v>
      </c>
      <c r="K129" s="26">
        <v>11.9</v>
      </c>
      <c r="L129" s="9"/>
    </row>
    <row r="130" spans="1:12">
      <c r="A130" s="7" t="s">
        <v>85</v>
      </c>
      <c r="B130" s="8" t="s">
        <v>13</v>
      </c>
      <c r="C130" s="8" t="s">
        <v>14</v>
      </c>
      <c r="D130" s="8">
        <v>470</v>
      </c>
      <c r="E130" s="8">
        <v>687</v>
      </c>
      <c r="F130" s="8">
        <v>650</v>
      </c>
      <c r="G130" s="8">
        <v>1258</v>
      </c>
      <c r="H130" s="8">
        <v>695</v>
      </c>
      <c r="I130" s="8">
        <v>82</v>
      </c>
      <c r="J130" s="8">
        <v>536</v>
      </c>
      <c r="K130" s="26">
        <v>11.9</v>
      </c>
      <c r="L130" s="9"/>
    </row>
    <row r="131" spans="1:12">
      <c r="A131" s="7" t="s">
        <v>85</v>
      </c>
      <c r="B131" s="8" t="s">
        <v>13</v>
      </c>
      <c r="C131" s="8" t="s">
        <v>14</v>
      </c>
      <c r="D131" s="8">
        <v>470</v>
      </c>
      <c r="E131" s="8">
        <v>678</v>
      </c>
      <c r="F131" s="8">
        <v>650</v>
      </c>
      <c r="G131" s="8">
        <v>1257</v>
      </c>
      <c r="H131" s="8">
        <v>695</v>
      </c>
      <c r="I131" s="8">
        <v>76</v>
      </c>
      <c r="J131" s="8">
        <v>537</v>
      </c>
      <c r="K131" s="26">
        <v>11.9</v>
      </c>
      <c r="L131" s="9"/>
    </row>
    <row r="132" spans="1:12">
      <c r="A132" s="7" t="s">
        <v>85</v>
      </c>
      <c r="B132" s="8" t="s">
        <v>13</v>
      </c>
      <c r="C132" s="8" t="s">
        <v>14</v>
      </c>
      <c r="D132" s="8">
        <v>470</v>
      </c>
      <c r="E132" s="8">
        <v>669</v>
      </c>
      <c r="F132" s="8">
        <v>650</v>
      </c>
      <c r="G132" s="8">
        <v>1256</v>
      </c>
      <c r="H132" s="8">
        <v>695</v>
      </c>
      <c r="I132" s="8">
        <v>82</v>
      </c>
      <c r="J132" s="8">
        <v>536</v>
      </c>
      <c r="K132" s="26">
        <v>11.9</v>
      </c>
      <c r="L132" s="9"/>
    </row>
    <row r="133" spans="1:12">
      <c r="A133" s="7" t="s">
        <v>85</v>
      </c>
      <c r="B133" s="8" t="s">
        <v>13</v>
      </c>
      <c r="C133" s="8" t="s">
        <v>14</v>
      </c>
      <c r="D133" s="8">
        <v>470</v>
      </c>
      <c r="E133" s="8">
        <v>672</v>
      </c>
      <c r="F133" s="8">
        <v>650</v>
      </c>
      <c r="G133" s="8">
        <v>1262</v>
      </c>
      <c r="H133" s="8">
        <v>695</v>
      </c>
      <c r="I133" s="8">
        <v>80</v>
      </c>
      <c r="J133" s="8">
        <v>537</v>
      </c>
      <c r="K133" s="26">
        <v>11.9</v>
      </c>
      <c r="L133" s="9"/>
    </row>
    <row r="134" spans="1:12">
      <c r="A134" s="7" t="s">
        <v>85</v>
      </c>
      <c r="B134" s="8" t="s">
        <v>13</v>
      </c>
      <c r="C134" s="8" t="s">
        <v>14</v>
      </c>
      <c r="D134" s="8">
        <v>470</v>
      </c>
      <c r="E134" s="8">
        <v>664</v>
      </c>
      <c r="F134" s="8">
        <v>650</v>
      </c>
      <c r="G134" s="8">
        <v>1248</v>
      </c>
      <c r="H134" s="8">
        <v>695</v>
      </c>
      <c r="I134" s="8">
        <v>73</v>
      </c>
      <c r="J134" s="8">
        <v>536</v>
      </c>
      <c r="K134" s="26">
        <v>11.9</v>
      </c>
      <c r="L134" s="9"/>
    </row>
    <row r="135" spans="1:12">
      <c r="A135" s="7" t="s">
        <v>85</v>
      </c>
      <c r="B135" s="8" t="s">
        <v>13</v>
      </c>
      <c r="C135" s="8" t="s">
        <v>14</v>
      </c>
      <c r="D135" s="8">
        <v>470</v>
      </c>
      <c r="E135" s="8">
        <v>662</v>
      </c>
      <c r="F135" s="8">
        <v>650</v>
      </c>
      <c r="G135" s="8">
        <v>1243</v>
      </c>
      <c r="H135" s="8">
        <v>695</v>
      </c>
      <c r="I135" s="8">
        <v>79</v>
      </c>
      <c r="J135" s="8">
        <v>537</v>
      </c>
      <c r="K135" s="26">
        <v>11.9</v>
      </c>
      <c r="L135" s="9"/>
    </row>
    <row r="136" spans="1:12">
      <c r="A136" s="7" t="s">
        <v>85</v>
      </c>
      <c r="B136" s="8" t="s">
        <v>13</v>
      </c>
      <c r="C136" s="8" t="s">
        <v>14</v>
      </c>
      <c r="D136" s="8">
        <v>470</v>
      </c>
      <c r="E136" s="8">
        <v>670</v>
      </c>
      <c r="F136" s="8">
        <v>650</v>
      </c>
      <c r="G136" s="8">
        <v>1255</v>
      </c>
      <c r="H136" s="8">
        <v>695</v>
      </c>
      <c r="I136" s="8">
        <v>77</v>
      </c>
      <c r="J136" s="8">
        <v>536</v>
      </c>
      <c r="K136" s="26">
        <v>11.9</v>
      </c>
      <c r="L136" s="9"/>
    </row>
    <row r="137" spans="1:12">
      <c r="A137" s="7" t="s">
        <v>85</v>
      </c>
      <c r="B137" s="8" t="s">
        <v>13</v>
      </c>
      <c r="C137" s="8" t="s">
        <v>14</v>
      </c>
      <c r="D137" s="8">
        <v>470</v>
      </c>
      <c r="E137" s="8">
        <v>661</v>
      </c>
      <c r="F137" s="8">
        <v>650</v>
      </c>
      <c r="G137" s="8">
        <v>1251</v>
      </c>
      <c r="H137" s="8">
        <v>695</v>
      </c>
      <c r="I137" s="8">
        <v>79</v>
      </c>
      <c r="J137" s="8">
        <v>537</v>
      </c>
      <c r="K137" s="26">
        <v>11.9</v>
      </c>
      <c r="L137" s="9"/>
    </row>
    <row r="138" spans="1:12">
      <c r="A138" s="7" t="s">
        <v>85</v>
      </c>
      <c r="B138" s="8" t="s">
        <v>13</v>
      </c>
      <c r="C138" s="8" t="s">
        <v>14</v>
      </c>
      <c r="D138" s="8">
        <v>470</v>
      </c>
      <c r="E138" s="8">
        <v>668</v>
      </c>
      <c r="F138" s="8">
        <v>650</v>
      </c>
      <c r="G138" s="8">
        <v>1263</v>
      </c>
      <c r="H138" s="8">
        <v>695</v>
      </c>
      <c r="I138" s="8">
        <v>82</v>
      </c>
      <c r="J138" s="8">
        <v>536</v>
      </c>
      <c r="K138" s="26">
        <v>11.9</v>
      </c>
      <c r="L138" s="9"/>
    </row>
    <row r="139" spans="1:12">
      <c r="A139" s="7" t="s">
        <v>85</v>
      </c>
      <c r="B139" s="8" t="s">
        <v>13</v>
      </c>
      <c r="C139" s="8" t="s">
        <v>14</v>
      </c>
      <c r="D139" s="8">
        <v>470</v>
      </c>
      <c r="E139" s="8">
        <v>662</v>
      </c>
      <c r="F139" s="8">
        <v>650</v>
      </c>
      <c r="G139" s="8">
        <v>1258</v>
      </c>
      <c r="H139" s="8">
        <v>695</v>
      </c>
      <c r="I139" s="8">
        <v>84</v>
      </c>
      <c r="J139" s="8">
        <v>536</v>
      </c>
      <c r="K139" s="26">
        <v>11.9</v>
      </c>
      <c r="L139" s="9"/>
    </row>
    <row r="140" spans="1:12">
      <c r="A140" s="7" t="s">
        <v>85</v>
      </c>
      <c r="B140" s="8" t="s">
        <v>13</v>
      </c>
      <c r="C140" s="8" t="s">
        <v>14</v>
      </c>
      <c r="D140" s="8">
        <v>470</v>
      </c>
      <c r="E140" s="8">
        <v>674</v>
      </c>
      <c r="F140" s="8">
        <v>650</v>
      </c>
      <c r="G140" s="8">
        <v>1254</v>
      </c>
      <c r="H140" s="8">
        <v>695</v>
      </c>
      <c r="I140" s="8">
        <v>87</v>
      </c>
      <c r="J140" s="8">
        <v>536</v>
      </c>
      <c r="K140" s="26">
        <v>11.9</v>
      </c>
      <c r="L140" s="9"/>
    </row>
    <row r="141" spans="1:12">
      <c r="A141" s="7" t="s">
        <v>85</v>
      </c>
      <c r="B141" s="8" t="s">
        <v>13</v>
      </c>
      <c r="C141" s="8" t="s">
        <v>14</v>
      </c>
      <c r="D141" s="8">
        <v>470</v>
      </c>
      <c r="E141" s="8">
        <v>678</v>
      </c>
      <c r="F141" s="8">
        <v>650</v>
      </c>
      <c r="G141" s="8">
        <v>1234</v>
      </c>
      <c r="H141" s="8">
        <v>695</v>
      </c>
      <c r="I141" s="8">
        <v>84</v>
      </c>
      <c r="J141" s="8">
        <v>536</v>
      </c>
      <c r="K141" s="26">
        <v>11.9</v>
      </c>
      <c r="L141" s="9"/>
    </row>
    <row r="142" spans="1:12">
      <c r="A142" s="7" t="s">
        <v>85</v>
      </c>
      <c r="B142" s="8" t="s">
        <v>13</v>
      </c>
      <c r="C142" s="8" t="s">
        <v>14</v>
      </c>
      <c r="D142" s="8">
        <v>470</v>
      </c>
      <c r="E142" s="8">
        <v>680</v>
      </c>
      <c r="F142" s="8">
        <v>650</v>
      </c>
      <c r="G142" s="8">
        <v>1232</v>
      </c>
      <c r="H142" s="8">
        <v>695</v>
      </c>
      <c r="I142" s="8">
        <v>89</v>
      </c>
      <c r="J142" s="8">
        <v>536</v>
      </c>
      <c r="K142" s="26">
        <v>11.9</v>
      </c>
      <c r="L142" s="9"/>
    </row>
    <row r="143" spans="1:12">
      <c r="A143" s="7" t="s">
        <v>85</v>
      </c>
      <c r="B143" s="8" t="s">
        <v>13</v>
      </c>
      <c r="C143" s="8" t="s">
        <v>14</v>
      </c>
      <c r="D143" s="8">
        <v>470</v>
      </c>
      <c r="E143" s="8">
        <v>672</v>
      </c>
      <c r="F143" s="8">
        <v>650</v>
      </c>
      <c r="G143" s="8">
        <v>1230</v>
      </c>
      <c r="H143" s="8">
        <v>695</v>
      </c>
      <c r="I143" s="8">
        <v>85</v>
      </c>
      <c r="J143" s="8">
        <v>536</v>
      </c>
      <c r="K143" s="26">
        <v>11.9</v>
      </c>
      <c r="L143" s="9"/>
    </row>
    <row r="144" spans="1:12">
      <c r="A144" s="7" t="s">
        <v>85</v>
      </c>
      <c r="B144" s="8" t="s">
        <v>13</v>
      </c>
      <c r="C144" s="8" t="s">
        <v>14</v>
      </c>
      <c r="D144" s="8">
        <v>470</v>
      </c>
      <c r="E144" s="8">
        <v>674</v>
      </c>
      <c r="F144" s="8">
        <v>650</v>
      </c>
      <c r="G144" s="8">
        <v>1251</v>
      </c>
      <c r="H144" s="8">
        <v>695</v>
      </c>
      <c r="I144" s="8">
        <v>88</v>
      </c>
      <c r="J144" s="8">
        <v>537</v>
      </c>
      <c r="K144" s="26">
        <v>11.9</v>
      </c>
      <c r="L144" s="9"/>
    </row>
    <row r="145" spans="1:12">
      <c r="A145" s="7" t="s">
        <v>85</v>
      </c>
      <c r="B145" s="8" t="s">
        <v>13</v>
      </c>
      <c r="C145" s="8" t="s">
        <v>14</v>
      </c>
      <c r="D145" s="8">
        <v>470</v>
      </c>
      <c r="E145" s="8">
        <v>670</v>
      </c>
      <c r="F145" s="8">
        <v>650</v>
      </c>
      <c r="G145" s="8">
        <v>1252</v>
      </c>
      <c r="H145" s="8">
        <v>695</v>
      </c>
      <c r="I145" s="8">
        <v>82</v>
      </c>
      <c r="J145" s="8">
        <v>536</v>
      </c>
      <c r="K145" s="26">
        <v>11.9</v>
      </c>
      <c r="L145" s="9"/>
    </row>
    <row r="146" spans="1:12">
      <c r="A146" s="7" t="s">
        <v>15</v>
      </c>
      <c r="B146" s="8"/>
      <c r="C146" s="8"/>
      <c r="D146" s="8">
        <f>AVERAGE(D117:D145)</f>
        <v>470</v>
      </c>
      <c r="E146" s="8">
        <f t="shared" ref="E146:K146" si="11">AVERAGE(E117:E145)</f>
        <v>671.0344827586207</v>
      </c>
      <c r="F146" s="8">
        <f t="shared" si="11"/>
        <v>650</v>
      </c>
      <c r="G146" s="8">
        <f t="shared" si="11"/>
        <v>1248.6896551724137</v>
      </c>
      <c r="H146" s="8">
        <f t="shared" si="11"/>
        <v>695</v>
      </c>
      <c r="I146" s="8">
        <f t="shared" si="11"/>
        <v>81.65517241379311</v>
      </c>
      <c r="J146" s="8">
        <f t="shared" si="11"/>
        <v>536.44827586206895</v>
      </c>
      <c r="K146" s="8">
        <f t="shared" si="11"/>
        <v>11.899999999999997</v>
      </c>
      <c r="L146" s="9"/>
    </row>
    <row r="147" spans="1:12" ht="13.5" thickBot="1">
      <c r="A147" s="7" t="s">
        <v>16</v>
      </c>
      <c r="B147" s="8"/>
      <c r="C147" s="8"/>
      <c r="D147" s="8">
        <f>STDEV(D117:D145)</f>
        <v>0</v>
      </c>
      <c r="E147" s="8">
        <f t="shared" ref="E147:K147" si="12">STDEV(E117:E145)</f>
        <v>6.9615410784676186</v>
      </c>
      <c r="F147" s="8">
        <f t="shared" si="12"/>
        <v>0</v>
      </c>
      <c r="G147" s="8">
        <f t="shared" si="12"/>
        <v>15.469101572110644</v>
      </c>
      <c r="H147" s="8">
        <f t="shared" si="12"/>
        <v>0</v>
      </c>
      <c r="I147" s="8">
        <f t="shared" si="12"/>
        <v>5.4397732494035171</v>
      </c>
      <c r="J147" s="8">
        <f t="shared" si="12"/>
        <v>0.50612017887847582</v>
      </c>
      <c r="K147" s="8">
        <f t="shared" si="12"/>
        <v>3.6155984488964594E-15</v>
      </c>
      <c r="L147" s="9"/>
    </row>
    <row r="148" spans="1:12">
      <c r="A148" s="4" t="s">
        <v>87</v>
      </c>
      <c r="B148" s="5" t="s">
        <v>13</v>
      </c>
      <c r="C148" s="5" t="s">
        <v>14</v>
      </c>
      <c r="D148" s="5">
        <v>470</v>
      </c>
      <c r="E148" s="5">
        <v>714</v>
      </c>
      <c r="F148" s="5">
        <v>650</v>
      </c>
      <c r="G148" s="5">
        <v>1437</v>
      </c>
      <c r="H148" s="5">
        <v>695</v>
      </c>
      <c r="I148" s="5">
        <v>301</v>
      </c>
      <c r="J148" s="5">
        <v>536</v>
      </c>
      <c r="K148" s="24">
        <v>11.9</v>
      </c>
      <c r="L148" s="25" t="s">
        <v>88</v>
      </c>
    </row>
    <row r="149" spans="1:12">
      <c r="A149" s="7" t="s">
        <v>87</v>
      </c>
      <c r="B149" s="8" t="s">
        <v>13</v>
      </c>
      <c r="C149" s="8" t="s">
        <v>14</v>
      </c>
      <c r="D149" s="8">
        <v>470</v>
      </c>
      <c r="E149" s="8">
        <v>721</v>
      </c>
      <c r="F149" s="8">
        <v>650</v>
      </c>
      <c r="G149" s="8">
        <v>1435</v>
      </c>
      <c r="H149" s="8">
        <v>695</v>
      </c>
      <c r="I149" s="8">
        <v>294</v>
      </c>
      <c r="J149" s="8">
        <v>536</v>
      </c>
      <c r="K149" s="26">
        <v>11.9</v>
      </c>
      <c r="L149" s="9"/>
    </row>
    <row r="150" spans="1:12">
      <c r="A150" s="7" t="s">
        <v>87</v>
      </c>
      <c r="B150" s="8" t="s">
        <v>13</v>
      </c>
      <c r="C150" s="8" t="s">
        <v>14</v>
      </c>
      <c r="D150" s="8">
        <v>470</v>
      </c>
      <c r="E150" s="8">
        <v>716</v>
      </c>
      <c r="F150" s="8">
        <v>650</v>
      </c>
      <c r="G150" s="8">
        <v>1460</v>
      </c>
      <c r="H150" s="8">
        <v>695</v>
      </c>
      <c r="I150" s="8">
        <v>302</v>
      </c>
      <c r="J150" s="8">
        <v>536</v>
      </c>
      <c r="K150" s="26">
        <v>11.9</v>
      </c>
      <c r="L150" s="9"/>
    </row>
    <row r="151" spans="1:12">
      <c r="A151" s="7" t="s">
        <v>87</v>
      </c>
      <c r="B151" s="8" t="s">
        <v>13</v>
      </c>
      <c r="C151" s="8" t="s">
        <v>14</v>
      </c>
      <c r="D151" s="8">
        <v>470</v>
      </c>
      <c r="E151" s="8">
        <v>709</v>
      </c>
      <c r="F151" s="8">
        <v>650</v>
      </c>
      <c r="G151" s="8">
        <v>1449</v>
      </c>
      <c r="H151" s="8">
        <v>695</v>
      </c>
      <c r="I151" s="8">
        <v>293</v>
      </c>
      <c r="J151" s="8">
        <v>536</v>
      </c>
      <c r="K151" s="26">
        <v>11.9</v>
      </c>
      <c r="L151" s="9"/>
    </row>
    <row r="152" spans="1:12">
      <c r="A152" s="7" t="s">
        <v>87</v>
      </c>
      <c r="B152" s="8" t="s">
        <v>13</v>
      </c>
      <c r="C152" s="8" t="s">
        <v>14</v>
      </c>
      <c r="D152" s="8">
        <v>470</v>
      </c>
      <c r="E152" s="8">
        <v>719</v>
      </c>
      <c r="F152" s="8">
        <v>650</v>
      </c>
      <c r="G152" s="8">
        <v>1407</v>
      </c>
      <c r="H152" s="8">
        <v>695</v>
      </c>
      <c r="I152" s="8">
        <v>292</v>
      </c>
      <c r="J152" s="8">
        <v>536</v>
      </c>
      <c r="K152" s="26">
        <v>11.9</v>
      </c>
      <c r="L152" s="9"/>
    </row>
    <row r="153" spans="1:12">
      <c r="A153" s="7" t="s">
        <v>87</v>
      </c>
      <c r="B153" s="8" t="s">
        <v>13</v>
      </c>
      <c r="C153" s="8" t="s">
        <v>14</v>
      </c>
      <c r="D153" s="8">
        <v>470</v>
      </c>
      <c r="E153" s="8">
        <v>731</v>
      </c>
      <c r="F153" s="8">
        <v>650</v>
      </c>
      <c r="G153" s="8">
        <v>1379</v>
      </c>
      <c r="H153" s="8">
        <v>695</v>
      </c>
      <c r="I153" s="8">
        <v>299</v>
      </c>
      <c r="J153" s="8">
        <v>536</v>
      </c>
      <c r="K153" s="26">
        <v>11.9</v>
      </c>
      <c r="L153" s="9"/>
    </row>
    <row r="154" spans="1:12">
      <c r="A154" s="7" t="s">
        <v>87</v>
      </c>
      <c r="B154" s="8" t="s">
        <v>13</v>
      </c>
      <c r="C154" s="8" t="s">
        <v>14</v>
      </c>
      <c r="D154" s="8">
        <v>470</v>
      </c>
      <c r="E154" s="8">
        <v>744</v>
      </c>
      <c r="F154" s="8">
        <v>650</v>
      </c>
      <c r="G154" s="8">
        <v>1388</v>
      </c>
      <c r="H154" s="8">
        <v>695</v>
      </c>
      <c r="I154" s="8">
        <v>307</v>
      </c>
      <c r="J154" s="8">
        <v>536</v>
      </c>
      <c r="K154" s="26">
        <v>11.9</v>
      </c>
      <c r="L154" s="9"/>
    </row>
    <row r="155" spans="1:12">
      <c r="A155" s="7" t="s">
        <v>87</v>
      </c>
      <c r="B155" s="8" t="s">
        <v>13</v>
      </c>
      <c r="C155" s="8" t="s">
        <v>14</v>
      </c>
      <c r="D155" s="8">
        <v>470</v>
      </c>
      <c r="E155" s="8">
        <v>749</v>
      </c>
      <c r="F155" s="8">
        <v>650</v>
      </c>
      <c r="G155" s="8">
        <v>1384</v>
      </c>
      <c r="H155" s="8">
        <v>695</v>
      </c>
      <c r="I155" s="8">
        <v>307</v>
      </c>
      <c r="J155" s="8">
        <v>536</v>
      </c>
      <c r="K155" s="26">
        <v>11.9</v>
      </c>
      <c r="L155" s="9"/>
    </row>
    <row r="156" spans="1:12">
      <c r="A156" s="7" t="s">
        <v>87</v>
      </c>
      <c r="B156" s="8" t="s">
        <v>13</v>
      </c>
      <c r="C156" s="8" t="s">
        <v>14</v>
      </c>
      <c r="D156" s="8">
        <v>470</v>
      </c>
      <c r="E156" s="8">
        <v>737</v>
      </c>
      <c r="F156" s="8">
        <v>650</v>
      </c>
      <c r="G156" s="8">
        <v>1395</v>
      </c>
      <c r="H156" s="8">
        <v>695</v>
      </c>
      <c r="I156" s="8">
        <v>311</v>
      </c>
      <c r="J156" s="8">
        <v>536</v>
      </c>
      <c r="K156" s="26">
        <v>11.9</v>
      </c>
      <c r="L156" s="9"/>
    </row>
    <row r="157" spans="1:12">
      <c r="A157" s="7" t="s">
        <v>87</v>
      </c>
      <c r="B157" s="8" t="s">
        <v>13</v>
      </c>
      <c r="C157" s="8" t="s">
        <v>14</v>
      </c>
      <c r="D157" s="8">
        <v>470</v>
      </c>
      <c r="E157" s="8">
        <v>723</v>
      </c>
      <c r="F157" s="8">
        <v>650</v>
      </c>
      <c r="G157" s="8">
        <v>1380</v>
      </c>
      <c r="H157" s="8">
        <v>695</v>
      </c>
      <c r="I157" s="8">
        <v>316</v>
      </c>
      <c r="J157" s="8">
        <v>536</v>
      </c>
      <c r="K157" s="26">
        <v>11.9</v>
      </c>
      <c r="L157" s="9"/>
    </row>
    <row r="158" spans="1:12">
      <c r="A158" s="7" t="s">
        <v>87</v>
      </c>
      <c r="B158" s="8" t="s">
        <v>13</v>
      </c>
      <c r="C158" s="8" t="s">
        <v>14</v>
      </c>
      <c r="D158" s="8">
        <v>470</v>
      </c>
      <c r="E158" s="8">
        <v>737</v>
      </c>
      <c r="F158" s="8">
        <v>650</v>
      </c>
      <c r="G158" s="8">
        <v>1379</v>
      </c>
      <c r="H158" s="8">
        <v>695</v>
      </c>
      <c r="I158" s="8">
        <v>324</v>
      </c>
      <c r="J158" s="8">
        <v>536</v>
      </c>
      <c r="K158" s="26">
        <v>11.9</v>
      </c>
      <c r="L158" s="9"/>
    </row>
    <row r="159" spans="1:12">
      <c r="A159" s="7" t="s">
        <v>87</v>
      </c>
      <c r="B159" s="8" t="s">
        <v>13</v>
      </c>
      <c r="C159" s="8" t="s">
        <v>14</v>
      </c>
      <c r="D159" s="8">
        <v>470</v>
      </c>
      <c r="E159" s="8">
        <v>738</v>
      </c>
      <c r="F159" s="8">
        <v>650</v>
      </c>
      <c r="G159" s="8">
        <v>1379</v>
      </c>
      <c r="H159" s="8">
        <v>695</v>
      </c>
      <c r="I159" s="8">
        <v>331</v>
      </c>
      <c r="J159" s="8">
        <v>536</v>
      </c>
      <c r="K159" s="26">
        <v>11.9</v>
      </c>
      <c r="L159" s="9"/>
    </row>
    <row r="160" spans="1:12">
      <c r="A160" s="7" t="s">
        <v>87</v>
      </c>
      <c r="B160" s="8" t="s">
        <v>13</v>
      </c>
      <c r="C160" s="8" t="s">
        <v>14</v>
      </c>
      <c r="D160" s="8">
        <v>470</v>
      </c>
      <c r="E160" s="8">
        <v>725</v>
      </c>
      <c r="F160" s="8">
        <v>650</v>
      </c>
      <c r="G160" s="8">
        <v>1387</v>
      </c>
      <c r="H160" s="8">
        <v>695</v>
      </c>
      <c r="I160" s="8">
        <v>335</v>
      </c>
      <c r="J160" s="8">
        <v>536</v>
      </c>
      <c r="K160" s="26">
        <v>11.9</v>
      </c>
      <c r="L160" s="9"/>
    </row>
    <row r="161" spans="1:12">
      <c r="A161" s="7" t="s">
        <v>87</v>
      </c>
      <c r="B161" s="8" t="s">
        <v>13</v>
      </c>
      <c r="C161" s="8" t="s">
        <v>14</v>
      </c>
      <c r="D161" s="8">
        <v>470</v>
      </c>
      <c r="E161" s="8">
        <v>711</v>
      </c>
      <c r="F161" s="8">
        <v>650</v>
      </c>
      <c r="G161" s="8">
        <v>1383</v>
      </c>
      <c r="H161" s="8">
        <v>695</v>
      </c>
      <c r="I161" s="8">
        <v>341</v>
      </c>
      <c r="J161" s="8">
        <v>536</v>
      </c>
      <c r="K161" s="26">
        <v>11.9</v>
      </c>
      <c r="L161" s="9"/>
    </row>
    <row r="162" spans="1:12">
      <c r="A162" s="7" t="s">
        <v>87</v>
      </c>
      <c r="B162" s="8" t="s">
        <v>13</v>
      </c>
      <c r="C162" s="8" t="s">
        <v>14</v>
      </c>
      <c r="D162" s="8">
        <v>470</v>
      </c>
      <c r="E162" s="8">
        <v>710</v>
      </c>
      <c r="F162" s="8">
        <v>650</v>
      </c>
      <c r="G162" s="8">
        <v>1381</v>
      </c>
      <c r="H162" s="8">
        <v>695</v>
      </c>
      <c r="I162" s="8">
        <v>338</v>
      </c>
      <c r="J162" s="8">
        <v>536</v>
      </c>
      <c r="K162" s="26">
        <v>11.9</v>
      </c>
      <c r="L162" s="9"/>
    </row>
    <row r="163" spans="1:12">
      <c r="A163" s="7" t="s">
        <v>87</v>
      </c>
      <c r="B163" s="8" t="s">
        <v>13</v>
      </c>
      <c r="C163" s="8" t="s">
        <v>14</v>
      </c>
      <c r="D163" s="8">
        <v>470</v>
      </c>
      <c r="E163" s="8">
        <v>710</v>
      </c>
      <c r="F163" s="8">
        <v>650</v>
      </c>
      <c r="G163" s="8">
        <v>1371</v>
      </c>
      <c r="H163" s="8">
        <v>695</v>
      </c>
      <c r="I163" s="8">
        <v>324</v>
      </c>
      <c r="J163" s="8">
        <v>536</v>
      </c>
      <c r="K163" s="26">
        <v>11.9</v>
      </c>
      <c r="L163" s="9"/>
    </row>
    <row r="164" spans="1:12">
      <c r="A164" s="7" t="s">
        <v>87</v>
      </c>
      <c r="B164" s="8" t="s">
        <v>13</v>
      </c>
      <c r="C164" s="8" t="s">
        <v>14</v>
      </c>
      <c r="D164" s="8">
        <v>470</v>
      </c>
      <c r="E164" s="8">
        <v>716</v>
      </c>
      <c r="F164" s="8">
        <v>650</v>
      </c>
      <c r="G164" s="8">
        <v>1360</v>
      </c>
      <c r="H164" s="8">
        <v>695</v>
      </c>
      <c r="I164" s="8">
        <v>304</v>
      </c>
      <c r="J164" s="8">
        <v>536</v>
      </c>
      <c r="K164" s="26">
        <v>11.9</v>
      </c>
      <c r="L164" s="9"/>
    </row>
    <row r="165" spans="1:12">
      <c r="A165" s="7" t="s">
        <v>87</v>
      </c>
      <c r="B165" s="8" t="s">
        <v>13</v>
      </c>
      <c r="C165" s="8" t="s">
        <v>14</v>
      </c>
      <c r="D165" s="8">
        <v>470</v>
      </c>
      <c r="E165" s="8">
        <v>727</v>
      </c>
      <c r="F165" s="8">
        <v>650</v>
      </c>
      <c r="G165" s="8">
        <v>1350</v>
      </c>
      <c r="H165" s="8">
        <v>695</v>
      </c>
      <c r="I165" s="8">
        <v>289</v>
      </c>
      <c r="J165" s="8">
        <v>536</v>
      </c>
      <c r="K165" s="26">
        <v>11.9</v>
      </c>
      <c r="L165" s="9"/>
    </row>
    <row r="166" spans="1:12">
      <c r="A166" s="7" t="s">
        <v>87</v>
      </c>
      <c r="B166" s="8" t="s">
        <v>13</v>
      </c>
      <c r="C166" s="8" t="s">
        <v>14</v>
      </c>
      <c r="D166" s="8">
        <v>470</v>
      </c>
      <c r="E166" s="8">
        <v>743</v>
      </c>
      <c r="F166" s="8">
        <v>650</v>
      </c>
      <c r="G166" s="8">
        <v>1354</v>
      </c>
      <c r="H166" s="8">
        <v>695</v>
      </c>
      <c r="I166" s="8">
        <v>277</v>
      </c>
      <c r="J166" s="8">
        <v>536</v>
      </c>
      <c r="K166" s="26">
        <v>11.9</v>
      </c>
      <c r="L166" s="9"/>
    </row>
    <row r="167" spans="1:12">
      <c r="A167" s="7" t="s">
        <v>87</v>
      </c>
      <c r="B167" s="8" t="s">
        <v>13</v>
      </c>
      <c r="C167" s="8" t="s">
        <v>14</v>
      </c>
      <c r="D167" s="8">
        <v>470</v>
      </c>
      <c r="E167" s="8">
        <v>748</v>
      </c>
      <c r="F167" s="8">
        <v>650</v>
      </c>
      <c r="G167" s="8">
        <v>1347</v>
      </c>
      <c r="H167" s="8">
        <v>695</v>
      </c>
      <c r="I167" s="8">
        <v>274</v>
      </c>
      <c r="J167" s="8">
        <v>536</v>
      </c>
      <c r="K167" s="26">
        <v>11.9</v>
      </c>
      <c r="L167" s="9"/>
    </row>
    <row r="168" spans="1:12">
      <c r="A168" s="7" t="s">
        <v>87</v>
      </c>
      <c r="B168" s="8" t="s">
        <v>13</v>
      </c>
      <c r="C168" s="8" t="s">
        <v>14</v>
      </c>
      <c r="D168" s="8">
        <v>470</v>
      </c>
      <c r="E168" s="8">
        <v>746</v>
      </c>
      <c r="F168" s="8">
        <v>650</v>
      </c>
      <c r="G168" s="8">
        <v>1322</v>
      </c>
      <c r="H168" s="8">
        <v>695</v>
      </c>
      <c r="I168" s="8">
        <v>265</v>
      </c>
      <c r="J168" s="8">
        <v>536</v>
      </c>
      <c r="K168" s="26">
        <v>11.9</v>
      </c>
      <c r="L168" s="9"/>
    </row>
    <row r="169" spans="1:12">
      <c r="A169" s="7" t="s">
        <v>87</v>
      </c>
      <c r="B169" s="8" t="s">
        <v>13</v>
      </c>
      <c r="C169" s="8" t="s">
        <v>14</v>
      </c>
      <c r="D169" s="8">
        <v>470</v>
      </c>
      <c r="E169" s="8">
        <v>761</v>
      </c>
      <c r="F169" s="8">
        <v>650</v>
      </c>
      <c r="G169" s="8">
        <v>1307</v>
      </c>
      <c r="H169" s="8">
        <v>695</v>
      </c>
      <c r="I169" s="8">
        <v>254</v>
      </c>
      <c r="J169" s="8">
        <v>536</v>
      </c>
      <c r="K169" s="26">
        <v>11.9</v>
      </c>
      <c r="L169" s="9"/>
    </row>
    <row r="170" spans="1:12">
      <c r="A170" s="7" t="s">
        <v>87</v>
      </c>
      <c r="B170" s="8" t="s">
        <v>13</v>
      </c>
      <c r="C170" s="8" t="s">
        <v>14</v>
      </c>
      <c r="D170" s="8">
        <v>470</v>
      </c>
      <c r="E170" s="8">
        <v>770</v>
      </c>
      <c r="F170" s="8">
        <v>650</v>
      </c>
      <c r="G170" s="8">
        <v>1303</v>
      </c>
      <c r="H170" s="8">
        <v>695</v>
      </c>
      <c r="I170" s="8">
        <v>251</v>
      </c>
      <c r="J170" s="8">
        <v>536</v>
      </c>
      <c r="K170" s="26">
        <v>11.9</v>
      </c>
      <c r="L170" s="9"/>
    </row>
    <row r="171" spans="1:12">
      <c r="A171" s="7" t="s">
        <v>87</v>
      </c>
      <c r="B171" s="8" t="s">
        <v>13</v>
      </c>
      <c r="C171" s="8" t="s">
        <v>14</v>
      </c>
      <c r="D171" s="8">
        <v>470</v>
      </c>
      <c r="E171" s="8">
        <v>744</v>
      </c>
      <c r="F171" s="8">
        <v>650</v>
      </c>
      <c r="G171" s="8">
        <v>1309</v>
      </c>
      <c r="H171" s="8">
        <v>695</v>
      </c>
      <c r="I171" s="8">
        <v>251</v>
      </c>
      <c r="J171" s="8">
        <v>536</v>
      </c>
      <c r="K171" s="26">
        <v>11.9</v>
      </c>
      <c r="L171" s="9"/>
    </row>
    <row r="172" spans="1:12">
      <c r="A172" s="7" t="s">
        <v>87</v>
      </c>
      <c r="B172" s="8" t="s">
        <v>13</v>
      </c>
      <c r="C172" s="8" t="s">
        <v>14</v>
      </c>
      <c r="D172" s="8">
        <v>470</v>
      </c>
      <c r="E172" s="8">
        <v>734</v>
      </c>
      <c r="F172" s="8">
        <v>650</v>
      </c>
      <c r="G172" s="8">
        <v>1324</v>
      </c>
      <c r="H172" s="8">
        <v>695</v>
      </c>
      <c r="I172" s="8">
        <v>248</v>
      </c>
      <c r="J172" s="8">
        <v>536</v>
      </c>
      <c r="K172" s="26">
        <v>11.9</v>
      </c>
      <c r="L172" s="9"/>
    </row>
    <row r="173" spans="1:12">
      <c r="A173" s="7" t="s">
        <v>87</v>
      </c>
      <c r="B173" s="8" t="s">
        <v>13</v>
      </c>
      <c r="C173" s="8" t="s">
        <v>14</v>
      </c>
      <c r="D173" s="8">
        <v>470</v>
      </c>
      <c r="E173" s="8">
        <v>735</v>
      </c>
      <c r="F173" s="8">
        <v>650</v>
      </c>
      <c r="G173" s="8">
        <v>1327</v>
      </c>
      <c r="H173" s="8">
        <v>695</v>
      </c>
      <c r="I173" s="8">
        <v>255</v>
      </c>
      <c r="J173" s="8">
        <v>536</v>
      </c>
      <c r="K173" s="26">
        <v>11.9</v>
      </c>
      <c r="L173" s="9"/>
    </row>
    <row r="174" spans="1:12">
      <c r="A174" s="7" t="s">
        <v>87</v>
      </c>
      <c r="B174" s="8" t="s">
        <v>13</v>
      </c>
      <c r="C174" s="8" t="s">
        <v>14</v>
      </c>
      <c r="D174" s="8">
        <v>470</v>
      </c>
      <c r="E174" s="8">
        <v>744</v>
      </c>
      <c r="F174" s="8">
        <v>650</v>
      </c>
      <c r="G174" s="8">
        <v>1332</v>
      </c>
      <c r="H174" s="8">
        <v>695</v>
      </c>
      <c r="I174" s="8">
        <v>265</v>
      </c>
      <c r="J174" s="8">
        <v>536</v>
      </c>
      <c r="K174" s="26">
        <v>11.9</v>
      </c>
      <c r="L174" s="9"/>
    </row>
    <row r="175" spans="1:12">
      <c r="A175" s="7" t="s">
        <v>87</v>
      </c>
      <c r="B175" s="8" t="s">
        <v>13</v>
      </c>
      <c r="C175" s="8" t="s">
        <v>14</v>
      </c>
      <c r="D175" s="8">
        <v>470</v>
      </c>
      <c r="E175" s="8">
        <v>741</v>
      </c>
      <c r="F175" s="8">
        <v>650</v>
      </c>
      <c r="G175" s="8">
        <v>1337</v>
      </c>
      <c r="H175" s="8">
        <v>695</v>
      </c>
      <c r="I175" s="8">
        <v>271</v>
      </c>
      <c r="J175" s="8">
        <v>536</v>
      </c>
      <c r="K175" s="26">
        <v>11.9</v>
      </c>
      <c r="L175" s="9"/>
    </row>
    <row r="176" spans="1:12">
      <c r="A176" s="7" t="s">
        <v>87</v>
      </c>
      <c r="B176" s="8" t="s">
        <v>13</v>
      </c>
      <c r="C176" s="8" t="s">
        <v>14</v>
      </c>
      <c r="D176" s="8">
        <v>470</v>
      </c>
      <c r="E176" s="8">
        <v>750</v>
      </c>
      <c r="F176" s="8">
        <v>650</v>
      </c>
      <c r="G176" s="8">
        <v>1344</v>
      </c>
      <c r="H176" s="8">
        <v>695</v>
      </c>
      <c r="I176" s="8">
        <v>264</v>
      </c>
      <c r="J176" s="8">
        <v>536</v>
      </c>
      <c r="K176" s="26">
        <v>11.9</v>
      </c>
      <c r="L176" s="9"/>
    </row>
    <row r="177" spans="1:12">
      <c r="A177" s="7" t="s">
        <v>87</v>
      </c>
      <c r="B177" s="8" t="s">
        <v>13</v>
      </c>
      <c r="C177" s="8" t="s">
        <v>14</v>
      </c>
      <c r="D177" s="8">
        <v>470</v>
      </c>
      <c r="E177" s="8">
        <v>737</v>
      </c>
      <c r="F177" s="8">
        <v>650</v>
      </c>
      <c r="G177" s="8">
        <v>1345</v>
      </c>
      <c r="H177" s="8">
        <v>695</v>
      </c>
      <c r="I177" s="8">
        <v>265</v>
      </c>
      <c r="J177" s="8">
        <v>536</v>
      </c>
      <c r="K177" s="26">
        <v>11.9</v>
      </c>
      <c r="L177" s="9"/>
    </row>
    <row r="178" spans="1:12">
      <c r="A178" s="7" t="s">
        <v>87</v>
      </c>
      <c r="B178" s="8" t="s">
        <v>13</v>
      </c>
      <c r="C178" s="8" t="s">
        <v>14</v>
      </c>
      <c r="D178" s="8">
        <v>470</v>
      </c>
      <c r="E178" s="8">
        <v>748</v>
      </c>
      <c r="F178" s="8">
        <v>650</v>
      </c>
      <c r="G178" s="8">
        <v>1351</v>
      </c>
      <c r="H178" s="8">
        <v>695</v>
      </c>
      <c r="I178" s="8">
        <v>255</v>
      </c>
      <c r="J178" s="8">
        <v>536</v>
      </c>
      <c r="K178" s="26">
        <v>11.9</v>
      </c>
      <c r="L178" s="9"/>
    </row>
    <row r="179" spans="1:12">
      <c r="A179" s="7" t="s">
        <v>87</v>
      </c>
      <c r="B179" s="8" t="s">
        <v>13</v>
      </c>
      <c r="C179" s="8" t="s">
        <v>14</v>
      </c>
      <c r="D179" s="8">
        <v>470</v>
      </c>
      <c r="E179" s="8">
        <v>763</v>
      </c>
      <c r="F179" s="8">
        <v>650</v>
      </c>
      <c r="G179" s="8">
        <v>1349</v>
      </c>
      <c r="H179" s="8">
        <v>695</v>
      </c>
      <c r="I179" s="8">
        <v>250</v>
      </c>
      <c r="J179" s="8">
        <v>536</v>
      </c>
      <c r="K179" s="26">
        <v>11.9</v>
      </c>
      <c r="L179" s="9"/>
    </row>
    <row r="180" spans="1:12">
      <c r="A180" s="7" t="s">
        <v>87</v>
      </c>
      <c r="B180" s="8" t="s">
        <v>13</v>
      </c>
      <c r="C180" s="8" t="s">
        <v>14</v>
      </c>
      <c r="D180" s="8">
        <v>470</v>
      </c>
      <c r="E180" s="8">
        <v>750</v>
      </c>
      <c r="F180" s="8">
        <v>650</v>
      </c>
      <c r="G180" s="8">
        <v>1349</v>
      </c>
      <c r="H180" s="8">
        <v>695</v>
      </c>
      <c r="I180" s="8">
        <v>260</v>
      </c>
      <c r="J180" s="8">
        <v>536</v>
      </c>
      <c r="K180" s="26">
        <v>11.9</v>
      </c>
      <c r="L180" s="9"/>
    </row>
    <row r="181" spans="1:12" ht="13.5" thickBot="1">
      <c r="A181" s="10" t="s">
        <v>87</v>
      </c>
      <c r="B181" s="11" t="s">
        <v>13</v>
      </c>
      <c r="C181" s="11" t="s">
        <v>14</v>
      </c>
      <c r="D181" s="11">
        <v>470</v>
      </c>
      <c r="E181" s="11">
        <v>768</v>
      </c>
      <c r="F181" s="11">
        <v>650</v>
      </c>
      <c r="G181" s="11">
        <v>1340</v>
      </c>
      <c r="H181" s="11">
        <v>695</v>
      </c>
      <c r="I181" s="11">
        <v>274</v>
      </c>
      <c r="J181" s="11">
        <v>536</v>
      </c>
      <c r="K181" s="27">
        <v>11.9</v>
      </c>
      <c r="L181" s="12"/>
    </row>
    <row r="182" spans="1:12">
      <c r="A182" s="7" t="s">
        <v>15</v>
      </c>
      <c r="B182" s="8"/>
      <c r="C182" s="8"/>
      <c r="D182" s="8">
        <f>AVERAGE(D148:D181)</f>
        <v>470</v>
      </c>
      <c r="E182" s="8">
        <f>AVERAGE(E148:E181)</f>
        <v>735.85294117647061</v>
      </c>
      <c r="F182" s="8">
        <f t="shared" ref="F182:K182" si="13">AVERAGE(F148:F181)</f>
        <v>650</v>
      </c>
      <c r="G182" s="8">
        <f t="shared" si="13"/>
        <v>1366</v>
      </c>
      <c r="H182" s="8">
        <f t="shared" si="13"/>
        <v>695</v>
      </c>
      <c r="I182" s="8">
        <f t="shared" si="13"/>
        <v>287.85294117647061</v>
      </c>
      <c r="J182" s="8">
        <f t="shared" si="13"/>
        <v>536</v>
      </c>
      <c r="K182" s="8">
        <f t="shared" si="13"/>
        <v>11.899999999999993</v>
      </c>
      <c r="L182" s="9"/>
    </row>
    <row r="183" spans="1:12">
      <c r="A183" s="7" t="s">
        <v>16</v>
      </c>
      <c r="B183" s="8"/>
      <c r="C183" s="8"/>
      <c r="D183" s="8">
        <f>STDEV(D148:D181)</f>
        <v>0</v>
      </c>
      <c r="E183" s="8">
        <f t="shared" ref="E183:K183" si="14">STDEV(E148:E181)</f>
        <v>17.109508880083236</v>
      </c>
      <c r="F183" s="8">
        <f t="shared" si="14"/>
        <v>0</v>
      </c>
      <c r="G183" s="8">
        <f t="shared" si="14"/>
        <v>39.565059577788325</v>
      </c>
      <c r="H183" s="8">
        <f t="shared" si="14"/>
        <v>0</v>
      </c>
      <c r="I183" s="8">
        <f t="shared" si="14"/>
        <v>28.96092702448675</v>
      </c>
      <c r="J183" s="8">
        <f t="shared" si="14"/>
        <v>0</v>
      </c>
      <c r="K183" s="8">
        <f t="shared" si="14"/>
        <v>7.2122818852811896E-15</v>
      </c>
      <c r="L183" s="9"/>
    </row>
    <row r="184" spans="1:12">
      <c r="A184" s="29" t="s">
        <v>89</v>
      </c>
      <c r="B184" s="8" t="s">
        <v>13</v>
      </c>
      <c r="C184" s="8" t="s">
        <v>14</v>
      </c>
      <c r="D184" s="8">
        <v>470</v>
      </c>
      <c r="E184" s="8">
        <v>784</v>
      </c>
      <c r="F184" s="8">
        <v>650</v>
      </c>
      <c r="G184" s="8">
        <v>1497</v>
      </c>
      <c r="H184" s="8">
        <v>695</v>
      </c>
      <c r="I184" s="8">
        <v>540</v>
      </c>
      <c r="J184" s="8">
        <v>536</v>
      </c>
      <c r="K184" s="26">
        <v>11.9</v>
      </c>
      <c r="L184" s="28" t="s">
        <v>90</v>
      </c>
    </row>
    <row r="185" spans="1:12">
      <c r="A185" s="29" t="s">
        <v>89</v>
      </c>
      <c r="B185" s="8" t="s">
        <v>13</v>
      </c>
      <c r="C185" s="8" t="s">
        <v>14</v>
      </c>
      <c r="D185" s="8">
        <v>470</v>
      </c>
      <c r="E185" s="8">
        <v>778</v>
      </c>
      <c r="F185" s="8">
        <v>650</v>
      </c>
      <c r="G185" s="8">
        <v>1497</v>
      </c>
      <c r="H185" s="8">
        <v>695</v>
      </c>
      <c r="I185" s="8">
        <v>513</v>
      </c>
      <c r="J185" s="8">
        <v>536</v>
      </c>
      <c r="K185" s="26">
        <v>11.9</v>
      </c>
      <c r="L185" s="9"/>
    </row>
    <row r="186" spans="1:12">
      <c r="A186" s="29" t="s">
        <v>89</v>
      </c>
      <c r="B186" s="8" t="s">
        <v>13</v>
      </c>
      <c r="C186" s="8" t="s">
        <v>14</v>
      </c>
      <c r="D186" s="8">
        <v>470</v>
      </c>
      <c r="E186" s="8">
        <v>898</v>
      </c>
      <c r="F186" s="8">
        <v>650</v>
      </c>
      <c r="G186" s="8">
        <v>1509</v>
      </c>
      <c r="H186" s="8">
        <v>695</v>
      </c>
      <c r="I186" s="8">
        <v>546</v>
      </c>
      <c r="J186" s="8">
        <v>536</v>
      </c>
      <c r="K186" s="26">
        <v>11.9</v>
      </c>
      <c r="L186" s="9"/>
    </row>
    <row r="187" spans="1:12">
      <c r="A187" s="29" t="s">
        <v>89</v>
      </c>
      <c r="B187" s="8" t="s">
        <v>13</v>
      </c>
      <c r="C187" s="8" t="s">
        <v>14</v>
      </c>
      <c r="D187" s="8">
        <v>470</v>
      </c>
      <c r="E187" s="8">
        <v>815</v>
      </c>
      <c r="F187" s="8">
        <v>650</v>
      </c>
      <c r="G187" s="8">
        <v>1543</v>
      </c>
      <c r="H187" s="8">
        <v>695</v>
      </c>
      <c r="I187" s="8">
        <v>533</v>
      </c>
      <c r="J187" s="8">
        <v>536</v>
      </c>
      <c r="K187" s="26">
        <v>11.9</v>
      </c>
      <c r="L187" s="9"/>
    </row>
    <row r="188" spans="1:12">
      <c r="A188" s="29" t="s">
        <v>89</v>
      </c>
      <c r="B188" s="8" t="s">
        <v>13</v>
      </c>
      <c r="C188" s="8" t="s">
        <v>14</v>
      </c>
      <c r="D188" s="8">
        <v>470</v>
      </c>
      <c r="E188" s="8">
        <v>791</v>
      </c>
      <c r="F188" s="8">
        <v>650</v>
      </c>
      <c r="G188" s="8">
        <v>1495</v>
      </c>
      <c r="H188" s="8">
        <v>695</v>
      </c>
      <c r="I188" s="8">
        <v>539</v>
      </c>
      <c r="J188" s="8">
        <v>536</v>
      </c>
      <c r="K188" s="26">
        <v>11.9</v>
      </c>
      <c r="L188" s="9"/>
    </row>
    <row r="189" spans="1:12">
      <c r="A189" s="29" t="s">
        <v>89</v>
      </c>
      <c r="B189" s="8" t="s">
        <v>13</v>
      </c>
      <c r="C189" s="8" t="s">
        <v>14</v>
      </c>
      <c r="D189" s="8">
        <v>470</v>
      </c>
      <c r="E189" s="8">
        <v>782</v>
      </c>
      <c r="F189" s="8">
        <v>650</v>
      </c>
      <c r="G189" s="8">
        <v>1497</v>
      </c>
      <c r="H189" s="8">
        <v>695</v>
      </c>
      <c r="I189" s="8">
        <v>516</v>
      </c>
      <c r="J189" s="8">
        <v>536</v>
      </c>
      <c r="K189" s="26">
        <v>11.9</v>
      </c>
      <c r="L189" s="9"/>
    </row>
    <row r="190" spans="1:12">
      <c r="A190" s="29" t="s">
        <v>89</v>
      </c>
      <c r="B190" s="8" t="s">
        <v>13</v>
      </c>
      <c r="C190" s="8" t="s">
        <v>14</v>
      </c>
      <c r="D190" s="8">
        <v>470</v>
      </c>
      <c r="E190" s="8">
        <v>787</v>
      </c>
      <c r="F190" s="8">
        <v>650</v>
      </c>
      <c r="G190" s="8">
        <v>1497</v>
      </c>
      <c r="H190" s="8">
        <v>695</v>
      </c>
      <c r="I190" s="8">
        <v>512</v>
      </c>
      <c r="J190" s="8">
        <v>536</v>
      </c>
      <c r="K190" s="26">
        <v>11.9</v>
      </c>
      <c r="L190" s="9"/>
    </row>
    <row r="191" spans="1:12">
      <c r="A191" s="29" t="s">
        <v>89</v>
      </c>
      <c r="B191" s="8" t="s">
        <v>13</v>
      </c>
      <c r="C191" s="8" t="s">
        <v>14</v>
      </c>
      <c r="D191" s="8">
        <v>470</v>
      </c>
      <c r="E191" s="8">
        <v>770</v>
      </c>
      <c r="F191" s="8">
        <v>650</v>
      </c>
      <c r="G191" s="8">
        <v>1469</v>
      </c>
      <c r="H191" s="8">
        <v>695</v>
      </c>
      <c r="I191" s="8">
        <v>534</v>
      </c>
      <c r="J191" s="8">
        <v>536</v>
      </c>
      <c r="K191" s="26">
        <v>11.9</v>
      </c>
      <c r="L191" s="9"/>
    </row>
    <row r="192" spans="1:12">
      <c r="A192" s="29" t="s">
        <v>89</v>
      </c>
      <c r="B192" s="8" t="s">
        <v>13</v>
      </c>
      <c r="C192" s="8" t="s">
        <v>14</v>
      </c>
      <c r="D192" s="8">
        <v>470</v>
      </c>
      <c r="E192" s="8">
        <v>776</v>
      </c>
      <c r="F192" s="8">
        <v>650</v>
      </c>
      <c r="G192" s="8">
        <v>1502</v>
      </c>
      <c r="H192" s="8">
        <v>695</v>
      </c>
      <c r="I192" s="8">
        <v>517</v>
      </c>
      <c r="J192" s="8">
        <v>536</v>
      </c>
      <c r="K192" s="26">
        <v>11.9</v>
      </c>
      <c r="L192" s="9"/>
    </row>
    <row r="193" spans="1:12">
      <c r="A193" s="29" t="s">
        <v>89</v>
      </c>
      <c r="B193" s="8" t="s">
        <v>13</v>
      </c>
      <c r="C193" s="8" t="s">
        <v>14</v>
      </c>
      <c r="D193" s="8">
        <v>470</v>
      </c>
      <c r="E193" s="8">
        <v>804</v>
      </c>
      <c r="F193" s="8">
        <v>650</v>
      </c>
      <c r="G193" s="8">
        <v>1466</v>
      </c>
      <c r="H193" s="8">
        <v>695</v>
      </c>
      <c r="I193" s="8">
        <v>488</v>
      </c>
      <c r="J193" s="8">
        <v>536</v>
      </c>
      <c r="K193" s="26">
        <v>11.9</v>
      </c>
      <c r="L193" s="9"/>
    </row>
    <row r="194" spans="1:12">
      <c r="A194" s="29" t="s">
        <v>89</v>
      </c>
      <c r="B194" s="8" t="s">
        <v>13</v>
      </c>
      <c r="C194" s="8" t="s">
        <v>14</v>
      </c>
      <c r="D194" s="8">
        <v>470</v>
      </c>
      <c r="E194" s="8">
        <v>797</v>
      </c>
      <c r="F194" s="8">
        <v>650</v>
      </c>
      <c r="G194" s="8">
        <v>1467</v>
      </c>
      <c r="H194" s="8">
        <v>695</v>
      </c>
      <c r="I194" s="8">
        <v>504</v>
      </c>
      <c r="J194" s="8">
        <v>536</v>
      </c>
      <c r="K194" s="26">
        <v>11.9</v>
      </c>
      <c r="L194" s="9"/>
    </row>
    <row r="195" spans="1:12">
      <c r="A195" s="29" t="s">
        <v>89</v>
      </c>
      <c r="B195" s="8" t="s">
        <v>13</v>
      </c>
      <c r="C195" s="8" t="s">
        <v>14</v>
      </c>
      <c r="D195" s="8">
        <v>470</v>
      </c>
      <c r="E195" s="8">
        <v>772</v>
      </c>
      <c r="F195" s="8">
        <v>650</v>
      </c>
      <c r="G195" s="8">
        <v>1519</v>
      </c>
      <c r="H195" s="8">
        <v>695</v>
      </c>
      <c r="I195" s="8">
        <v>492</v>
      </c>
      <c r="J195" s="8">
        <v>536</v>
      </c>
      <c r="K195" s="26">
        <v>11.9</v>
      </c>
      <c r="L195" s="9"/>
    </row>
    <row r="196" spans="1:12">
      <c r="A196" s="29" t="s">
        <v>89</v>
      </c>
      <c r="B196" s="8" t="s">
        <v>13</v>
      </c>
      <c r="C196" s="8" t="s">
        <v>14</v>
      </c>
      <c r="D196" s="8">
        <v>470</v>
      </c>
      <c r="E196" s="8">
        <v>766</v>
      </c>
      <c r="F196" s="8">
        <v>650</v>
      </c>
      <c r="G196" s="8">
        <v>1522</v>
      </c>
      <c r="H196" s="8">
        <v>695</v>
      </c>
      <c r="I196" s="8">
        <v>515</v>
      </c>
      <c r="J196" s="8">
        <v>536</v>
      </c>
      <c r="K196" s="26">
        <v>11.9</v>
      </c>
      <c r="L196" s="9"/>
    </row>
    <row r="197" spans="1:12">
      <c r="A197" s="29" t="s">
        <v>89</v>
      </c>
      <c r="B197" s="8" t="s">
        <v>13</v>
      </c>
      <c r="C197" s="8" t="s">
        <v>14</v>
      </c>
      <c r="D197" s="8">
        <v>470</v>
      </c>
      <c r="E197" s="8">
        <v>763</v>
      </c>
      <c r="F197" s="8">
        <v>650</v>
      </c>
      <c r="G197" s="8">
        <v>1487</v>
      </c>
      <c r="H197" s="8">
        <v>695</v>
      </c>
      <c r="I197" s="8">
        <v>517</v>
      </c>
      <c r="J197" s="8">
        <v>536</v>
      </c>
      <c r="K197" s="26">
        <v>11.9</v>
      </c>
      <c r="L197" s="9"/>
    </row>
    <row r="198" spans="1:12">
      <c r="A198" s="29" t="s">
        <v>89</v>
      </c>
      <c r="B198" s="8" t="s">
        <v>13</v>
      </c>
      <c r="C198" s="8" t="s">
        <v>14</v>
      </c>
      <c r="D198" s="8">
        <v>470</v>
      </c>
      <c r="E198" s="8">
        <v>780</v>
      </c>
      <c r="F198" s="8">
        <v>650</v>
      </c>
      <c r="G198" s="8">
        <v>1480</v>
      </c>
      <c r="H198" s="8">
        <v>695</v>
      </c>
      <c r="I198" s="8">
        <v>516</v>
      </c>
      <c r="J198" s="8">
        <v>536</v>
      </c>
      <c r="K198" s="26">
        <v>11.9</v>
      </c>
      <c r="L198" s="9"/>
    </row>
    <row r="199" spans="1:12">
      <c r="A199" s="29" t="s">
        <v>89</v>
      </c>
      <c r="B199" s="8" t="s">
        <v>13</v>
      </c>
      <c r="C199" s="8" t="s">
        <v>14</v>
      </c>
      <c r="D199" s="8">
        <v>470</v>
      </c>
      <c r="E199" s="8">
        <v>785</v>
      </c>
      <c r="F199" s="8">
        <v>650</v>
      </c>
      <c r="G199" s="8">
        <v>1498</v>
      </c>
      <c r="H199" s="8">
        <v>695</v>
      </c>
      <c r="I199" s="8">
        <v>499</v>
      </c>
      <c r="J199" s="8">
        <v>536</v>
      </c>
      <c r="K199" s="26">
        <v>11.9</v>
      </c>
      <c r="L199" s="9"/>
    </row>
    <row r="200" spans="1:12">
      <c r="A200" s="29" t="s">
        <v>89</v>
      </c>
      <c r="B200" s="8" t="s">
        <v>13</v>
      </c>
      <c r="C200" s="8" t="s">
        <v>14</v>
      </c>
      <c r="D200" s="8">
        <v>470</v>
      </c>
      <c r="E200" s="8">
        <v>777</v>
      </c>
      <c r="F200" s="8">
        <v>650</v>
      </c>
      <c r="G200" s="8">
        <v>1505</v>
      </c>
      <c r="H200" s="8">
        <v>695</v>
      </c>
      <c r="I200" s="8">
        <v>508</v>
      </c>
      <c r="J200" s="8">
        <v>536</v>
      </c>
      <c r="K200" s="26">
        <v>11.9</v>
      </c>
      <c r="L200" s="9"/>
    </row>
    <row r="201" spans="1:12">
      <c r="A201" s="29" t="s">
        <v>89</v>
      </c>
      <c r="B201" s="8" t="s">
        <v>13</v>
      </c>
      <c r="C201" s="8" t="s">
        <v>14</v>
      </c>
      <c r="D201" s="8">
        <v>470</v>
      </c>
      <c r="E201" s="8">
        <v>767</v>
      </c>
      <c r="F201" s="8">
        <v>650</v>
      </c>
      <c r="G201" s="8">
        <v>1497</v>
      </c>
      <c r="H201" s="8">
        <v>695</v>
      </c>
      <c r="I201" s="8">
        <v>489</v>
      </c>
      <c r="J201" s="8">
        <v>536</v>
      </c>
      <c r="K201" s="26">
        <v>11.9</v>
      </c>
      <c r="L201" s="9"/>
    </row>
    <row r="202" spans="1:12">
      <c r="A202" s="29" t="s">
        <v>89</v>
      </c>
      <c r="B202" s="8" t="s">
        <v>13</v>
      </c>
      <c r="C202" s="8" t="s">
        <v>14</v>
      </c>
      <c r="D202" s="8">
        <v>470</v>
      </c>
      <c r="E202" s="8">
        <v>756</v>
      </c>
      <c r="F202" s="8">
        <v>650</v>
      </c>
      <c r="G202" s="8">
        <v>1501</v>
      </c>
      <c r="H202" s="8">
        <v>695</v>
      </c>
      <c r="I202" s="8">
        <v>491</v>
      </c>
      <c r="J202" s="8">
        <v>536</v>
      </c>
      <c r="K202" s="26">
        <v>11.9</v>
      </c>
      <c r="L202" s="9"/>
    </row>
    <row r="203" spans="1:12">
      <c r="A203" s="29" t="s">
        <v>89</v>
      </c>
      <c r="B203" s="8" t="s">
        <v>13</v>
      </c>
      <c r="C203" s="8" t="s">
        <v>14</v>
      </c>
      <c r="D203" s="8">
        <v>470</v>
      </c>
      <c r="E203" s="8">
        <v>753</v>
      </c>
      <c r="F203" s="8">
        <v>650</v>
      </c>
      <c r="G203" s="8">
        <v>1510</v>
      </c>
      <c r="H203" s="8">
        <v>695</v>
      </c>
      <c r="I203" s="8">
        <v>494</v>
      </c>
      <c r="J203" s="8">
        <v>536</v>
      </c>
      <c r="K203" s="26">
        <v>11.9</v>
      </c>
      <c r="L203" s="9"/>
    </row>
    <row r="204" spans="1:12">
      <c r="A204" s="29" t="s">
        <v>89</v>
      </c>
      <c r="B204" s="8" t="s">
        <v>13</v>
      </c>
      <c r="C204" s="8" t="s">
        <v>14</v>
      </c>
      <c r="D204" s="8">
        <v>470</v>
      </c>
      <c r="E204" s="8">
        <v>773</v>
      </c>
      <c r="F204" s="8">
        <v>650</v>
      </c>
      <c r="G204" s="8">
        <v>1478</v>
      </c>
      <c r="H204" s="8">
        <v>695</v>
      </c>
      <c r="I204" s="8">
        <v>495</v>
      </c>
      <c r="J204" s="8">
        <v>536</v>
      </c>
      <c r="K204" s="26">
        <v>11.9</v>
      </c>
      <c r="L204" s="9"/>
    </row>
    <row r="205" spans="1:12">
      <c r="A205" s="29" t="s">
        <v>89</v>
      </c>
      <c r="B205" s="8" t="s">
        <v>13</v>
      </c>
      <c r="C205" s="8" t="s">
        <v>14</v>
      </c>
      <c r="D205" s="8">
        <v>470</v>
      </c>
      <c r="E205" s="8">
        <v>762</v>
      </c>
      <c r="F205" s="8">
        <v>650</v>
      </c>
      <c r="G205" s="8">
        <v>1476</v>
      </c>
      <c r="H205" s="8">
        <v>695</v>
      </c>
      <c r="I205" s="8">
        <v>493</v>
      </c>
      <c r="J205" s="8">
        <v>536</v>
      </c>
      <c r="K205" s="26">
        <v>11.9</v>
      </c>
      <c r="L205" s="9"/>
    </row>
    <row r="206" spans="1:12">
      <c r="A206" s="29" t="s">
        <v>89</v>
      </c>
      <c r="B206" s="8" t="s">
        <v>13</v>
      </c>
      <c r="C206" s="8" t="s">
        <v>14</v>
      </c>
      <c r="D206" s="8">
        <v>470</v>
      </c>
      <c r="E206" s="8">
        <v>758</v>
      </c>
      <c r="F206" s="8">
        <v>650</v>
      </c>
      <c r="G206" s="8">
        <v>1475</v>
      </c>
      <c r="H206" s="8">
        <v>695</v>
      </c>
      <c r="I206" s="8">
        <v>491</v>
      </c>
      <c r="J206" s="8">
        <v>536</v>
      </c>
      <c r="K206" s="26">
        <v>11.9</v>
      </c>
      <c r="L206" s="9"/>
    </row>
    <row r="207" spans="1:12">
      <c r="A207" s="29" t="s">
        <v>89</v>
      </c>
      <c r="B207" s="8" t="s">
        <v>13</v>
      </c>
      <c r="C207" s="8" t="s">
        <v>14</v>
      </c>
      <c r="D207" s="8">
        <v>470</v>
      </c>
      <c r="E207" s="8">
        <v>776</v>
      </c>
      <c r="F207" s="8">
        <v>650</v>
      </c>
      <c r="G207" s="8">
        <v>1468</v>
      </c>
      <c r="H207" s="8">
        <v>695</v>
      </c>
      <c r="I207" s="8">
        <v>486</v>
      </c>
      <c r="J207" s="8">
        <v>536</v>
      </c>
      <c r="K207" s="26">
        <v>11.9</v>
      </c>
      <c r="L207" s="9"/>
    </row>
    <row r="208" spans="1:12">
      <c r="A208" s="29" t="s">
        <v>89</v>
      </c>
      <c r="B208" s="8" t="s">
        <v>13</v>
      </c>
      <c r="C208" s="8" t="s">
        <v>14</v>
      </c>
      <c r="D208" s="8">
        <v>470</v>
      </c>
      <c r="E208" s="8">
        <v>774</v>
      </c>
      <c r="F208" s="8">
        <v>650</v>
      </c>
      <c r="G208" s="8">
        <v>1457</v>
      </c>
      <c r="H208" s="8">
        <v>695</v>
      </c>
      <c r="I208" s="8">
        <v>486</v>
      </c>
      <c r="J208" s="8">
        <v>536</v>
      </c>
      <c r="K208" s="26">
        <v>11.9</v>
      </c>
      <c r="L208" s="9"/>
    </row>
    <row r="209" spans="1:12">
      <c r="A209" s="29" t="s">
        <v>89</v>
      </c>
      <c r="B209" s="8" t="s">
        <v>13</v>
      </c>
      <c r="C209" s="8" t="s">
        <v>14</v>
      </c>
      <c r="D209" s="8">
        <v>470</v>
      </c>
      <c r="E209" s="8">
        <v>778</v>
      </c>
      <c r="F209" s="8">
        <v>650</v>
      </c>
      <c r="G209" s="8">
        <v>1446</v>
      </c>
      <c r="H209" s="8">
        <v>695</v>
      </c>
      <c r="I209" s="8">
        <v>493</v>
      </c>
      <c r="J209" s="8">
        <v>536</v>
      </c>
      <c r="K209" s="26">
        <v>11.9</v>
      </c>
      <c r="L209" s="9"/>
    </row>
    <row r="210" spans="1:12">
      <c r="A210" s="29" t="s">
        <v>89</v>
      </c>
      <c r="B210" s="8" t="s">
        <v>13</v>
      </c>
      <c r="C210" s="8" t="s">
        <v>14</v>
      </c>
      <c r="D210" s="8">
        <v>470</v>
      </c>
      <c r="E210" s="8">
        <v>779</v>
      </c>
      <c r="F210" s="8">
        <v>650</v>
      </c>
      <c r="G210" s="8">
        <v>1442</v>
      </c>
      <c r="H210" s="8">
        <v>695</v>
      </c>
      <c r="I210" s="8">
        <v>508</v>
      </c>
      <c r="J210" s="8">
        <v>536</v>
      </c>
      <c r="K210" s="26">
        <v>11.9</v>
      </c>
      <c r="L210" s="9"/>
    </row>
    <row r="211" spans="1:12">
      <c r="A211" s="29" t="s">
        <v>89</v>
      </c>
      <c r="B211" s="8" t="s">
        <v>13</v>
      </c>
      <c r="C211" s="8" t="s">
        <v>14</v>
      </c>
      <c r="D211" s="8">
        <v>470</v>
      </c>
      <c r="E211" s="8">
        <v>766</v>
      </c>
      <c r="F211" s="8">
        <v>650</v>
      </c>
      <c r="G211" s="8">
        <v>1443</v>
      </c>
      <c r="H211" s="8">
        <v>695</v>
      </c>
      <c r="I211" s="8">
        <v>518</v>
      </c>
      <c r="J211" s="8">
        <v>536</v>
      </c>
      <c r="K211" s="26">
        <v>11.9</v>
      </c>
      <c r="L211" s="9"/>
    </row>
    <row r="212" spans="1:12">
      <c r="A212" s="29" t="s">
        <v>89</v>
      </c>
      <c r="B212" s="8" t="s">
        <v>13</v>
      </c>
      <c r="C212" s="8" t="s">
        <v>14</v>
      </c>
      <c r="D212" s="8">
        <v>470</v>
      </c>
      <c r="E212" s="8">
        <v>758</v>
      </c>
      <c r="F212" s="8">
        <v>650</v>
      </c>
      <c r="G212" s="8">
        <v>1442</v>
      </c>
      <c r="H212" s="8">
        <v>695</v>
      </c>
      <c r="I212" s="8">
        <v>514</v>
      </c>
      <c r="J212" s="8">
        <v>536</v>
      </c>
      <c r="K212" s="26">
        <v>11.9</v>
      </c>
      <c r="L212" s="9"/>
    </row>
    <row r="213" spans="1:12">
      <c r="A213" s="29" t="s">
        <v>89</v>
      </c>
      <c r="B213" s="8" t="s">
        <v>13</v>
      </c>
      <c r="C213" s="8" t="s">
        <v>14</v>
      </c>
      <c r="D213" s="8">
        <v>470</v>
      </c>
      <c r="E213" s="8">
        <v>757</v>
      </c>
      <c r="F213" s="8">
        <v>650</v>
      </c>
      <c r="G213" s="8">
        <v>1444</v>
      </c>
      <c r="H213" s="8">
        <v>695</v>
      </c>
      <c r="I213" s="8">
        <v>505</v>
      </c>
      <c r="J213" s="8">
        <v>536</v>
      </c>
      <c r="K213" s="26">
        <v>11.9</v>
      </c>
      <c r="L213" s="9"/>
    </row>
    <row r="214" spans="1:12">
      <c r="A214" s="29" t="s">
        <v>89</v>
      </c>
      <c r="B214" s="8" t="s">
        <v>13</v>
      </c>
      <c r="C214" s="8" t="s">
        <v>14</v>
      </c>
      <c r="D214" s="8">
        <v>470</v>
      </c>
      <c r="E214" s="8">
        <v>757</v>
      </c>
      <c r="F214" s="8">
        <v>650</v>
      </c>
      <c r="G214" s="8">
        <v>1439</v>
      </c>
      <c r="H214" s="8">
        <v>695</v>
      </c>
      <c r="I214" s="8">
        <v>501</v>
      </c>
      <c r="J214" s="8">
        <v>536</v>
      </c>
      <c r="K214" s="26">
        <v>11.9</v>
      </c>
      <c r="L214" s="9"/>
    </row>
    <row r="215" spans="1:12">
      <c r="A215" s="7" t="s">
        <v>15</v>
      </c>
      <c r="B215" s="8"/>
      <c r="C215" s="8"/>
      <c r="D215" s="8">
        <f>AVERAGE(D184:D214)</f>
        <v>470</v>
      </c>
      <c r="E215" s="8">
        <f t="shared" ref="E215:K215" si="15">AVERAGE(E184:E214)</f>
        <v>778.67741935483866</v>
      </c>
      <c r="F215" s="8">
        <f t="shared" si="15"/>
        <v>650</v>
      </c>
      <c r="G215" s="8">
        <f>AVERAGE(G184:G214)</f>
        <v>1482.8387096774193</v>
      </c>
      <c r="H215" s="8">
        <f t="shared" si="15"/>
        <v>695</v>
      </c>
      <c r="I215" s="8">
        <f t="shared" si="15"/>
        <v>508.16129032258067</v>
      </c>
      <c r="J215" s="8">
        <f t="shared" si="15"/>
        <v>536</v>
      </c>
      <c r="K215" s="8">
        <f t="shared" si="15"/>
        <v>11.899999999999995</v>
      </c>
      <c r="L215" s="9"/>
    </row>
    <row r="216" spans="1:12" ht="13.5" thickBot="1">
      <c r="A216" s="7" t="s">
        <v>16</v>
      </c>
      <c r="B216" s="8"/>
      <c r="C216" s="8"/>
      <c r="D216" s="8">
        <f>STDEV(D184:D214)</f>
        <v>0</v>
      </c>
      <c r="E216" s="8">
        <f t="shared" ref="E216:J216" si="16">STDEV(E184:E214)</f>
        <v>26.444138728993984</v>
      </c>
      <c r="F216" s="8">
        <f t="shared" si="16"/>
        <v>0</v>
      </c>
      <c r="G216" s="8">
        <f t="shared" si="16"/>
        <v>27.038363824010688</v>
      </c>
      <c r="H216" s="8">
        <f t="shared" si="16"/>
        <v>0</v>
      </c>
      <c r="I216" s="8">
        <f t="shared" si="16"/>
        <v>17.10574323474146</v>
      </c>
      <c r="J216" s="8">
        <f t="shared" si="16"/>
        <v>0</v>
      </c>
      <c r="K216" s="8">
        <f>STDEV(K184:K214)</f>
        <v>5.4171602961534785E-15</v>
      </c>
      <c r="L216" s="9"/>
    </row>
    <row r="217" spans="1:12">
      <c r="A217" s="30" t="s">
        <v>91</v>
      </c>
      <c r="B217" s="5" t="s">
        <v>13</v>
      </c>
      <c r="C217" s="5" t="s">
        <v>14</v>
      </c>
      <c r="D217" s="5">
        <v>470</v>
      </c>
      <c r="E217" s="5">
        <v>760</v>
      </c>
      <c r="F217" s="5">
        <v>650</v>
      </c>
      <c r="G217" s="5">
        <v>1374</v>
      </c>
      <c r="H217" s="5">
        <v>695</v>
      </c>
      <c r="I217" s="5">
        <v>485</v>
      </c>
      <c r="J217" s="5">
        <v>536</v>
      </c>
      <c r="K217" s="24">
        <v>11.9</v>
      </c>
      <c r="L217" s="25" t="s">
        <v>92</v>
      </c>
    </row>
    <row r="218" spans="1:12">
      <c r="A218" s="29" t="s">
        <v>91</v>
      </c>
      <c r="B218" s="8" t="s">
        <v>13</v>
      </c>
      <c r="C218" s="8" t="s">
        <v>14</v>
      </c>
      <c r="D218" s="8">
        <v>470</v>
      </c>
      <c r="E218" s="8">
        <v>769</v>
      </c>
      <c r="F218" s="8">
        <v>650</v>
      </c>
      <c r="G218" s="8">
        <v>1366</v>
      </c>
      <c r="H218" s="8">
        <v>695</v>
      </c>
      <c r="I218" s="8">
        <v>450</v>
      </c>
      <c r="J218" s="8">
        <v>536</v>
      </c>
      <c r="K218" s="26">
        <v>11.9</v>
      </c>
      <c r="L218" s="28" t="s">
        <v>93</v>
      </c>
    </row>
    <row r="219" spans="1:12">
      <c r="A219" s="29" t="s">
        <v>91</v>
      </c>
      <c r="B219" s="8" t="s">
        <v>13</v>
      </c>
      <c r="C219" s="8" t="s">
        <v>14</v>
      </c>
      <c r="D219" s="8">
        <v>470</v>
      </c>
      <c r="E219" s="8">
        <v>769</v>
      </c>
      <c r="F219" s="8">
        <v>650</v>
      </c>
      <c r="G219" s="8">
        <v>1362</v>
      </c>
      <c r="H219" s="8">
        <v>695</v>
      </c>
      <c r="I219" s="8">
        <v>454</v>
      </c>
      <c r="J219" s="8">
        <v>536</v>
      </c>
      <c r="K219" s="26">
        <v>11.9</v>
      </c>
      <c r="L219" s="9"/>
    </row>
    <row r="220" spans="1:12">
      <c r="A220" s="29" t="s">
        <v>91</v>
      </c>
      <c r="B220" s="8" t="s">
        <v>13</v>
      </c>
      <c r="C220" s="8" t="s">
        <v>14</v>
      </c>
      <c r="D220" s="8">
        <v>470</v>
      </c>
      <c r="E220" s="8">
        <v>762</v>
      </c>
      <c r="F220" s="8">
        <v>650</v>
      </c>
      <c r="G220" s="8">
        <v>1359</v>
      </c>
      <c r="H220" s="8">
        <v>695</v>
      </c>
      <c r="I220" s="8">
        <v>463</v>
      </c>
      <c r="J220" s="8">
        <v>536</v>
      </c>
      <c r="K220" s="26">
        <v>11.9</v>
      </c>
      <c r="L220" s="9"/>
    </row>
    <row r="221" spans="1:12">
      <c r="A221" s="29" t="s">
        <v>91</v>
      </c>
      <c r="B221" s="8" t="s">
        <v>13</v>
      </c>
      <c r="C221" s="8" t="s">
        <v>14</v>
      </c>
      <c r="D221" s="8">
        <v>470</v>
      </c>
      <c r="E221" s="8">
        <v>758</v>
      </c>
      <c r="F221" s="8">
        <v>650</v>
      </c>
      <c r="G221" s="8">
        <v>1359</v>
      </c>
      <c r="H221" s="8">
        <v>695</v>
      </c>
      <c r="I221" s="8">
        <v>469</v>
      </c>
      <c r="J221" s="8">
        <v>536</v>
      </c>
      <c r="K221" s="26">
        <v>11.9</v>
      </c>
      <c r="L221" s="9"/>
    </row>
    <row r="222" spans="1:12">
      <c r="A222" s="29" t="s">
        <v>91</v>
      </c>
      <c r="B222" s="8" t="s">
        <v>13</v>
      </c>
      <c r="C222" s="8" t="s">
        <v>14</v>
      </c>
      <c r="D222" s="8">
        <v>470</v>
      </c>
      <c r="E222" s="8">
        <v>759</v>
      </c>
      <c r="F222" s="8">
        <v>650</v>
      </c>
      <c r="G222" s="8">
        <v>1351</v>
      </c>
      <c r="H222" s="8">
        <v>695</v>
      </c>
      <c r="I222" s="8">
        <v>465</v>
      </c>
      <c r="J222" s="8">
        <v>536</v>
      </c>
      <c r="K222" s="26">
        <v>11.9</v>
      </c>
      <c r="L222" s="9"/>
    </row>
    <row r="223" spans="1:12">
      <c r="A223" s="29" t="s">
        <v>91</v>
      </c>
      <c r="B223" s="8" t="s">
        <v>13</v>
      </c>
      <c r="C223" s="8" t="s">
        <v>14</v>
      </c>
      <c r="D223" s="8">
        <v>470</v>
      </c>
      <c r="E223" s="8">
        <v>761</v>
      </c>
      <c r="F223" s="8">
        <v>650</v>
      </c>
      <c r="G223" s="8">
        <v>1350</v>
      </c>
      <c r="H223" s="8">
        <v>695</v>
      </c>
      <c r="I223" s="8">
        <v>466</v>
      </c>
      <c r="J223" s="8">
        <v>536</v>
      </c>
      <c r="K223" s="26">
        <v>11.9</v>
      </c>
      <c r="L223" s="9"/>
    </row>
    <row r="224" spans="1:12">
      <c r="A224" s="29" t="s">
        <v>91</v>
      </c>
      <c r="B224" s="8" t="s">
        <v>13</v>
      </c>
      <c r="C224" s="8" t="s">
        <v>14</v>
      </c>
      <c r="D224" s="8">
        <v>470</v>
      </c>
      <c r="E224" s="8">
        <v>762</v>
      </c>
      <c r="F224" s="8">
        <v>650</v>
      </c>
      <c r="G224" s="8">
        <v>1350</v>
      </c>
      <c r="H224" s="8">
        <v>695</v>
      </c>
      <c r="I224" s="8">
        <v>469</v>
      </c>
      <c r="J224" s="8">
        <v>536</v>
      </c>
      <c r="K224" s="26">
        <v>11.9</v>
      </c>
      <c r="L224" s="9"/>
    </row>
    <row r="225" spans="1:12">
      <c r="A225" s="29" t="s">
        <v>91</v>
      </c>
      <c r="B225" s="8" t="s">
        <v>13</v>
      </c>
      <c r="C225" s="8" t="s">
        <v>14</v>
      </c>
      <c r="D225" s="8">
        <v>470</v>
      </c>
      <c r="E225" s="8">
        <v>759</v>
      </c>
      <c r="F225" s="8">
        <v>650</v>
      </c>
      <c r="G225" s="8">
        <v>1353</v>
      </c>
      <c r="H225" s="8">
        <v>695</v>
      </c>
      <c r="I225" s="8">
        <v>471</v>
      </c>
      <c r="J225" s="8">
        <v>536</v>
      </c>
      <c r="K225" s="26">
        <v>11.9</v>
      </c>
      <c r="L225" s="9"/>
    </row>
    <row r="226" spans="1:12">
      <c r="A226" s="29" t="s">
        <v>91</v>
      </c>
      <c r="B226" s="8" t="s">
        <v>13</v>
      </c>
      <c r="C226" s="8" t="s">
        <v>14</v>
      </c>
      <c r="D226" s="8">
        <v>470</v>
      </c>
      <c r="E226" s="8">
        <v>759</v>
      </c>
      <c r="F226" s="8">
        <v>650</v>
      </c>
      <c r="G226" s="8">
        <v>1353</v>
      </c>
      <c r="H226" s="8">
        <v>695</v>
      </c>
      <c r="I226" s="8">
        <v>472</v>
      </c>
      <c r="J226" s="8">
        <v>536</v>
      </c>
      <c r="K226" s="26">
        <v>11.9</v>
      </c>
      <c r="L226" s="9"/>
    </row>
    <row r="227" spans="1:12">
      <c r="A227" s="29" t="s">
        <v>91</v>
      </c>
      <c r="B227" s="8" t="s">
        <v>13</v>
      </c>
      <c r="C227" s="8" t="s">
        <v>14</v>
      </c>
      <c r="D227" s="8">
        <v>470</v>
      </c>
      <c r="E227" s="8">
        <v>755</v>
      </c>
      <c r="F227" s="8">
        <v>650</v>
      </c>
      <c r="G227" s="8">
        <v>1350</v>
      </c>
      <c r="H227" s="8">
        <v>695</v>
      </c>
      <c r="I227" s="8">
        <v>480</v>
      </c>
      <c r="J227" s="8">
        <v>536</v>
      </c>
      <c r="K227" s="26">
        <v>11.9</v>
      </c>
      <c r="L227" s="9"/>
    </row>
    <row r="228" spans="1:12">
      <c r="A228" s="29" t="s">
        <v>91</v>
      </c>
      <c r="B228" s="8" t="s">
        <v>13</v>
      </c>
      <c r="C228" s="8" t="s">
        <v>14</v>
      </c>
      <c r="D228" s="8">
        <v>470</v>
      </c>
      <c r="E228" s="8">
        <v>761</v>
      </c>
      <c r="F228" s="8">
        <v>650</v>
      </c>
      <c r="G228" s="8">
        <v>1361</v>
      </c>
      <c r="H228" s="8">
        <v>695</v>
      </c>
      <c r="I228" s="8">
        <v>484</v>
      </c>
      <c r="J228" s="8">
        <v>536</v>
      </c>
      <c r="K228" s="26">
        <v>11.9</v>
      </c>
      <c r="L228" s="9"/>
    </row>
    <row r="229" spans="1:12">
      <c r="A229" s="29" t="s">
        <v>91</v>
      </c>
      <c r="B229" s="8" t="s">
        <v>13</v>
      </c>
      <c r="C229" s="8" t="s">
        <v>14</v>
      </c>
      <c r="D229" s="8">
        <v>470</v>
      </c>
      <c r="E229" s="8">
        <v>762</v>
      </c>
      <c r="F229" s="8">
        <v>650</v>
      </c>
      <c r="G229" s="8">
        <v>1363</v>
      </c>
      <c r="H229" s="8">
        <v>695</v>
      </c>
      <c r="I229" s="8">
        <v>476</v>
      </c>
      <c r="J229" s="8">
        <v>535</v>
      </c>
      <c r="K229" s="26">
        <v>11.9</v>
      </c>
      <c r="L229" s="9"/>
    </row>
    <row r="230" spans="1:12">
      <c r="A230" s="29" t="s">
        <v>91</v>
      </c>
      <c r="B230" s="8" t="s">
        <v>13</v>
      </c>
      <c r="C230" s="8" t="s">
        <v>14</v>
      </c>
      <c r="D230" s="8">
        <v>470</v>
      </c>
      <c r="E230" s="8">
        <v>761</v>
      </c>
      <c r="F230" s="8">
        <v>650</v>
      </c>
      <c r="G230" s="8">
        <v>1363</v>
      </c>
      <c r="H230" s="8">
        <v>695</v>
      </c>
      <c r="I230" s="8">
        <v>476</v>
      </c>
      <c r="J230" s="8">
        <v>536</v>
      </c>
      <c r="K230" s="26">
        <v>11.9</v>
      </c>
      <c r="L230" s="9"/>
    </row>
    <row r="231" spans="1:12">
      <c r="A231" s="29" t="s">
        <v>91</v>
      </c>
      <c r="B231" s="8" t="s">
        <v>13</v>
      </c>
      <c r="C231" s="8" t="s">
        <v>14</v>
      </c>
      <c r="D231" s="8">
        <v>470</v>
      </c>
      <c r="E231" s="8">
        <v>762</v>
      </c>
      <c r="F231" s="8">
        <v>650</v>
      </c>
      <c r="G231" s="8">
        <v>1365</v>
      </c>
      <c r="H231" s="8">
        <v>695</v>
      </c>
      <c r="I231" s="8">
        <v>479</v>
      </c>
      <c r="J231" s="8">
        <v>536</v>
      </c>
      <c r="K231" s="26">
        <v>11.9</v>
      </c>
      <c r="L231" s="9"/>
    </row>
    <row r="232" spans="1:12">
      <c r="A232" s="29" t="s">
        <v>91</v>
      </c>
      <c r="B232" s="8" t="s">
        <v>13</v>
      </c>
      <c r="C232" s="8" t="s">
        <v>14</v>
      </c>
      <c r="D232" s="8">
        <v>470</v>
      </c>
      <c r="E232" s="8">
        <v>761</v>
      </c>
      <c r="F232" s="8">
        <v>650</v>
      </c>
      <c r="G232" s="8">
        <v>1366</v>
      </c>
      <c r="H232" s="8">
        <v>695</v>
      </c>
      <c r="I232" s="8">
        <v>480</v>
      </c>
      <c r="J232" s="8">
        <v>535</v>
      </c>
      <c r="K232" s="26">
        <v>11.9</v>
      </c>
      <c r="L232" s="9"/>
    </row>
    <row r="233" spans="1:12">
      <c r="A233" s="29" t="s">
        <v>91</v>
      </c>
      <c r="B233" s="8" t="s">
        <v>13</v>
      </c>
      <c r="C233" s="8" t="s">
        <v>14</v>
      </c>
      <c r="D233" s="8">
        <v>470</v>
      </c>
      <c r="E233" s="8">
        <v>756</v>
      </c>
      <c r="F233" s="8">
        <v>650</v>
      </c>
      <c r="G233" s="8">
        <v>1368</v>
      </c>
      <c r="H233" s="8">
        <v>695</v>
      </c>
      <c r="I233" s="8">
        <v>484</v>
      </c>
      <c r="J233" s="8">
        <v>536</v>
      </c>
      <c r="K233" s="26">
        <v>11.9</v>
      </c>
      <c r="L233" s="9"/>
    </row>
    <row r="234" spans="1:12">
      <c r="A234" s="29" t="s">
        <v>91</v>
      </c>
      <c r="B234" s="8" t="s">
        <v>13</v>
      </c>
      <c r="C234" s="8" t="s">
        <v>14</v>
      </c>
      <c r="D234" s="8">
        <v>470</v>
      </c>
      <c r="E234" s="8">
        <v>748</v>
      </c>
      <c r="F234" s="8">
        <v>650</v>
      </c>
      <c r="G234" s="8">
        <v>1373</v>
      </c>
      <c r="H234" s="8">
        <v>695</v>
      </c>
      <c r="I234" s="8">
        <v>478</v>
      </c>
      <c r="J234" s="8">
        <v>535</v>
      </c>
      <c r="K234" s="26">
        <v>11.9</v>
      </c>
      <c r="L234" s="9"/>
    </row>
    <row r="235" spans="1:12">
      <c r="A235" s="29" t="s">
        <v>91</v>
      </c>
      <c r="B235" s="8" t="s">
        <v>13</v>
      </c>
      <c r="C235" s="8" t="s">
        <v>14</v>
      </c>
      <c r="D235" s="8">
        <v>470</v>
      </c>
      <c r="E235" s="8">
        <v>743</v>
      </c>
      <c r="F235" s="8">
        <v>650</v>
      </c>
      <c r="G235" s="8">
        <v>1375</v>
      </c>
      <c r="H235" s="8">
        <v>695</v>
      </c>
      <c r="I235" s="8">
        <v>479</v>
      </c>
      <c r="J235" s="8">
        <v>535</v>
      </c>
      <c r="K235" s="26">
        <v>11.9</v>
      </c>
      <c r="L235" s="9"/>
    </row>
    <row r="236" spans="1:12">
      <c r="A236" s="29" t="s">
        <v>91</v>
      </c>
      <c r="B236" s="8" t="s">
        <v>13</v>
      </c>
      <c r="C236" s="8" t="s">
        <v>14</v>
      </c>
      <c r="D236" s="8">
        <v>470</v>
      </c>
      <c r="E236" s="8">
        <v>749</v>
      </c>
      <c r="F236" s="8">
        <v>650</v>
      </c>
      <c r="G236" s="8">
        <v>1381</v>
      </c>
      <c r="H236" s="8">
        <v>695</v>
      </c>
      <c r="I236" s="8">
        <v>488</v>
      </c>
      <c r="J236" s="8">
        <v>536</v>
      </c>
      <c r="K236" s="26">
        <v>11.9</v>
      </c>
      <c r="L236" s="9"/>
    </row>
    <row r="237" spans="1:12">
      <c r="A237" s="29" t="s">
        <v>91</v>
      </c>
      <c r="B237" s="8" t="s">
        <v>13</v>
      </c>
      <c r="C237" s="8" t="s">
        <v>14</v>
      </c>
      <c r="D237" s="8">
        <v>470</v>
      </c>
      <c r="E237" s="8">
        <v>758</v>
      </c>
      <c r="F237" s="8">
        <v>650</v>
      </c>
      <c r="G237" s="8">
        <v>1377</v>
      </c>
      <c r="H237" s="8">
        <v>695</v>
      </c>
      <c r="I237" s="8">
        <v>485</v>
      </c>
      <c r="J237" s="8">
        <v>536</v>
      </c>
      <c r="K237" s="26">
        <v>11.9</v>
      </c>
      <c r="L237" s="9"/>
    </row>
    <row r="238" spans="1:12">
      <c r="A238" s="29" t="s">
        <v>91</v>
      </c>
      <c r="B238" s="8" t="s">
        <v>13</v>
      </c>
      <c r="C238" s="8" t="s">
        <v>14</v>
      </c>
      <c r="D238" s="8">
        <v>470</v>
      </c>
      <c r="E238" s="8">
        <v>761</v>
      </c>
      <c r="F238" s="8">
        <v>650</v>
      </c>
      <c r="G238" s="8">
        <v>1381</v>
      </c>
      <c r="H238" s="8">
        <v>695</v>
      </c>
      <c r="I238" s="8">
        <v>490</v>
      </c>
      <c r="J238" s="8">
        <v>536</v>
      </c>
      <c r="K238" s="26">
        <v>11.9</v>
      </c>
      <c r="L238" s="9"/>
    </row>
    <row r="239" spans="1:12">
      <c r="A239" s="29" t="s">
        <v>91</v>
      </c>
      <c r="B239" s="8" t="s">
        <v>13</v>
      </c>
      <c r="C239" s="8" t="s">
        <v>14</v>
      </c>
      <c r="D239" s="8">
        <v>470</v>
      </c>
      <c r="E239" s="8">
        <v>775</v>
      </c>
      <c r="F239" s="8">
        <v>650</v>
      </c>
      <c r="G239" s="8">
        <v>1383</v>
      </c>
      <c r="H239" s="8">
        <v>695</v>
      </c>
      <c r="I239" s="8">
        <v>491</v>
      </c>
      <c r="J239" s="8">
        <v>536</v>
      </c>
      <c r="K239" s="26">
        <v>11.9</v>
      </c>
      <c r="L239" s="9"/>
    </row>
    <row r="240" spans="1:12">
      <c r="A240" s="29" t="s">
        <v>91</v>
      </c>
      <c r="B240" s="8" t="s">
        <v>13</v>
      </c>
      <c r="C240" s="8" t="s">
        <v>14</v>
      </c>
      <c r="D240" s="8">
        <v>470</v>
      </c>
      <c r="E240" s="8">
        <v>781</v>
      </c>
      <c r="F240" s="8">
        <v>650</v>
      </c>
      <c r="G240" s="8">
        <v>1377</v>
      </c>
      <c r="H240" s="8">
        <v>695</v>
      </c>
      <c r="I240" s="8">
        <v>496</v>
      </c>
      <c r="J240" s="8">
        <v>536</v>
      </c>
      <c r="K240" s="26">
        <v>11.9</v>
      </c>
      <c r="L240" s="9"/>
    </row>
    <row r="241" spans="1:12">
      <c r="A241" s="29" t="s">
        <v>91</v>
      </c>
      <c r="B241" s="8" t="s">
        <v>13</v>
      </c>
      <c r="C241" s="8" t="s">
        <v>14</v>
      </c>
      <c r="D241" s="8">
        <v>470</v>
      </c>
      <c r="E241" s="8">
        <v>775</v>
      </c>
      <c r="F241" s="8">
        <v>650</v>
      </c>
      <c r="G241" s="8">
        <v>1380</v>
      </c>
      <c r="H241" s="8">
        <v>695</v>
      </c>
      <c r="I241" s="8">
        <v>492</v>
      </c>
      <c r="J241" s="8">
        <v>536</v>
      </c>
      <c r="K241" s="26">
        <v>11.9</v>
      </c>
      <c r="L241" s="9"/>
    </row>
    <row r="242" spans="1:12">
      <c r="A242" s="29" t="s">
        <v>91</v>
      </c>
      <c r="B242" s="8" t="s">
        <v>13</v>
      </c>
      <c r="C242" s="8" t="s">
        <v>14</v>
      </c>
      <c r="D242" s="8">
        <v>470</v>
      </c>
      <c r="E242" s="8">
        <v>766</v>
      </c>
      <c r="F242" s="8">
        <v>650</v>
      </c>
      <c r="G242" s="8">
        <v>1375</v>
      </c>
      <c r="H242" s="8">
        <v>695</v>
      </c>
      <c r="I242" s="8">
        <v>497</v>
      </c>
      <c r="J242" s="8">
        <v>536</v>
      </c>
      <c r="K242" s="26">
        <v>11.9</v>
      </c>
      <c r="L242" s="9"/>
    </row>
    <row r="243" spans="1:12">
      <c r="A243" s="29" t="s">
        <v>91</v>
      </c>
      <c r="B243" s="8" t="s">
        <v>13</v>
      </c>
      <c r="C243" s="8" t="s">
        <v>14</v>
      </c>
      <c r="D243" s="8">
        <v>470</v>
      </c>
      <c r="E243" s="8">
        <v>760</v>
      </c>
      <c r="F243" s="8">
        <v>650</v>
      </c>
      <c r="G243" s="8">
        <v>1375</v>
      </c>
      <c r="H243" s="8">
        <v>695</v>
      </c>
      <c r="I243" s="8">
        <v>493</v>
      </c>
      <c r="J243" s="8">
        <v>535</v>
      </c>
      <c r="K243" s="26">
        <v>11.9</v>
      </c>
      <c r="L243" s="9"/>
    </row>
    <row r="244" spans="1:12">
      <c r="A244" s="29" t="s">
        <v>91</v>
      </c>
      <c r="B244" s="8" t="s">
        <v>13</v>
      </c>
      <c r="C244" s="8" t="s">
        <v>14</v>
      </c>
      <c r="D244" s="8">
        <v>470</v>
      </c>
      <c r="E244" s="8">
        <v>753</v>
      </c>
      <c r="F244" s="8">
        <v>650</v>
      </c>
      <c r="G244" s="8">
        <v>1372</v>
      </c>
      <c r="H244" s="8">
        <v>695</v>
      </c>
      <c r="I244" s="8">
        <v>496</v>
      </c>
      <c r="J244" s="8">
        <v>536</v>
      </c>
      <c r="K244" s="26">
        <v>11.9</v>
      </c>
      <c r="L244" s="9"/>
    </row>
    <row r="245" spans="1:12">
      <c r="A245" s="29" t="s">
        <v>91</v>
      </c>
      <c r="B245" s="8" t="s">
        <v>13</v>
      </c>
      <c r="C245" s="8" t="s">
        <v>14</v>
      </c>
      <c r="D245" s="8">
        <v>470</v>
      </c>
      <c r="E245" s="8">
        <v>754</v>
      </c>
      <c r="F245" s="8">
        <v>650</v>
      </c>
      <c r="G245" s="8">
        <v>1374</v>
      </c>
      <c r="H245" s="8">
        <v>695</v>
      </c>
      <c r="I245" s="8">
        <v>493</v>
      </c>
      <c r="J245" s="8">
        <v>536</v>
      </c>
      <c r="K245" s="26">
        <v>11.9</v>
      </c>
      <c r="L245" s="9"/>
    </row>
    <row r="246" spans="1:12">
      <c r="A246" s="29" t="s">
        <v>91</v>
      </c>
      <c r="B246" s="8" t="s">
        <v>13</v>
      </c>
      <c r="C246" s="8" t="s">
        <v>14</v>
      </c>
      <c r="D246" s="8">
        <v>470</v>
      </c>
      <c r="E246" s="8">
        <v>750</v>
      </c>
      <c r="F246" s="8">
        <v>650</v>
      </c>
      <c r="G246" s="8">
        <v>1369</v>
      </c>
      <c r="H246" s="8">
        <v>695</v>
      </c>
      <c r="I246" s="8">
        <v>497</v>
      </c>
      <c r="J246" s="8">
        <v>536</v>
      </c>
      <c r="K246" s="26">
        <v>11.9</v>
      </c>
      <c r="L246" s="9"/>
    </row>
    <row r="247" spans="1:12" ht="13.5" thickBot="1">
      <c r="A247" s="31" t="s">
        <v>91</v>
      </c>
      <c r="B247" s="11" t="s">
        <v>13</v>
      </c>
      <c r="C247" s="11" t="s">
        <v>14</v>
      </c>
      <c r="D247" s="11">
        <v>470</v>
      </c>
      <c r="E247" s="11">
        <v>758</v>
      </c>
      <c r="F247" s="11">
        <v>650</v>
      </c>
      <c r="G247" s="11">
        <v>1371</v>
      </c>
      <c r="H247" s="11">
        <v>695</v>
      </c>
      <c r="I247" s="11">
        <v>492</v>
      </c>
      <c r="J247" s="11">
        <v>535</v>
      </c>
      <c r="K247" s="27">
        <v>11.9</v>
      </c>
      <c r="L247" s="12"/>
    </row>
    <row r="248" spans="1:12">
      <c r="A248" s="7" t="s">
        <v>15</v>
      </c>
      <c r="B248" s="8"/>
      <c r="C248" s="8"/>
      <c r="D248" s="8">
        <f>AVERAGE(D217:D247)</f>
        <v>470</v>
      </c>
      <c r="E248" s="8">
        <f t="shared" ref="E248:K248" si="17">AVERAGE(E217:E247)</f>
        <v>760.22580645161293</v>
      </c>
      <c r="F248" s="8">
        <f t="shared" si="17"/>
        <v>650</v>
      </c>
      <c r="G248" s="8">
        <f t="shared" si="17"/>
        <v>1366.9677419354839</v>
      </c>
      <c r="H248" s="8">
        <f t="shared" si="17"/>
        <v>695</v>
      </c>
      <c r="I248" s="8">
        <f t="shared" si="17"/>
        <v>480.32258064516128</v>
      </c>
      <c r="J248" s="8">
        <f t="shared" si="17"/>
        <v>535.80645161290317</v>
      </c>
      <c r="K248" s="8">
        <f t="shared" si="17"/>
        <v>11.899999999999995</v>
      </c>
      <c r="L248" s="9"/>
    </row>
    <row r="249" spans="1:12">
      <c r="A249" s="7" t="s">
        <v>16</v>
      </c>
      <c r="B249" s="8"/>
      <c r="C249" s="8"/>
      <c r="D249" s="8">
        <f>STDEV(D217:D247)</f>
        <v>0</v>
      </c>
      <c r="E249" s="8">
        <f>STDEV(E217:E247)</f>
        <v>7.9653820892633274</v>
      </c>
      <c r="F249" s="8">
        <f t="shared" ref="F249:K249" si="18">STDEV(F217:F247)</f>
        <v>0</v>
      </c>
      <c r="G249" s="8">
        <f t="shared" si="18"/>
        <v>10.215947895219974</v>
      </c>
      <c r="H249" s="8">
        <f t="shared" si="18"/>
        <v>0</v>
      </c>
      <c r="I249" s="8">
        <f t="shared" si="18"/>
        <v>12.636948726582679</v>
      </c>
      <c r="J249" s="8">
        <f t="shared" si="18"/>
        <v>0.4016096644512494</v>
      </c>
      <c r="K249" s="8">
        <f t="shared" si="18"/>
        <v>5.4171602961534785E-15</v>
      </c>
      <c r="L249" s="9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F36" sqref="F36"/>
    </sheetView>
  </sheetViews>
  <sheetFormatPr defaultColWidth="8.85546875" defaultRowHeight="12.75"/>
  <cols>
    <col min="1" max="1" width="18" customWidth="1"/>
    <col min="2" max="8" width="12.28515625" customWidth="1"/>
    <col min="9" max="9" width="16.42578125" customWidth="1"/>
    <col min="10" max="11" width="12.28515625" customWidth="1"/>
    <col min="12" max="12" width="9.42578125" customWidth="1"/>
  </cols>
  <sheetData>
    <row r="1" spans="1:14">
      <c r="I1" s="34">
        <v>41471.4375</v>
      </c>
    </row>
    <row r="2" spans="1:14">
      <c r="B2" t="s">
        <v>60</v>
      </c>
      <c r="G2" t="s">
        <v>61</v>
      </c>
    </row>
    <row r="3" spans="1:14">
      <c r="B3" t="s">
        <v>62</v>
      </c>
      <c r="E3" t="s">
        <v>63</v>
      </c>
      <c r="G3" s="1" t="s">
        <v>122</v>
      </c>
      <c r="I3" s="1" t="s">
        <v>123</v>
      </c>
    </row>
    <row r="4" spans="1:14">
      <c r="A4" s="44"/>
      <c r="B4" s="44" t="s">
        <v>3</v>
      </c>
      <c r="C4" s="44" t="s">
        <v>64</v>
      </c>
      <c r="D4" s="44" t="s">
        <v>65</v>
      </c>
      <c r="E4" s="44" t="s">
        <v>3</v>
      </c>
      <c r="F4" s="44" t="s">
        <v>65</v>
      </c>
      <c r="G4" s="44" t="s">
        <v>3</v>
      </c>
      <c r="H4" s="44" t="s">
        <v>65</v>
      </c>
      <c r="I4" s="44" t="s">
        <v>3</v>
      </c>
      <c r="J4" s="44" t="s">
        <v>65</v>
      </c>
      <c r="K4" s="45" t="s">
        <v>124</v>
      </c>
      <c r="L4" s="46" t="s">
        <v>125</v>
      </c>
      <c r="M4" s="1" t="s">
        <v>119</v>
      </c>
    </row>
    <row r="5" spans="1:14">
      <c r="A5" s="44" t="s">
        <v>66</v>
      </c>
      <c r="B5" s="44">
        <v>33593</v>
      </c>
      <c r="C5" s="44">
        <v>104</v>
      </c>
      <c r="D5" s="44">
        <v>323</v>
      </c>
      <c r="E5" s="44">
        <v>3</v>
      </c>
      <c r="F5" s="44">
        <v>0</v>
      </c>
      <c r="G5" s="44">
        <v>5744</v>
      </c>
      <c r="H5" s="44">
        <v>55</v>
      </c>
      <c r="I5" s="44">
        <v>10978</v>
      </c>
      <c r="J5" s="44">
        <v>106</v>
      </c>
    </row>
    <row r="6" spans="1:14">
      <c r="A6" s="44" t="s">
        <v>67</v>
      </c>
      <c r="B6" s="44">
        <v>150412</v>
      </c>
      <c r="C6" s="44">
        <v>104</v>
      </c>
      <c r="D6" s="44">
        <v>1446</v>
      </c>
      <c r="E6" s="44">
        <v>46884</v>
      </c>
      <c r="F6" s="44">
        <v>451</v>
      </c>
      <c r="G6" s="44">
        <v>7828</v>
      </c>
      <c r="H6" s="44">
        <v>75</v>
      </c>
      <c r="I6" s="44">
        <v>11270</v>
      </c>
      <c r="J6" s="44">
        <v>108</v>
      </c>
      <c r="K6">
        <f>E6*100</f>
        <v>4688400</v>
      </c>
      <c r="L6">
        <f>K6*1000</f>
        <v>4688400000</v>
      </c>
      <c r="M6">
        <v>7.8</v>
      </c>
      <c r="N6" s="1" t="s">
        <v>120</v>
      </c>
    </row>
    <row r="7" spans="1:14">
      <c r="A7" s="44" t="s">
        <v>68</v>
      </c>
      <c r="B7" s="44">
        <v>369074</v>
      </c>
      <c r="C7" s="44">
        <v>104</v>
      </c>
      <c r="D7" s="44">
        <v>3549</v>
      </c>
      <c r="E7" s="44">
        <v>207367</v>
      </c>
      <c r="F7" s="44">
        <v>1994</v>
      </c>
      <c r="G7" s="44">
        <v>7304</v>
      </c>
      <c r="H7" s="44">
        <v>70</v>
      </c>
      <c r="I7" s="44">
        <v>9005</v>
      </c>
      <c r="J7" s="44">
        <v>87</v>
      </c>
      <c r="K7">
        <f>E7*100</f>
        <v>20736700</v>
      </c>
      <c r="L7">
        <f>K7*1000</f>
        <v>20736700000</v>
      </c>
      <c r="M7">
        <v>42.5</v>
      </c>
      <c r="N7" s="1" t="s">
        <v>121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AD242"/>
  <sheetViews>
    <sheetView topLeftCell="J19" workbookViewId="0">
      <selection activeCell="AB7" sqref="AB7:AB15"/>
    </sheetView>
  </sheetViews>
  <sheetFormatPr defaultColWidth="8.85546875" defaultRowHeight="12.75"/>
  <cols>
    <col min="28" max="28" width="12" bestFit="1" customWidth="1"/>
  </cols>
  <sheetData>
    <row r="1" spans="1:30">
      <c r="A1" t="s">
        <v>44</v>
      </c>
      <c r="B1" t="s">
        <v>1</v>
      </c>
      <c r="C1" s="1" t="s">
        <v>2</v>
      </c>
      <c r="D1" t="s">
        <v>4</v>
      </c>
      <c r="E1" t="s">
        <v>5</v>
      </c>
      <c r="F1" t="s">
        <v>4</v>
      </c>
      <c r="G1" t="s">
        <v>6</v>
      </c>
      <c r="I1" t="s">
        <v>7</v>
      </c>
      <c r="J1" t="s">
        <v>8</v>
      </c>
      <c r="K1" s="2" t="s">
        <v>9</v>
      </c>
      <c r="L1" t="s">
        <v>10</v>
      </c>
      <c r="N1" t="s">
        <v>21</v>
      </c>
      <c r="Q1" s="4" t="s">
        <v>26</v>
      </c>
      <c r="R1" s="5"/>
      <c r="S1" s="5"/>
      <c r="T1" s="5"/>
      <c r="U1" s="6"/>
      <c r="Z1" s="48"/>
      <c r="AA1" s="49"/>
      <c r="AB1" s="50" t="s">
        <v>128</v>
      </c>
      <c r="AC1" s="49"/>
      <c r="AD1" s="51"/>
    </row>
    <row r="2" spans="1:30">
      <c r="A2">
        <v>1</v>
      </c>
      <c r="B2" s="21">
        <v>41471</v>
      </c>
      <c r="C2" s="22">
        <v>0.59375</v>
      </c>
      <c r="D2">
        <v>470</v>
      </c>
      <c r="E2">
        <v>103</v>
      </c>
      <c r="F2">
        <v>650</v>
      </c>
      <c r="G2">
        <v>361</v>
      </c>
      <c r="H2">
        <v>695</v>
      </c>
      <c r="I2">
        <v>51</v>
      </c>
      <c r="J2">
        <v>540</v>
      </c>
      <c r="K2">
        <v>11.9</v>
      </c>
      <c r="L2" t="s">
        <v>37</v>
      </c>
      <c r="N2" t="s">
        <v>22</v>
      </c>
      <c r="Q2" s="7"/>
      <c r="R2" s="8"/>
      <c r="S2" s="8"/>
      <c r="T2" s="8"/>
      <c r="U2" s="9"/>
      <c r="Z2" s="52" t="s">
        <v>1</v>
      </c>
      <c r="AA2" s="43" t="s">
        <v>2</v>
      </c>
      <c r="AB2" s="43" t="s">
        <v>126</v>
      </c>
      <c r="AC2" s="43" t="s">
        <v>2</v>
      </c>
      <c r="AD2" s="53" t="s">
        <v>127</v>
      </c>
    </row>
    <row r="3" spans="1:30">
      <c r="B3" t="s">
        <v>13</v>
      </c>
      <c r="C3" t="s">
        <v>14</v>
      </c>
      <c r="D3">
        <v>470</v>
      </c>
      <c r="E3">
        <v>107</v>
      </c>
      <c r="F3">
        <v>650</v>
      </c>
      <c r="G3">
        <v>360</v>
      </c>
      <c r="H3">
        <v>695</v>
      </c>
      <c r="I3">
        <v>50</v>
      </c>
      <c r="J3">
        <v>540</v>
      </c>
      <c r="N3" t="s">
        <v>23</v>
      </c>
      <c r="Q3" s="7" t="s">
        <v>29</v>
      </c>
      <c r="R3" s="8" t="s">
        <v>28</v>
      </c>
      <c r="S3" s="8" t="s">
        <v>30</v>
      </c>
      <c r="T3" s="8" t="s">
        <v>31</v>
      </c>
      <c r="U3" s="9" t="s">
        <v>32</v>
      </c>
      <c r="Z3" s="54">
        <v>41471</v>
      </c>
      <c r="AA3" s="55">
        <v>0.4375</v>
      </c>
      <c r="AB3" s="56">
        <v>7.8</v>
      </c>
      <c r="AC3" s="55">
        <v>0.40277777777777773</v>
      </c>
      <c r="AD3" s="57">
        <v>4688400000</v>
      </c>
    </row>
    <row r="4" spans="1:30">
      <c r="B4" t="s">
        <v>13</v>
      </c>
      <c r="C4" t="s">
        <v>14</v>
      </c>
      <c r="D4">
        <v>470</v>
      </c>
      <c r="E4">
        <v>106</v>
      </c>
      <c r="F4">
        <v>650</v>
      </c>
      <c r="G4">
        <v>358</v>
      </c>
      <c r="H4">
        <v>695</v>
      </c>
      <c r="I4">
        <v>51</v>
      </c>
      <c r="J4">
        <v>540</v>
      </c>
      <c r="N4" t="s">
        <v>24</v>
      </c>
      <c r="Q4" s="7">
        <v>470</v>
      </c>
      <c r="R4" s="8">
        <v>1.049E-5</v>
      </c>
      <c r="S4" s="8">
        <v>45</v>
      </c>
      <c r="T4" s="8">
        <v>49.452054794520549</v>
      </c>
      <c r="U4" s="9">
        <v>2.0141244023314333</v>
      </c>
    </row>
    <row r="5" spans="1:30">
      <c r="B5" t="s">
        <v>13</v>
      </c>
      <c r="C5" t="s">
        <v>14</v>
      </c>
      <c r="D5">
        <v>470</v>
      </c>
      <c r="E5">
        <v>105</v>
      </c>
      <c r="F5">
        <v>650</v>
      </c>
      <c r="G5">
        <v>356</v>
      </c>
      <c r="H5">
        <v>695</v>
      </c>
      <c r="I5">
        <v>50</v>
      </c>
      <c r="J5">
        <v>540</v>
      </c>
      <c r="Q5" s="7">
        <v>650</v>
      </c>
      <c r="R5" s="8">
        <v>3.5149999999999998E-6</v>
      </c>
      <c r="S5" s="8">
        <v>30</v>
      </c>
      <c r="T5" s="8">
        <v>39.19178082191781</v>
      </c>
      <c r="U5" s="9">
        <v>3.2857331933619265</v>
      </c>
    </row>
    <row r="6" spans="1:30" ht="13.5" thickBot="1">
      <c r="B6" t="s">
        <v>13</v>
      </c>
      <c r="C6" t="s">
        <v>14</v>
      </c>
      <c r="D6">
        <v>470</v>
      </c>
      <c r="E6">
        <v>105</v>
      </c>
      <c r="F6">
        <v>650</v>
      </c>
      <c r="G6">
        <v>359</v>
      </c>
      <c r="H6">
        <v>695</v>
      </c>
      <c r="I6">
        <v>52</v>
      </c>
      <c r="J6">
        <v>540</v>
      </c>
      <c r="Q6" s="7">
        <v>695</v>
      </c>
      <c r="R6" s="8">
        <v>1.2E-2</v>
      </c>
      <c r="S6" s="8">
        <v>46</v>
      </c>
      <c r="T6" s="8">
        <v>48.630136986301373</v>
      </c>
      <c r="U6" s="9">
        <v>2.674503325204491</v>
      </c>
    </row>
    <row r="7" spans="1:30" ht="15">
      <c r="B7" t="s">
        <v>13</v>
      </c>
      <c r="C7" t="s">
        <v>14</v>
      </c>
      <c r="D7">
        <v>470</v>
      </c>
      <c r="E7">
        <v>105</v>
      </c>
      <c r="F7">
        <v>650</v>
      </c>
      <c r="G7">
        <v>357</v>
      </c>
      <c r="H7">
        <v>695</v>
      </c>
      <c r="I7">
        <v>51</v>
      </c>
      <c r="J7">
        <v>539</v>
      </c>
      <c r="N7" s="35" t="s">
        <v>38</v>
      </c>
      <c r="O7" s="36" t="s">
        <v>114</v>
      </c>
      <c r="P7" s="37" t="s">
        <v>29</v>
      </c>
      <c r="Q7" s="37" t="s">
        <v>39</v>
      </c>
      <c r="R7" s="37" t="s">
        <v>16</v>
      </c>
      <c r="S7" s="39" t="s">
        <v>113</v>
      </c>
      <c r="T7" s="37" t="s">
        <v>29</v>
      </c>
      <c r="U7" s="37" t="s">
        <v>39</v>
      </c>
      <c r="V7" s="37" t="s">
        <v>16</v>
      </c>
      <c r="W7" s="39" t="s">
        <v>113</v>
      </c>
      <c r="X7" s="37" t="s">
        <v>29</v>
      </c>
      <c r="Y7" s="37" t="s">
        <v>39</v>
      </c>
      <c r="Z7" s="37" t="s">
        <v>16</v>
      </c>
      <c r="AA7" s="39" t="s">
        <v>113</v>
      </c>
      <c r="AB7" s="40" t="s">
        <v>129</v>
      </c>
    </row>
    <row r="8" spans="1:30">
      <c r="B8" t="s">
        <v>13</v>
      </c>
      <c r="C8" t="s">
        <v>14</v>
      </c>
      <c r="D8">
        <v>470</v>
      </c>
      <c r="E8">
        <v>105</v>
      </c>
      <c r="F8">
        <v>650</v>
      </c>
      <c r="G8">
        <v>360</v>
      </c>
      <c r="H8">
        <v>695</v>
      </c>
      <c r="I8">
        <v>51</v>
      </c>
      <c r="J8">
        <v>540</v>
      </c>
      <c r="N8" s="7" t="s">
        <v>40</v>
      </c>
      <c r="O8" s="8">
        <v>0</v>
      </c>
      <c r="P8" s="8">
        <v>470</v>
      </c>
      <c r="Q8" s="8">
        <v>105.59375</v>
      </c>
      <c r="R8" s="8">
        <v>1.1319231422671772</v>
      </c>
      <c r="S8" s="8">
        <f>0.0000105*(Q8-49.45205)</f>
        <v>5.8948784999999994E-4</v>
      </c>
      <c r="T8" s="8">
        <v>650</v>
      </c>
      <c r="U8" s="8">
        <v>358.875</v>
      </c>
      <c r="V8" s="8">
        <v>1.8794302499736799</v>
      </c>
      <c r="W8" s="8">
        <f>0.000003515*(U8-39.19178)</f>
        <v>1.1236865183E-3</v>
      </c>
      <c r="X8" s="8">
        <v>695</v>
      </c>
      <c r="Y8" s="8">
        <v>50.84375</v>
      </c>
      <c r="Z8" s="8">
        <v>0.8075999888159261</v>
      </c>
      <c r="AA8" s="8">
        <f>0.012*(Y8-48.63014)</f>
        <v>2.6563320000000033E-2</v>
      </c>
      <c r="AB8" s="47">
        <v>0</v>
      </c>
    </row>
    <row r="9" spans="1:30">
      <c r="B9" t="s">
        <v>13</v>
      </c>
      <c r="C9" t="s">
        <v>14</v>
      </c>
      <c r="D9">
        <v>470</v>
      </c>
      <c r="E9">
        <v>105</v>
      </c>
      <c r="F9">
        <v>650</v>
      </c>
      <c r="G9">
        <v>359</v>
      </c>
      <c r="H9">
        <v>695</v>
      </c>
      <c r="I9">
        <v>50</v>
      </c>
      <c r="J9">
        <v>540</v>
      </c>
      <c r="N9" s="7" t="s">
        <v>72</v>
      </c>
      <c r="O9" s="8">
        <v>0</v>
      </c>
      <c r="P9" s="8">
        <v>470</v>
      </c>
      <c r="Q9" s="8">
        <v>102.68965517241379</v>
      </c>
      <c r="R9" s="8">
        <v>3.6946239734806867</v>
      </c>
      <c r="S9" s="8">
        <f t="shared" ref="S9:S15" si="0">0.0000105*(Q9-49.45205)</f>
        <v>5.5899485431034485E-4</v>
      </c>
      <c r="T9" s="8">
        <v>650</v>
      </c>
      <c r="U9" s="8">
        <v>199.79310344827587</v>
      </c>
      <c r="V9" s="8">
        <v>4.9162944113341212</v>
      </c>
      <c r="W9" s="8">
        <f t="shared" ref="W9:W15" si="1">0.000003515*(U9-39.19178)</f>
        <v>5.6451365192068963E-4</v>
      </c>
      <c r="X9" s="8">
        <v>695</v>
      </c>
      <c r="Y9" s="8">
        <v>50.862068965517238</v>
      </c>
      <c r="Z9" s="8">
        <v>1.7263532565794837</v>
      </c>
      <c r="AA9" s="8">
        <f t="shared" ref="AA9:AA15" si="2">0.012*(Y9-48.63014)</f>
        <v>2.6783147586206896E-2</v>
      </c>
      <c r="AB9" s="47">
        <v>0</v>
      </c>
    </row>
    <row r="10" spans="1:30">
      <c r="B10" t="s">
        <v>13</v>
      </c>
      <c r="C10" t="s">
        <v>14</v>
      </c>
      <c r="D10">
        <v>470</v>
      </c>
      <c r="E10">
        <v>105</v>
      </c>
      <c r="F10">
        <v>650</v>
      </c>
      <c r="G10">
        <v>360</v>
      </c>
      <c r="H10">
        <v>695</v>
      </c>
      <c r="I10">
        <v>51</v>
      </c>
      <c r="J10">
        <v>539</v>
      </c>
      <c r="N10" s="7" t="s">
        <v>106</v>
      </c>
      <c r="O10" s="8">
        <v>0</v>
      </c>
      <c r="P10" s="8">
        <v>470</v>
      </c>
      <c r="Q10" s="8">
        <v>727.13793103448279</v>
      </c>
      <c r="R10" s="8">
        <v>21.657601994171422</v>
      </c>
      <c r="S10" s="8">
        <f t="shared" si="0"/>
        <v>7.115701750862069E-3</v>
      </c>
      <c r="T10" s="8">
        <v>650</v>
      </c>
      <c r="U10" s="8">
        <v>1527.7586206896551</v>
      </c>
      <c r="V10" s="8">
        <v>75.866732391371215</v>
      </c>
      <c r="W10" s="8">
        <f t="shared" si="1"/>
        <v>5.2323124450241367E-3</v>
      </c>
      <c r="X10" s="8">
        <v>695</v>
      </c>
      <c r="Y10" s="8">
        <v>51.655172413793103</v>
      </c>
      <c r="Z10" s="8">
        <v>1.5646967316604328</v>
      </c>
      <c r="AA10" s="8">
        <f t="shared" si="2"/>
        <v>3.6300388965517273E-2</v>
      </c>
      <c r="AB10" s="47">
        <v>0</v>
      </c>
    </row>
    <row r="11" spans="1:30">
      <c r="B11" t="s">
        <v>13</v>
      </c>
      <c r="C11" t="s">
        <v>14</v>
      </c>
      <c r="D11">
        <v>470</v>
      </c>
      <c r="E11">
        <v>107</v>
      </c>
      <c r="F11">
        <v>650</v>
      </c>
      <c r="G11">
        <v>362</v>
      </c>
      <c r="H11">
        <v>695</v>
      </c>
      <c r="I11">
        <v>50</v>
      </c>
      <c r="J11">
        <v>539</v>
      </c>
      <c r="N11" s="7" t="s">
        <v>107</v>
      </c>
      <c r="O11" s="8">
        <f>0.15/0.60015</f>
        <v>0.24993751562109473</v>
      </c>
      <c r="P11" s="8">
        <v>470</v>
      </c>
      <c r="Q11" s="8">
        <v>713.15384615384619</v>
      </c>
      <c r="R11" s="8">
        <v>18.123338120097017</v>
      </c>
      <c r="S11" s="8">
        <f t="shared" si="0"/>
        <v>6.9688688596153845E-3</v>
      </c>
      <c r="T11" s="8">
        <v>650</v>
      </c>
      <c r="U11" s="8">
        <v>1357.2307692307693</v>
      </c>
      <c r="V11" s="8">
        <v>24.420168209589352</v>
      </c>
      <c r="W11" s="8">
        <f t="shared" si="1"/>
        <v>4.6329070471461536E-3</v>
      </c>
      <c r="X11" s="8">
        <v>695</v>
      </c>
      <c r="Y11" s="8">
        <v>53.807692307692307</v>
      </c>
      <c r="Z11" s="8">
        <v>1.9599843013500722</v>
      </c>
      <c r="AA11" s="8">
        <f t="shared" si="2"/>
        <v>6.2130627692307712E-2</v>
      </c>
      <c r="AB11" s="9">
        <f>0.15*4690000000</f>
        <v>703500000</v>
      </c>
    </row>
    <row r="12" spans="1:30">
      <c r="B12" t="s">
        <v>13</v>
      </c>
      <c r="C12" t="s">
        <v>14</v>
      </c>
      <c r="D12">
        <v>470</v>
      </c>
      <c r="E12">
        <v>106</v>
      </c>
      <c r="F12">
        <v>650</v>
      </c>
      <c r="G12">
        <v>359</v>
      </c>
      <c r="H12">
        <v>695</v>
      </c>
      <c r="I12">
        <v>52</v>
      </c>
      <c r="J12">
        <v>539</v>
      </c>
      <c r="N12" s="7" t="s">
        <v>108</v>
      </c>
      <c r="O12" s="8">
        <f>0.3/0.6003</f>
        <v>0.49975012493753124</v>
      </c>
      <c r="P12" s="8">
        <v>470</v>
      </c>
      <c r="Q12" s="8">
        <v>697.53846153846155</v>
      </c>
      <c r="R12" s="8">
        <v>23.298464789304866</v>
      </c>
      <c r="S12" s="8">
        <f t="shared" si="0"/>
        <v>6.8049073211538464E-3</v>
      </c>
      <c r="T12" s="8">
        <v>650</v>
      </c>
      <c r="U12" s="8">
        <v>1357.5769230769231</v>
      </c>
      <c r="V12" s="8">
        <v>35.218373701150867</v>
      </c>
      <c r="W12" s="8">
        <f t="shared" si="1"/>
        <v>4.6341237779153844E-3</v>
      </c>
      <c r="X12" s="8">
        <v>695</v>
      </c>
      <c r="Y12" s="8">
        <v>54.42307692307692</v>
      </c>
      <c r="Z12" s="8">
        <v>1.9426389664181669</v>
      </c>
      <c r="AA12" s="8">
        <f t="shared" si="2"/>
        <v>6.9515243076923069E-2</v>
      </c>
      <c r="AB12" s="9">
        <f>0.3*AD3</f>
        <v>1406520000</v>
      </c>
    </row>
    <row r="13" spans="1:30">
      <c r="B13" t="s">
        <v>13</v>
      </c>
      <c r="C13" t="s">
        <v>14</v>
      </c>
      <c r="D13">
        <v>470</v>
      </c>
      <c r="E13">
        <v>106</v>
      </c>
      <c r="F13">
        <v>650</v>
      </c>
      <c r="G13">
        <v>360</v>
      </c>
      <c r="H13">
        <v>695</v>
      </c>
      <c r="I13">
        <v>52</v>
      </c>
      <c r="J13">
        <v>539</v>
      </c>
      <c r="N13" s="23" t="s">
        <v>109</v>
      </c>
      <c r="O13" s="8">
        <f>0.6/0.6006</f>
        <v>0.99900099900099892</v>
      </c>
      <c r="P13" s="8">
        <v>470</v>
      </c>
      <c r="Q13" s="8">
        <v>687.42857142857144</v>
      </c>
      <c r="R13" s="8">
        <v>15.12032865463939</v>
      </c>
      <c r="S13" s="8">
        <f t="shared" si="0"/>
        <v>6.6987534750000003E-3</v>
      </c>
      <c r="T13" s="8">
        <v>650</v>
      </c>
      <c r="U13" s="8">
        <v>1322.7142857142858</v>
      </c>
      <c r="V13" s="8">
        <v>24.634900179996382</v>
      </c>
      <c r="W13" s="8">
        <f t="shared" si="1"/>
        <v>4.5115816075857141E-3</v>
      </c>
      <c r="X13" s="8">
        <v>695</v>
      </c>
      <c r="Y13" s="8">
        <v>55.214285714285715</v>
      </c>
      <c r="Z13" s="8">
        <v>2.0968608434575602</v>
      </c>
      <c r="AA13" s="8">
        <f t="shared" si="2"/>
        <v>7.9009748571428617E-2</v>
      </c>
      <c r="AB13" s="9">
        <f>0.6*AD3</f>
        <v>2813040000</v>
      </c>
    </row>
    <row r="14" spans="1:30">
      <c r="B14" t="s">
        <v>13</v>
      </c>
      <c r="C14" t="s">
        <v>14</v>
      </c>
      <c r="D14">
        <v>470</v>
      </c>
      <c r="E14">
        <v>105</v>
      </c>
      <c r="F14">
        <v>650</v>
      </c>
      <c r="G14">
        <v>359</v>
      </c>
      <c r="H14">
        <v>695</v>
      </c>
      <c r="I14">
        <v>50</v>
      </c>
      <c r="J14">
        <v>539</v>
      </c>
      <c r="N14" s="7" t="s">
        <v>110</v>
      </c>
      <c r="O14" s="8">
        <f>1.2/0.6012</f>
        <v>1.9960079840319362</v>
      </c>
      <c r="P14" s="8">
        <v>470</v>
      </c>
      <c r="Q14" s="8">
        <v>698.61538461538464</v>
      </c>
      <c r="R14" s="8">
        <v>23.715103918097419</v>
      </c>
      <c r="S14" s="8">
        <f t="shared" si="0"/>
        <v>6.8162150134615388E-3</v>
      </c>
      <c r="T14" s="8">
        <v>650</v>
      </c>
      <c r="U14" s="8">
        <v>1358.1153846153845</v>
      </c>
      <c r="V14" s="8">
        <v>29.928350336196029</v>
      </c>
      <c r="W14" s="8">
        <f t="shared" si="1"/>
        <v>4.6360164702230764E-3</v>
      </c>
      <c r="X14" s="8">
        <v>695</v>
      </c>
      <c r="Y14" s="8">
        <v>61.807692307692307</v>
      </c>
      <c r="Z14" s="8">
        <v>1.6004806970215948</v>
      </c>
      <c r="AA14" s="8">
        <f t="shared" si="2"/>
        <v>0.15813062769230771</v>
      </c>
      <c r="AB14" s="9">
        <f>1.2*AD3</f>
        <v>5626080000</v>
      </c>
    </row>
    <row r="15" spans="1:30" ht="13.5" thickBot="1">
      <c r="B15" t="s">
        <v>13</v>
      </c>
      <c r="C15" t="s">
        <v>14</v>
      </c>
      <c r="D15">
        <v>470</v>
      </c>
      <c r="E15">
        <v>104</v>
      </c>
      <c r="F15">
        <v>650</v>
      </c>
      <c r="G15">
        <v>359</v>
      </c>
      <c r="H15">
        <v>695</v>
      </c>
      <c r="I15">
        <v>50</v>
      </c>
      <c r="J15">
        <v>539</v>
      </c>
      <c r="N15" s="10" t="s">
        <v>111</v>
      </c>
      <c r="O15" s="11">
        <f>3/0.603</f>
        <v>4.9751243781094532</v>
      </c>
      <c r="P15" s="11">
        <v>470</v>
      </c>
      <c r="Q15" s="11">
        <v>685.44827586206895</v>
      </c>
      <c r="R15" s="11">
        <v>18.874749207219814</v>
      </c>
      <c r="S15" s="11">
        <f t="shared" si="0"/>
        <v>6.6779603715517236E-3</v>
      </c>
      <c r="T15" s="11">
        <v>650</v>
      </c>
      <c r="U15" s="11">
        <v>1356.4137931034484</v>
      </c>
      <c r="V15" s="11">
        <v>34.35062615501365</v>
      </c>
      <c r="W15" s="11">
        <f t="shared" si="1"/>
        <v>4.6300353760586202E-3</v>
      </c>
      <c r="X15" s="11">
        <v>695</v>
      </c>
      <c r="Y15" s="11">
        <v>74.379310344827587</v>
      </c>
      <c r="Z15" s="11">
        <v>2.4409277086423118</v>
      </c>
      <c r="AA15" s="11">
        <f t="shared" si="2"/>
        <v>0.30899004413793107</v>
      </c>
      <c r="AB15" s="12">
        <f>3*AD3</f>
        <v>14065200000</v>
      </c>
    </row>
    <row r="16" spans="1:30">
      <c r="B16" t="s">
        <v>13</v>
      </c>
      <c r="C16" t="s">
        <v>14</v>
      </c>
      <c r="D16">
        <v>470</v>
      </c>
      <c r="E16">
        <v>105</v>
      </c>
      <c r="F16">
        <v>650</v>
      </c>
      <c r="G16">
        <v>355</v>
      </c>
      <c r="H16">
        <v>695</v>
      </c>
      <c r="I16">
        <v>50</v>
      </c>
      <c r="J16">
        <v>539</v>
      </c>
    </row>
    <row r="17" spans="2:10">
      <c r="B17" t="s">
        <v>13</v>
      </c>
      <c r="C17" t="s">
        <v>14</v>
      </c>
      <c r="D17">
        <v>470</v>
      </c>
      <c r="E17">
        <v>105</v>
      </c>
      <c r="F17">
        <v>650</v>
      </c>
      <c r="G17">
        <v>361</v>
      </c>
      <c r="H17">
        <v>695</v>
      </c>
      <c r="I17">
        <v>51</v>
      </c>
      <c r="J17">
        <v>539</v>
      </c>
    </row>
    <row r="18" spans="2:10">
      <c r="B18" t="s">
        <v>13</v>
      </c>
      <c r="C18" t="s">
        <v>14</v>
      </c>
      <c r="D18">
        <v>470</v>
      </c>
      <c r="E18">
        <v>107</v>
      </c>
      <c r="F18">
        <v>650</v>
      </c>
      <c r="G18">
        <v>356</v>
      </c>
      <c r="H18">
        <v>695</v>
      </c>
      <c r="I18">
        <v>50</v>
      </c>
      <c r="J18">
        <v>539</v>
      </c>
    </row>
    <row r="19" spans="2:10">
      <c r="B19" t="s">
        <v>13</v>
      </c>
      <c r="C19" t="s">
        <v>14</v>
      </c>
      <c r="D19">
        <v>470</v>
      </c>
      <c r="E19">
        <v>105</v>
      </c>
      <c r="F19">
        <v>650</v>
      </c>
      <c r="G19">
        <v>360</v>
      </c>
      <c r="H19">
        <v>695</v>
      </c>
      <c r="I19">
        <v>50</v>
      </c>
      <c r="J19">
        <v>539</v>
      </c>
    </row>
    <row r="20" spans="2:10">
      <c r="B20" t="s">
        <v>13</v>
      </c>
      <c r="C20" t="s">
        <v>14</v>
      </c>
      <c r="D20">
        <v>470</v>
      </c>
      <c r="E20">
        <v>108</v>
      </c>
      <c r="F20">
        <v>650</v>
      </c>
      <c r="G20">
        <v>357</v>
      </c>
      <c r="H20">
        <v>695</v>
      </c>
      <c r="I20">
        <v>52</v>
      </c>
      <c r="J20">
        <v>539</v>
      </c>
    </row>
    <row r="21" spans="2:10">
      <c r="B21" t="s">
        <v>13</v>
      </c>
      <c r="C21" t="s">
        <v>14</v>
      </c>
      <c r="D21">
        <v>470</v>
      </c>
      <c r="E21">
        <v>105</v>
      </c>
      <c r="F21">
        <v>650</v>
      </c>
      <c r="G21">
        <v>358</v>
      </c>
      <c r="H21">
        <v>695</v>
      </c>
      <c r="I21">
        <v>50</v>
      </c>
      <c r="J21">
        <v>539</v>
      </c>
    </row>
    <row r="22" spans="2:10">
      <c r="B22" t="s">
        <v>13</v>
      </c>
      <c r="C22" t="s">
        <v>14</v>
      </c>
      <c r="D22">
        <v>470</v>
      </c>
      <c r="E22">
        <v>107</v>
      </c>
      <c r="F22">
        <v>650</v>
      </c>
      <c r="G22">
        <v>360</v>
      </c>
      <c r="H22">
        <v>695</v>
      </c>
      <c r="I22">
        <v>52</v>
      </c>
      <c r="J22">
        <v>539</v>
      </c>
    </row>
    <row r="23" spans="2:10">
      <c r="B23" t="s">
        <v>13</v>
      </c>
      <c r="C23" t="s">
        <v>14</v>
      </c>
      <c r="D23">
        <v>470</v>
      </c>
      <c r="E23">
        <v>105</v>
      </c>
      <c r="F23">
        <v>650</v>
      </c>
      <c r="G23">
        <v>358</v>
      </c>
      <c r="H23">
        <v>695</v>
      </c>
      <c r="I23">
        <v>51</v>
      </c>
      <c r="J23">
        <v>539</v>
      </c>
    </row>
    <row r="24" spans="2:10">
      <c r="B24" t="s">
        <v>13</v>
      </c>
      <c r="C24" t="s">
        <v>14</v>
      </c>
      <c r="D24">
        <v>470</v>
      </c>
      <c r="E24">
        <v>106</v>
      </c>
      <c r="F24">
        <v>650</v>
      </c>
      <c r="G24">
        <v>359</v>
      </c>
      <c r="H24">
        <v>695</v>
      </c>
      <c r="I24">
        <v>52</v>
      </c>
      <c r="J24">
        <v>539</v>
      </c>
    </row>
    <row r="25" spans="2:10">
      <c r="B25" t="s">
        <v>13</v>
      </c>
      <c r="C25" t="s">
        <v>14</v>
      </c>
      <c r="D25">
        <v>470</v>
      </c>
      <c r="E25">
        <v>105</v>
      </c>
      <c r="F25">
        <v>650</v>
      </c>
      <c r="G25">
        <v>359</v>
      </c>
      <c r="H25">
        <v>695</v>
      </c>
      <c r="I25">
        <v>51</v>
      </c>
      <c r="J25">
        <v>539</v>
      </c>
    </row>
    <row r="26" spans="2:10">
      <c r="B26" t="s">
        <v>13</v>
      </c>
      <c r="C26" t="s">
        <v>14</v>
      </c>
      <c r="D26">
        <v>470</v>
      </c>
      <c r="E26">
        <v>107</v>
      </c>
      <c r="F26">
        <v>650</v>
      </c>
      <c r="G26">
        <v>361</v>
      </c>
      <c r="H26">
        <v>695</v>
      </c>
      <c r="I26">
        <v>51</v>
      </c>
      <c r="J26">
        <v>539</v>
      </c>
    </row>
    <row r="27" spans="2:10">
      <c r="B27" t="s">
        <v>13</v>
      </c>
      <c r="C27" t="s">
        <v>14</v>
      </c>
      <c r="D27">
        <v>470</v>
      </c>
      <c r="E27">
        <v>107</v>
      </c>
      <c r="F27">
        <v>650</v>
      </c>
      <c r="G27">
        <v>357</v>
      </c>
      <c r="H27">
        <v>695</v>
      </c>
      <c r="I27">
        <v>50</v>
      </c>
      <c r="J27">
        <v>539</v>
      </c>
    </row>
    <row r="28" spans="2:10">
      <c r="B28" t="s">
        <v>13</v>
      </c>
      <c r="C28" t="s">
        <v>14</v>
      </c>
      <c r="D28">
        <v>470</v>
      </c>
      <c r="E28">
        <v>107</v>
      </c>
      <c r="F28">
        <v>650</v>
      </c>
      <c r="G28">
        <v>363</v>
      </c>
      <c r="H28">
        <v>695</v>
      </c>
      <c r="I28">
        <v>51</v>
      </c>
      <c r="J28">
        <v>539</v>
      </c>
    </row>
    <row r="29" spans="2:10">
      <c r="B29" t="s">
        <v>13</v>
      </c>
      <c r="C29" t="s">
        <v>14</v>
      </c>
      <c r="D29">
        <v>470</v>
      </c>
      <c r="E29">
        <v>107</v>
      </c>
      <c r="F29">
        <v>650</v>
      </c>
      <c r="G29">
        <v>357</v>
      </c>
      <c r="H29">
        <v>695</v>
      </c>
      <c r="I29">
        <v>50</v>
      </c>
      <c r="J29">
        <v>539</v>
      </c>
    </row>
    <row r="30" spans="2:10">
      <c r="B30" t="s">
        <v>13</v>
      </c>
      <c r="C30" t="s">
        <v>14</v>
      </c>
      <c r="D30">
        <v>470</v>
      </c>
      <c r="E30">
        <v>105</v>
      </c>
      <c r="F30">
        <v>650</v>
      </c>
      <c r="G30">
        <v>361</v>
      </c>
      <c r="H30">
        <v>695</v>
      </c>
      <c r="I30">
        <v>52</v>
      </c>
      <c r="J30">
        <v>539</v>
      </c>
    </row>
    <row r="31" spans="2:10">
      <c r="B31" t="s">
        <v>13</v>
      </c>
      <c r="C31" t="s">
        <v>14</v>
      </c>
      <c r="D31">
        <v>470</v>
      </c>
      <c r="E31">
        <v>104</v>
      </c>
      <c r="F31">
        <v>650</v>
      </c>
      <c r="G31">
        <v>356</v>
      </c>
      <c r="H31">
        <v>695</v>
      </c>
      <c r="I31">
        <v>50</v>
      </c>
      <c r="J31">
        <v>539</v>
      </c>
    </row>
    <row r="32" spans="2:10">
      <c r="B32" t="s">
        <v>13</v>
      </c>
      <c r="C32" t="s">
        <v>14</v>
      </c>
      <c r="D32">
        <v>470</v>
      </c>
      <c r="E32">
        <v>105</v>
      </c>
      <c r="F32">
        <v>650</v>
      </c>
      <c r="G32">
        <v>358</v>
      </c>
      <c r="H32">
        <v>695</v>
      </c>
      <c r="I32">
        <v>51</v>
      </c>
      <c r="J32">
        <v>539</v>
      </c>
    </row>
    <row r="33" spans="1:12">
      <c r="B33" t="s">
        <v>13</v>
      </c>
      <c r="C33" t="s">
        <v>14</v>
      </c>
      <c r="D33">
        <v>470</v>
      </c>
      <c r="E33">
        <v>105</v>
      </c>
      <c r="F33">
        <v>650</v>
      </c>
      <c r="G33">
        <v>359</v>
      </c>
      <c r="H33">
        <v>695</v>
      </c>
      <c r="I33">
        <v>52</v>
      </c>
      <c r="J33">
        <v>539</v>
      </c>
    </row>
    <row r="34" spans="1:12">
      <c r="A34" t="s">
        <v>15</v>
      </c>
      <c r="D34">
        <f>AVERAGE(D2:D33)</f>
        <v>470</v>
      </c>
      <c r="E34">
        <f t="shared" ref="E34:I34" si="3">AVERAGE(E2:E33)</f>
        <v>105.59375</v>
      </c>
      <c r="F34">
        <f t="shared" si="3"/>
        <v>650</v>
      </c>
      <c r="G34">
        <f t="shared" si="3"/>
        <v>358.875</v>
      </c>
      <c r="H34">
        <f t="shared" si="3"/>
        <v>695</v>
      </c>
      <c r="I34">
        <f t="shared" si="3"/>
        <v>50.84375</v>
      </c>
    </row>
    <row r="35" spans="1:12">
      <c r="A35" t="s">
        <v>16</v>
      </c>
      <c r="D35">
        <f>STDEV(D2:D33)</f>
        <v>0</v>
      </c>
      <c r="E35">
        <f t="shared" ref="E35:I35" si="4">STDEV(E2:E33)</f>
        <v>1.1319231422671772</v>
      </c>
      <c r="F35">
        <f t="shared" si="4"/>
        <v>0</v>
      </c>
      <c r="G35">
        <f t="shared" si="4"/>
        <v>1.8794302499736799</v>
      </c>
      <c r="H35">
        <f t="shared" si="4"/>
        <v>0</v>
      </c>
      <c r="I35">
        <f t="shared" si="4"/>
        <v>0.8075999888159261</v>
      </c>
    </row>
    <row r="36" spans="1:12">
      <c r="A36">
        <v>2</v>
      </c>
      <c r="B36" t="s">
        <v>13</v>
      </c>
      <c r="C36" t="s">
        <v>14</v>
      </c>
      <c r="D36">
        <v>470</v>
      </c>
      <c r="E36">
        <v>108</v>
      </c>
      <c r="F36">
        <v>650</v>
      </c>
      <c r="G36">
        <v>202</v>
      </c>
      <c r="H36">
        <v>695</v>
      </c>
      <c r="I36">
        <v>51</v>
      </c>
      <c r="J36">
        <v>537</v>
      </c>
      <c r="L36" t="s">
        <v>94</v>
      </c>
    </row>
    <row r="37" spans="1:12">
      <c r="B37" t="s">
        <v>13</v>
      </c>
      <c r="C37" t="s">
        <v>14</v>
      </c>
      <c r="D37">
        <v>470</v>
      </c>
      <c r="E37">
        <v>109</v>
      </c>
      <c r="F37">
        <v>650</v>
      </c>
      <c r="G37">
        <v>207</v>
      </c>
      <c r="H37">
        <v>695</v>
      </c>
      <c r="I37">
        <v>53</v>
      </c>
      <c r="J37">
        <v>537</v>
      </c>
    </row>
    <row r="38" spans="1:12">
      <c r="B38" t="s">
        <v>13</v>
      </c>
      <c r="C38" t="s">
        <v>14</v>
      </c>
      <c r="D38">
        <v>470</v>
      </c>
      <c r="E38">
        <v>106</v>
      </c>
      <c r="F38">
        <v>650</v>
      </c>
      <c r="G38">
        <v>200</v>
      </c>
      <c r="H38">
        <v>695</v>
      </c>
      <c r="I38">
        <v>51</v>
      </c>
      <c r="J38">
        <v>537</v>
      </c>
    </row>
    <row r="39" spans="1:12">
      <c r="B39" t="s">
        <v>13</v>
      </c>
      <c r="C39" t="s">
        <v>14</v>
      </c>
      <c r="D39">
        <v>470</v>
      </c>
      <c r="E39">
        <v>98</v>
      </c>
      <c r="F39">
        <v>650</v>
      </c>
      <c r="G39">
        <v>193</v>
      </c>
      <c r="H39">
        <v>695</v>
      </c>
      <c r="I39">
        <v>51</v>
      </c>
      <c r="J39">
        <v>537</v>
      </c>
    </row>
    <row r="40" spans="1:12">
      <c r="B40" t="s">
        <v>13</v>
      </c>
      <c r="C40" t="s">
        <v>14</v>
      </c>
      <c r="D40">
        <v>470</v>
      </c>
      <c r="E40">
        <v>101</v>
      </c>
      <c r="F40">
        <v>650</v>
      </c>
      <c r="G40">
        <v>201</v>
      </c>
      <c r="H40">
        <v>695</v>
      </c>
      <c r="I40">
        <v>50</v>
      </c>
      <c r="J40">
        <v>537</v>
      </c>
    </row>
    <row r="41" spans="1:12">
      <c r="B41" t="s">
        <v>13</v>
      </c>
      <c r="C41" t="s">
        <v>14</v>
      </c>
      <c r="D41">
        <v>470</v>
      </c>
      <c r="E41">
        <v>100</v>
      </c>
      <c r="F41">
        <v>650</v>
      </c>
      <c r="G41">
        <v>202</v>
      </c>
      <c r="H41">
        <v>695</v>
      </c>
      <c r="I41">
        <v>51</v>
      </c>
      <c r="J41">
        <v>537</v>
      </c>
    </row>
    <row r="42" spans="1:12">
      <c r="B42" t="s">
        <v>13</v>
      </c>
      <c r="C42" t="s">
        <v>14</v>
      </c>
      <c r="D42">
        <v>470</v>
      </c>
      <c r="E42">
        <v>96</v>
      </c>
      <c r="F42">
        <v>650</v>
      </c>
      <c r="G42">
        <v>202</v>
      </c>
      <c r="H42">
        <v>695</v>
      </c>
      <c r="I42">
        <v>52</v>
      </c>
      <c r="J42">
        <v>537</v>
      </c>
    </row>
    <row r="43" spans="1:12">
      <c r="B43" t="s">
        <v>13</v>
      </c>
      <c r="C43" t="s">
        <v>14</v>
      </c>
      <c r="D43">
        <v>470</v>
      </c>
      <c r="E43">
        <v>100</v>
      </c>
      <c r="F43">
        <v>650</v>
      </c>
      <c r="G43">
        <v>210</v>
      </c>
      <c r="H43">
        <v>695</v>
      </c>
      <c r="I43">
        <v>50</v>
      </c>
      <c r="J43">
        <v>537</v>
      </c>
    </row>
    <row r="44" spans="1:12">
      <c r="B44" t="s">
        <v>13</v>
      </c>
      <c r="C44" t="s">
        <v>14</v>
      </c>
      <c r="D44">
        <v>470</v>
      </c>
      <c r="E44">
        <v>97</v>
      </c>
      <c r="F44">
        <v>650</v>
      </c>
      <c r="G44">
        <v>203</v>
      </c>
      <c r="H44">
        <v>695</v>
      </c>
      <c r="I44">
        <v>52</v>
      </c>
      <c r="J44">
        <v>537</v>
      </c>
    </row>
    <row r="45" spans="1:12">
      <c r="B45" t="s">
        <v>13</v>
      </c>
      <c r="C45" t="s">
        <v>14</v>
      </c>
      <c r="D45">
        <v>470</v>
      </c>
      <c r="E45">
        <v>101</v>
      </c>
      <c r="F45">
        <v>650</v>
      </c>
      <c r="G45">
        <v>208</v>
      </c>
      <c r="H45">
        <v>695</v>
      </c>
      <c r="I45">
        <v>50</v>
      </c>
      <c r="J45">
        <v>537</v>
      </c>
    </row>
    <row r="46" spans="1:12">
      <c r="B46" t="s">
        <v>13</v>
      </c>
      <c r="C46" t="s">
        <v>14</v>
      </c>
      <c r="D46">
        <v>470</v>
      </c>
      <c r="E46">
        <v>100</v>
      </c>
      <c r="F46">
        <v>650</v>
      </c>
      <c r="G46">
        <v>204</v>
      </c>
      <c r="H46">
        <v>695</v>
      </c>
      <c r="I46">
        <v>51</v>
      </c>
      <c r="J46">
        <v>537</v>
      </c>
    </row>
    <row r="47" spans="1:12">
      <c r="B47" t="s">
        <v>13</v>
      </c>
      <c r="C47" t="s">
        <v>14</v>
      </c>
      <c r="D47">
        <v>470</v>
      </c>
      <c r="E47">
        <v>99</v>
      </c>
      <c r="F47">
        <v>650</v>
      </c>
      <c r="G47">
        <v>200</v>
      </c>
      <c r="H47">
        <v>695</v>
      </c>
      <c r="I47">
        <v>50</v>
      </c>
      <c r="J47">
        <v>537</v>
      </c>
    </row>
    <row r="48" spans="1:12">
      <c r="B48" t="s">
        <v>13</v>
      </c>
      <c r="C48" t="s">
        <v>14</v>
      </c>
      <c r="D48">
        <v>470</v>
      </c>
      <c r="E48">
        <v>105</v>
      </c>
      <c r="F48">
        <v>650</v>
      </c>
      <c r="G48">
        <v>202</v>
      </c>
      <c r="H48">
        <v>695</v>
      </c>
      <c r="I48">
        <v>50</v>
      </c>
      <c r="J48">
        <v>537</v>
      </c>
    </row>
    <row r="49" spans="2:10">
      <c r="B49" t="s">
        <v>13</v>
      </c>
      <c r="C49" t="s">
        <v>14</v>
      </c>
      <c r="D49">
        <v>470</v>
      </c>
      <c r="E49">
        <v>104</v>
      </c>
      <c r="F49">
        <v>650</v>
      </c>
      <c r="G49">
        <v>189</v>
      </c>
      <c r="H49">
        <v>695</v>
      </c>
      <c r="I49">
        <v>53</v>
      </c>
      <c r="J49">
        <v>537</v>
      </c>
    </row>
    <row r="50" spans="2:10">
      <c r="B50" t="s">
        <v>13</v>
      </c>
      <c r="C50" t="s">
        <v>14</v>
      </c>
      <c r="D50">
        <v>470</v>
      </c>
      <c r="E50">
        <v>108</v>
      </c>
      <c r="F50">
        <v>650</v>
      </c>
      <c r="G50">
        <v>193</v>
      </c>
      <c r="H50">
        <v>695</v>
      </c>
      <c r="I50">
        <v>50</v>
      </c>
      <c r="J50">
        <v>537</v>
      </c>
    </row>
    <row r="51" spans="2:10">
      <c r="B51" t="s">
        <v>13</v>
      </c>
      <c r="C51" t="s">
        <v>14</v>
      </c>
      <c r="D51">
        <v>470</v>
      </c>
      <c r="E51">
        <v>111</v>
      </c>
      <c r="F51">
        <v>650</v>
      </c>
      <c r="G51">
        <v>196</v>
      </c>
      <c r="H51">
        <v>695</v>
      </c>
      <c r="I51">
        <v>50</v>
      </c>
      <c r="J51">
        <v>537</v>
      </c>
    </row>
    <row r="52" spans="2:10">
      <c r="B52" t="s">
        <v>13</v>
      </c>
      <c r="C52" t="s">
        <v>14</v>
      </c>
      <c r="D52">
        <v>470</v>
      </c>
      <c r="E52">
        <v>103</v>
      </c>
      <c r="F52">
        <v>650</v>
      </c>
      <c r="G52">
        <v>197</v>
      </c>
      <c r="H52">
        <v>695</v>
      </c>
      <c r="I52">
        <v>50</v>
      </c>
      <c r="J52">
        <v>537</v>
      </c>
    </row>
    <row r="53" spans="2:10">
      <c r="B53" t="s">
        <v>13</v>
      </c>
      <c r="C53" t="s">
        <v>14</v>
      </c>
      <c r="D53">
        <v>470</v>
      </c>
      <c r="E53">
        <v>107</v>
      </c>
      <c r="F53">
        <v>650</v>
      </c>
      <c r="G53">
        <v>199</v>
      </c>
      <c r="H53">
        <v>695</v>
      </c>
      <c r="I53">
        <v>50</v>
      </c>
      <c r="J53">
        <v>537</v>
      </c>
    </row>
    <row r="54" spans="2:10">
      <c r="B54" t="s">
        <v>13</v>
      </c>
      <c r="C54" t="s">
        <v>14</v>
      </c>
      <c r="D54">
        <v>470</v>
      </c>
      <c r="E54">
        <v>102</v>
      </c>
      <c r="F54">
        <v>650</v>
      </c>
      <c r="G54">
        <v>195</v>
      </c>
      <c r="H54">
        <v>695</v>
      </c>
      <c r="I54">
        <v>54</v>
      </c>
      <c r="J54">
        <v>537</v>
      </c>
    </row>
    <row r="55" spans="2:10">
      <c r="B55" t="s">
        <v>13</v>
      </c>
      <c r="C55" t="s">
        <v>14</v>
      </c>
      <c r="D55">
        <v>470</v>
      </c>
      <c r="E55">
        <v>104</v>
      </c>
      <c r="F55">
        <v>650</v>
      </c>
      <c r="G55">
        <v>201</v>
      </c>
      <c r="H55">
        <v>695</v>
      </c>
      <c r="I55">
        <v>48</v>
      </c>
      <c r="J55">
        <v>537</v>
      </c>
    </row>
    <row r="56" spans="2:10">
      <c r="B56" t="s">
        <v>13</v>
      </c>
      <c r="C56" t="s">
        <v>14</v>
      </c>
      <c r="D56">
        <v>470</v>
      </c>
      <c r="E56">
        <v>104</v>
      </c>
      <c r="F56">
        <v>650</v>
      </c>
      <c r="G56">
        <v>206</v>
      </c>
      <c r="H56">
        <v>695</v>
      </c>
      <c r="I56">
        <v>54</v>
      </c>
      <c r="J56">
        <v>537</v>
      </c>
    </row>
    <row r="57" spans="2:10">
      <c r="B57" t="s">
        <v>13</v>
      </c>
      <c r="C57" t="s">
        <v>14</v>
      </c>
      <c r="D57">
        <v>470</v>
      </c>
      <c r="E57">
        <v>102</v>
      </c>
      <c r="F57">
        <v>650</v>
      </c>
      <c r="G57">
        <v>200</v>
      </c>
      <c r="H57">
        <v>695</v>
      </c>
      <c r="I57">
        <v>48</v>
      </c>
      <c r="J57">
        <v>537</v>
      </c>
    </row>
    <row r="58" spans="2:10">
      <c r="B58" t="s">
        <v>13</v>
      </c>
      <c r="C58" t="s">
        <v>14</v>
      </c>
      <c r="D58">
        <v>470</v>
      </c>
      <c r="E58">
        <v>105</v>
      </c>
      <c r="F58">
        <v>650</v>
      </c>
      <c r="G58">
        <v>204</v>
      </c>
      <c r="H58">
        <v>695</v>
      </c>
      <c r="I58">
        <v>52</v>
      </c>
      <c r="J58">
        <v>537</v>
      </c>
    </row>
    <row r="59" spans="2:10">
      <c r="B59" t="s">
        <v>13</v>
      </c>
      <c r="C59" t="s">
        <v>14</v>
      </c>
      <c r="D59">
        <v>470</v>
      </c>
      <c r="E59">
        <v>100</v>
      </c>
      <c r="F59">
        <v>650</v>
      </c>
      <c r="G59">
        <v>199</v>
      </c>
      <c r="H59">
        <v>695</v>
      </c>
      <c r="I59">
        <v>50</v>
      </c>
      <c r="J59">
        <v>537</v>
      </c>
    </row>
    <row r="60" spans="2:10">
      <c r="B60" t="s">
        <v>13</v>
      </c>
      <c r="C60" t="s">
        <v>14</v>
      </c>
      <c r="D60">
        <v>470</v>
      </c>
      <c r="E60">
        <v>104</v>
      </c>
      <c r="F60">
        <v>650</v>
      </c>
      <c r="G60">
        <v>197</v>
      </c>
      <c r="H60">
        <v>695</v>
      </c>
      <c r="I60">
        <v>51</v>
      </c>
      <c r="J60">
        <v>537</v>
      </c>
    </row>
    <row r="61" spans="2:10">
      <c r="B61" t="s">
        <v>13</v>
      </c>
      <c r="C61" t="s">
        <v>14</v>
      </c>
      <c r="D61">
        <v>470</v>
      </c>
      <c r="E61">
        <v>99</v>
      </c>
      <c r="F61">
        <v>650</v>
      </c>
      <c r="G61">
        <v>195</v>
      </c>
      <c r="H61">
        <v>695</v>
      </c>
      <c r="I61">
        <v>50</v>
      </c>
      <c r="J61">
        <v>537</v>
      </c>
    </row>
    <row r="62" spans="2:10">
      <c r="B62" t="s">
        <v>13</v>
      </c>
      <c r="C62" t="s">
        <v>14</v>
      </c>
      <c r="D62">
        <v>470</v>
      </c>
      <c r="E62">
        <v>100</v>
      </c>
      <c r="F62">
        <v>650</v>
      </c>
      <c r="G62">
        <v>193</v>
      </c>
      <c r="H62">
        <v>695</v>
      </c>
      <c r="I62">
        <v>52</v>
      </c>
      <c r="J62">
        <v>537</v>
      </c>
    </row>
    <row r="63" spans="2:10">
      <c r="B63" t="s">
        <v>13</v>
      </c>
      <c r="C63" t="s">
        <v>14</v>
      </c>
      <c r="D63">
        <v>470</v>
      </c>
      <c r="E63">
        <v>103</v>
      </c>
      <c r="F63">
        <v>650</v>
      </c>
      <c r="G63">
        <v>196</v>
      </c>
      <c r="H63">
        <v>695</v>
      </c>
      <c r="I63">
        <v>47</v>
      </c>
      <c r="J63">
        <v>537</v>
      </c>
    </row>
    <row r="64" spans="2:10">
      <c r="B64" t="s">
        <v>13</v>
      </c>
      <c r="C64" t="s">
        <v>14</v>
      </c>
      <c r="D64">
        <v>470</v>
      </c>
      <c r="E64">
        <v>102</v>
      </c>
      <c r="F64">
        <v>650</v>
      </c>
      <c r="G64">
        <v>200</v>
      </c>
      <c r="H64">
        <v>695</v>
      </c>
      <c r="I64">
        <v>54</v>
      </c>
      <c r="J64">
        <v>537</v>
      </c>
    </row>
    <row r="65" spans="1:12">
      <c r="A65" t="s">
        <v>15</v>
      </c>
      <c r="D65">
        <f>AVERAGE(D36:D64)</f>
        <v>470</v>
      </c>
      <c r="E65">
        <f t="shared" ref="E65:I65" si="5">AVERAGE(E36:E64)</f>
        <v>102.68965517241379</v>
      </c>
      <c r="F65">
        <f t="shared" si="5"/>
        <v>650</v>
      </c>
      <c r="G65">
        <f t="shared" si="5"/>
        <v>199.79310344827587</v>
      </c>
      <c r="H65">
        <f t="shared" si="5"/>
        <v>695</v>
      </c>
      <c r="I65">
        <f t="shared" si="5"/>
        <v>50.862068965517238</v>
      </c>
    </row>
    <row r="66" spans="1:12">
      <c r="A66" t="s">
        <v>16</v>
      </c>
      <c r="D66">
        <f>STDEV(D36:D64)</f>
        <v>0</v>
      </c>
      <c r="E66">
        <f t="shared" ref="E66:I66" si="6">STDEV(E36:E64)</f>
        <v>3.6946239734807542</v>
      </c>
      <c r="F66">
        <f t="shared" si="6"/>
        <v>0</v>
      </c>
      <c r="G66">
        <f t="shared" si="6"/>
        <v>4.9162944113342366</v>
      </c>
      <c r="H66">
        <f t="shared" si="6"/>
        <v>0</v>
      </c>
      <c r="I66">
        <f t="shared" si="6"/>
        <v>1.7263532565794473</v>
      </c>
    </row>
    <row r="67" spans="1:12">
      <c r="A67">
        <v>3</v>
      </c>
      <c r="B67" t="s">
        <v>13</v>
      </c>
      <c r="C67" t="s">
        <v>14</v>
      </c>
      <c r="D67">
        <v>470</v>
      </c>
      <c r="E67">
        <v>754</v>
      </c>
      <c r="F67">
        <v>650</v>
      </c>
      <c r="G67">
        <v>1672</v>
      </c>
      <c r="H67">
        <v>695</v>
      </c>
      <c r="I67">
        <v>52</v>
      </c>
      <c r="J67">
        <v>536</v>
      </c>
      <c r="L67" t="s">
        <v>95</v>
      </c>
    </row>
    <row r="68" spans="1:12">
      <c r="B68" t="s">
        <v>13</v>
      </c>
      <c r="C68" t="s">
        <v>14</v>
      </c>
      <c r="D68">
        <v>470</v>
      </c>
      <c r="E68">
        <v>762</v>
      </c>
      <c r="F68">
        <v>650</v>
      </c>
      <c r="G68">
        <v>1545</v>
      </c>
      <c r="H68">
        <v>695</v>
      </c>
      <c r="I68">
        <v>51</v>
      </c>
      <c r="J68">
        <v>536</v>
      </c>
    </row>
    <row r="69" spans="1:12">
      <c r="B69" t="s">
        <v>13</v>
      </c>
      <c r="C69" t="s">
        <v>14</v>
      </c>
      <c r="D69">
        <v>470</v>
      </c>
      <c r="E69">
        <v>753</v>
      </c>
      <c r="F69">
        <v>650</v>
      </c>
      <c r="G69">
        <v>1561</v>
      </c>
      <c r="H69">
        <v>695</v>
      </c>
      <c r="I69">
        <v>53</v>
      </c>
      <c r="J69">
        <v>536</v>
      </c>
    </row>
    <row r="70" spans="1:12">
      <c r="B70" t="s">
        <v>13</v>
      </c>
      <c r="C70" t="s">
        <v>14</v>
      </c>
      <c r="D70">
        <v>470</v>
      </c>
      <c r="E70">
        <v>753</v>
      </c>
      <c r="F70">
        <v>650</v>
      </c>
      <c r="G70">
        <v>1773</v>
      </c>
      <c r="H70">
        <v>695</v>
      </c>
      <c r="I70">
        <v>50</v>
      </c>
      <c r="J70">
        <v>536</v>
      </c>
    </row>
    <row r="71" spans="1:12">
      <c r="B71" t="s">
        <v>13</v>
      </c>
      <c r="C71" t="s">
        <v>14</v>
      </c>
      <c r="D71">
        <v>470</v>
      </c>
      <c r="E71">
        <v>768</v>
      </c>
      <c r="F71">
        <v>650</v>
      </c>
      <c r="G71">
        <v>1674</v>
      </c>
      <c r="H71">
        <v>695</v>
      </c>
      <c r="I71">
        <v>52</v>
      </c>
      <c r="J71">
        <v>536</v>
      </c>
    </row>
    <row r="72" spans="1:12">
      <c r="B72" t="s">
        <v>13</v>
      </c>
      <c r="C72" t="s">
        <v>14</v>
      </c>
      <c r="D72">
        <v>470</v>
      </c>
      <c r="E72">
        <v>764</v>
      </c>
      <c r="F72">
        <v>650</v>
      </c>
      <c r="G72">
        <v>1468</v>
      </c>
      <c r="H72">
        <v>695</v>
      </c>
      <c r="I72">
        <v>49</v>
      </c>
      <c r="J72">
        <v>536</v>
      </c>
    </row>
    <row r="73" spans="1:12">
      <c r="B73" t="s">
        <v>13</v>
      </c>
      <c r="C73" t="s">
        <v>14</v>
      </c>
      <c r="D73">
        <v>470</v>
      </c>
      <c r="E73">
        <v>727</v>
      </c>
      <c r="F73">
        <v>650</v>
      </c>
      <c r="G73">
        <v>1548</v>
      </c>
      <c r="H73">
        <v>695</v>
      </c>
      <c r="I73">
        <v>55</v>
      </c>
      <c r="J73">
        <v>536</v>
      </c>
    </row>
    <row r="74" spans="1:12">
      <c r="B74" t="s">
        <v>13</v>
      </c>
      <c r="C74" t="s">
        <v>14</v>
      </c>
      <c r="D74">
        <v>470</v>
      </c>
      <c r="E74">
        <v>707</v>
      </c>
      <c r="F74">
        <v>650</v>
      </c>
      <c r="G74">
        <v>1550</v>
      </c>
      <c r="H74">
        <v>695</v>
      </c>
      <c r="I74">
        <v>53</v>
      </c>
      <c r="J74">
        <v>536</v>
      </c>
    </row>
    <row r="75" spans="1:12">
      <c r="B75" t="s">
        <v>13</v>
      </c>
      <c r="C75" t="s">
        <v>14</v>
      </c>
      <c r="D75">
        <v>470</v>
      </c>
      <c r="E75">
        <v>718</v>
      </c>
      <c r="F75">
        <v>650</v>
      </c>
      <c r="G75">
        <v>1517</v>
      </c>
      <c r="H75">
        <v>695</v>
      </c>
      <c r="I75">
        <v>50</v>
      </c>
      <c r="J75">
        <v>536</v>
      </c>
    </row>
    <row r="76" spans="1:12">
      <c r="B76" t="s">
        <v>13</v>
      </c>
      <c r="C76" t="s">
        <v>14</v>
      </c>
      <c r="D76">
        <v>470</v>
      </c>
      <c r="E76">
        <v>719</v>
      </c>
      <c r="F76">
        <v>650</v>
      </c>
      <c r="G76">
        <v>1527</v>
      </c>
      <c r="H76">
        <v>695</v>
      </c>
      <c r="I76">
        <v>54</v>
      </c>
      <c r="J76">
        <v>536</v>
      </c>
    </row>
    <row r="77" spans="1:12">
      <c r="B77" t="s">
        <v>13</v>
      </c>
      <c r="C77" t="s">
        <v>14</v>
      </c>
      <c r="D77">
        <v>470</v>
      </c>
      <c r="E77">
        <v>726</v>
      </c>
      <c r="F77">
        <v>650</v>
      </c>
      <c r="G77">
        <v>1533</v>
      </c>
      <c r="H77">
        <v>695</v>
      </c>
      <c r="I77">
        <v>50</v>
      </c>
      <c r="J77">
        <v>536</v>
      </c>
    </row>
    <row r="78" spans="1:12">
      <c r="B78" t="s">
        <v>13</v>
      </c>
      <c r="C78" t="s">
        <v>14</v>
      </c>
      <c r="D78">
        <v>470</v>
      </c>
      <c r="E78">
        <v>723</v>
      </c>
      <c r="F78">
        <v>650</v>
      </c>
      <c r="G78">
        <v>1561</v>
      </c>
      <c r="H78">
        <v>695</v>
      </c>
      <c r="I78">
        <v>52</v>
      </c>
      <c r="J78">
        <v>536</v>
      </c>
    </row>
    <row r="79" spans="1:12">
      <c r="B79" t="s">
        <v>13</v>
      </c>
      <c r="C79" t="s">
        <v>14</v>
      </c>
      <c r="D79">
        <v>470</v>
      </c>
      <c r="E79">
        <v>725</v>
      </c>
      <c r="F79">
        <v>650</v>
      </c>
      <c r="G79">
        <v>1587</v>
      </c>
      <c r="H79">
        <v>695</v>
      </c>
      <c r="I79">
        <v>53</v>
      </c>
      <c r="J79">
        <v>536</v>
      </c>
    </row>
    <row r="80" spans="1:12">
      <c r="B80" t="s">
        <v>13</v>
      </c>
      <c r="C80" t="s">
        <v>14</v>
      </c>
      <c r="D80">
        <v>470</v>
      </c>
      <c r="E80">
        <v>729</v>
      </c>
      <c r="F80">
        <v>650</v>
      </c>
      <c r="G80">
        <v>1516</v>
      </c>
      <c r="H80">
        <v>695</v>
      </c>
      <c r="I80">
        <v>51</v>
      </c>
      <c r="J80">
        <v>536</v>
      </c>
    </row>
    <row r="81" spans="1:10">
      <c r="B81" t="s">
        <v>13</v>
      </c>
      <c r="C81" t="s">
        <v>14</v>
      </c>
      <c r="D81">
        <v>470</v>
      </c>
      <c r="E81">
        <v>730</v>
      </c>
      <c r="F81">
        <v>650</v>
      </c>
      <c r="G81">
        <v>1542</v>
      </c>
      <c r="H81">
        <v>695</v>
      </c>
      <c r="I81">
        <v>53</v>
      </c>
      <c r="J81">
        <v>536</v>
      </c>
    </row>
    <row r="82" spans="1:10">
      <c r="B82" t="s">
        <v>13</v>
      </c>
      <c r="C82" t="s">
        <v>14</v>
      </c>
      <c r="D82">
        <v>470</v>
      </c>
      <c r="E82">
        <v>738</v>
      </c>
      <c r="F82">
        <v>650</v>
      </c>
      <c r="G82">
        <v>1515</v>
      </c>
      <c r="H82">
        <v>695</v>
      </c>
      <c r="I82">
        <v>49</v>
      </c>
      <c r="J82">
        <v>536</v>
      </c>
    </row>
    <row r="83" spans="1:10">
      <c r="B83" t="s">
        <v>13</v>
      </c>
      <c r="C83" t="s">
        <v>14</v>
      </c>
      <c r="D83">
        <v>470</v>
      </c>
      <c r="E83">
        <v>736</v>
      </c>
      <c r="F83">
        <v>650</v>
      </c>
      <c r="G83">
        <v>1480</v>
      </c>
      <c r="H83">
        <v>695</v>
      </c>
      <c r="I83">
        <v>53</v>
      </c>
      <c r="J83">
        <v>536</v>
      </c>
    </row>
    <row r="84" spans="1:10">
      <c r="B84" t="s">
        <v>13</v>
      </c>
      <c r="C84" t="s">
        <v>14</v>
      </c>
      <c r="D84">
        <v>470</v>
      </c>
      <c r="E84">
        <v>740</v>
      </c>
      <c r="F84">
        <v>650</v>
      </c>
      <c r="G84">
        <v>1485</v>
      </c>
      <c r="H84">
        <v>695</v>
      </c>
      <c r="I84">
        <v>50</v>
      </c>
      <c r="J84">
        <v>536</v>
      </c>
    </row>
    <row r="85" spans="1:10">
      <c r="B85" t="s">
        <v>13</v>
      </c>
      <c r="C85" t="s">
        <v>14</v>
      </c>
      <c r="D85">
        <v>470</v>
      </c>
      <c r="E85">
        <v>737</v>
      </c>
      <c r="F85">
        <v>650</v>
      </c>
      <c r="G85">
        <v>1485</v>
      </c>
      <c r="H85">
        <v>695</v>
      </c>
      <c r="I85">
        <v>51</v>
      </c>
      <c r="J85">
        <v>536</v>
      </c>
    </row>
    <row r="86" spans="1:10">
      <c r="B86" t="s">
        <v>13</v>
      </c>
      <c r="C86" t="s">
        <v>14</v>
      </c>
      <c r="D86">
        <v>470</v>
      </c>
      <c r="E86">
        <v>727</v>
      </c>
      <c r="F86">
        <v>650</v>
      </c>
      <c r="G86">
        <v>1438</v>
      </c>
      <c r="H86">
        <v>695</v>
      </c>
      <c r="I86">
        <v>52</v>
      </c>
      <c r="J86">
        <v>536</v>
      </c>
    </row>
    <row r="87" spans="1:10">
      <c r="B87" t="s">
        <v>13</v>
      </c>
      <c r="C87" t="s">
        <v>14</v>
      </c>
      <c r="D87">
        <v>470</v>
      </c>
      <c r="E87">
        <v>723</v>
      </c>
      <c r="F87">
        <v>650</v>
      </c>
      <c r="G87">
        <v>1467</v>
      </c>
      <c r="H87">
        <v>695</v>
      </c>
      <c r="I87">
        <v>51</v>
      </c>
      <c r="J87">
        <v>536</v>
      </c>
    </row>
    <row r="88" spans="1:10">
      <c r="B88" t="s">
        <v>13</v>
      </c>
      <c r="C88" t="s">
        <v>14</v>
      </c>
      <c r="D88">
        <v>470</v>
      </c>
      <c r="E88">
        <v>716</v>
      </c>
      <c r="F88">
        <v>650</v>
      </c>
      <c r="G88">
        <v>1481</v>
      </c>
      <c r="H88">
        <v>695</v>
      </c>
      <c r="I88">
        <v>52</v>
      </c>
      <c r="J88">
        <v>536</v>
      </c>
    </row>
    <row r="89" spans="1:10">
      <c r="B89" t="s">
        <v>13</v>
      </c>
      <c r="C89" t="s">
        <v>14</v>
      </c>
      <c r="D89">
        <v>470</v>
      </c>
      <c r="E89">
        <v>719</v>
      </c>
      <c r="F89">
        <v>650</v>
      </c>
      <c r="G89">
        <v>1449</v>
      </c>
      <c r="H89">
        <v>695</v>
      </c>
      <c r="I89">
        <v>50</v>
      </c>
      <c r="J89">
        <v>536</v>
      </c>
    </row>
    <row r="90" spans="1:10">
      <c r="B90" t="s">
        <v>13</v>
      </c>
      <c r="C90" t="s">
        <v>14</v>
      </c>
      <c r="D90">
        <v>470</v>
      </c>
      <c r="E90">
        <v>716</v>
      </c>
      <c r="F90">
        <v>650</v>
      </c>
      <c r="G90">
        <v>1461</v>
      </c>
      <c r="H90">
        <v>695</v>
      </c>
      <c r="I90">
        <v>54</v>
      </c>
      <c r="J90">
        <v>536</v>
      </c>
    </row>
    <row r="91" spans="1:10">
      <c r="B91" t="s">
        <v>13</v>
      </c>
      <c r="C91" t="s">
        <v>14</v>
      </c>
      <c r="D91">
        <v>470</v>
      </c>
      <c r="E91">
        <v>710</v>
      </c>
      <c r="F91">
        <v>650</v>
      </c>
      <c r="G91">
        <v>1576</v>
      </c>
      <c r="H91">
        <v>695</v>
      </c>
      <c r="I91">
        <v>50</v>
      </c>
      <c r="J91">
        <v>536</v>
      </c>
    </row>
    <row r="92" spans="1:10">
      <c r="B92" t="s">
        <v>13</v>
      </c>
      <c r="C92" t="s">
        <v>14</v>
      </c>
      <c r="D92">
        <v>470</v>
      </c>
      <c r="E92">
        <v>700</v>
      </c>
      <c r="F92">
        <v>650</v>
      </c>
      <c r="G92">
        <v>1516</v>
      </c>
      <c r="H92">
        <v>695</v>
      </c>
      <c r="I92">
        <v>51</v>
      </c>
      <c r="J92">
        <v>536</v>
      </c>
    </row>
    <row r="93" spans="1:10">
      <c r="B93" t="s">
        <v>13</v>
      </c>
      <c r="C93" t="s">
        <v>14</v>
      </c>
      <c r="D93">
        <v>470</v>
      </c>
      <c r="E93">
        <v>695</v>
      </c>
      <c r="F93">
        <v>650</v>
      </c>
      <c r="G93">
        <v>1480</v>
      </c>
      <c r="H93">
        <v>695</v>
      </c>
      <c r="I93">
        <v>53</v>
      </c>
      <c r="J93">
        <v>536</v>
      </c>
    </row>
    <row r="94" spans="1:10">
      <c r="B94" t="s">
        <v>13</v>
      </c>
      <c r="C94" t="s">
        <v>14</v>
      </c>
      <c r="D94">
        <v>470</v>
      </c>
      <c r="E94">
        <v>687</v>
      </c>
      <c r="F94">
        <v>650</v>
      </c>
      <c r="G94">
        <v>1450</v>
      </c>
      <c r="H94">
        <v>695</v>
      </c>
      <c r="I94">
        <v>51</v>
      </c>
      <c r="J94">
        <v>536</v>
      </c>
    </row>
    <row r="95" spans="1:10">
      <c r="B95" t="s">
        <v>13</v>
      </c>
      <c r="C95" t="s">
        <v>14</v>
      </c>
      <c r="D95">
        <v>470</v>
      </c>
      <c r="E95">
        <v>685</v>
      </c>
      <c r="F95">
        <v>650</v>
      </c>
      <c r="G95">
        <v>1448</v>
      </c>
      <c r="H95">
        <v>695</v>
      </c>
      <c r="I95">
        <v>53</v>
      </c>
      <c r="J95">
        <v>536</v>
      </c>
    </row>
    <row r="96" spans="1:10">
      <c r="A96" t="s">
        <v>15</v>
      </c>
      <c r="D96">
        <f>AVERAGE(D67:D95)</f>
        <v>470</v>
      </c>
      <c r="E96">
        <f t="shared" ref="E96" si="7">AVERAGE(E67:E95)</f>
        <v>727.13793103448279</v>
      </c>
      <c r="F96">
        <f t="shared" ref="F96" si="8">AVERAGE(F67:F95)</f>
        <v>650</v>
      </c>
      <c r="G96">
        <f t="shared" ref="G96" si="9">AVERAGE(G67:G95)</f>
        <v>1527.7586206896551</v>
      </c>
      <c r="H96">
        <f t="shared" ref="H96" si="10">AVERAGE(H67:H95)</f>
        <v>695</v>
      </c>
      <c r="I96">
        <f t="shared" ref="I96" si="11">AVERAGE(I67:I95)</f>
        <v>51.655172413793103</v>
      </c>
    </row>
    <row r="97" spans="1:12">
      <c r="A97" t="s">
        <v>16</v>
      </c>
      <c r="D97">
        <f>STDEV(D67:D95)</f>
        <v>0</v>
      </c>
      <c r="E97">
        <f t="shared" ref="E97:H97" si="12">STDEV(E67:E95)</f>
        <v>21.657601994171266</v>
      </c>
      <c r="F97">
        <f t="shared" si="12"/>
        <v>0</v>
      </c>
      <c r="G97">
        <f t="shared" si="12"/>
        <v>75.866732391370604</v>
      </c>
      <c r="H97">
        <f t="shared" si="12"/>
        <v>0</v>
      </c>
      <c r="I97">
        <f>STDEV(I67:I95)</f>
        <v>1.5646967316604727</v>
      </c>
    </row>
    <row r="98" spans="1:12">
      <c r="A98">
        <v>4</v>
      </c>
      <c r="B98" t="s">
        <v>13</v>
      </c>
      <c r="C98" t="s">
        <v>14</v>
      </c>
      <c r="D98">
        <v>470</v>
      </c>
      <c r="E98">
        <v>764</v>
      </c>
      <c r="F98">
        <v>650</v>
      </c>
      <c r="G98">
        <v>1437</v>
      </c>
      <c r="H98">
        <v>695</v>
      </c>
      <c r="I98">
        <v>56</v>
      </c>
      <c r="J98">
        <v>536</v>
      </c>
      <c r="L98" t="s">
        <v>96</v>
      </c>
    </row>
    <row r="99" spans="1:12">
      <c r="B99" t="s">
        <v>13</v>
      </c>
      <c r="C99" t="s">
        <v>14</v>
      </c>
      <c r="D99">
        <v>470</v>
      </c>
      <c r="E99">
        <v>730</v>
      </c>
      <c r="F99">
        <v>650</v>
      </c>
      <c r="G99">
        <v>1407</v>
      </c>
      <c r="H99">
        <v>695</v>
      </c>
      <c r="I99">
        <v>52</v>
      </c>
      <c r="J99">
        <v>536</v>
      </c>
    </row>
    <row r="100" spans="1:12">
      <c r="B100" t="s">
        <v>13</v>
      </c>
      <c r="C100" t="s">
        <v>14</v>
      </c>
      <c r="D100">
        <v>470</v>
      </c>
      <c r="E100">
        <v>710</v>
      </c>
      <c r="F100">
        <v>650</v>
      </c>
      <c r="G100">
        <v>1368</v>
      </c>
      <c r="H100">
        <v>695</v>
      </c>
      <c r="I100">
        <v>54</v>
      </c>
      <c r="J100">
        <v>536</v>
      </c>
    </row>
    <row r="101" spans="1:12">
      <c r="B101" t="s">
        <v>13</v>
      </c>
      <c r="C101" t="s">
        <v>14</v>
      </c>
      <c r="D101">
        <v>470</v>
      </c>
      <c r="E101">
        <v>712</v>
      </c>
      <c r="F101">
        <v>650</v>
      </c>
      <c r="G101">
        <v>1338</v>
      </c>
      <c r="H101">
        <v>695</v>
      </c>
      <c r="I101">
        <v>56</v>
      </c>
      <c r="J101">
        <v>536</v>
      </c>
    </row>
    <row r="102" spans="1:12">
      <c r="B102" t="s">
        <v>13</v>
      </c>
      <c r="C102" t="s">
        <v>14</v>
      </c>
      <c r="D102">
        <v>470</v>
      </c>
      <c r="E102">
        <v>724</v>
      </c>
      <c r="F102">
        <v>650</v>
      </c>
      <c r="G102">
        <v>1342</v>
      </c>
      <c r="H102">
        <v>695</v>
      </c>
      <c r="I102">
        <v>55</v>
      </c>
      <c r="J102">
        <v>536</v>
      </c>
    </row>
    <row r="103" spans="1:12">
      <c r="B103" t="s">
        <v>13</v>
      </c>
      <c r="C103" t="s">
        <v>14</v>
      </c>
      <c r="D103">
        <v>470</v>
      </c>
      <c r="E103">
        <v>724</v>
      </c>
      <c r="F103">
        <v>650</v>
      </c>
      <c r="G103">
        <v>1354</v>
      </c>
      <c r="H103">
        <v>695</v>
      </c>
      <c r="I103">
        <v>55</v>
      </c>
      <c r="J103">
        <v>536</v>
      </c>
    </row>
    <row r="104" spans="1:12">
      <c r="B104" t="s">
        <v>13</v>
      </c>
      <c r="C104" t="s">
        <v>14</v>
      </c>
      <c r="D104">
        <v>470</v>
      </c>
      <c r="E104">
        <v>715</v>
      </c>
      <c r="F104">
        <v>650</v>
      </c>
      <c r="G104">
        <v>1354</v>
      </c>
      <c r="H104">
        <v>695</v>
      </c>
      <c r="I104">
        <v>54</v>
      </c>
      <c r="J104">
        <v>536</v>
      </c>
    </row>
    <row r="105" spans="1:12">
      <c r="B105" t="s">
        <v>13</v>
      </c>
      <c r="C105" t="s">
        <v>14</v>
      </c>
      <c r="D105">
        <v>470</v>
      </c>
      <c r="E105">
        <v>722</v>
      </c>
      <c r="F105">
        <v>650</v>
      </c>
      <c r="G105">
        <v>1353</v>
      </c>
      <c r="H105">
        <v>695</v>
      </c>
      <c r="I105">
        <v>56</v>
      </c>
      <c r="J105">
        <v>536</v>
      </c>
    </row>
    <row r="106" spans="1:12">
      <c r="B106" t="s">
        <v>13</v>
      </c>
      <c r="C106" t="s">
        <v>14</v>
      </c>
      <c r="D106">
        <v>470</v>
      </c>
      <c r="E106">
        <v>716</v>
      </c>
      <c r="F106">
        <v>650</v>
      </c>
      <c r="G106">
        <v>1368</v>
      </c>
      <c r="H106">
        <v>695</v>
      </c>
      <c r="I106">
        <v>56</v>
      </c>
      <c r="J106">
        <v>536</v>
      </c>
    </row>
    <row r="107" spans="1:12">
      <c r="B107" t="s">
        <v>13</v>
      </c>
      <c r="C107" t="s">
        <v>14</v>
      </c>
      <c r="D107">
        <v>470</v>
      </c>
      <c r="E107">
        <v>736</v>
      </c>
      <c r="F107">
        <v>650</v>
      </c>
      <c r="G107">
        <v>1382</v>
      </c>
      <c r="H107">
        <v>695</v>
      </c>
      <c r="I107">
        <v>51</v>
      </c>
      <c r="J107">
        <v>536</v>
      </c>
    </row>
    <row r="108" spans="1:12">
      <c r="B108" t="s">
        <v>13</v>
      </c>
      <c r="C108" t="s">
        <v>14</v>
      </c>
      <c r="D108">
        <v>470</v>
      </c>
      <c r="E108">
        <v>725</v>
      </c>
      <c r="F108">
        <v>650</v>
      </c>
      <c r="G108">
        <v>1384</v>
      </c>
      <c r="H108">
        <v>695</v>
      </c>
      <c r="I108">
        <v>53</v>
      </c>
      <c r="J108">
        <v>536</v>
      </c>
    </row>
    <row r="109" spans="1:12">
      <c r="B109" t="s">
        <v>13</v>
      </c>
      <c r="C109" t="s">
        <v>14</v>
      </c>
      <c r="D109">
        <v>470</v>
      </c>
      <c r="E109">
        <v>711</v>
      </c>
      <c r="F109">
        <v>650</v>
      </c>
      <c r="G109">
        <v>1371</v>
      </c>
      <c r="H109">
        <v>695</v>
      </c>
      <c r="I109">
        <v>57</v>
      </c>
      <c r="J109">
        <v>535</v>
      </c>
    </row>
    <row r="110" spans="1:12">
      <c r="B110" t="s">
        <v>13</v>
      </c>
      <c r="C110" t="s">
        <v>14</v>
      </c>
      <c r="D110">
        <v>470</v>
      </c>
      <c r="E110">
        <v>695</v>
      </c>
      <c r="F110">
        <v>650</v>
      </c>
      <c r="G110">
        <v>1353</v>
      </c>
      <c r="H110">
        <v>695</v>
      </c>
      <c r="I110">
        <v>53</v>
      </c>
      <c r="J110">
        <v>536</v>
      </c>
    </row>
    <row r="111" spans="1:12">
      <c r="B111" t="s">
        <v>13</v>
      </c>
      <c r="C111" t="s">
        <v>14</v>
      </c>
      <c r="D111">
        <v>470</v>
      </c>
      <c r="E111">
        <v>694</v>
      </c>
      <c r="F111">
        <v>650</v>
      </c>
      <c r="G111">
        <v>1343</v>
      </c>
      <c r="H111">
        <v>695</v>
      </c>
      <c r="I111">
        <v>54</v>
      </c>
      <c r="J111">
        <v>536</v>
      </c>
    </row>
    <row r="112" spans="1:12">
      <c r="B112" t="s">
        <v>13</v>
      </c>
      <c r="C112" t="s">
        <v>14</v>
      </c>
      <c r="D112">
        <v>470</v>
      </c>
      <c r="E112">
        <v>689</v>
      </c>
      <c r="F112">
        <v>650</v>
      </c>
      <c r="G112">
        <v>1337</v>
      </c>
      <c r="H112">
        <v>695</v>
      </c>
      <c r="I112">
        <v>54</v>
      </c>
      <c r="J112">
        <v>536</v>
      </c>
    </row>
    <row r="113" spans="1:12">
      <c r="B113" t="s">
        <v>13</v>
      </c>
      <c r="C113" t="s">
        <v>14</v>
      </c>
      <c r="D113">
        <v>470</v>
      </c>
      <c r="E113">
        <v>687</v>
      </c>
      <c r="F113">
        <v>650</v>
      </c>
      <c r="G113">
        <v>1340</v>
      </c>
      <c r="H113">
        <v>695</v>
      </c>
      <c r="I113">
        <v>51</v>
      </c>
      <c r="J113">
        <v>536</v>
      </c>
    </row>
    <row r="114" spans="1:12">
      <c r="B114" t="s">
        <v>13</v>
      </c>
      <c r="C114" t="s">
        <v>14</v>
      </c>
      <c r="D114">
        <v>470</v>
      </c>
      <c r="E114">
        <v>684</v>
      </c>
      <c r="F114">
        <v>650</v>
      </c>
      <c r="G114">
        <v>1338</v>
      </c>
      <c r="H114">
        <v>695</v>
      </c>
      <c r="I114">
        <v>56</v>
      </c>
      <c r="J114">
        <v>536</v>
      </c>
    </row>
    <row r="115" spans="1:12">
      <c r="B115" t="s">
        <v>13</v>
      </c>
      <c r="C115" t="s">
        <v>14</v>
      </c>
      <c r="D115">
        <v>470</v>
      </c>
      <c r="E115">
        <v>696</v>
      </c>
      <c r="F115">
        <v>650</v>
      </c>
      <c r="G115">
        <v>1333</v>
      </c>
      <c r="H115">
        <v>695</v>
      </c>
      <c r="I115">
        <v>52</v>
      </c>
      <c r="J115">
        <v>536</v>
      </c>
    </row>
    <row r="116" spans="1:12">
      <c r="B116" t="s">
        <v>13</v>
      </c>
      <c r="C116" t="s">
        <v>14</v>
      </c>
      <c r="D116">
        <v>470</v>
      </c>
      <c r="E116">
        <v>710</v>
      </c>
      <c r="F116">
        <v>650</v>
      </c>
      <c r="G116">
        <v>1349</v>
      </c>
      <c r="H116">
        <v>695</v>
      </c>
      <c r="I116">
        <v>55</v>
      </c>
      <c r="J116">
        <v>536</v>
      </c>
    </row>
    <row r="117" spans="1:12">
      <c r="B117" t="s">
        <v>13</v>
      </c>
      <c r="C117" t="s">
        <v>14</v>
      </c>
      <c r="D117">
        <v>470</v>
      </c>
      <c r="E117">
        <v>703</v>
      </c>
      <c r="F117">
        <v>650</v>
      </c>
      <c r="G117">
        <v>1354</v>
      </c>
      <c r="H117">
        <v>695</v>
      </c>
      <c r="I117">
        <v>50</v>
      </c>
      <c r="J117">
        <v>536</v>
      </c>
    </row>
    <row r="118" spans="1:12">
      <c r="B118" t="s">
        <v>13</v>
      </c>
      <c r="C118" t="s">
        <v>14</v>
      </c>
      <c r="D118">
        <v>470</v>
      </c>
      <c r="E118">
        <v>696</v>
      </c>
      <c r="F118">
        <v>650</v>
      </c>
      <c r="G118">
        <v>1333</v>
      </c>
      <c r="H118">
        <v>695</v>
      </c>
      <c r="I118">
        <v>55</v>
      </c>
      <c r="J118">
        <v>536</v>
      </c>
    </row>
    <row r="119" spans="1:12">
      <c r="B119" t="s">
        <v>13</v>
      </c>
      <c r="C119" t="s">
        <v>14</v>
      </c>
      <c r="D119">
        <v>470</v>
      </c>
      <c r="E119">
        <v>709</v>
      </c>
      <c r="F119">
        <v>650</v>
      </c>
      <c r="G119">
        <v>1332</v>
      </c>
      <c r="H119">
        <v>695</v>
      </c>
      <c r="I119">
        <v>53</v>
      </c>
      <c r="J119">
        <v>536</v>
      </c>
    </row>
    <row r="120" spans="1:12">
      <c r="B120" t="s">
        <v>13</v>
      </c>
      <c r="C120" t="s">
        <v>14</v>
      </c>
      <c r="D120">
        <v>470</v>
      </c>
      <c r="E120">
        <v>719</v>
      </c>
      <c r="F120">
        <v>650</v>
      </c>
      <c r="G120">
        <v>1338</v>
      </c>
      <c r="H120">
        <v>695</v>
      </c>
      <c r="I120">
        <v>51</v>
      </c>
      <c r="J120">
        <v>536</v>
      </c>
    </row>
    <row r="121" spans="1:12">
      <c r="B121" t="s">
        <v>13</v>
      </c>
      <c r="C121" t="s">
        <v>14</v>
      </c>
      <c r="D121">
        <v>470</v>
      </c>
      <c r="E121">
        <v>720</v>
      </c>
      <c r="F121">
        <v>650</v>
      </c>
      <c r="G121">
        <v>1357</v>
      </c>
      <c r="H121">
        <v>695</v>
      </c>
      <c r="I121">
        <v>54</v>
      </c>
      <c r="J121">
        <v>536</v>
      </c>
    </row>
    <row r="122" spans="1:12">
      <c r="B122" t="s">
        <v>13</v>
      </c>
      <c r="C122" t="s">
        <v>14</v>
      </c>
      <c r="D122">
        <v>470</v>
      </c>
      <c r="E122">
        <v>740</v>
      </c>
      <c r="F122">
        <v>650</v>
      </c>
      <c r="G122">
        <v>1355</v>
      </c>
      <c r="H122">
        <v>695</v>
      </c>
      <c r="I122">
        <v>51</v>
      </c>
      <c r="J122">
        <v>535</v>
      </c>
    </row>
    <row r="123" spans="1:12">
      <c r="B123" t="s">
        <v>13</v>
      </c>
      <c r="C123" t="s">
        <v>14</v>
      </c>
      <c r="D123">
        <v>470</v>
      </c>
      <c r="E123">
        <v>711</v>
      </c>
      <c r="F123">
        <v>650</v>
      </c>
      <c r="G123">
        <v>1368</v>
      </c>
      <c r="H123">
        <v>695</v>
      </c>
      <c r="I123">
        <v>55</v>
      </c>
      <c r="J123">
        <v>535</v>
      </c>
    </row>
    <row r="124" spans="1:12">
      <c r="A124" t="s">
        <v>15</v>
      </c>
      <c r="D124">
        <f>AVERAGE(D98:D123)</f>
        <v>470</v>
      </c>
      <c r="E124">
        <f t="shared" ref="E124:I124" si="13">AVERAGE(E98:E123)</f>
        <v>713.15384615384619</v>
      </c>
      <c r="F124">
        <f t="shared" si="13"/>
        <v>650</v>
      </c>
      <c r="G124">
        <f t="shared" si="13"/>
        <v>1357.2307692307693</v>
      </c>
      <c r="H124">
        <f t="shared" si="13"/>
        <v>695</v>
      </c>
      <c r="I124">
        <f t="shared" si="13"/>
        <v>53.807692307692307</v>
      </c>
    </row>
    <row r="125" spans="1:12">
      <c r="A125" t="s">
        <v>16</v>
      </c>
      <c r="D125">
        <f>STDEV(D98:D123)</f>
        <v>0</v>
      </c>
      <c r="E125">
        <f t="shared" ref="E125:I125" si="14">STDEV(E98:E123)</f>
        <v>18.12333812009765</v>
      </c>
      <c r="F125">
        <f t="shared" si="14"/>
        <v>0</v>
      </c>
      <c r="G125">
        <f t="shared" si="14"/>
        <v>24.420168209588883</v>
      </c>
      <c r="H125">
        <f t="shared" si="14"/>
        <v>0</v>
      </c>
      <c r="I125">
        <f t="shared" si="14"/>
        <v>1.9599843013500036</v>
      </c>
    </row>
    <row r="126" spans="1:12">
      <c r="A126">
        <v>5</v>
      </c>
      <c r="B126" t="s">
        <v>13</v>
      </c>
      <c r="C126" t="s">
        <v>14</v>
      </c>
      <c r="D126">
        <v>470</v>
      </c>
      <c r="E126">
        <v>723</v>
      </c>
      <c r="F126">
        <v>650</v>
      </c>
      <c r="G126">
        <v>1397</v>
      </c>
      <c r="H126">
        <v>695</v>
      </c>
      <c r="I126">
        <v>52</v>
      </c>
      <c r="J126">
        <v>535</v>
      </c>
      <c r="L126" t="s">
        <v>97</v>
      </c>
    </row>
    <row r="127" spans="1:12">
      <c r="B127" t="s">
        <v>13</v>
      </c>
      <c r="C127" t="s">
        <v>14</v>
      </c>
      <c r="D127">
        <v>470</v>
      </c>
      <c r="E127">
        <v>721</v>
      </c>
      <c r="F127">
        <v>650</v>
      </c>
      <c r="G127">
        <v>1387</v>
      </c>
      <c r="H127">
        <v>695</v>
      </c>
      <c r="I127">
        <v>56</v>
      </c>
      <c r="J127">
        <v>535</v>
      </c>
    </row>
    <row r="128" spans="1:12">
      <c r="B128" t="s">
        <v>13</v>
      </c>
      <c r="C128" t="s">
        <v>14</v>
      </c>
      <c r="D128">
        <v>470</v>
      </c>
      <c r="E128">
        <v>724</v>
      </c>
      <c r="F128">
        <v>650</v>
      </c>
      <c r="G128">
        <v>1431</v>
      </c>
      <c r="H128">
        <v>695</v>
      </c>
      <c r="I128">
        <v>52</v>
      </c>
      <c r="J128">
        <v>535</v>
      </c>
    </row>
    <row r="129" spans="2:10">
      <c r="B129" t="s">
        <v>13</v>
      </c>
      <c r="C129" t="s">
        <v>14</v>
      </c>
      <c r="D129">
        <v>470</v>
      </c>
      <c r="E129">
        <v>739</v>
      </c>
      <c r="F129">
        <v>650</v>
      </c>
      <c r="G129">
        <v>1435</v>
      </c>
      <c r="H129">
        <v>695</v>
      </c>
      <c r="I129">
        <v>56</v>
      </c>
      <c r="J129">
        <v>535</v>
      </c>
    </row>
    <row r="130" spans="2:10">
      <c r="B130" t="s">
        <v>13</v>
      </c>
      <c r="C130" t="s">
        <v>14</v>
      </c>
      <c r="D130">
        <v>470</v>
      </c>
      <c r="E130">
        <v>748</v>
      </c>
      <c r="F130">
        <v>650</v>
      </c>
      <c r="G130">
        <v>1392</v>
      </c>
      <c r="H130">
        <v>695</v>
      </c>
      <c r="I130">
        <v>55</v>
      </c>
      <c r="J130">
        <v>535</v>
      </c>
    </row>
    <row r="131" spans="2:10">
      <c r="B131" t="s">
        <v>13</v>
      </c>
      <c r="C131" t="s">
        <v>14</v>
      </c>
      <c r="D131">
        <v>470</v>
      </c>
      <c r="E131">
        <v>740</v>
      </c>
      <c r="F131">
        <v>650</v>
      </c>
      <c r="G131">
        <v>1411</v>
      </c>
      <c r="H131">
        <v>695</v>
      </c>
      <c r="I131">
        <v>54</v>
      </c>
      <c r="J131">
        <v>535</v>
      </c>
    </row>
    <row r="132" spans="2:10">
      <c r="B132" t="s">
        <v>13</v>
      </c>
      <c r="C132" t="s">
        <v>14</v>
      </c>
      <c r="D132">
        <v>470</v>
      </c>
      <c r="E132">
        <v>720</v>
      </c>
      <c r="F132">
        <v>650</v>
      </c>
      <c r="G132">
        <v>1403</v>
      </c>
      <c r="H132">
        <v>695</v>
      </c>
      <c r="I132">
        <v>57</v>
      </c>
      <c r="J132">
        <v>535</v>
      </c>
    </row>
    <row r="133" spans="2:10">
      <c r="B133" t="s">
        <v>13</v>
      </c>
      <c r="C133" t="s">
        <v>14</v>
      </c>
      <c r="D133">
        <v>470</v>
      </c>
      <c r="E133">
        <v>711</v>
      </c>
      <c r="F133">
        <v>650</v>
      </c>
      <c r="G133">
        <v>1353</v>
      </c>
      <c r="H133">
        <v>695</v>
      </c>
      <c r="I133">
        <v>53</v>
      </c>
      <c r="J133">
        <v>536</v>
      </c>
    </row>
    <row r="134" spans="2:10">
      <c r="B134" t="s">
        <v>13</v>
      </c>
      <c r="C134" t="s">
        <v>14</v>
      </c>
      <c r="D134">
        <v>470</v>
      </c>
      <c r="E134">
        <v>703</v>
      </c>
      <c r="F134">
        <v>650</v>
      </c>
      <c r="G134">
        <v>1336</v>
      </c>
      <c r="H134">
        <v>695</v>
      </c>
      <c r="I134">
        <v>58</v>
      </c>
      <c r="J134">
        <v>535</v>
      </c>
    </row>
    <row r="135" spans="2:10">
      <c r="B135" t="s">
        <v>13</v>
      </c>
      <c r="C135" t="s">
        <v>14</v>
      </c>
      <c r="D135">
        <v>470</v>
      </c>
      <c r="E135">
        <v>690</v>
      </c>
      <c r="F135">
        <v>650</v>
      </c>
      <c r="G135">
        <v>1317</v>
      </c>
      <c r="H135">
        <v>695</v>
      </c>
      <c r="I135">
        <v>52</v>
      </c>
      <c r="J135">
        <v>535</v>
      </c>
    </row>
    <row r="136" spans="2:10">
      <c r="B136" t="s">
        <v>13</v>
      </c>
      <c r="C136" t="s">
        <v>14</v>
      </c>
      <c r="D136">
        <v>470</v>
      </c>
      <c r="E136">
        <v>689</v>
      </c>
      <c r="F136">
        <v>650</v>
      </c>
      <c r="G136">
        <v>1326</v>
      </c>
      <c r="H136">
        <v>695</v>
      </c>
      <c r="I136">
        <v>55</v>
      </c>
      <c r="J136">
        <v>535</v>
      </c>
    </row>
    <row r="137" spans="2:10">
      <c r="B137" t="s">
        <v>13</v>
      </c>
      <c r="C137" t="s">
        <v>14</v>
      </c>
      <c r="D137">
        <v>470</v>
      </c>
      <c r="E137">
        <v>689</v>
      </c>
      <c r="F137">
        <v>650</v>
      </c>
      <c r="G137">
        <v>1330</v>
      </c>
      <c r="H137">
        <v>695</v>
      </c>
      <c r="I137">
        <v>54</v>
      </c>
      <c r="J137">
        <v>535</v>
      </c>
    </row>
    <row r="138" spans="2:10">
      <c r="B138" t="s">
        <v>13</v>
      </c>
      <c r="C138" t="s">
        <v>14</v>
      </c>
      <c r="D138">
        <v>470</v>
      </c>
      <c r="E138">
        <v>696</v>
      </c>
      <c r="F138">
        <v>650</v>
      </c>
      <c r="G138">
        <v>1333</v>
      </c>
      <c r="H138">
        <v>695</v>
      </c>
      <c r="I138">
        <v>55</v>
      </c>
      <c r="J138">
        <v>535</v>
      </c>
    </row>
    <row r="139" spans="2:10">
      <c r="B139" t="s">
        <v>13</v>
      </c>
      <c r="C139" t="s">
        <v>14</v>
      </c>
      <c r="D139">
        <v>470</v>
      </c>
      <c r="E139">
        <v>687</v>
      </c>
      <c r="F139">
        <v>650</v>
      </c>
      <c r="G139">
        <v>1332</v>
      </c>
      <c r="H139">
        <v>695</v>
      </c>
      <c r="I139">
        <v>56</v>
      </c>
      <c r="J139">
        <v>535</v>
      </c>
    </row>
    <row r="140" spans="2:10">
      <c r="B140" t="s">
        <v>13</v>
      </c>
      <c r="C140" t="s">
        <v>14</v>
      </c>
      <c r="D140">
        <v>470</v>
      </c>
      <c r="E140">
        <v>694</v>
      </c>
      <c r="F140">
        <v>650</v>
      </c>
      <c r="G140">
        <v>1329</v>
      </c>
      <c r="H140">
        <v>695</v>
      </c>
      <c r="I140">
        <v>56</v>
      </c>
      <c r="J140">
        <v>535</v>
      </c>
    </row>
    <row r="141" spans="2:10">
      <c r="B141" t="s">
        <v>13</v>
      </c>
      <c r="C141" t="s">
        <v>14</v>
      </c>
      <c r="D141">
        <v>470</v>
      </c>
      <c r="E141">
        <v>694</v>
      </c>
      <c r="F141">
        <v>650</v>
      </c>
      <c r="G141">
        <v>1320</v>
      </c>
      <c r="H141">
        <v>695</v>
      </c>
      <c r="I141">
        <v>55</v>
      </c>
      <c r="J141">
        <v>535</v>
      </c>
    </row>
    <row r="142" spans="2:10">
      <c r="B142" t="s">
        <v>13</v>
      </c>
      <c r="C142" t="s">
        <v>14</v>
      </c>
      <c r="D142">
        <v>470</v>
      </c>
      <c r="E142">
        <v>690</v>
      </c>
      <c r="F142">
        <v>650</v>
      </c>
      <c r="G142">
        <v>1329</v>
      </c>
      <c r="H142">
        <v>695</v>
      </c>
      <c r="I142">
        <v>54</v>
      </c>
      <c r="J142">
        <v>535</v>
      </c>
    </row>
    <row r="143" spans="2:10">
      <c r="B143" t="s">
        <v>13</v>
      </c>
      <c r="C143" t="s">
        <v>14</v>
      </c>
      <c r="D143">
        <v>470</v>
      </c>
      <c r="E143">
        <v>679</v>
      </c>
      <c r="F143">
        <v>650</v>
      </c>
      <c r="G143">
        <v>1331</v>
      </c>
      <c r="H143">
        <v>695</v>
      </c>
      <c r="I143">
        <v>54</v>
      </c>
      <c r="J143">
        <v>535</v>
      </c>
    </row>
    <row r="144" spans="2:10">
      <c r="B144" t="s">
        <v>13</v>
      </c>
      <c r="C144" t="s">
        <v>14</v>
      </c>
      <c r="D144">
        <v>470</v>
      </c>
      <c r="E144">
        <v>680</v>
      </c>
      <c r="F144">
        <v>650</v>
      </c>
      <c r="G144">
        <v>1348</v>
      </c>
      <c r="H144">
        <v>695</v>
      </c>
      <c r="I144">
        <v>55</v>
      </c>
      <c r="J144">
        <v>535</v>
      </c>
    </row>
    <row r="145" spans="1:12">
      <c r="B145" t="s">
        <v>13</v>
      </c>
      <c r="C145" t="s">
        <v>14</v>
      </c>
      <c r="D145">
        <v>470</v>
      </c>
      <c r="E145">
        <v>673</v>
      </c>
      <c r="F145">
        <v>650</v>
      </c>
      <c r="G145">
        <v>1351</v>
      </c>
      <c r="H145">
        <v>695</v>
      </c>
      <c r="I145">
        <v>52</v>
      </c>
      <c r="J145">
        <v>535</v>
      </c>
    </row>
    <row r="146" spans="1:12">
      <c r="B146" t="s">
        <v>13</v>
      </c>
      <c r="C146" t="s">
        <v>14</v>
      </c>
      <c r="D146">
        <v>470</v>
      </c>
      <c r="E146">
        <v>674</v>
      </c>
      <c r="F146">
        <v>650</v>
      </c>
      <c r="G146">
        <v>1344</v>
      </c>
      <c r="H146">
        <v>695</v>
      </c>
      <c r="I146">
        <v>56</v>
      </c>
      <c r="J146">
        <v>535</v>
      </c>
    </row>
    <row r="147" spans="1:12">
      <c r="B147" t="s">
        <v>13</v>
      </c>
      <c r="C147" t="s">
        <v>14</v>
      </c>
      <c r="D147">
        <v>470</v>
      </c>
      <c r="E147">
        <v>674</v>
      </c>
      <c r="F147">
        <v>650</v>
      </c>
      <c r="G147">
        <v>1329</v>
      </c>
      <c r="H147">
        <v>695</v>
      </c>
      <c r="I147">
        <v>53</v>
      </c>
      <c r="J147">
        <v>535</v>
      </c>
    </row>
    <row r="148" spans="1:12">
      <c r="B148" t="s">
        <v>13</v>
      </c>
      <c r="C148" t="s">
        <v>14</v>
      </c>
      <c r="D148">
        <v>470</v>
      </c>
      <c r="E148">
        <v>674</v>
      </c>
      <c r="F148">
        <v>650</v>
      </c>
      <c r="G148">
        <v>1337</v>
      </c>
      <c r="H148">
        <v>695</v>
      </c>
      <c r="I148">
        <v>57</v>
      </c>
      <c r="J148">
        <v>535</v>
      </c>
    </row>
    <row r="149" spans="1:12">
      <c r="B149" t="s">
        <v>13</v>
      </c>
      <c r="C149" t="s">
        <v>14</v>
      </c>
      <c r="D149">
        <v>470</v>
      </c>
      <c r="E149">
        <v>675</v>
      </c>
      <c r="F149">
        <v>650</v>
      </c>
      <c r="G149">
        <v>1349</v>
      </c>
      <c r="H149">
        <v>695</v>
      </c>
      <c r="I149">
        <v>51</v>
      </c>
      <c r="J149">
        <v>535</v>
      </c>
    </row>
    <row r="150" spans="1:12">
      <c r="B150" t="s">
        <v>13</v>
      </c>
      <c r="C150" t="s">
        <v>14</v>
      </c>
      <c r="D150">
        <v>470</v>
      </c>
      <c r="E150">
        <v>676</v>
      </c>
      <c r="F150">
        <v>650</v>
      </c>
      <c r="G150">
        <v>1368</v>
      </c>
      <c r="H150">
        <v>695</v>
      </c>
      <c r="I150">
        <v>56</v>
      </c>
      <c r="J150">
        <v>535</v>
      </c>
    </row>
    <row r="151" spans="1:12">
      <c r="B151" t="s">
        <v>13</v>
      </c>
      <c r="C151" t="s">
        <v>14</v>
      </c>
      <c r="D151">
        <v>470</v>
      </c>
      <c r="E151">
        <v>673</v>
      </c>
      <c r="F151">
        <v>650</v>
      </c>
      <c r="G151">
        <v>1379</v>
      </c>
      <c r="H151">
        <v>695</v>
      </c>
      <c r="I151">
        <v>51</v>
      </c>
      <c r="J151">
        <v>535</v>
      </c>
    </row>
    <row r="152" spans="1:12">
      <c r="A152" t="s">
        <v>15</v>
      </c>
      <c r="D152">
        <f>AVERAGE(D126:D151)</f>
        <v>470</v>
      </c>
      <c r="E152">
        <f t="shared" ref="E152" si="15">AVERAGE(E126:E151)</f>
        <v>697.53846153846155</v>
      </c>
      <c r="F152">
        <f t="shared" ref="F152" si="16">AVERAGE(F126:F151)</f>
        <v>650</v>
      </c>
      <c r="G152">
        <f t="shared" ref="G152" si="17">AVERAGE(G126:G151)</f>
        <v>1357.5769230769231</v>
      </c>
      <c r="H152">
        <f t="shared" ref="H152" si="18">AVERAGE(H126:H151)</f>
        <v>695</v>
      </c>
      <c r="I152">
        <f t="shared" ref="I152" si="19">AVERAGE(I126:I151)</f>
        <v>54.42307692307692</v>
      </c>
    </row>
    <row r="153" spans="1:12">
      <c r="A153" t="s">
        <v>16</v>
      </c>
      <c r="D153">
        <f>STDEV(D126:D151)</f>
        <v>0</v>
      </c>
      <c r="E153">
        <f t="shared" ref="E153:H153" si="20">STDEV(E126:E151)</f>
        <v>23.2984647893045</v>
      </c>
      <c r="F153">
        <f t="shared" si="20"/>
        <v>0</v>
      </c>
      <c r="G153">
        <f t="shared" si="20"/>
        <v>35.218373701149886</v>
      </c>
      <c r="H153">
        <f t="shared" si="20"/>
        <v>0</v>
      </c>
      <c r="I153">
        <f>STDEV(I126:I151)</f>
        <v>1.9426389664181436</v>
      </c>
    </row>
    <row r="154" spans="1:12">
      <c r="A154">
        <v>6</v>
      </c>
      <c r="B154" t="s">
        <v>13</v>
      </c>
      <c r="C154" t="s">
        <v>14</v>
      </c>
      <c r="D154">
        <v>470</v>
      </c>
      <c r="E154">
        <v>682</v>
      </c>
      <c r="F154">
        <v>650</v>
      </c>
      <c r="G154">
        <v>1339</v>
      </c>
      <c r="H154">
        <v>695</v>
      </c>
      <c r="I154">
        <v>58</v>
      </c>
      <c r="J154">
        <v>535</v>
      </c>
      <c r="L154" t="s">
        <v>98</v>
      </c>
    </row>
    <row r="155" spans="1:12">
      <c r="B155" t="s">
        <v>13</v>
      </c>
      <c r="C155" t="s">
        <v>14</v>
      </c>
      <c r="D155">
        <v>470</v>
      </c>
      <c r="E155">
        <v>686</v>
      </c>
      <c r="F155">
        <v>650</v>
      </c>
      <c r="G155">
        <v>1336</v>
      </c>
      <c r="H155">
        <v>695</v>
      </c>
      <c r="I155">
        <v>56</v>
      </c>
      <c r="J155">
        <v>535</v>
      </c>
    </row>
    <row r="156" spans="1:12">
      <c r="B156" t="s">
        <v>13</v>
      </c>
      <c r="C156" t="s">
        <v>14</v>
      </c>
      <c r="D156">
        <v>470</v>
      </c>
      <c r="E156">
        <v>688</v>
      </c>
      <c r="F156">
        <v>650</v>
      </c>
      <c r="G156">
        <v>1324</v>
      </c>
      <c r="H156">
        <v>695</v>
      </c>
      <c r="I156">
        <v>52</v>
      </c>
      <c r="J156">
        <v>535</v>
      </c>
    </row>
    <row r="157" spans="1:12">
      <c r="B157" t="s">
        <v>13</v>
      </c>
      <c r="C157" t="s">
        <v>14</v>
      </c>
      <c r="D157">
        <v>470</v>
      </c>
      <c r="E157">
        <v>695</v>
      </c>
      <c r="F157">
        <v>650</v>
      </c>
      <c r="G157">
        <v>1312</v>
      </c>
      <c r="H157">
        <v>695</v>
      </c>
      <c r="I157">
        <v>55</v>
      </c>
      <c r="J157">
        <v>535</v>
      </c>
    </row>
    <row r="158" spans="1:12">
      <c r="B158" t="s">
        <v>13</v>
      </c>
      <c r="C158" t="s">
        <v>14</v>
      </c>
      <c r="D158">
        <v>470</v>
      </c>
      <c r="E158">
        <v>693</v>
      </c>
      <c r="F158">
        <v>650</v>
      </c>
      <c r="G158">
        <v>1303</v>
      </c>
      <c r="H158">
        <v>695</v>
      </c>
      <c r="I158">
        <v>53</v>
      </c>
      <c r="J158">
        <v>535</v>
      </c>
    </row>
    <row r="159" spans="1:12">
      <c r="B159" t="s">
        <v>13</v>
      </c>
      <c r="C159" t="s">
        <v>14</v>
      </c>
      <c r="D159">
        <v>470</v>
      </c>
      <c r="E159">
        <v>692</v>
      </c>
      <c r="F159">
        <v>650</v>
      </c>
      <c r="G159">
        <v>1313</v>
      </c>
      <c r="H159">
        <v>695</v>
      </c>
      <c r="I159">
        <v>55</v>
      </c>
      <c r="J159">
        <v>535</v>
      </c>
    </row>
    <row r="160" spans="1:12">
      <c r="B160" t="s">
        <v>13</v>
      </c>
      <c r="C160" t="s">
        <v>14</v>
      </c>
      <c r="D160">
        <v>470</v>
      </c>
      <c r="E160">
        <v>699</v>
      </c>
      <c r="F160">
        <v>650</v>
      </c>
      <c r="G160">
        <v>1325</v>
      </c>
      <c r="H160">
        <v>695</v>
      </c>
      <c r="I160">
        <v>56</v>
      </c>
      <c r="J160">
        <v>535</v>
      </c>
    </row>
    <row r="161" spans="2:10">
      <c r="B161" t="s">
        <v>13</v>
      </c>
      <c r="C161" t="s">
        <v>14</v>
      </c>
      <c r="D161">
        <v>470</v>
      </c>
      <c r="E161">
        <v>702</v>
      </c>
      <c r="F161">
        <v>650</v>
      </c>
      <c r="G161">
        <v>1341</v>
      </c>
      <c r="H161">
        <v>695</v>
      </c>
      <c r="I161">
        <v>54</v>
      </c>
      <c r="J161">
        <v>535</v>
      </c>
    </row>
    <row r="162" spans="2:10">
      <c r="B162" t="s">
        <v>13</v>
      </c>
      <c r="C162" t="s">
        <v>14</v>
      </c>
      <c r="D162">
        <v>470</v>
      </c>
      <c r="E162">
        <v>705</v>
      </c>
      <c r="F162">
        <v>650</v>
      </c>
      <c r="G162">
        <v>1334</v>
      </c>
      <c r="H162">
        <v>695</v>
      </c>
      <c r="I162">
        <v>57</v>
      </c>
      <c r="J162">
        <v>535</v>
      </c>
    </row>
    <row r="163" spans="2:10">
      <c r="B163" t="s">
        <v>13</v>
      </c>
      <c r="C163" t="s">
        <v>14</v>
      </c>
      <c r="D163">
        <v>470</v>
      </c>
      <c r="E163">
        <v>702</v>
      </c>
      <c r="F163">
        <v>650</v>
      </c>
      <c r="G163">
        <v>1316</v>
      </c>
      <c r="H163">
        <v>695</v>
      </c>
      <c r="I163">
        <v>52</v>
      </c>
      <c r="J163">
        <v>535</v>
      </c>
    </row>
    <row r="164" spans="2:10">
      <c r="B164" t="s">
        <v>13</v>
      </c>
      <c r="C164" t="s">
        <v>14</v>
      </c>
      <c r="D164">
        <v>470</v>
      </c>
      <c r="E164">
        <v>694</v>
      </c>
      <c r="F164">
        <v>650</v>
      </c>
      <c r="G164">
        <v>1307</v>
      </c>
      <c r="H164">
        <v>695</v>
      </c>
      <c r="I164">
        <v>56</v>
      </c>
      <c r="J164">
        <v>535</v>
      </c>
    </row>
    <row r="165" spans="2:10">
      <c r="B165" t="s">
        <v>13</v>
      </c>
      <c r="C165" t="s">
        <v>14</v>
      </c>
      <c r="D165">
        <v>470</v>
      </c>
      <c r="E165">
        <v>700</v>
      </c>
      <c r="F165">
        <v>650</v>
      </c>
      <c r="G165">
        <v>1303</v>
      </c>
      <c r="H165">
        <v>695</v>
      </c>
      <c r="I165">
        <v>55</v>
      </c>
      <c r="J165">
        <v>535</v>
      </c>
    </row>
    <row r="166" spans="2:10">
      <c r="B166" t="s">
        <v>13</v>
      </c>
      <c r="C166" t="s">
        <v>14</v>
      </c>
      <c r="D166">
        <v>470</v>
      </c>
      <c r="E166">
        <v>704</v>
      </c>
      <c r="F166">
        <v>650</v>
      </c>
      <c r="G166">
        <v>1301</v>
      </c>
      <c r="H166">
        <v>695</v>
      </c>
      <c r="I166">
        <v>57</v>
      </c>
      <c r="J166">
        <v>535</v>
      </c>
    </row>
    <row r="167" spans="2:10">
      <c r="B167" t="s">
        <v>13</v>
      </c>
      <c r="C167" t="s">
        <v>14</v>
      </c>
      <c r="D167">
        <v>470</v>
      </c>
      <c r="E167">
        <v>709</v>
      </c>
      <c r="F167">
        <v>650</v>
      </c>
      <c r="G167">
        <v>1308</v>
      </c>
      <c r="H167">
        <v>695</v>
      </c>
      <c r="I167">
        <v>55</v>
      </c>
      <c r="J167">
        <v>535</v>
      </c>
    </row>
    <row r="168" spans="2:10">
      <c r="B168" t="s">
        <v>13</v>
      </c>
      <c r="C168" t="s">
        <v>14</v>
      </c>
      <c r="D168">
        <v>470</v>
      </c>
      <c r="E168">
        <v>709</v>
      </c>
      <c r="F168">
        <v>650</v>
      </c>
      <c r="G168">
        <v>1297</v>
      </c>
      <c r="H168">
        <v>695</v>
      </c>
      <c r="I168">
        <v>57</v>
      </c>
      <c r="J168">
        <v>535</v>
      </c>
    </row>
    <row r="169" spans="2:10">
      <c r="B169" t="s">
        <v>13</v>
      </c>
      <c r="C169" t="s">
        <v>14</v>
      </c>
      <c r="D169">
        <v>470</v>
      </c>
      <c r="E169">
        <v>706</v>
      </c>
      <c r="F169">
        <v>650</v>
      </c>
      <c r="G169">
        <v>1302</v>
      </c>
      <c r="H169">
        <v>695</v>
      </c>
      <c r="I169">
        <v>54</v>
      </c>
      <c r="J169">
        <v>535</v>
      </c>
    </row>
    <row r="170" spans="2:10">
      <c r="B170" t="s">
        <v>13</v>
      </c>
      <c r="C170" t="s">
        <v>14</v>
      </c>
      <c r="D170">
        <v>470</v>
      </c>
      <c r="E170">
        <v>695</v>
      </c>
      <c r="F170">
        <v>650</v>
      </c>
      <c r="G170">
        <v>1297</v>
      </c>
      <c r="H170">
        <v>695</v>
      </c>
      <c r="I170">
        <v>56</v>
      </c>
      <c r="J170">
        <v>535</v>
      </c>
    </row>
    <row r="171" spans="2:10">
      <c r="B171" t="s">
        <v>13</v>
      </c>
      <c r="C171" t="s">
        <v>14</v>
      </c>
      <c r="D171">
        <v>470</v>
      </c>
      <c r="E171">
        <v>692</v>
      </c>
      <c r="F171">
        <v>650</v>
      </c>
      <c r="G171">
        <v>1297</v>
      </c>
      <c r="H171">
        <v>695</v>
      </c>
      <c r="I171">
        <v>53</v>
      </c>
      <c r="J171">
        <v>535</v>
      </c>
    </row>
    <row r="172" spans="2:10">
      <c r="B172" t="s">
        <v>13</v>
      </c>
      <c r="C172" t="s">
        <v>14</v>
      </c>
      <c r="D172">
        <v>470</v>
      </c>
      <c r="E172">
        <v>674</v>
      </c>
      <c r="F172">
        <v>650</v>
      </c>
      <c r="G172">
        <v>1299</v>
      </c>
      <c r="H172">
        <v>695</v>
      </c>
      <c r="I172">
        <v>57</v>
      </c>
      <c r="J172">
        <v>535</v>
      </c>
    </row>
    <row r="173" spans="2:10">
      <c r="B173" t="s">
        <v>13</v>
      </c>
      <c r="C173" t="s">
        <v>14</v>
      </c>
      <c r="D173">
        <v>470</v>
      </c>
      <c r="E173">
        <v>668</v>
      </c>
      <c r="F173">
        <v>650</v>
      </c>
      <c r="G173">
        <v>1299</v>
      </c>
      <c r="H173">
        <v>695</v>
      </c>
      <c r="I173">
        <v>53</v>
      </c>
      <c r="J173">
        <v>535</v>
      </c>
    </row>
    <row r="174" spans="2:10">
      <c r="B174" t="s">
        <v>13</v>
      </c>
      <c r="C174" t="s">
        <v>14</v>
      </c>
      <c r="D174">
        <v>470</v>
      </c>
      <c r="E174">
        <v>663</v>
      </c>
      <c r="F174">
        <v>650</v>
      </c>
      <c r="G174">
        <v>1300</v>
      </c>
      <c r="H174">
        <v>695</v>
      </c>
      <c r="I174">
        <v>59</v>
      </c>
      <c r="J174">
        <v>535</v>
      </c>
    </row>
    <row r="175" spans="2:10">
      <c r="B175" t="s">
        <v>13</v>
      </c>
      <c r="C175" t="s">
        <v>14</v>
      </c>
      <c r="D175">
        <v>470</v>
      </c>
      <c r="E175">
        <v>668</v>
      </c>
      <c r="F175">
        <v>650</v>
      </c>
      <c r="G175">
        <v>1318</v>
      </c>
      <c r="H175">
        <v>695</v>
      </c>
      <c r="I175">
        <v>52</v>
      </c>
      <c r="J175">
        <v>535</v>
      </c>
    </row>
    <row r="176" spans="2:10">
      <c r="B176" t="s">
        <v>13</v>
      </c>
      <c r="C176" t="s">
        <v>14</v>
      </c>
      <c r="D176">
        <v>470</v>
      </c>
      <c r="E176">
        <v>666</v>
      </c>
      <c r="F176">
        <v>650</v>
      </c>
      <c r="G176">
        <v>1338</v>
      </c>
      <c r="H176">
        <v>695</v>
      </c>
      <c r="I176">
        <v>57</v>
      </c>
      <c r="J176">
        <v>535</v>
      </c>
    </row>
    <row r="177" spans="1:12">
      <c r="B177" t="s">
        <v>13</v>
      </c>
      <c r="C177" t="s">
        <v>14</v>
      </c>
      <c r="D177">
        <v>470</v>
      </c>
      <c r="E177">
        <v>668</v>
      </c>
      <c r="F177">
        <v>650</v>
      </c>
      <c r="G177">
        <v>1361</v>
      </c>
      <c r="H177">
        <v>695</v>
      </c>
      <c r="I177">
        <v>53</v>
      </c>
      <c r="J177">
        <v>535</v>
      </c>
    </row>
    <row r="178" spans="1:12">
      <c r="B178" t="s">
        <v>13</v>
      </c>
      <c r="C178" t="s">
        <v>14</v>
      </c>
      <c r="D178">
        <v>470</v>
      </c>
      <c r="E178">
        <v>673</v>
      </c>
      <c r="F178">
        <v>650</v>
      </c>
      <c r="G178">
        <v>1373</v>
      </c>
      <c r="H178">
        <v>695</v>
      </c>
      <c r="I178">
        <v>57</v>
      </c>
      <c r="J178">
        <v>535</v>
      </c>
    </row>
    <row r="179" spans="1:12">
      <c r="B179" t="s">
        <v>13</v>
      </c>
      <c r="C179" t="s">
        <v>14</v>
      </c>
      <c r="D179">
        <v>470</v>
      </c>
      <c r="E179">
        <v>672</v>
      </c>
      <c r="F179">
        <v>650</v>
      </c>
      <c r="G179">
        <v>1365</v>
      </c>
      <c r="H179">
        <v>695</v>
      </c>
      <c r="I179">
        <v>57</v>
      </c>
      <c r="J179">
        <v>535</v>
      </c>
    </row>
    <row r="180" spans="1:12">
      <c r="B180" t="s">
        <v>13</v>
      </c>
      <c r="C180" t="s">
        <v>14</v>
      </c>
      <c r="D180">
        <v>470</v>
      </c>
      <c r="E180">
        <v>674</v>
      </c>
      <c r="F180">
        <v>650</v>
      </c>
      <c r="G180">
        <v>1362</v>
      </c>
      <c r="H180">
        <v>695</v>
      </c>
      <c r="I180">
        <v>52</v>
      </c>
      <c r="J180">
        <v>535</v>
      </c>
    </row>
    <row r="181" spans="1:12">
      <c r="B181" t="s">
        <v>13</v>
      </c>
      <c r="C181" t="s">
        <v>14</v>
      </c>
      <c r="D181">
        <v>470</v>
      </c>
      <c r="E181">
        <v>669</v>
      </c>
      <c r="F181">
        <v>650</v>
      </c>
      <c r="G181">
        <v>1366</v>
      </c>
      <c r="H181">
        <v>695</v>
      </c>
      <c r="I181">
        <v>58</v>
      </c>
      <c r="J181">
        <v>535</v>
      </c>
    </row>
    <row r="182" spans="1:12">
      <c r="A182" t="s">
        <v>15</v>
      </c>
      <c r="D182">
        <f>AVERAGE(D154:D181)</f>
        <v>470</v>
      </c>
      <c r="E182">
        <f t="shared" ref="E182:I182" si="21">AVERAGE(E154:E181)</f>
        <v>687.42857142857144</v>
      </c>
      <c r="F182">
        <f t="shared" si="21"/>
        <v>650</v>
      </c>
      <c r="G182">
        <f t="shared" si="21"/>
        <v>1322.7142857142858</v>
      </c>
      <c r="H182">
        <f t="shared" si="21"/>
        <v>695</v>
      </c>
      <c r="I182">
        <f t="shared" si="21"/>
        <v>55.214285714285715</v>
      </c>
    </row>
    <row r="183" spans="1:12">
      <c r="A183" t="s">
        <v>16</v>
      </c>
      <c r="D183">
        <f>STDEV(D154:D181)</f>
        <v>0</v>
      </c>
      <c r="E183">
        <f t="shared" ref="E183:H183" si="22">STDEV(E154:E181)</f>
        <v>15.120328654640367</v>
      </c>
      <c r="F183">
        <f t="shared" si="22"/>
        <v>0</v>
      </c>
      <c r="G183">
        <f t="shared" si="22"/>
        <v>24.634900179994784</v>
      </c>
      <c r="H183">
        <f t="shared" si="22"/>
        <v>0</v>
      </c>
      <c r="I183">
        <f>STDEV(I154:I181)</f>
        <v>2.0968608434575242</v>
      </c>
    </row>
    <row r="184" spans="1:12">
      <c r="A184">
        <v>7</v>
      </c>
      <c r="B184" t="s">
        <v>13</v>
      </c>
      <c r="C184" t="s">
        <v>14</v>
      </c>
      <c r="D184">
        <v>470</v>
      </c>
      <c r="E184">
        <v>756</v>
      </c>
      <c r="F184">
        <v>650</v>
      </c>
      <c r="G184">
        <v>1405</v>
      </c>
      <c r="H184">
        <v>695</v>
      </c>
      <c r="I184">
        <v>62</v>
      </c>
      <c r="J184">
        <v>535</v>
      </c>
      <c r="L184">
        <v>1.2</v>
      </c>
    </row>
    <row r="185" spans="1:12">
      <c r="B185" t="s">
        <v>13</v>
      </c>
      <c r="C185" t="s">
        <v>14</v>
      </c>
      <c r="D185">
        <v>470</v>
      </c>
      <c r="E185">
        <v>755</v>
      </c>
      <c r="F185">
        <v>650</v>
      </c>
      <c r="G185">
        <v>1421</v>
      </c>
      <c r="H185">
        <v>695</v>
      </c>
      <c r="I185">
        <v>65</v>
      </c>
      <c r="J185">
        <v>535</v>
      </c>
    </row>
    <row r="186" spans="1:12">
      <c r="B186" t="s">
        <v>13</v>
      </c>
      <c r="C186" t="s">
        <v>14</v>
      </c>
      <c r="D186">
        <v>470</v>
      </c>
      <c r="E186">
        <v>738</v>
      </c>
      <c r="F186">
        <v>650</v>
      </c>
      <c r="G186">
        <v>1402</v>
      </c>
      <c r="H186">
        <v>695</v>
      </c>
      <c r="I186">
        <v>63</v>
      </c>
      <c r="J186">
        <v>535</v>
      </c>
    </row>
    <row r="187" spans="1:12">
      <c r="B187" t="s">
        <v>13</v>
      </c>
      <c r="C187" t="s">
        <v>14</v>
      </c>
      <c r="D187">
        <v>470</v>
      </c>
      <c r="E187">
        <v>726</v>
      </c>
      <c r="F187">
        <v>650</v>
      </c>
      <c r="G187">
        <v>1381</v>
      </c>
      <c r="H187">
        <v>695</v>
      </c>
      <c r="I187">
        <v>60</v>
      </c>
      <c r="J187">
        <v>535</v>
      </c>
    </row>
    <row r="188" spans="1:12">
      <c r="B188" t="s">
        <v>13</v>
      </c>
      <c r="C188" t="s">
        <v>14</v>
      </c>
      <c r="D188">
        <v>470</v>
      </c>
      <c r="E188">
        <v>712</v>
      </c>
      <c r="F188">
        <v>650</v>
      </c>
      <c r="G188">
        <v>1374</v>
      </c>
      <c r="H188">
        <v>695</v>
      </c>
      <c r="I188">
        <v>62</v>
      </c>
      <c r="J188">
        <v>535</v>
      </c>
    </row>
    <row r="189" spans="1:12">
      <c r="B189" t="s">
        <v>13</v>
      </c>
      <c r="C189" t="s">
        <v>14</v>
      </c>
      <c r="D189">
        <v>470</v>
      </c>
      <c r="E189">
        <v>697</v>
      </c>
      <c r="F189">
        <v>650</v>
      </c>
      <c r="G189">
        <v>1350</v>
      </c>
      <c r="H189">
        <v>695</v>
      </c>
      <c r="I189">
        <v>63</v>
      </c>
      <c r="J189">
        <v>535</v>
      </c>
    </row>
    <row r="190" spans="1:12">
      <c r="B190" t="s">
        <v>13</v>
      </c>
      <c r="C190" t="s">
        <v>14</v>
      </c>
      <c r="D190">
        <v>470</v>
      </c>
      <c r="E190">
        <v>682</v>
      </c>
      <c r="F190">
        <v>650</v>
      </c>
      <c r="G190">
        <v>1324</v>
      </c>
      <c r="H190">
        <v>695</v>
      </c>
      <c r="I190">
        <v>64</v>
      </c>
      <c r="J190">
        <v>535</v>
      </c>
    </row>
    <row r="191" spans="1:12">
      <c r="B191" t="s">
        <v>13</v>
      </c>
      <c r="C191" t="s">
        <v>14</v>
      </c>
      <c r="D191">
        <v>470</v>
      </c>
      <c r="E191">
        <v>681</v>
      </c>
      <c r="F191">
        <v>650</v>
      </c>
      <c r="G191">
        <v>1314</v>
      </c>
      <c r="H191">
        <v>695</v>
      </c>
      <c r="I191">
        <v>62</v>
      </c>
      <c r="J191">
        <v>535</v>
      </c>
    </row>
    <row r="192" spans="1:12">
      <c r="B192" t="s">
        <v>13</v>
      </c>
      <c r="C192" t="s">
        <v>14</v>
      </c>
      <c r="D192">
        <v>470</v>
      </c>
      <c r="E192">
        <v>680</v>
      </c>
      <c r="F192">
        <v>650</v>
      </c>
      <c r="G192">
        <v>1315</v>
      </c>
      <c r="H192">
        <v>695</v>
      </c>
      <c r="I192">
        <v>61</v>
      </c>
      <c r="J192">
        <v>535</v>
      </c>
    </row>
    <row r="193" spans="2:10">
      <c r="B193" t="s">
        <v>13</v>
      </c>
      <c r="C193" t="s">
        <v>14</v>
      </c>
      <c r="D193">
        <v>470</v>
      </c>
      <c r="E193">
        <v>675</v>
      </c>
      <c r="F193">
        <v>650</v>
      </c>
      <c r="G193">
        <v>1322</v>
      </c>
      <c r="H193">
        <v>695</v>
      </c>
      <c r="I193">
        <v>61</v>
      </c>
      <c r="J193">
        <v>535</v>
      </c>
    </row>
    <row r="194" spans="2:10">
      <c r="B194" t="s">
        <v>13</v>
      </c>
      <c r="C194" t="s">
        <v>14</v>
      </c>
      <c r="D194">
        <v>470</v>
      </c>
      <c r="E194">
        <v>675</v>
      </c>
      <c r="F194">
        <v>650</v>
      </c>
      <c r="G194">
        <v>1324</v>
      </c>
      <c r="H194">
        <v>695</v>
      </c>
      <c r="I194">
        <v>63</v>
      </c>
      <c r="J194">
        <v>535</v>
      </c>
    </row>
    <row r="195" spans="2:10">
      <c r="B195" t="s">
        <v>13</v>
      </c>
      <c r="C195" t="s">
        <v>14</v>
      </c>
      <c r="D195">
        <v>470</v>
      </c>
      <c r="E195">
        <v>672</v>
      </c>
      <c r="F195">
        <v>650</v>
      </c>
      <c r="G195">
        <v>1322</v>
      </c>
      <c r="H195">
        <v>695</v>
      </c>
      <c r="I195">
        <v>62</v>
      </c>
      <c r="J195">
        <v>535</v>
      </c>
    </row>
    <row r="196" spans="2:10">
      <c r="B196" t="s">
        <v>13</v>
      </c>
      <c r="C196" t="s">
        <v>14</v>
      </c>
      <c r="D196">
        <v>470</v>
      </c>
      <c r="E196">
        <v>678</v>
      </c>
      <c r="F196">
        <v>650</v>
      </c>
      <c r="G196">
        <v>1329</v>
      </c>
      <c r="H196">
        <v>695</v>
      </c>
      <c r="I196">
        <v>62</v>
      </c>
      <c r="J196">
        <v>535</v>
      </c>
    </row>
    <row r="197" spans="2:10">
      <c r="B197" t="s">
        <v>13</v>
      </c>
      <c r="C197" t="s">
        <v>14</v>
      </c>
      <c r="D197">
        <v>470</v>
      </c>
      <c r="E197">
        <v>679</v>
      </c>
      <c r="F197">
        <v>650</v>
      </c>
      <c r="G197">
        <v>1338</v>
      </c>
      <c r="H197">
        <v>695</v>
      </c>
      <c r="I197">
        <v>60</v>
      </c>
      <c r="J197">
        <v>535</v>
      </c>
    </row>
    <row r="198" spans="2:10">
      <c r="B198" t="s">
        <v>13</v>
      </c>
      <c r="C198" t="s">
        <v>14</v>
      </c>
      <c r="D198">
        <v>470</v>
      </c>
      <c r="E198">
        <v>684</v>
      </c>
      <c r="F198">
        <v>650</v>
      </c>
      <c r="G198">
        <v>1353</v>
      </c>
      <c r="H198">
        <v>695</v>
      </c>
      <c r="I198">
        <v>62</v>
      </c>
      <c r="J198">
        <v>535</v>
      </c>
    </row>
    <row r="199" spans="2:10">
      <c r="B199" t="s">
        <v>13</v>
      </c>
      <c r="C199" t="s">
        <v>14</v>
      </c>
      <c r="D199">
        <v>470</v>
      </c>
      <c r="E199">
        <v>691</v>
      </c>
      <c r="F199">
        <v>650</v>
      </c>
      <c r="G199">
        <v>1364</v>
      </c>
      <c r="H199">
        <v>695</v>
      </c>
      <c r="I199">
        <v>61</v>
      </c>
      <c r="J199">
        <v>535</v>
      </c>
    </row>
    <row r="200" spans="2:10">
      <c r="B200" t="s">
        <v>13</v>
      </c>
      <c r="C200" t="s">
        <v>14</v>
      </c>
      <c r="D200">
        <v>470</v>
      </c>
      <c r="E200">
        <v>692</v>
      </c>
      <c r="F200">
        <v>650</v>
      </c>
      <c r="G200">
        <v>1370</v>
      </c>
      <c r="H200">
        <v>695</v>
      </c>
      <c r="I200">
        <v>65</v>
      </c>
      <c r="J200">
        <v>535</v>
      </c>
    </row>
    <row r="201" spans="2:10">
      <c r="B201" t="s">
        <v>13</v>
      </c>
      <c r="C201" t="s">
        <v>14</v>
      </c>
      <c r="D201">
        <v>470</v>
      </c>
      <c r="E201">
        <v>690</v>
      </c>
      <c r="F201">
        <v>650</v>
      </c>
      <c r="G201">
        <v>1375</v>
      </c>
      <c r="H201">
        <v>695</v>
      </c>
      <c r="I201">
        <v>61</v>
      </c>
      <c r="J201">
        <v>535</v>
      </c>
    </row>
    <row r="202" spans="2:10">
      <c r="B202" t="s">
        <v>13</v>
      </c>
      <c r="C202" t="s">
        <v>14</v>
      </c>
      <c r="D202">
        <v>470</v>
      </c>
      <c r="E202">
        <v>701</v>
      </c>
      <c r="F202">
        <v>650</v>
      </c>
      <c r="G202">
        <v>1392</v>
      </c>
      <c r="H202">
        <v>695</v>
      </c>
      <c r="I202">
        <v>58</v>
      </c>
      <c r="J202">
        <v>535</v>
      </c>
    </row>
    <row r="203" spans="2:10">
      <c r="B203" t="s">
        <v>13</v>
      </c>
      <c r="C203" t="s">
        <v>14</v>
      </c>
      <c r="D203">
        <v>470</v>
      </c>
      <c r="E203">
        <v>710</v>
      </c>
      <c r="F203">
        <v>650</v>
      </c>
      <c r="G203">
        <v>1386</v>
      </c>
      <c r="H203">
        <v>695</v>
      </c>
      <c r="I203">
        <v>61</v>
      </c>
      <c r="J203">
        <v>535</v>
      </c>
    </row>
    <row r="204" spans="2:10">
      <c r="B204" t="s">
        <v>13</v>
      </c>
      <c r="C204" t="s">
        <v>14</v>
      </c>
      <c r="D204">
        <v>470</v>
      </c>
      <c r="E204">
        <v>717</v>
      </c>
      <c r="F204">
        <v>650</v>
      </c>
      <c r="G204">
        <v>1380</v>
      </c>
      <c r="H204">
        <v>695</v>
      </c>
      <c r="I204">
        <v>64</v>
      </c>
      <c r="J204">
        <v>535</v>
      </c>
    </row>
    <row r="205" spans="2:10">
      <c r="B205" t="s">
        <v>13</v>
      </c>
      <c r="C205" t="s">
        <v>14</v>
      </c>
      <c r="D205">
        <v>470</v>
      </c>
      <c r="E205">
        <v>711</v>
      </c>
      <c r="F205">
        <v>650</v>
      </c>
      <c r="G205">
        <v>1370</v>
      </c>
      <c r="H205">
        <v>695</v>
      </c>
      <c r="I205">
        <v>60</v>
      </c>
      <c r="J205">
        <v>535</v>
      </c>
    </row>
    <row r="206" spans="2:10">
      <c r="B206" t="s">
        <v>13</v>
      </c>
      <c r="C206" t="s">
        <v>14</v>
      </c>
      <c r="D206">
        <v>470</v>
      </c>
      <c r="E206">
        <v>702</v>
      </c>
      <c r="F206">
        <v>650</v>
      </c>
      <c r="G206">
        <v>1360</v>
      </c>
      <c r="H206">
        <v>695</v>
      </c>
      <c r="I206">
        <v>61</v>
      </c>
      <c r="J206">
        <v>535</v>
      </c>
    </row>
    <row r="207" spans="2:10">
      <c r="B207" t="s">
        <v>13</v>
      </c>
      <c r="C207" t="s">
        <v>14</v>
      </c>
      <c r="D207">
        <v>470</v>
      </c>
      <c r="E207">
        <v>694</v>
      </c>
      <c r="F207">
        <v>650</v>
      </c>
      <c r="G207">
        <v>1350</v>
      </c>
      <c r="H207">
        <v>695</v>
      </c>
      <c r="I207">
        <v>62</v>
      </c>
      <c r="J207">
        <v>535</v>
      </c>
    </row>
    <row r="208" spans="2:10">
      <c r="B208" t="s">
        <v>13</v>
      </c>
      <c r="C208" t="s">
        <v>14</v>
      </c>
      <c r="D208">
        <v>470</v>
      </c>
      <c r="E208">
        <v>684</v>
      </c>
      <c r="F208">
        <v>650</v>
      </c>
      <c r="G208">
        <v>1341</v>
      </c>
      <c r="H208">
        <v>695</v>
      </c>
      <c r="I208">
        <v>61</v>
      </c>
      <c r="J208">
        <v>535</v>
      </c>
    </row>
    <row r="209" spans="1:12">
      <c r="B209" t="s">
        <v>13</v>
      </c>
      <c r="C209" t="s">
        <v>14</v>
      </c>
      <c r="D209">
        <v>470</v>
      </c>
      <c r="E209">
        <v>682</v>
      </c>
      <c r="F209">
        <v>650</v>
      </c>
      <c r="G209">
        <v>1349</v>
      </c>
      <c r="H209">
        <v>695</v>
      </c>
      <c r="I209">
        <v>61</v>
      </c>
      <c r="J209">
        <v>535</v>
      </c>
    </row>
    <row r="210" spans="1:12">
      <c r="A210" t="s">
        <v>15</v>
      </c>
      <c r="D210">
        <f>AVERAGE(D184:D209)</f>
        <v>470</v>
      </c>
      <c r="E210">
        <f t="shared" ref="E210:I210" si="23">AVERAGE(E184:E209)</f>
        <v>698.61538461538464</v>
      </c>
      <c r="F210">
        <f t="shared" si="23"/>
        <v>650</v>
      </c>
      <c r="G210">
        <f t="shared" si="23"/>
        <v>1358.1153846153845</v>
      </c>
      <c r="H210">
        <f t="shared" si="23"/>
        <v>695</v>
      </c>
      <c r="I210">
        <f t="shared" si="23"/>
        <v>61.807692307692307</v>
      </c>
    </row>
    <row r="211" spans="1:12">
      <c r="A211" t="s">
        <v>16</v>
      </c>
      <c r="D211">
        <f>STDEV(D184:D209)</f>
        <v>0</v>
      </c>
      <c r="E211">
        <f t="shared" ref="E211:H211" si="24">STDEV(E184:E209)</f>
        <v>23.715103918097299</v>
      </c>
      <c r="F211">
        <f t="shared" si="24"/>
        <v>0</v>
      </c>
      <c r="G211">
        <f t="shared" si="24"/>
        <v>29.928350336197184</v>
      </c>
      <c r="H211">
        <f t="shared" si="24"/>
        <v>0</v>
      </c>
      <c r="I211">
        <f>STDEV(I184:I209)</f>
        <v>1.6004806970215109</v>
      </c>
    </row>
    <row r="212" spans="1:12">
      <c r="A212">
        <v>8</v>
      </c>
      <c r="B212" t="s">
        <v>13</v>
      </c>
      <c r="C212" t="s">
        <v>14</v>
      </c>
      <c r="D212">
        <v>470</v>
      </c>
      <c r="E212">
        <v>721</v>
      </c>
      <c r="F212">
        <v>650</v>
      </c>
      <c r="G212">
        <v>1335</v>
      </c>
      <c r="H212">
        <v>695</v>
      </c>
      <c r="I212">
        <v>79</v>
      </c>
      <c r="J212">
        <v>535</v>
      </c>
      <c r="L212" t="s">
        <v>99</v>
      </c>
    </row>
    <row r="213" spans="1:12">
      <c r="B213" t="s">
        <v>13</v>
      </c>
      <c r="C213" t="s">
        <v>14</v>
      </c>
      <c r="D213">
        <v>470</v>
      </c>
      <c r="E213">
        <v>725</v>
      </c>
      <c r="F213">
        <v>650</v>
      </c>
      <c r="G213">
        <v>1365</v>
      </c>
      <c r="H213">
        <v>695</v>
      </c>
      <c r="I213">
        <v>78</v>
      </c>
      <c r="J213">
        <v>535</v>
      </c>
    </row>
    <row r="214" spans="1:12">
      <c r="B214" t="s">
        <v>13</v>
      </c>
      <c r="C214" t="s">
        <v>14</v>
      </c>
      <c r="D214">
        <v>470</v>
      </c>
      <c r="E214">
        <v>727</v>
      </c>
      <c r="F214">
        <v>650</v>
      </c>
      <c r="G214">
        <v>1381</v>
      </c>
      <c r="H214">
        <v>695</v>
      </c>
      <c r="I214">
        <v>80</v>
      </c>
      <c r="J214">
        <v>535</v>
      </c>
    </row>
    <row r="215" spans="1:12">
      <c r="B215" t="s">
        <v>13</v>
      </c>
      <c r="C215" t="s">
        <v>14</v>
      </c>
      <c r="D215">
        <v>470</v>
      </c>
      <c r="E215">
        <v>717</v>
      </c>
      <c r="F215">
        <v>650</v>
      </c>
      <c r="G215">
        <v>1394</v>
      </c>
      <c r="H215">
        <v>695</v>
      </c>
      <c r="I215">
        <v>78</v>
      </c>
      <c r="J215">
        <v>535</v>
      </c>
    </row>
    <row r="216" spans="1:12">
      <c r="B216" t="s">
        <v>13</v>
      </c>
      <c r="C216" t="s">
        <v>14</v>
      </c>
      <c r="D216">
        <v>470</v>
      </c>
      <c r="E216">
        <v>705</v>
      </c>
      <c r="F216">
        <v>650</v>
      </c>
      <c r="G216">
        <v>1376</v>
      </c>
      <c r="H216">
        <v>695</v>
      </c>
      <c r="I216">
        <v>73</v>
      </c>
      <c r="J216">
        <v>535</v>
      </c>
    </row>
    <row r="217" spans="1:12">
      <c r="B217" t="s">
        <v>13</v>
      </c>
      <c r="C217" t="s">
        <v>14</v>
      </c>
      <c r="D217">
        <v>470</v>
      </c>
      <c r="E217">
        <v>701</v>
      </c>
      <c r="F217">
        <v>650</v>
      </c>
      <c r="G217">
        <v>1371</v>
      </c>
      <c r="H217">
        <v>695</v>
      </c>
      <c r="I217">
        <v>74</v>
      </c>
      <c r="J217">
        <v>535</v>
      </c>
    </row>
    <row r="218" spans="1:12">
      <c r="B218" t="s">
        <v>13</v>
      </c>
      <c r="C218" t="s">
        <v>14</v>
      </c>
      <c r="D218">
        <v>470</v>
      </c>
      <c r="E218">
        <v>702</v>
      </c>
      <c r="F218">
        <v>650</v>
      </c>
      <c r="G218">
        <v>1387</v>
      </c>
      <c r="H218">
        <v>695</v>
      </c>
      <c r="I218">
        <v>75</v>
      </c>
      <c r="J218">
        <v>535</v>
      </c>
    </row>
    <row r="219" spans="1:12">
      <c r="B219" t="s">
        <v>13</v>
      </c>
      <c r="C219" t="s">
        <v>14</v>
      </c>
      <c r="D219">
        <v>470</v>
      </c>
      <c r="E219">
        <v>702</v>
      </c>
      <c r="F219">
        <v>650</v>
      </c>
      <c r="G219">
        <v>1403</v>
      </c>
      <c r="H219">
        <v>695</v>
      </c>
      <c r="I219">
        <v>77</v>
      </c>
      <c r="J219">
        <v>535</v>
      </c>
    </row>
    <row r="220" spans="1:12">
      <c r="B220" t="s">
        <v>13</v>
      </c>
      <c r="C220" t="s">
        <v>14</v>
      </c>
      <c r="D220">
        <v>470</v>
      </c>
      <c r="E220">
        <v>691</v>
      </c>
      <c r="F220">
        <v>650</v>
      </c>
      <c r="G220">
        <v>1411</v>
      </c>
      <c r="H220">
        <v>695</v>
      </c>
      <c r="I220">
        <v>73</v>
      </c>
      <c r="J220">
        <v>535</v>
      </c>
    </row>
    <row r="221" spans="1:12">
      <c r="B221" t="s">
        <v>13</v>
      </c>
      <c r="C221" t="s">
        <v>14</v>
      </c>
      <c r="D221">
        <v>470</v>
      </c>
      <c r="E221">
        <v>691</v>
      </c>
      <c r="F221">
        <v>650</v>
      </c>
      <c r="G221">
        <v>1414</v>
      </c>
      <c r="H221">
        <v>695</v>
      </c>
      <c r="I221">
        <v>74</v>
      </c>
      <c r="J221">
        <v>535</v>
      </c>
    </row>
    <row r="222" spans="1:12">
      <c r="B222" t="s">
        <v>13</v>
      </c>
      <c r="C222" t="s">
        <v>14</v>
      </c>
      <c r="D222">
        <v>470</v>
      </c>
      <c r="E222">
        <v>684</v>
      </c>
      <c r="F222">
        <v>650</v>
      </c>
      <c r="G222">
        <v>1411</v>
      </c>
      <c r="H222">
        <v>695</v>
      </c>
      <c r="I222">
        <v>75</v>
      </c>
      <c r="J222">
        <v>535</v>
      </c>
    </row>
    <row r="223" spans="1:12">
      <c r="B223" t="s">
        <v>13</v>
      </c>
      <c r="C223" t="s">
        <v>14</v>
      </c>
      <c r="D223">
        <v>470</v>
      </c>
      <c r="E223">
        <v>681</v>
      </c>
      <c r="F223">
        <v>650</v>
      </c>
      <c r="G223">
        <v>1398</v>
      </c>
      <c r="H223">
        <v>695</v>
      </c>
      <c r="I223">
        <v>72</v>
      </c>
      <c r="J223">
        <v>535</v>
      </c>
    </row>
    <row r="224" spans="1:12">
      <c r="B224" t="s">
        <v>13</v>
      </c>
      <c r="C224" t="s">
        <v>14</v>
      </c>
      <c r="D224">
        <v>470</v>
      </c>
      <c r="E224">
        <v>683</v>
      </c>
      <c r="F224">
        <v>650</v>
      </c>
      <c r="G224">
        <v>1385</v>
      </c>
      <c r="H224">
        <v>695</v>
      </c>
      <c r="I224">
        <v>76</v>
      </c>
      <c r="J224">
        <v>535</v>
      </c>
    </row>
    <row r="225" spans="2:10">
      <c r="B225" t="s">
        <v>13</v>
      </c>
      <c r="C225" t="s">
        <v>14</v>
      </c>
      <c r="D225">
        <v>470</v>
      </c>
      <c r="E225">
        <v>678</v>
      </c>
      <c r="F225">
        <v>650</v>
      </c>
      <c r="G225">
        <v>1372</v>
      </c>
      <c r="H225">
        <v>695</v>
      </c>
      <c r="I225">
        <v>76</v>
      </c>
      <c r="J225">
        <v>535</v>
      </c>
    </row>
    <row r="226" spans="2:10">
      <c r="B226" t="s">
        <v>13</v>
      </c>
      <c r="C226" t="s">
        <v>14</v>
      </c>
      <c r="D226">
        <v>470</v>
      </c>
      <c r="E226">
        <v>676</v>
      </c>
      <c r="F226">
        <v>650</v>
      </c>
      <c r="G226">
        <v>1359</v>
      </c>
      <c r="H226">
        <v>695</v>
      </c>
      <c r="I226">
        <v>73</v>
      </c>
      <c r="J226">
        <v>535</v>
      </c>
    </row>
    <row r="227" spans="2:10">
      <c r="B227" t="s">
        <v>13</v>
      </c>
      <c r="C227" t="s">
        <v>14</v>
      </c>
      <c r="D227">
        <v>470</v>
      </c>
      <c r="E227">
        <v>674</v>
      </c>
      <c r="F227">
        <v>650</v>
      </c>
      <c r="G227">
        <v>1353</v>
      </c>
      <c r="H227">
        <v>695</v>
      </c>
      <c r="I227">
        <v>74</v>
      </c>
      <c r="J227">
        <v>535</v>
      </c>
    </row>
    <row r="228" spans="2:10">
      <c r="B228" t="s">
        <v>13</v>
      </c>
      <c r="C228" t="s">
        <v>14</v>
      </c>
      <c r="D228">
        <v>470</v>
      </c>
      <c r="E228">
        <v>671</v>
      </c>
      <c r="F228">
        <v>650</v>
      </c>
      <c r="G228">
        <v>1347</v>
      </c>
      <c r="H228">
        <v>695</v>
      </c>
      <c r="I228">
        <v>74</v>
      </c>
      <c r="J228">
        <v>535</v>
      </c>
    </row>
    <row r="229" spans="2:10">
      <c r="B229" t="s">
        <v>13</v>
      </c>
      <c r="C229" t="s">
        <v>14</v>
      </c>
      <c r="D229">
        <v>470</v>
      </c>
      <c r="E229">
        <v>676</v>
      </c>
      <c r="F229">
        <v>650</v>
      </c>
      <c r="G229">
        <v>1344</v>
      </c>
      <c r="H229">
        <v>695</v>
      </c>
      <c r="I229">
        <v>73</v>
      </c>
      <c r="J229">
        <v>535</v>
      </c>
    </row>
    <row r="230" spans="2:10">
      <c r="B230" t="s">
        <v>13</v>
      </c>
      <c r="C230" t="s">
        <v>14</v>
      </c>
      <c r="D230">
        <v>470</v>
      </c>
      <c r="E230">
        <v>672</v>
      </c>
      <c r="F230">
        <v>650</v>
      </c>
      <c r="G230">
        <v>1338</v>
      </c>
      <c r="H230">
        <v>695</v>
      </c>
      <c r="I230">
        <v>77</v>
      </c>
      <c r="J230">
        <v>535</v>
      </c>
    </row>
    <row r="231" spans="2:10">
      <c r="B231" t="s">
        <v>13</v>
      </c>
      <c r="C231" t="s">
        <v>14</v>
      </c>
      <c r="D231">
        <v>470</v>
      </c>
      <c r="E231">
        <v>672</v>
      </c>
      <c r="F231">
        <v>650</v>
      </c>
      <c r="G231">
        <v>1330</v>
      </c>
      <c r="H231">
        <v>695</v>
      </c>
      <c r="I231">
        <v>75</v>
      </c>
      <c r="J231">
        <v>535</v>
      </c>
    </row>
    <row r="232" spans="2:10">
      <c r="B232" t="s">
        <v>13</v>
      </c>
      <c r="C232" t="s">
        <v>14</v>
      </c>
      <c r="D232">
        <v>470</v>
      </c>
      <c r="E232">
        <v>673</v>
      </c>
      <c r="F232">
        <v>650</v>
      </c>
      <c r="G232">
        <v>1326</v>
      </c>
      <c r="H232">
        <v>695</v>
      </c>
      <c r="I232">
        <v>71</v>
      </c>
      <c r="J232">
        <v>535</v>
      </c>
    </row>
    <row r="233" spans="2:10">
      <c r="B233" t="s">
        <v>13</v>
      </c>
      <c r="C233" t="s">
        <v>14</v>
      </c>
      <c r="D233">
        <v>470</v>
      </c>
      <c r="E233">
        <v>672</v>
      </c>
      <c r="F233">
        <v>650</v>
      </c>
      <c r="G233">
        <v>1318</v>
      </c>
      <c r="H233">
        <v>695</v>
      </c>
      <c r="I233">
        <v>72</v>
      </c>
      <c r="J233">
        <v>535</v>
      </c>
    </row>
    <row r="234" spans="2:10">
      <c r="B234" t="s">
        <v>13</v>
      </c>
      <c r="C234" t="s">
        <v>14</v>
      </c>
      <c r="D234">
        <v>470</v>
      </c>
      <c r="E234">
        <v>673</v>
      </c>
      <c r="F234">
        <v>650</v>
      </c>
      <c r="G234">
        <v>1316</v>
      </c>
      <c r="H234">
        <v>695</v>
      </c>
      <c r="I234">
        <v>73</v>
      </c>
      <c r="J234">
        <v>535</v>
      </c>
    </row>
    <row r="235" spans="2:10">
      <c r="B235" t="s">
        <v>13</v>
      </c>
      <c r="C235" t="s">
        <v>14</v>
      </c>
      <c r="D235">
        <v>470</v>
      </c>
      <c r="E235">
        <v>669</v>
      </c>
      <c r="F235">
        <v>650</v>
      </c>
      <c r="G235">
        <v>1319</v>
      </c>
      <c r="H235">
        <v>695</v>
      </c>
      <c r="I235">
        <v>73</v>
      </c>
      <c r="J235">
        <v>535</v>
      </c>
    </row>
    <row r="236" spans="2:10">
      <c r="B236" t="s">
        <v>13</v>
      </c>
      <c r="C236" t="s">
        <v>14</v>
      </c>
      <c r="D236">
        <v>470</v>
      </c>
      <c r="E236">
        <v>667</v>
      </c>
      <c r="F236">
        <v>650</v>
      </c>
      <c r="G236">
        <v>1318</v>
      </c>
      <c r="H236">
        <v>695</v>
      </c>
      <c r="I236">
        <v>72</v>
      </c>
      <c r="J236">
        <v>535</v>
      </c>
    </row>
    <row r="237" spans="2:10">
      <c r="B237" t="s">
        <v>13</v>
      </c>
      <c r="C237" t="s">
        <v>14</v>
      </c>
      <c r="D237">
        <v>470</v>
      </c>
      <c r="E237">
        <v>666</v>
      </c>
      <c r="F237">
        <v>650</v>
      </c>
      <c r="G237">
        <v>1314</v>
      </c>
      <c r="H237">
        <v>695</v>
      </c>
      <c r="I237">
        <v>75</v>
      </c>
      <c r="J237">
        <v>535</v>
      </c>
    </row>
    <row r="238" spans="2:10">
      <c r="B238" t="s">
        <v>13</v>
      </c>
      <c r="C238" t="s">
        <v>14</v>
      </c>
      <c r="D238">
        <v>470</v>
      </c>
      <c r="E238">
        <v>669</v>
      </c>
      <c r="F238">
        <v>650</v>
      </c>
      <c r="G238">
        <v>1313</v>
      </c>
      <c r="H238">
        <v>695</v>
      </c>
      <c r="I238">
        <v>70</v>
      </c>
      <c r="J238">
        <v>535</v>
      </c>
    </row>
    <row r="239" spans="2:10">
      <c r="B239" t="s">
        <v>13</v>
      </c>
      <c r="C239" t="s">
        <v>14</v>
      </c>
      <c r="D239">
        <v>470</v>
      </c>
      <c r="E239">
        <v>670</v>
      </c>
      <c r="F239">
        <v>650</v>
      </c>
      <c r="G239">
        <v>1315</v>
      </c>
      <c r="H239">
        <v>695</v>
      </c>
      <c r="I239">
        <v>73</v>
      </c>
      <c r="J239">
        <v>535</v>
      </c>
    </row>
    <row r="240" spans="2:10">
      <c r="B240" t="s">
        <v>13</v>
      </c>
      <c r="C240" t="s">
        <v>14</v>
      </c>
      <c r="D240">
        <v>470</v>
      </c>
      <c r="E240">
        <v>670</v>
      </c>
      <c r="F240">
        <v>650</v>
      </c>
      <c r="G240">
        <v>1323</v>
      </c>
      <c r="H240">
        <v>695</v>
      </c>
      <c r="I240">
        <v>72</v>
      </c>
      <c r="J240">
        <v>535</v>
      </c>
    </row>
    <row r="241" spans="1:9">
      <c r="A241" t="s">
        <v>15</v>
      </c>
      <c r="D241">
        <f>AVERAGE(D212:D240)</f>
        <v>470</v>
      </c>
      <c r="E241">
        <f t="shared" ref="E241:I241" si="25">AVERAGE(E212:E240)</f>
        <v>685.44827586206895</v>
      </c>
      <c r="F241">
        <f t="shared" si="25"/>
        <v>650</v>
      </c>
      <c r="G241">
        <f t="shared" si="25"/>
        <v>1356.4137931034484</v>
      </c>
      <c r="H241">
        <f t="shared" si="25"/>
        <v>695</v>
      </c>
      <c r="I241">
        <f t="shared" si="25"/>
        <v>74.379310344827587</v>
      </c>
    </row>
    <row r="242" spans="1:9">
      <c r="A242" t="s">
        <v>16</v>
      </c>
      <c r="D242">
        <f>STDEV(D212:D240)</f>
        <v>0</v>
      </c>
      <c r="E242">
        <f t="shared" ref="E242:H242" si="26">STDEV(E212:E240)</f>
        <v>18.874749207220422</v>
      </c>
      <c r="F242">
        <f t="shared" si="26"/>
        <v>0</v>
      </c>
      <c r="G242">
        <f t="shared" si="26"/>
        <v>34.350626155011788</v>
      </c>
      <c r="H242">
        <f t="shared" si="26"/>
        <v>0</v>
      </c>
      <c r="I242">
        <f>STDEV(I212:I240)</f>
        <v>2.440927708642298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AD360"/>
  <sheetViews>
    <sheetView topLeftCell="I1" workbookViewId="0">
      <selection activeCell="AC15" sqref="AC15"/>
    </sheetView>
  </sheetViews>
  <sheetFormatPr defaultColWidth="8.85546875" defaultRowHeight="12.75"/>
  <cols>
    <col min="28" max="28" width="12" bestFit="1" customWidth="1"/>
  </cols>
  <sheetData>
    <row r="1" spans="1:30">
      <c r="A1" t="s">
        <v>44</v>
      </c>
      <c r="B1" t="s">
        <v>1</v>
      </c>
      <c r="C1" t="s">
        <v>2</v>
      </c>
      <c r="D1" t="s">
        <v>4</v>
      </c>
      <c r="E1" t="s">
        <v>5</v>
      </c>
      <c r="F1" t="s">
        <v>4</v>
      </c>
      <c r="G1" t="s">
        <v>6</v>
      </c>
      <c r="I1" t="s">
        <v>7</v>
      </c>
      <c r="J1" t="s">
        <v>8</v>
      </c>
      <c r="K1" s="2" t="s">
        <v>9</v>
      </c>
      <c r="L1" t="s">
        <v>10</v>
      </c>
      <c r="N1" t="s">
        <v>21</v>
      </c>
      <c r="Q1" s="4" t="s">
        <v>26</v>
      </c>
      <c r="R1" s="5"/>
      <c r="S1" s="5"/>
      <c r="T1" s="5"/>
      <c r="U1" s="6"/>
      <c r="Z1" s="48"/>
      <c r="AA1" s="49"/>
      <c r="AB1" s="50" t="s">
        <v>128</v>
      </c>
      <c r="AC1" s="49"/>
      <c r="AD1" s="51"/>
    </row>
    <row r="2" spans="1:30">
      <c r="A2">
        <v>1</v>
      </c>
      <c r="B2" s="21">
        <v>41471</v>
      </c>
      <c r="C2" s="22">
        <v>0.60763888888888895</v>
      </c>
      <c r="D2">
        <v>470</v>
      </c>
      <c r="E2">
        <v>98</v>
      </c>
      <c r="F2">
        <v>650</v>
      </c>
      <c r="G2">
        <v>330</v>
      </c>
      <c r="H2">
        <v>695</v>
      </c>
      <c r="I2">
        <v>50</v>
      </c>
      <c r="J2">
        <v>534</v>
      </c>
      <c r="L2" t="s">
        <v>37</v>
      </c>
      <c r="N2" t="s">
        <v>22</v>
      </c>
      <c r="Q2" s="7"/>
      <c r="R2" s="8"/>
      <c r="S2" s="8"/>
      <c r="T2" s="8"/>
      <c r="U2" s="9"/>
      <c r="Z2" s="52" t="s">
        <v>1</v>
      </c>
      <c r="AA2" s="43" t="s">
        <v>2</v>
      </c>
      <c r="AB2" s="43" t="s">
        <v>126</v>
      </c>
      <c r="AC2" s="43" t="s">
        <v>2</v>
      </c>
      <c r="AD2" s="53" t="s">
        <v>130</v>
      </c>
    </row>
    <row r="3" spans="1:30">
      <c r="B3" t="s">
        <v>13</v>
      </c>
      <c r="C3" t="s">
        <v>14</v>
      </c>
      <c r="D3">
        <v>470</v>
      </c>
      <c r="E3">
        <v>96</v>
      </c>
      <c r="F3">
        <v>650</v>
      </c>
      <c r="G3">
        <v>326</v>
      </c>
      <c r="H3">
        <v>695</v>
      </c>
      <c r="I3">
        <v>51</v>
      </c>
      <c r="J3">
        <v>534</v>
      </c>
      <c r="N3" t="s">
        <v>23</v>
      </c>
      <c r="Q3" s="7" t="s">
        <v>29</v>
      </c>
      <c r="R3" s="8" t="s">
        <v>28</v>
      </c>
      <c r="S3" s="8" t="s">
        <v>30</v>
      </c>
      <c r="T3" s="8" t="s">
        <v>31</v>
      </c>
      <c r="U3" s="9" t="s">
        <v>32</v>
      </c>
      <c r="Z3" s="54">
        <v>41471</v>
      </c>
      <c r="AA3" s="55">
        <v>0.4375</v>
      </c>
      <c r="AB3" s="58">
        <v>42.5</v>
      </c>
      <c r="AC3" s="55">
        <v>0.40277777777777773</v>
      </c>
      <c r="AD3" s="57">
        <v>20736700000</v>
      </c>
    </row>
    <row r="4" spans="1:30">
      <c r="B4" t="s">
        <v>13</v>
      </c>
      <c r="C4" t="s">
        <v>14</v>
      </c>
      <c r="D4">
        <v>470</v>
      </c>
      <c r="E4">
        <v>96</v>
      </c>
      <c r="F4">
        <v>650</v>
      </c>
      <c r="G4">
        <v>329</v>
      </c>
      <c r="H4">
        <v>695</v>
      </c>
      <c r="I4">
        <v>50</v>
      </c>
      <c r="J4">
        <v>534</v>
      </c>
      <c r="N4" t="s">
        <v>24</v>
      </c>
      <c r="Q4" s="7">
        <v>470</v>
      </c>
      <c r="R4" s="8">
        <v>1.049E-5</v>
      </c>
      <c r="S4" s="8">
        <v>45</v>
      </c>
      <c r="T4" s="8">
        <v>49.452054794520549</v>
      </c>
      <c r="U4" s="9">
        <v>2.0141244023314333</v>
      </c>
    </row>
    <row r="5" spans="1:30">
      <c r="B5" t="s">
        <v>13</v>
      </c>
      <c r="C5" t="s">
        <v>14</v>
      </c>
      <c r="D5">
        <v>470</v>
      </c>
      <c r="E5">
        <v>99</v>
      </c>
      <c r="F5">
        <v>650</v>
      </c>
      <c r="G5">
        <v>325</v>
      </c>
      <c r="H5">
        <v>695</v>
      </c>
      <c r="I5">
        <v>50</v>
      </c>
      <c r="J5">
        <v>534</v>
      </c>
      <c r="Q5" s="7">
        <v>650</v>
      </c>
      <c r="R5" s="8">
        <v>3.5149999999999998E-6</v>
      </c>
      <c r="S5" s="8">
        <v>30</v>
      </c>
      <c r="T5" s="8">
        <v>39.19178082191781</v>
      </c>
      <c r="U5" s="9">
        <v>3.2857331933619265</v>
      </c>
    </row>
    <row r="6" spans="1:30" ht="13.5" thickBot="1">
      <c r="B6" t="s">
        <v>13</v>
      </c>
      <c r="C6" t="s">
        <v>14</v>
      </c>
      <c r="D6">
        <v>470</v>
      </c>
      <c r="E6">
        <v>98</v>
      </c>
      <c r="F6">
        <v>650</v>
      </c>
      <c r="G6">
        <v>330</v>
      </c>
      <c r="H6">
        <v>695</v>
      </c>
      <c r="I6">
        <v>52</v>
      </c>
      <c r="J6">
        <v>534</v>
      </c>
      <c r="Q6" s="7">
        <v>695</v>
      </c>
      <c r="R6" s="8">
        <v>1.2E-2</v>
      </c>
      <c r="S6" s="8">
        <v>46</v>
      </c>
      <c r="T6" s="8">
        <v>48.630136986301373</v>
      </c>
      <c r="U6" s="9">
        <v>2.674503325204491</v>
      </c>
    </row>
    <row r="7" spans="1:30" ht="15">
      <c r="B7" t="s">
        <v>13</v>
      </c>
      <c r="C7" t="s">
        <v>14</v>
      </c>
      <c r="D7">
        <v>470</v>
      </c>
      <c r="E7">
        <v>96</v>
      </c>
      <c r="F7">
        <v>650</v>
      </c>
      <c r="G7">
        <v>327</v>
      </c>
      <c r="H7">
        <v>695</v>
      </c>
      <c r="I7">
        <v>50</v>
      </c>
      <c r="J7">
        <v>534</v>
      </c>
      <c r="N7" s="35" t="s">
        <v>38</v>
      </c>
      <c r="O7" s="36" t="s">
        <v>45</v>
      </c>
      <c r="P7" s="37" t="s">
        <v>29</v>
      </c>
      <c r="Q7" s="37" t="s">
        <v>39</v>
      </c>
      <c r="R7" s="37" t="s">
        <v>16</v>
      </c>
      <c r="S7" s="39" t="s">
        <v>116</v>
      </c>
      <c r="T7" s="37" t="s">
        <v>29</v>
      </c>
      <c r="U7" s="37" t="s">
        <v>39</v>
      </c>
      <c r="V7" s="37" t="s">
        <v>16</v>
      </c>
      <c r="W7" s="39" t="s">
        <v>116</v>
      </c>
      <c r="X7" s="37" t="s">
        <v>29</v>
      </c>
      <c r="Y7" s="37" t="s">
        <v>39</v>
      </c>
      <c r="Z7" s="37" t="s">
        <v>16</v>
      </c>
      <c r="AA7" s="40" t="s">
        <v>116</v>
      </c>
      <c r="AB7" s="40" t="s">
        <v>129</v>
      </c>
    </row>
    <row r="8" spans="1:30">
      <c r="B8" t="s">
        <v>13</v>
      </c>
      <c r="C8" t="s">
        <v>14</v>
      </c>
      <c r="D8">
        <v>470</v>
      </c>
      <c r="E8">
        <v>100</v>
      </c>
      <c r="F8">
        <v>650</v>
      </c>
      <c r="G8">
        <v>330</v>
      </c>
      <c r="H8">
        <v>695</v>
      </c>
      <c r="I8">
        <v>51</v>
      </c>
      <c r="J8">
        <v>534</v>
      </c>
      <c r="N8" s="7" t="s">
        <v>40</v>
      </c>
      <c r="O8" s="8">
        <v>0</v>
      </c>
      <c r="P8" s="8">
        <v>470</v>
      </c>
      <c r="Q8" s="8">
        <v>97.678571428571431</v>
      </c>
      <c r="R8" s="8">
        <v>1.2488089563758042</v>
      </c>
      <c r="S8" s="8">
        <f>0.0000105*(Q8-49.45205)</f>
        <v>5.0637847499999998E-4</v>
      </c>
      <c r="T8" s="8">
        <v>650</v>
      </c>
      <c r="U8" s="8">
        <v>327.82142857142856</v>
      </c>
      <c r="V8" s="8">
        <v>1.6342077348488619</v>
      </c>
      <c r="W8" s="8">
        <f>0.000003515*(U8-39.19178)</f>
        <v>1.0145332147285713E-3</v>
      </c>
      <c r="X8" s="8">
        <v>695</v>
      </c>
      <c r="Y8" s="8">
        <v>50.464285714285715</v>
      </c>
      <c r="Z8" s="8">
        <v>0.69293486718369435</v>
      </c>
      <c r="AA8" s="9">
        <f>0.012*(Y8-48.63014)</f>
        <v>2.2009748571428615E-2</v>
      </c>
      <c r="AB8" s="47">
        <v>0</v>
      </c>
    </row>
    <row r="9" spans="1:30">
      <c r="B9" t="s">
        <v>13</v>
      </c>
      <c r="C9" t="s">
        <v>14</v>
      </c>
      <c r="D9">
        <v>470</v>
      </c>
      <c r="E9">
        <v>97</v>
      </c>
      <c r="F9">
        <v>650</v>
      </c>
      <c r="G9">
        <v>329</v>
      </c>
      <c r="H9">
        <v>695</v>
      </c>
      <c r="I9">
        <v>50</v>
      </c>
      <c r="J9">
        <v>534</v>
      </c>
      <c r="N9" s="7" t="s">
        <v>72</v>
      </c>
      <c r="O9" s="8">
        <v>0</v>
      </c>
      <c r="P9" s="8">
        <v>470</v>
      </c>
      <c r="Q9" s="8">
        <v>98.36</v>
      </c>
      <c r="R9" s="8">
        <v>3.6386810797321036</v>
      </c>
      <c r="S9" s="8">
        <f t="shared" ref="S9:S15" si="0">0.0000105*(Q9-49.45205)</f>
        <v>5.1353347499999999E-4</v>
      </c>
      <c r="T9" s="8">
        <v>650</v>
      </c>
      <c r="U9" s="8">
        <v>202.88</v>
      </c>
      <c r="V9" s="8">
        <v>11.627266804083147</v>
      </c>
      <c r="W9" s="8">
        <f t="shared" ref="W9:W15" si="1">0.000003515*(U9-39.19178)</f>
        <v>5.7536409329999997E-4</v>
      </c>
      <c r="X9" s="8">
        <v>695</v>
      </c>
      <c r="Y9" s="8">
        <v>50.08</v>
      </c>
      <c r="Z9" s="8">
        <v>1.5253414918196255</v>
      </c>
      <c r="AA9" s="9">
        <f t="shared" ref="AA9:AA15" si="2">0.012*(Y9-48.63014)</f>
        <v>1.7398320000000012E-2</v>
      </c>
      <c r="AB9" s="47">
        <v>0</v>
      </c>
    </row>
    <row r="10" spans="1:30">
      <c r="B10" t="s">
        <v>13</v>
      </c>
      <c r="C10" t="s">
        <v>14</v>
      </c>
      <c r="D10">
        <v>470</v>
      </c>
      <c r="E10">
        <v>98</v>
      </c>
      <c r="F10">
        <v>650</v>
      </c>
      <c r="G10">
        <v>328</v>
      </c>
      <c r="H10">
        <v>695</v>
      </c>
      <c r="I10">
        <v>51</v>
      </c>
      <c r="J10">
        <v>534</v>
      </c>
      <c r="N10" s="7" t="s">
        <v>106</v>
      </c>
      <c r="O10" s="8">
        <v>0</v>
      </c>
      <c r="P10" s="8">
        <v>470</v>
      </c>
      <c r="Q10" s="8">
        <v>706.97435897435901</v>
      </c>
      <c r="R10" s="8">
        <v>19.479391511473356</v>
      </c>
      <c r="S10" s="8">
        <f t="shared" si="0"/>
        <v>6.9039842442307695E-3</v>
      </c>
      <c r="T10" s="8">
        <v>650</v>
      </c>
      <c r="U10" s="8">
        <v>1392.6666666666667</v>
      </c>
      <c r="V10" s="8">
        <v>38.495613785233829</v>
      </c>
      <c r="W10" s="8">
        <f t="shared" si="1"/>
        <v>4.7574642266333331E-3</v>
      </c>
      <c r="X10" s="8">
        <v>695</v>
      </c>
      <c r="Y10" s="8">
        <v>51.282051282051285</v>
      </c>
      <c r="Z10" s="8">
        <v>2.7236654670220335</v>
      </c>
      <c r="AA10" s="9">
        <f t="shared" si="2"/>
        <v>3.1822935384615447E-2</v>
      </c>
      <c r="AB10" s="47">
        <v>0</v>
      </c>
    </row>
    <row r="11" spans="1:30">
      <c r="B11" t="s">
        <v>13</v>
      </c>
      <c r="C11" t="s">
        <v>14</v>
      </c>
      <c r="D11">
        <v>470</v>
      </c>
      <c r="E11">
        <v>96</v>
      </c>
      <c r="F11">
        <v>650</v>
      </c>
      <c r="G11">
        <v>330</v>
      </c>
      <c r="H11">
        <v>695</v>
      </c>
      <c r="I11">
        <v>51</v>
      </c>
      <c r="J11">
        <v>534</v>
      </c>
      <c r="N11" s="7" t="s">
        <v>107</v>
      </c>
      <c r="O11" s="8">
        <f>0.15/0.60015</f>
        <v>0.24993751562109473</v>
      </c>
      <c r="P11" s="8">
        <v>470</v>
      </c>
      <c r="Q11" s="8">
        <v>683.93548387096769</v>
      </c>
      <c r="R11" s="8">
        <v>13.885089085948826</v>
      </c>
      <c r="S11" s="8">
        <f t="shared" si="0"/>
        <v>6.6620760556451606E-3</v>
      </c>
      <c r="T11" s="8">
        <v>650</v>
      </c>
      <c r="U11" s="8">
        <v>1307.5483870967741</v>
      </c>
      <c r="V11" s="8">
        <v>53.415252946250291</v>
      </c>
      <c r="W11" s="8">
        <f t="shared" si="1"/>
        <v>4.4582734739451605E-3</v>
      </c>
      <c r="X11" s="8">
        <v>695</v>
      </c>
      <c r="Y11" s="8">
        <v>60.29032258064516</v>
      </c>
      <c r="Z11" s="8">
        <v>3.4466751939330211</v>
      </c>
      <c r="AA11" s="9">
        <f t="shared" si="2"/>
        <v>0.13992219096774194</v>
      </c>
      <c r="AB11" s="9">
        <f>0.15*AD3</f>
        <v>3110505000</v>
      </c>
    </row>
    <row r="12" spans="1:30">
      <c r="B12" t="s">
        <v>13</v>
      </c>
      <c r="C12" t="s">
        <v>14</v>
      </c>
      <c r="D12">
        <v>470</v>
      </c>
      <c r="E12">
        <v>96</v>
      </c>
      <c r="F12">
        <v>650</v>
      </c>
      <c r="G12">
        <v>330</v>
      </c>
      <c r="H12">
        <v>695</v>
      </c>
      <c r="I12">
        <v>50</v>
      </c>
      <c r="J12">
        <v>534</v>
      </c>
      <c r="N12" s="7" t="s">
        <v>108</v>
      </c>
      <c r="O12" s="8">
        <f>0.3/0.6003</f>
        <v>0.49975012493753124</v>
      </c>
      <c r="P12" s="8">
        <v>470</v>
      </c>
      <c r="Q12" s="8">
        <v>654.79999999999995</v>
      </c>
      <c r="R12" s="8">
        <v>9.174176651962016</v>
      </c>
      <c r="S12" s="8">
        <f t="shared" si="0"/>
        <v>6.3561534749999992E-3</v>
      </c>
      <c r="T12" s="8">
        <v>650</v>
      </c>
      <c r="U12" s="8">
        <v>1308.7</v>
      </c>
      <c r="V12" s="8">
        <v>29.799502425837304</v>
      </c>
      <c r="W12" s="8">
        <f t="shared" si="1"/>
        <v>4.4623213932999993E-3</v>
      </c>
      <c r="X12" s="8">
        <v>695</v>
      </c>
      <c r="Y12" s="8">
        <v>62.6</v>
      </c>
      <c r="Z12" s="8">
        <v>2.7990146049316338</v>
      </c>
      <c r="AA12" s="9">
        <f t="shared" si="2"/>
        <v>0.16763832000000006</v>
      </c>
      <c r="AB12" s="9">
        <f>0.3*AD3</f>
        <v>6221010000</v>
      </c>
    </row>
    <row r="13" spans="1:30">
      <c r="B13" t="s">
        <v>13</v>
      </c>
      <c r="C13" t="s">
        <v>14</v>
      </c>
      <c r="D13">
        <v>470</v>
      </c>
      <c r="E13">
        <v>97</v>
      </c>
      <c r="F13">
        <v>650</v>
      </c>
      <c r="G13">
        <v>325</v>
      </c>
      <c r="H13">
        <v>695</v>
      </c>
      <c r="I13">
        <v>50</v>
      </c>
      <c r="J13">
        <v>534</v>
      </c>
      <c r="N13" s="23" t="s">
        <v>109</v>
      </c>
      <c r="O13" s="8">
        <f>0.6/0.6006</f>
        <v>0.99900099900099892</v>
      </c>
      <c r="P13" s="8">
        <v>470</v>
      </c>
      <c r="Q13" s="8">
        <v>685.74358974358972</v>
      </c>
      <c r="R13" s="8">
        <v>13.766316536574251</v>
      </c>
      <c r="S13" s="8">
        <f t="shared" si="0"/>
        <v>6.6810611673076923E-3</v>
      </c>
      <c r="T13" s="8">
        <v>650</v>
      </c>
      <c r="U13" s="8">
        <v>1292.8974358974358</v>
      </c>
      <c r="V13" s="8">
        <v>21.838877539832158</v>
      </c>
      <c r="W13" s="8">
        <f t="shared" si="1"/>
        <v>4.4067753804794864E-3</v>
      </c>
      <c r="X13" s="8">
        <v>695</v>
      </c>
      <c r="Y13" s="8">
        <v>76.92307692307692</v>
      </c>
      <c r="Z13" s="8">
        <v>6.5549684466084273</v>
      </c>
      <c r="AA13" s="9">
        <f t="shared" si="2"/>
        <v>0.3395152430769231</v>
      </c>
      <c r="AB13" s="9">
        <f>0.6*AD3</f>
        <v>12442020000</v>
      </c>
    </row>
    <row r="14" spans="1:30">
      <c r="B14" t="s">
        <v>13</v>
      </c>
      <c r="C14" t="s">
        <v>14</v>
      </c>
      <c r="D14">
        <v>470</v>
      </c>
      <c r="E14">
        <v>98</v>
      </c>
      <c r="F14">
        <v>650</v>
      </c>
      <c r="G14">
        <v>328</v>
      </c>
      <c r="H14">
        <v>695</v>
      </c>
      <c r="I14">
        <v>50</v>
      </c>
      <c r="J14">
        <v>534</v>
      </c>
      <c r="N14" s="7" t="s">
        <v>110</v>
      </c>
      <c r="O14" s="8">
        <f>1.2/0.6012</f>
        <v>1.9960079840319362</v>
      </c>
      <c r="P14" s="8">
        <v>470</v>
      </c>
      <c r="Q14" s="8">
        <v>693.84615384615381</v>
      </c>
      <c r="R14" s="8">
        <v>10.898412022646312</v>
      </c>
      <c r="S14" s="8">
        <f t="shared" si="0"/>
        <v>6.7661380903846144E-3</v>
      </c>
      <c r="T14" s="8">
        <v>650</v>
      </c>
      <c r="U14" s="8">
        <v>1393.9230769230769</v>
      </c>
      <c r="V14" s="8">
        <v>118.48710413439058</v>
      </c>
      <c r="W14" s="8">
        <f t="shared" si="1"/>
        <v>4.7618805086846148E-3</v>
      </c>
      <c r="X14" s="8">
        <v>695</v>
      </c>
      <c r="Y14" s="8">
        <v>106.76923076923077</v>
      </c>
      <c r="Z14" s="8">
        <v>4.8769473428175365</v>
      </c>
      <c r="AA14" s="9">
        <f t="shared" si="2"/>
        <v>0.69766908923076931</v>
      </c>
      <c r="AB14" s="9">
        <f>1.2*AD3</f>
        <v>24884040000</v>
      </c>
    </row>
    <row r="15" spans="1:30" ht="13.5" thickBot="1">
      <c r="B15" t="s">
        <v>13</v>
      </c>
      <c r="C15" t="s">
        <v>14</v>
      </c>
      <c r="D15">
        <v>470</v>
      </c>
      <c r="E15">
        <v>97</v>
      </c>
      <c r="F15">
        <v>650</v>
      </c>
      <c r="G15">
        <v>329</v>
      </c>
      <c r="H15">
        <v>695</v>
      </c>
      <c r="I15">
        <v>51</v>
      </c>
      <c r="J15">
        <v>534</v>
      </c>
      <c r="N15" s="10" t="s">
        <v>111</v>
      </c>
      <c r="O15" s="11">
        <f>3/0.603</f>
        <v>4.9751243781094532</v>
      </c>
      <c r="P15" s="11">
        <v>470</v>
      </c>
      <c r="Q15" s="11">
        <v>723.07407407407402</v>
      </c>
      <c r="R15" s="11">
        <v>24.381465100683954</v>
      </c>
      <c r="S15" s="11">
        <f t="shared" si="0"/>
        <v>7.0730312527777766E-3</v>
      </c>
      <c r="T15" s="11">
        <v>650</v>
      </c>
      <c r="U15" s="11">
        <v>1377.2222222222222</v>
      </c>
      <c r="V15" s="11">
        <v>21.814485895195865</v>
      </c>
      <c r="W15" s="11">
        <f t="shared" si="1"/>
        <v>4.7031770044111106E-3</v>
      </c>
      <c r="X15" s="11">
        <v>695</v>
      </c>
      <c r="Y15" s="11">
        <v>241.4814814814815</v>
      </c>
      <c r="Z15" s="11">
        <v>32.771200267179175</v>
      </c>
      <c r="AA15" s="12">
        <f t="shared" si="2"/>
        <v>2.3142160977777779</v>
      </c>
      <c r="AB15" s="12">
        <f>3*AD3</f>
        <v>62210100000</v>
      </c>
    </row>
    <row r="16" spans="1:30">
      <c r="B16" t="s">
        <v>13</v>
      </c>
      <c r="C16" t="s">
        <v>14</v>
      </c>
      <c r="D16">
        <v>470</v>
      </c>
      <c r="E16">
        <v>99</v>
      </c>
      <c r="F16">
        <v>650</v>
      </c>
      <c r="G16">
        <v>328</v>
      </c>
      <c r="H16">
        <v>695</v>
      </c>
      <c r="I16">
        <v>50</v>
      </c>
      <c r="J16">
        <v>534</v>
      </c>
    </row>
    <row r="17" spans="1:12">
      <c r="B17" t="s">
        <v>13</v>
      </c>
      <c r="C17" t="s">
        <v>14</v>
      </c>
      <c r="D17">
        <v>470</v>
      </c>
      <c r="E17">
        <v>99</v>
      </c>
      <c r="F17">
        <v>650</v>
      </c>
      <c r="G17">
        <v>328</v>
      </c>
      <c r="H17">
        <v>695</v>
      </c>
      <c r="I17">
        <v>50</v>
      </c>
      <c r="J17">
        <v>534</v>
      </c>
    </row>
    <row r="18" spans="1:12">
      <c r="B18" t="s">
        <v>13</v>
      </c>
      <c r="C18" t="s">
        <v>14</v>
      </c>
      <c r="D18">
        <v>470</v>
      </c>
      <c r="E18">
        <v>97</v>
      </c>
      <c r="F18">
        <v>650</v>
      </c>
      <c r="G18">
        <v>325</v>
      </c>
      <c r="H18">
        <v>695</v>
      </c>
      <c r="I18">
        <v>52</v>
      </c>
      <c r="J18">
        <v>534</v>
      </c>
    </row>
    <row r="19" spans="1:12">
      <c r="B19" t="s">
        <v>13</v>
      </c>
      <c r="C19" t="s">
        <v>14</v>
      </c>
      <c r="D19">
        <v>470</v>
      </c>
      <c r="E19">
        <v>99</v>
      </c>
      <c r="F19">
        <v>650</v>
      </c>
      <c r="G19">
        <v>326</v>
      </c>
      <c r="H19">
        <v>695</v>
      </c>
      <c r="I19">
        <v>50</v>
      </c>
      <c r="J19">
        <v>534</v>
      </c>
    </row>
    <row r="20" spans="1:12">
      <c r="B20" t="s">
        <v>13</v>
      </c>
      <c r="C20" t="s">
        <v>14</v>
      </c>
      <c r="D20">
        <v>470</v>
      </c>
      <c r="E20">
        <v>100</v>
      </c>
      <c r="F20">
        <v>650</v>
      </c>
      <c r="G20">
        <v>329</v>
      </c>
      <c r="H20">
        <v>695</v>
      </c>
      <c r="I20">
        <v>50</v>
      </c>
      <c r="J20">
        <v>534</v>
      </c>
    </row>
    <row r="21" spans="1:12">
      <c r="B21" t="s">
        <v>13</v>
      </c>
      <c r="C21" t="s">
        <v>14</v>
      </c>
      <c r="D21">
        <v>470</v>
      </c>
      <c r="E21">
        <v>99</v>
      </c>
      <c r="F21">
        <v>650</v>
      </c>
      <c r="G21">
        <v>325</v>
      </c>
      <c r="H21">
        <v>695</v>
      </c>
      <c r="I21">
        <v>50</v>
      </c>
      <c r="J21">
        <v>534</v>
      </c>
    </row>
    <row r="22" spans="1:12">
      <c r="B22" t="s">
        <v>13</v>
      </c>
      <c r="C22" t="s">
        <v>14</v>
      </c>
      <c r="D22">
        <v>470</v>
      </c>
      <c r="E22">
        <v>99</v>
      </c>
      <c r="F22">
        <v>650</v>
      </c>
      <c r="G22">
        <v>327</v>
      </c>
      <c r="H22">
        <v>695</v>
      </c>
      <c r="I22">
        <v>50</v>
      </c>
      <c r="J22">
        <v>534</v>
      </c>
    </row>
    <row r="23" spans="1:12">
      <c r="B23" t="s">
        <v>13</v>
      </c>
      <c r="C23" t="s">
        <v>14</v>
      </c>
      <c r="D23">
        <v>470</v>
      </c>
      <c r="E23">
        <v>98</v>
      </c>
      <c r="F23">
        <v>650</v>
      </c>
      <c r="G23">
        <v>328</v>
      </c>
      <c r="H23">
        <v>695</v>
      </c>
      <c r="I23">
        <v>50</v>
      </c>
      <c r="J23">
        <v>534</v>
      </c>
    </row>
    <row r="24" spans="1:12">
      <c r="B24" t="s">
        <v>13</v>
      </c>
      <c r="C24" t="s">
        <v>14</v>
      </c>
      <c r="D24">
        <v>470</v>
      </c>
      <c r="E24">
        <v>97</v>
      </c>
      <c r="F24">
        <v>650</v>
      </c>
      <c r="G24">
        <v>328</v>
      </c>
      <c r="H24">
        <v>695</v>
      </c>
      <c r="I24">
        <v>51</v>
      </c>
      <c r="J24">
        <v>534</v>
      </c>
    </row>
    <row r="25" spans="1:12">
      <c r="B25" t="s">
        <v>13</v>
      </c>
      <c r="C25" t="s">
        <v>14</v>
      </c>
      <c r="D25">
        <v>470</v>
      </c>
      <c r="E25">
        <v>97</v>
      </c>
      <c r="F25">
        <v>650</v>
      </c>
      <c r="G25">
        <v>329</v>
      </c>
      <c r="H25">
        <v>695</v>
      </c>
      <c r="I25">
        <v>50</v>
      </c>
      <c r="J25">
        <v>534</v>
      </c>
    </row>
    <row r="26" spans="1:12">
      <c r="B26" t="s">
        <v>13</v>
      </c>
      <c r="C26" t="s">
        <v>14</v>
      </c>
      <c r="D26">
        <v>470</v>
      </c>
      <c r="E26">
        <v>96</v>
      </c>
      <c r="F26">
        <v>650</v>
      </c>
      <c r="G26">
        <v>328</v>
      </c>
      <c r="H26">
        <v>695</v>
      </c>
      <c r="I26">
        <v>52</v>
      </c>
      <c r="J26">
        <v>534</v>
      </c>
    </row>
    <row r="27" spans="1:12">
      <c r="B27" t="s">
        <v>13</v>
      </c>
      <c r="C27" t="s">
        <v>14</v>
      </c>
      <c r="D27">
        <v>470</v>
      </c>
      <c r="E27">
        <v>97</v>
      </c>
      <c r="F27">
        <v>650</v>
      </c>
      <c r="G27">
        <v>327</v>
      </c>
      <c r="H27">
        <v>695</v>
      </c>
      <c r="I27">
        <v>51</v>
      </c>
      <c r="J27">
        <v>534</v>
      </c>
    </row>
    <row r="28" spans="1:12">
      <c r="B28" t="s">
        <v>13</v>
      </c>
      <c r="C28" t="s">
        <v>14</v>
      </c>
      <c r="D28">
        <v>470</v>
      </c>
      <c r="E28">
        <v>98</v>
      </c>
      <c r="F28">
        <v>650</v>
      </c>
      <c r="G28">
        <v>327</v>
      </c>
      <c r="H28">
        <v>695</v>
      </c>
      <c r="I28">
        <v>50</v>
      </c>
      <c r="J28">
        <v>534</v>
      </c>
    </row>
    <row r="29" spans="1:12">
      <c r="B29" t="s">
        <v>13</v>
      </c>
      <c r="C29" t="s">
        <v>14</v>
      </c>
      <c r="D29">
        <v>470</v>
      </c>
      <c r="E29">
        <v>98</v>
      </c>
      <c r="F29">
        <v>650</v>
      </c>
      <c r="G29">
        <v>328</v>
      </c>
      <c r="H29">
        <v>695</v>
      </c>
      <c r="I29">
        <v>50</v>
      </c>
      <c r="J29">
        <v>534</v>
      </c>
    </row>
    <row r="30" spans="1:12">
      <c r="A30" t="s">
        <v>15</v>
      </c>
      <c r="D30">
        <f>AVERAGE(D2:D29)</f>
        <v>470</v>
      </c>
      <c r="E30">
        <f t="shared" ref="E30:I30" si="3">AVERAGE(E2:E29)</f>
        <v>97.678571428571431</v>
      </c>
      <c r="F30">
        <f t="shared" si="3"/>
        <v>650</v>
      </c>
      <c r="G30">
        <f t="shared" si="3"/>
        <v>327.82142857142856</v>
      </c>
      <c r="H30">
        <f t="shared" si="3"/>
        <v>695</v>
      </c>
      <c r="I30">
        <f t="shared" si="3"/>
        <v>50.464285714285715</v>
      </c>
    </row>
    <row r="31" spans="1:12">
      <c r="A31" t="s">
        <v>16</v>
      </c>
      <c r="D31">
        <f>STDEV(D2:D29)</f>
        <v>0</v>
      </c>
      <c r="E31">
        <f>STDEV(E2:E29)</f>
        <v>1.2488089563755573</v>
      </c>
      <c r="F31">
        <f t="shared" ref="F31:H31" si="4">STDEV(F2:F29)</f>
        <v>0</v>
      </c>
      <c r="G31">
        <f t="shared" si="4"/>
        <v>1.6342077348473545</v>
      </c>
      <c r="H31">
        <f t="shared" si="4"/>
        <v>0</v>
      </c>
      <c r="I31">
        <f>STDEV(I2:I29)</f>
        <v>0.6929348671835831</v>
      </c>
    </row>
    <row r="32" spans="1:12">
      <c r="A32">
        <v>2</v>
      </c>
      <c r="B32" t="s">
        <v>13</v>
      </c>
      <c r="C32" t="s">
        <v>14</v>
      </c>
      <c r="D32">
        <v>470</v>
      </c>
      <c r="E32">
        <v>108</v>
      </c>
      <c r="F32">
        <v>650</v>
      </c>
      <c r="G32">
        <v>238</v>
      </c>
      <c r="H32">
        <v>695</v>
      </c>
      <c r="I32">
        <v>50</v>
      </c>
      <c r="J32">
        <v>534</v>
      </c>
      <c r="L32" t="s">
        <v>94</v>
      </c>
    </row>
    <row r="33" spans="2:10">
      <c r="B33" t="s">
        <v>13</v>
      </c>
      <c r="C33" t="s">
        <v>14</v>
      </c>
      <c r="D33">
        <v>470</v>
      </c>
      <c r="E33">
        <v>102</v>
      </c>
      <c r="F33">
        <v>650</v>
      </c>
      <c r="G33">
        <v>212</v>
      </c>
      <c r="H33">
        <v>695</v>
      </c>
      <c r="I33">
        <v>49</v>
      </c>
      <c r="J33">
        <v>534</v>
      </c>
    </row>
    <row r="34" spans="2:10">
      <c r="B34" t="s">
        <v>13</v>
      </c>
      <c r="C34" t="s">
        <v>14</v>
      </c>
      <c r="D34">
        <v>470</v>
      </c>
      <c r="E34">
        <v>101</v>
      </c>
      <c r="F34">
        <v>650</v>
      </c>
      <c r="G34">
        <v>203</v>
      </c>
      <c r="H34">
        <v>695</v>
      </c>
      <c r="I34">
        <v>50</v>
      </c>
      <c r="J34">
        <v>534</v>
      </c>
    </row>
    <row r="35" spans="2:10">
      <c r="B35" t="s">
        <v>13</v>
      </c>
      <c r="C35" t="s">
        <v>14</v>
      </c>
      <c r="D35">
        <v>470</v>
      </c>
      <c r="E35">
        <v>97</v>
      </c>
      <c r="F35">
        <v>650</v>
      </c>
      <c r="G35">
        <v>202</v>
      </c>
      <c r="H35">
        <v>695</v>
      </c>
      <c r="I35">
        <v>50</v>
      </c>
      <c r="J35">
        <v>534</v>
      </c>
    </row>
    <row r="36" spans="2:10">
      <c r="B36" t="s">
        <v>13</v>
      </c>
      <c r="C36" t="s">
        <v>14</v>
      </c>
      <c r="D36">
        <v>470</v>
      </c>
      <c r="E36">
        <v>97</v>
      </c>
      <c r="F36">
        <v>650</v>
      </c>
      <c r="G36">
        <v>207</v>
      </c>
      <c r="H36">
        <v>695</v>
      </c>
      <c r="I36">
        <v>52</v>
      </c>
      <c r="J36">
        <v>534</v>
      </c>
    </row>
    <row r="37" spans="2:10">
      <c r="B37" t="s">
        <v>13</v>
      </c>
      <c r="C37" t="s">
        <v>14</v>
      </c>
      <c r="D37">
        <v>470</v>
      </c>
      <c r="E37">
        <v>94</v>
      </c>
      <c r="F37">
        <v>650</v>
      </c>
      <c r="G37">
        <v>206</v>
      </c>
      <c r="H37">
        <v>695</v>
      </c>
      <c r="I37">
        <v>51</v>
      </c>
      <c r="J37">
        <v>534</v>
      </c>
    </row>
    <row r="38" spans="2:10">
      <c r="B38" t="s">
        <v>13</v>
      </c>
      <c r="C38" t="s">
        <v>14</v>
      </c>
      <c r="D38">
        <v>470</v>
      </c>
      <c r="E38">
        <v>94</v>
      </c>
      <c r="F38">
        <v>650</v>
      </c>
      <c r="G38">
        <v>214</v>
      </c>
      <c r="H38">
        <v>695</v>
      </c>
      <c r="I38">
        <v>50</v>
      </c>
      <c r="J38">
        <v>534</v>
      </c>
    </row>
    <row r="39" spans="2:10">
      <c r="B39" t="s">
        <v>13</v>
      </c>
      <c r="C39" t="s">
        <v>14</v>
      </c>
      <c r="D39">
        <v>470</v>
      </c>
      <c r="E39">
        <v>96</v>
      </c>
      <c r="F39">
        <v>650</v>
      </c>
      <c r="G39">
        <v>214</v>
      </c>
      <c r="H39">
        <v>695</v>
      </c>
      <c r="I39">
        <v>50</v>
      </c>
      <c r="J39">
        <v>534</v>
      </c>
    </row>
    <row r="40" spans="2:10">
      <c r="B40" t="s">
        <v>13</v>
      </c>
      <c r="C40" t="s">
        <v>14</v>
      </c>
      <c r="D40">
        <v>470</v>
      </c>
      <c r="E40">
        <v>102</v>
      </c>
      <c r="F40">
        <v>650</v>
      </c>
      <c r="G40">
        <v>214</v>
      </c>
      <c r="H40">
        <v>695</v>
      </c>
      <c r="I40">
        <v>48</v>
      </c>
      <c r="J40">
        <v>534</v>
      </c>
    </row>
    <row r="41" spans="2:10">
      <c r="B41" t="s">
        <v>13</v>
      </c>
      <c r="C41" t="s">
        <v>14</v>
      </c>
      <c r="D41">
        <v>470</v>
      </c>
      <c r="E41">
        <v>97</v>
      </c>
      <c r="F41">
        <v>650</v>
      </c>
      <c r="G41">
        <v>225</v>
      </c>
      <c r="H41">
        <v>695</v>
      </c>
      <c r="I41">
        <v>50</v>
      </c>
      <c r="J41">
        <v>534</v>
      </c>
    </row>
    <row r="42" spans="2:10">
      <c r="B42" t="s">
        <v>13</v>
      </c>
      <c r="C42" t="s">
        <v>14</v>
      </c>
      <c r="D42">
        <v>470</v>
      </c>
      <c r="E42">
        <v>102</v>
      </c>
      <c r="F42">
        <v>650</v>
      </c>
      <c r="G42">
        <v>193</v>
      </c>
      <c r="H42">
        <v>695</v>
      </c>
      <c r="I42">
        <v>50</v>
      </c>
      <c r="J42">
        <v>534</v>
      </c>
    </row>
    <row r="43" spans="2:10">
      <c r="B43" t="s">
        <v>13</v>
      </c>
      <c r="C43" t="s">
        <v>14</v>
      </c>
      <c r="D43">
        <v>470</v>
      </c>
      <c r="E43">
        <v>100</v>
      </c>
      <c r="F43">
        <v>650</v>
      </c>
      <c r="G43">
        <v>191</v>
      </c>
      <c r="H43">
        <v>695</v>
      </c>
      <c r="I43">
        <v>51</v>
      </c>
      <c r="J43">
        <v>534</v>
      </c>
    </row>
    <row r="44" spans="2:10">
      <c r="B44" t="s">
        <v>13</v>
      </c>
      <c r="C44" t="s">
        <v>14</v>
      </c>
      <c r="D44">
        <v>470</v>
      </c>
      <c r="E44">
        <v>100</v>
      </c>
      <c r="F44">
        <v>650</v>
      </c>
      <c r="G44">
        <v>200</v>
      </c>
      <c r="H44">
        <v>695</v>
      </c>
      <c r="I44">
        <v>51</v>
      </c>
      <c r="J44">
        <v>534</v>
      </c>
    </row>
    <row r="45" spans="2:10">
      <c r="B45" t="s">
        <v>13</v>
      </c>
      <c r="C45" t="s">
        <v>14</v>
      </c>
      <c r="D45">
        <v>470</v>
      </c>
      <c r="E45">
        <v>101</v>
      </c>
      <c r="F45">
        <v>650</v>
      </c>
      <c r="G45">
        <v>198</v>
      </c>
      <c r="H45">
        <v>695</v>
      </c>
      <c r="I45">
        <v>53</v>
      </c>
      <c r="J45">
        <v>534</v>
      </c>
    </row>
    <row r="46" spans="2:10">
      <c r="B46" t="s">
        <v>13</v>
      </c>
      <c r="C46" t="s">
        <v>14</v>
      </c>
      <c r="D46">
        <v>470</v>
      </c>
      <c r="E46">
        <v>103</v>
      </c>
      <c r="F46">
        <v>650</v>
      </c>
      <c r="G46">
        <v>200</v>
      </c>
      <c r="H46">
        <v>695</v>
      </c>
      <c r="I46">
        <v>50</v>
      </c>
      <c r="J46">
        <v>534</v>
      </c>
    </row>
    <row r="47" spans="2:10">
      <c r="B47" t="s">
        <v>13</v>
      </c>
      <c r="C47" t="s">
        <v>14</v>
      </c>
      <c r="D47">
        <v>470</v>
      </c>
      <c r="E47">
        <v>101</v>
      </c>
      <c r="F47">
        <v>650</v>
      </c>
      <c r="G47">
        <v>202</v>
      </c>
      <c r="H47">
        <v>695</v>
      </c>
      <c r="I47">
        <v>50</v>
      </c>
      <c r="J47">
        <v>534</v>
      </c>
    </row>
    <row r="48" spans="2:10">
      <c r="B48" t="s">
        <v>13</v>
      </c>
      <c r="C48" t="s">
        <v>14</v>
      </c>
      <c r="D48">
        <v>470</v>
      </c>
      <c r="E48">
        <v>97</v>
      </c>
      <c r="F48">
        <v>650</v>
      </c>
      <c r="G48">
        <v>200</v>
      </c>
      <c r="H48">
        <v>695</v>
      </c>
      <c r="I48">
        <v>48</v>
      </c>
      <c r="J48">
        <v>534</v>
      </c>
    </row>
    <row r="49" spans="1:12">
      <c r="B49" t="s">
        <v>13</v>
      </c>
      <c r="C49" t="s">
        <v>14</v>
      </c>
      <c r="D49">
        <v>470</v>
      </c>
      <c r="E49">
        <v>99</v>
      </c>
      <c r="F49">
        <v>650</v>
      </c>
      <c r="G49">
        <v>199</v>
      </c>
      <c r="H49">
        <v>695</v>
      </c>
      <c r="I49">
        <v>48</v>
      </c>
      <c r="J49">
        <v>534</v>
      </c>
    </row>
    <row r="50" spans="1:12">
      <c r="B50" t="s">
        <v>13</v>
      </c>
      <c r="C50" t="s">
        <v>14</v>
      </c>
      <c r="D50">
        <v>470</v>
      </c>
      <c r="E50">
        <v>96</v>
      </c>
      <c r="F50">
        <v>650</v>
      </c>
      <c r="G50">
        <v>192</v>
      </c>
      <c r="H50">
        <v>695</v>
      </c>
      <c r="I50">
        <v>48</v>
      </c>
      <c r="J50">
        <v>534</v>
      </c>
    </row>
    <row r="51" spans="1:12">
      <c r="B51" t="s">
        <v>13</v>
      </c>
      <c r="C51" t="s">
        <v>14</v>
      </c>
      <c r="D51">
        <v>470</v>
      </c>
      <c r="E51">
        <v>99</v>
      </c>
      <c r="F51">
        <v>650</v>
      </c>
      <c r="G51">
        <v>188</v>
      </c>
      <c r="H51">
        <v>695</v>
      </c>
      <c r="I51">
        <v>48</v>
      </c>
      <c r="J51">
        <v>534</v>
      </c>
    </row>
    <row r="52" spans="1:12">
      <c r="B52" t="s">
        <v>13</v>
      </c>
      <c r="C52" t="s">
        <v>14</v>
      </c>
      <c r="D52">
        <v>470</v>
      </c>
      <c r="E52">
        <v>97</v>
      </c>
      <c r="F52">
        <v>650</v>
      </c>
      <c r="G52">
        <v>195</v>
      </c>
      <c r="H52">
        <v>695</v>
      </c>
      <c r="I52">
        <v>50</v>
      </c>
      <c r="J52">
        <v>534</v>
      </c>
    </row>
    <row r="53" spans="1:12">
      <c r="B53" t="s">
        <v>13</v>
      </c>
      <c r="C53" t="s">
        <v>14</v>
      </c>
      <c r="D53">
        <v>470</v>
      </c>
      <c r="E53">
        <v>95</v>
      </c>
      <c r="F53">
        <v>650</v>
      </c>
      <c r="G53">
        <v>201</v>
      </c>
      <c r="H53">
        <v>695</v>
      </c>
      <c r="I53">
        <v>50</v>
      </c>
      <c r="J53">
        <v>534</v>
      </c>
    </row>
    <row r="54" spans="1:12">
      <c r="B54" t="s">
        <v>13</v>
      </c>
      <c r="C54" t="s">
        <v>14</v>
      </c>
      <c r="D54">
        <v>470</v>
      </c>
      <c r="E54">
        <v>93</v>
      </c>
      <c r="F54">
        <v>650</v>
      </c>
      <c r="G54">
        <v>192</v>
      </c>
      <c r="H54">
        <v>695</v>
      </c>
      <c r="I54">
        <v>53</v>
      </c>
      <c r="J54">
        <v>534</v>
      </c>
    </row>
    <row r="55" spans="1:12">
      <c r="B55" t="s">
        <v>13</v>
      </c>
      <c r="C55" t="s">
        <v>14</v>
      </c>
      <c r="D55">
        <v>470</v>
      </c>
      <c r="E55">
        <v>94</v>
      </c>
      <c r="F55">
        <v>650</v>
      </c>
      <c r="G55">
        <v>190</v>
      </c>
      <c r="H55">
        <v>695</v>
      </c>
      <c r="I55">
        <v>49</v>
      </c>
      <c r="J55">
        <v>534</v>
      </c>
    </row>
    <row r="56" spans="1:12">
      <c r="B56" t="s">
        <v>13</v>
      </c>
      <c r="C56" t="s">
        <v>14</v>
      </c>
      <c r="D56">
        <v>470</v>
      </c>
      <c r="E56">
        <v>94</v>
      </c>
      <c r="F56">
        <v>650</v>
      </c>
      <c r="G56">
        <v>196</v>
      </c>
      <c r="H56">
        <v>695</v>
      </c>
      <c r="I56">
        <v>53</v>
      </c>
      <c r="J56">
        <v>534</v>
      </c>
    </row>
    <row r="57" spans="1:12">
      <c r="A57" t="s">
        <v>15</v>
      </c>
      <c r="D57">
        <f>AVERAGE(D32:D56)</f>
        <v>470</v>
      </c>
      <c r="E57">
        <f t="shared" ref="E57:I57" si="5">AVERAGE(E32:E56)</f>
        <v>98.36</v>
      </c>
      <c r="F57">
        <f t="shared" si="5"/>
        <v>650</v>
      </c>
      <c r="G57">
        <f t="shared" si="5"/>
        <v>202.88</v>
      </c>
      <c r="H57">
        <f t="shared" si="5"/>
        <v>695</v>
      </c>
      <c r="I57">
        <f t="shared" si="5"/>
        <v>50.08</v>
      </c>
    </row>
    <row r="58" spans="1:12">
      <c r="A58" t="s">
        <v>16</v>
      </c>
      <c r="D58">
        <f>STDEV(D32:D56)</f>
        <v>0</v>
      </c>
      <c r="E58">
        <f>STDEV(E32:E56)</f>
        <v>3.6386810797320508</v>
      </c>
      <c r="F58">
        <f t="shared" ref="F58:H58" si="6">STDEV(F32:F56)</f>
        <v>0</v>
      </c>
      <c r="G58">
        <f t="shared" si="6"/>
        <v>11.627266804083117</v>
      </c>
      <c r="H58">
        <f t="shared" si="6"/>
        <v>0</v>
      </c>
      <c r="I58">
        <f>STDEV(I32:I56)</f>
        <v>1.5253414918196733</v>
      </c>
    </row>
    <row r="59" spans="1:12">
      <c r="A59">
        <v>3</v>
      </c>
      <c r="B59" t="s">
        <v>13</v>
      </c>
      <c r="C59" t="s">
        <v>14</v>
      </c>
      <c r="D59">
        <v>470</v>
      </c>
      <c r="E59">
        <v>740</v>
      </c>
      <c r="F59">
        <v>650</v>
      </c>
      <c r="G59">
        <v>1368</v>
      </c>
      <c r="H59">
        <v>695</v>
      </c>
      <c r="I59">
        <v>47</v>
      </c>
      <c r="J59">
        <v>534</v>
      </c>
      <c r="L59" t="s">
        <v>100</v>
      </c>
    </row>
    <row r="60" spans="1:12">
      <c r="B60" t="s">
        <v>13</v>
      </c>
      <c r="C60" t="s">
        <v>14</v>
      </c>
      <c r="D60">
        <v>470</v>
      </c>
      <c r="E60">
        <v>730</v>
      </c>
      <c r="F60">
        <v>650</v>
      </c>
      <c r="G60">
        <v>1362</v>
      </c>
      <c r="H60">
        <v>695</v>
      </c>
      <c r="I60">
        <v>54</v>
      </c>
      <c r="J60">
        <v>534</v>
      </c>
    </row>
    <row r="61" spans="1:12">
      <c r="B61" t="s">
        <v>13</v>
      </c>
      <c r="C61" t="s">
        <v>14</v>
      </c>
      <c r="D61">
        <v>470</v>
      </c>
      <c r="E61">
        <v>709</v>
      </c>
      <c r="F61">
        <v>650</v>
      </c>
      <c r="G61">
        <v>1376</v>
      </c>
      <c r="H61">
        <v>695</v>
      </c>
      <c r="I61">
        <v>50</v>
      </c>
      <c r="J61">
        <v>534</v>
      </c>
    </row>
    <row r="62" spans="1:12">
      <c r="B62" t="s">
        <v>13</v>
      </c>
      <c r="C62" t="s">
        <v>14</v>
      </c>
      <c r="D62">
        <v>470</v>
      </c>
      <c r="E62">
        <v>717</v>
      </c>
      <c r="F62">
        <v>650</v>
      </c>
      <c r="G62">
        <v>1347</v>
      </c>
      <c r="H62">
        <v>695</v>
      </c>
      <c r="I62">
        <v>50</v>
      </c>
      <c r="J62">
        <v>534</v>
      </c>
    </row>
    <row r="63" spans="1:12">
      <c r="B63" t="s">
        <v>13</v>
      </c>
      <c r="C63" t="s">
        <v>14</v>
      </c>
      <c r="D63">
        <v>470</v>
      </c>
      <c r="E63">
        <v>739</v>
      </c>
      <c r="F63">
        <v>650</v>
      </c>
      <c r="G63">
        <v>1333</v>
      </c>
      <c r="H63">
        <v>695</v>
      </c>
      <c r="I63">
        <v>55</v>
      </c>
      <c r="J63">
        <v>534</v>
      </c>
    </row>
    <row r="64" spans="1:12">
      <c r="B64" t="s">
        <v>13</v>
      </c>
      <c r="C64" t="s">
        <v>14</v>
      </c>
      <c r="D64">
        <v>470</v>
      </c>
      <c r="E64">
        <v>751</v>
      </c>
      <c r="F64">
        <v>650</v>
      </c>
      <c r="G64">
        <v>1316</v>
      </c>
      <c r="H64">
        <v>695</v>
      </c>
      <c r="I64">
        <v>47</v>
      </c>
      <c r="J64">
        <v>534</v>
      </c>
    </row>
    <row r="65" spans="2:10">
      <c r="B65" t="s">
        <v>13</v>
      </c>
      <c r="C65" t="s">
        <v>14</v>
      </c>
      <c r="D65">
        <v>470</v>
      </c>
      <c r="E65">
        <v>724</v>
      </c>
      <c r="F65">
        <v>650</v>
      </c>
      <c r="G65">
        <v>1319</v>
      </c>
      <c r="H65">
        <v>695</v>
      </c>
      <c r="I65">
        <v>54</v>
      </c>
      <c r="J65">
        <v>534</v>
      </c>
    </row>
    <row r="66" spans="2:10">
      <c r="B66" t="s">
        <v>13</v>
      </c>
      <c r="C66" t="s">
        <v>14</v>
      </c>
      <c r="D66">
        <v>470</v>
      </c>
      <c r="E66">
        <v>714</v>
      </c>
      <c r="F66">
        <v>650</v>
      </c>
      <c r="G66">
        <v>1340</v>
      </c>
      <c r="H66">
        <v>695</v>
      </c>
      <c r="I66">
        <v>52</v>
      </c>
      <c r="J66">
        <v>534</v>
      </c>
    </row>
    <row r="67" spans="2:10">
      <c r="B67" t="s">
        <v>13</v>
      </c>
      <c r="C67" t="s">
        <v>14</v>
      </c>
      <c r="D67">
        <v>470</v>
      </c>
      <c r="E67">
        <v>705</v>
      </c>
      <c r="F67">
        <v>650</v>
      </c>
      <c r="G67">
        <v>1376</v>
      </c>
      <c r="H67">
        <v>695</v>
      </c>
      <c r="I67">
        <v>48</v>
      </c>
      <c r="J67">
        <v>534</v>
      </c>
    </row>
    <row r="68" spans="2:10">
      <c r="B68" t="s">
        <v>13</v>
      </c>
      <c r="C68" t="s">
        <v>14</v>
      </c>
      <c r="D68">
        <v>470</v>
      </c>
      <c r="E68">
        <v>692</v>
      </c>
      <c r="F68">
        <v>650</v>
      </c>
      <c r="G68">
        <v>1401</v>
      </c>
      <c r="H68">
        <v>695</v>
      </c>
      <c r="I68">
        <v>49</v>
      </c>
      <c r="J68">
        <v>534</v>
      </c>
    </row>
    <row r="69" spans="2:10">
      <c r="B69" t="s">
        <v>13</v>
      </c>
      <c r="C69" t="s">
        <v>14</v>
      </c>
      <c r="D69">
        <v>470</v>
      </c>
      <c r="E69">
        <v>691</v>
      </c>
      <c r="F69">
        <v>650</v>
      </c>
      <c r="G69">
        <v>1412</v>
      </c>
      <c r="H69">
        <v>695</v>
      </c>
      <c r="I69">
        <v>52</v>
      </c>
      <c r="J69">
        <v>534</v>
      </c>
    </row>
    <row r="70" spans="2:10">
      <c r="B70" t="s">
        <v>13</v>
      </c>
      <c r="C70" t="s">
        <v>14</v>
      </c>
      <c r="D70">
        <v>470</v>
      </c>
      <c r="E70">
        <v>694</v>
      </c>
      <c r="F70">
        <v>650</v>
      </c>
      <c r="G70">
        <v>1414</v>
      </c>
      <c r="H70">
        <v>695</v>
      </c>
      <c r="I70">
        <v>49</v>
      </c>
      <c r="J70">
        <v>534</v>
      </c>
    </row>
    <row r="71" spans="2:10">
      <c r="B71" t="s">
        <v>13</v>
      </c>
      <c r="C71" t="s">
        <v>14</v>
      </c>
      <c r="D71">
        <v>470</v>
      </c>
      <c r="E71">
        <v>715</v>
      </c>
      <c r="F71">
        <v>650</v>
      </c>
      <c r="G71">
        <v>1402</v>
      </c>
      <c r="H71">
        <v>695</v>
      </c>
      <c r="I71">
        <v>53</v>
      </c>
      <c r="J71">
        <v>534</v>
      </c>
    </row>
    <row r="72" spans="2:10">
      <c r="B72" t="s">
        <v>13</v>
      </c>
      <c r="C72" t="s">
        <v>14</v>
      </c>
      <c r="D72">
        <v>470</v>
      </c>
      <c r="E72">
        <v>718</v>
      </c>
      <c r="F72">
        <v>650</v>
      </c>
      <c r="G72">
        <v>1408</v>
      </c>
      <c r="H72">
        <v>695</v>
      </c>
      <c r="I72">
        <v>54</v>
      </c>
      <c r="J72">
        <v>534</v>
      </c>
    </row>
    <row r="73" spans="2:10">
      <c r="B73" t="s">
        <v>13</v>
      </c>
      <c r="C73" t="s">
        <v>14</v>
      </c>
      <c r="D73">
        <v>470</v>
      </c>
      <c r="E73">
        <v>714</v>
      </c>
      <c r="F73">
        <v>650</v>
      </c>
      <c r="G73">
        <v>1371</v>
      </c>
      <c r="H73">
        <v>695</v>
      </c>
      <c r="I73">
        <v>50</v>
      </c>
      <c r="J73">
        <v>534</v>
      </c>
    </row>
    <row r="74" spans="2:10">
      <c r="B74" t="s">
        <v>13</v>
      </c>
      <c r="C74" t="s">
        <v>14</v>
      </c>
      <c r="D74">
        <v>470</v>
      </c>
      <c r="E74">
        <v>707</v>
      </c>
      <c r="F74">
        <v>650</v>
      </c>
      <c r="G74">
        <v>1378</v>
      </c>
      <c r="H74">
        <v>695</v>
      </c>
      <c r="I74">
        <v>48</v>
      </c>
      <c r="J74">
        <v>534</v>
      </c>
    </row>
    <row r="75" spans="2:10">
      <c r="B75" t="s">
        <v>13</v>
      </c>
      <c r="C75" t="s">
        <v>14</v>
      </c>
      <c r="D75">
        <v>470</v>
      </c>
      <c r="E75">
        <v>694</v>
      </c>
      <c r="F75">
        <v>650</v>
      </c>
      <c r="G75">
        <v>1379</v>
      </c>
      <c r="H75">
        <v>695</v>
      </c>
      <c r="I75">
        <v>55</v>
      </c>
      <c r="J75">
        <v>534</v>
      </c>
    </row>
    <row r="76" spans="2:10">
      <c r="B76" t="s">
        <v>13</v>
      </c>
      <c r="C76" t="s">
        <v>14</v>
      </c>
      <c r="D76">
        <v>470</v>
      </c>
      <c r="E76">
        <v>706</v>
      </c>
      <c r="F76">
        <v>650</v>
      </c>
      <c r="G76">
        <v>1401</v>
      </c>
      <c r="H76">
        <v>695</v>
      </c>
      <c r="I76">
        <v>54</v>
      </c>
      <c r="J76">
        <v>534</v>
      </c>
    </row>
    <row r="77" spans="2:10">
      <c r="B77" t="s">
        <v>13</v>
      </c>
      <c r="C77" t="s">
        <v>14</v>
      </c>
      <c r="D77">
        <v>470</v>
      </c>
      <c r="E77">
        <v>723</v>
      </c>
      <c r="F77">
        <v>650</v>
      </c>
      <c r="G77">
        <v>1392</v>
      </c>
      <c r="H77">
        <v>695</v>
      </c>
      <c r="I77">
        <v>51</v>
      </c>
      <c r="J77">
        <v>534</v>
      </c>
    </row>
    <row r="78" spans="2:10">
      <c r="B78" t="s">
        <v>13</v>
      </c>
      <c r="C78" t="s">
        <v>14</v>
      </c>
      <c r="D78">
        <v>470</v>
      </c>
      <c r="E78">
        <v>723</v>
      </c>
      <c r="F78">
        <v>650</v>
      </c>
      <c r="G78">
        <v>1359</v>
      </c>
      <c r="H78">
        <v>695</v>
      </c>
      <c r="I78">
        <v>47</v>
      </c>
      <c r="J78">
        <v>534</v>
      </c>
    </row>
    <row r="79" spans="2:10">
      <c r="B79" t="s">
        <v>13</v>
      </c>
      <c r="C79" t="s">
        <v>14</v>
      </c>
      <c r="D79">
        <v>470</v>
      </c>
      <c r="E79">
        <v>711</v>
      </c>
      <c r="F79">
        <v>650</v>
      </c>
      <c r="G79">
        <v>1352</v>
      </c>
      <c r="H79">
        <v>695</v>
      </c>
      <c r="I79">
        <v>50</v>
      </c>
      <c r="J79">
        <v>534</v>
      </c>
    </row>
    <row r="80" spans="2:10">
      <c r="B80" t="s">
        <v>13</v>
      </c>
      <c r="C80" t="s">
        <v>14</v>
      </c>
      <c r="D80">
        <v>470</v>
      </c>
      <c r="E80">
        <v>701</v>
      </c>
      <c r="F80">
        <v>650</v>
      </c>
      <c r="G80">
        <v>1353</v>
      </c>
      <c r="H80">
        <v>695</v>
      </c>
      <c r="I80">
        <v>53</v>
      </c>
      <c r="J80">
        <v>534</v>
      </c>
    </row>
    <row r="81" spans="2:10">
      <c r="B81" t="s">
        <v>13</v>
      </c>
      <c r="C81" t="s">
        <v>14</v>
      </c>
      <c r="D81">
        <v>470</v>
      </c>
      <c r="E81">
        <v>702</v>
      </c>
      <c r="F81">
        <v>650</v>
      </c>
      <c r="G81">
        <v>1371</v>
      </c>
      <c r="H81">
        <v>695</v>
      </c>
      <c r="I81">
        <v>55</v>
      </c>
      <c r="J81">
        <v>534</v>
      </c>
    </row>
    <row r="82" spans="2:10">
      <c r="B82" t="s">
        <v>13</v>
      </c>
      <c r="C82" t="s">
        <v>14</v>
      </c>
      <c r="D82">
        <v>470</v>
      </c>
      <c r="E82">
        <v>717</v>
      </c>
      <c r="F82">
        <v>650</v>
      </c>
      <c r="G82">
        <v>1399</v>
      </c>
      <c r="H82">
        <v>695</v>
      </c>
      <c r="I82">
        <v>53</v>
      </c>
      <c r="J82">
        <v>534</v>
      </c>
    </row>
    <row r="83" spans="2:10">
      <c r="B83" t="s">
        <v>13</v>
      </c>
      <c r="C83" t="s">
        <v>14</v>
      </c>
      <c r="D83">
        <v>470</v>
      </c>
      <c r="E83">
        <v>718</v>
      </c>
      <c r="F83">
        <v>650</v>
      </c>
      <c r="G83">
        <v>1413</v>
      </c>
      <c r="H83">
        <v>695</v>
      </c>
      <c r="I83">
        <v>49</v>
      </c>
      <c r="J83">
        <v>534</v>
      </c>
    </row>
    <row r="84" spans="2:10">
      <c r="B84" t="s">
        <v>13</v>
      </c>
      <c r="C84" t="s">
        <v>14</v>
      </c>
      <c r="D84">
        <v>470</v>
      </c>
      <c r="E84">
        <v>721</v>
      </c>
      <c r="F84">
        <v>650</v>
      </c>
      <c r="G84">
        <v>1440</v>
      </c>
      <c r="H84">
        <v>695</v>
      </c>
      <c r="I84">
        <v>54</v>
      </c>
      <c r="J84">
        <v>534</v>
      </c>
    </row>
    <row r="85" spans="2:10">
      <c r="B85" t="s">
        <v>13</v>
      </c>
      <c r="C85" t="s">
        <v>14</v>
      </c>
      <c r="D85">
        <v>470</v>
      </c>
      <c r="E85">
        <v>725</v>
      </c>
      <c r="F85">
        <v>650</v>
      </c>
      <c r="G85">
        <v>1470</v>
      </c>
      <c r="H85">
        <v>695</v>
      </c>
      <c r="I85">
        <v>47</v>
      </c>
      <c r="J85">
        <v>534</v>
      </c>
    </row>
    <row r="86" spans="2:10">
      <c r="B86" t="s">
        <v>13</v>
      </c>
      <c r="C86" t="s">
        <v>14</v>
      </c>
      <c r="D86">
        <v>470</v>
      </c>
      <c r="E86">
        <v>722</v>
      </c>
      <c r="F86">
        <v>650</v>
      </c>
      <c r="G86">
        <v>1474</v>
      </c>
      <c r="H86">
        <v>695</v>
      </c>
      <c r="I86">
        <v>56</v>
      </c>
      <c r="J86">
        <v>534</v>
      </c>
    </row>
    <row r="87" spans="2:10">
      <c r="B87" t="s">
        <v>13</v>
      </c>
      <c r="C87" t="s">
        <v>14</v>
      </c>
      <c r="D87">
        <v>470</v>
      </c>
      <c r="E87">
        <v>717</v>
      </c>
      <c r="F87">
        <v>650</v>
      </c>
      <c r="G87">
        <v>1471</v>
      </c>
      <c r="H87">
        <v>695</v>
      </c>
      <c r="I87">
        <v>53</v>
      </c>
      <c r="J87">
        <v>534</v>
      </c>
    </row>
    <row r="88" spans="2:10">
      <c r="B88" t="s">
        <v>13</v>
      </c>
      <c r="C88" t="s">
        <v>14</v>
      </c>
      <c r="D88">
        <v>470</v>
      </c>
      <c r="E88">
        <v>703</v>
      </c>
      <c r="F88">
        <v>650</v>
      </c>
      <c r="G88">
        <v>1436</v>
      </c>
      <c r="H88">
        <v>695</v>
      </c>
      <c r="I88">
        <v>47</v>
      </c>
      <c r="J88">
        <v>534</v>
      </c>
    </row>
    <row r="89" spans="2:10">
      <c r="B89" t="s">
        <v>13</v>
      </c>
      <c r="C89" t="s">
        <v>14</v>
      </c>
      <c r="D89">
        <v>470</v>
      </c>
      <c r="E89">
        <v>676</v>
      </c>
      <c r="F89">
        <v>650</v>
      </c>
      <c r="G89">
        <v>1409</v>
      </c>
      <c r="H89">
        <v>695</v>
      </c>
      <c r="I89">
        <v>53</v>
      </c>
      <c r="J89">
        <v>534</v>
      </c>
    </row>
    <row r="90" spans="2:10">
      <c r="B90" t="s">
        <v>13</v>
      </c>
      <c r="C90" t="s">
        <v>14</v>
      </c>
      <c r="D90">
        <v>470</v>
      </c>
      <c r="E90">
        <v>675</v>
      </c>
      <c r="F90">
        <v>650</v>
      </c>
      <c r="G90">
        <v>1402</v>
      </c>
      <c r="H90">
        <v>695</v>
      </c>
      <c r="I90">
        <v>51</v>
      </c>
      <c r="J90">
        <v>534</v>
      </c>
    </row>
    <row r="91" spans="2:10">
      <c r="B91" t="s">
        <v>13</v>
      </c>
      <c r="C91" t="s">
        <v>14</v>
      </c>
      <c r="D91">
        <v>470</v>
      </c>
      <c r="E91">
        <v>675</v>
      </c>
      <c r="F91">
        <v>650</v>
      </c>
      <c r="G91">
        <v>1404</v>
      </c>
      <c r="H91">
        <v>695</v>
      </c>
      <c r="I91">
        <v>49</v>
      </c>
      <c r="J91">
        <v>534</v>
      </c>
    </row>
    <row r="92" spans="2:10">
      <c r="B92" t="s">
        <v>13</v>
      </c>
      <c r="C92" t="s">
        <v>14</v>
      </c>
      <c r="D92">
        <v>470</v>
      </c>
      <c r="E92">
        <v>671</v>
      </c>
      <c r="F92">
        <v>650</v>
      </c>
      <c r="G92">
        <v>1394</v>
      </c>
      <c r="H92">
        <v>695</v>
      </c>
      <c r="I92">
        <v>53</v>
      </c>
      <c r="J92">
        <v>534</v>
      </c>
    </row>
    <row r="93" spans="2:10">
      <c r="B93" t="s">
        <v>13</v>
      </c>
      <c r="C93" t="s">
        <v>14</v>
      </c>
      <c r="D93">
        <v>470</v>
      </c>
      <c r="E93">
        <v>677</v>
      </c>
      <c r="F93">
        <v>650</v>
      </c>
      <c r="G93">
        <v>1395</v>
      </c>
      <c r="H93">
        <v>695</v>
      </c>
      <c r="I93">
        <v>54</v>
      </c>
      <c r="J93">
        <v>534</v>
      </c>
    </row>
    <row r="94" spans="2:10">
      <c r="B94" t="s">
        <v>13</v>
      </c>
      <c r="C94" t="s">
        <v>14</v>
      </c>
      <c r="D94">
        <v>470</v>
      </c>
      <c r="E94">
        <v>681</v>
      </c>
      <c r="F94">
        <v>650</v>
      </c>
      <c r="G94">
        <v>1415</v>
      </c>
      <c r="H94">
        <v>695</v>
      </c>
      <c r="I94">
        <v>52</v>
      </c>
      <c r="J94">
        <v>534</v>
      </c>
    </row>
    <row r="95" spans="2:10">
      <c r="B95" t="s">
        <v>13</v>
      </c>
      <c r="C95" t="s">
        <v>14</v>
      </c>
      <c r="D95">
        <v>470</v>
      </c>
      <c r="E95">
        <v>687</v>
      </c>
      <c r="F95">
        <v>650</v>
      </c>
      <c r="G95">
        <v>1440</v>
      </c>
      <c r="H95">
        <v>695</v>
      </c>
      <c r="I95">
        <v>48</v>
      </c>
      <c r="J95">
        <v>534</v>
      </c>
    </row>
    <row r="96" spans="2:10">
      <c r="B96" t="s">
        <v>13</v>
      </c>
      <c r="C96" t="s">
        <v>14</v>
      </c>
      <c r="D96">
        <v>470</v>
      </c>
      <c r="E96">
        <v>690</v>
      </c>
      <c r="F96">
        <v>650</v>
      </c>
      <c r="G96">
        <v>1423</v>
      </c>
      <c r="H96">
        <v>695</v>
      </c>
      <c r="I96">
        <v>53</v>
      </c>
      <c r="J96">
        <v>534</v>
      </c>
    </row>
    <row r="97" spans="1:12">
      <c r="B97" t="s">
        <v>13</v>
      </c>
      <c r="C97" t="s">
        <v>14</v>
      </c>
      <c r="D97">
        <v>470</v>
      </c>
      <c r="E97">
        <v>697</v>
      </c>
      <c r="F97">
        <v>650</v>
      </c>
      <c r="G97">
        <v>1399</v>
      </c>
      <c r="H97">
        <v>695</v>
      </c>
      <c r="I97">
        <v>51</v>
      </c>
      <c r="J97">
        <v>534</v>
      </c>
    </row>
    <row r="98" spans="1:12">
      <c r="A98" t="s">
        <v>15</v>
      </c>
      <c r="D98">
        <f>AVERAGE(D59:D97)</f>
        <v>470</v>
      </c>
      <c r="E98">
        <f t="shared" ref="E98:I98" si="7">AVERAGE(E59:E97)</f>
        <v>706.97435897435901</v>
      </c>
      <c r="F98">
        <f t="shared" si="7"/>
        <v>650</v>
      </c>
      <c r="G98">
        <f t="shared" si="7"/>
        <v>1392.6666666666667</v>
      </c>
      <c r="H98">
        <f t="shared" si="7"/>
        <v>695</v>
      </c>
      <c r="I98">
        <f t="shared" si="7"/>
        <v>51.282051282051285</v>
      </c>
    </row>
    <row r="99" spans="1:12">
      <c r="A99" t="s">
        <v>16</v>
      </c>
      <c r="D99">
        <f>STDEV(D59:D97)</f>
        <v>0</v>
      </c>
      <c r="E99">
        <f t="shared" ref="E99:H99" si="8">STDEV(E59:E97)</f>
        <v>19.479391511472322</v>
      </c>
      <c r="F99">
        <f t="shared" si="8"/>
        <v>0</v>
      </c>
      <c r="G99">
        <f t="shared" si="8"/>
        <v>38.495613785232138</v>
      </c>
      <c r="H99">
        <f t="shared" si="8"/>
        <v>0</v>
      </c>
      <c r="I99">
        <f>STDEV(I59:I97)</f>
        <v>2.7236654670220264</v>
      </c>
    </row>
    <row r="100" spans="1:12">
      <c r="A100">
        <v>4</v>
      </c>
      <c r="B100" t="s">
        <v>13</v>
      </c>
      <c r="C100" t="s">
        <v>14</v>
      </c>
      <c r="D100">
        <v>470</v>
      </c>
      <c r="E100">
        <v>675</v>
      </c>
      <c r="F100">
        <v>650</v>
      </c>
      <c r="G100">
        <v>1400</v>
      </c>
      <c r="H100">
        <v>695</v>
      </c>
      <c r="I100">
        <v>69</v>
      </c>
      <c r="J100">
        <v>534</v>
      </c>
      <c r="L100" t="s">
        <v>101</v>
      </c>
    </row>
    <row r="101" spans="1:12">
      <c r="B101" t="s">
        <v>13</v>
      </c>
      <c r="C101" t="s">
        <v>14</v>
      </c>
      <c r="D101">
        <v>470</v>
      </c>
      <c r="E101">
        <v>657</v>
      </c>
      <c r="F101">
        <v>650</v>
      </c>
      <c r="G101">
        <v>1431</v>
      </c>
      <c r="H101">
        <v>695</v>
      </c>
      <c r="I101">
        <v>62</v>
      </c>
      <c r="J101">
        <v>534</v>
      </c>
    </row>
    <row r="102" spans="1:12">
      <c r="B102" t="s">
        <v>13</v>
      </c>
      <c r="C102" t="s">
        <v>14</v>
      </c>
      <c r="D102">
        <v>470</v>
      </c>
      <c r="E102">
        <v>674</v>
      </c>
      <c r="F102">
        <v>650</v>
      </c>
      <c r="G102">
        <v>1473</v>
      </c>
      <c r="H102">
        <v>695</v>
      </c>
      <c r="I102">
        <v>67</v>
      </c>
      <c r="J102">
        <v>534</v>
      </c>
    </row>
    <row r="103" spans="1:12">
      <c r="B103" t="s">
        <v>13</v>
      </c>
      <c r="C103" t="s">
        <v>14</v>
      </c>
      <c r="D103">
        <v>470</v>
      </c>
      <c r="E103">
        <v>672</v>
      </c>
      <c r="F103">
        <v>650</v>
      </c>
      <c r="G103">
        <v>1418</v>
      </c>
      <c r="H103">
        <v>695</v>
      </c>
      <c r="I103">
        <v>61</v>
      </c>
      <c r="J103">
        <v>534</v>
      </c>
    </row>
    <row r="104" spans="1:12">
      <c r="B104" t="s">
        <v>13</v>
      </c>
      <c r="C104" t="s">
        <v>14</v>
      </c>
      <c r="D104">
        <v>470</v>
      </c>
      <c r="E104">
        <v>677</v>
      </c>
      <c r="F104">
        <v>650</v>
      </c>
      <c r="G104">
        <v>1354</v>
      </c>
      <c r="H104">
        <v>695</v>
      </c>
      <c r="I104">
        <v>65</v>
      </c>
      <c r="J104">
        <v>534</v>
      </c>
    </row>
    <row r="105" spans="1:12">
      <c r="B105" t="s">
        <v>13</v>
      </c>
      <c r="C105" t="s">
        <v>14</v>
      </c>
      <c r="D105">
        <v>470</v>
      </c>
      <c r="E105">
        <v>690</v>
      </c>
      <c r="F105">
        <v>650</v>
      </c>
      <c r="G105">
        <v>1301</v>
      </c>
      <c r="H105">
        <v>695</v>
      </c>
      <c r="I105">
        <v>60</v>
      </c>
      <c r="J105">
        <v>534</v>
      </c>
    </row>
    <row r="106" spans="1:12">
      <c r="B106" t="s">
        <v>13</v>
      </c>
      <c r="C106" t="s">
        <v>14</v>
      </c>
      <c r="D106">
        <v>470</v>
      </c>
      <c r="E106">
        <v>706</v>
      </c>
      <c r="F106">
        <v>650</v>
      </c>
      <c r="G106">
        <v>1282</v>
      </c>
      <c r="H106">
        <v>695</v>
      </c>
      <c r="I106">
        <v>63</v>
      </c>
      <c r="J106">
        <v>534</v>
      </c>
    </row>
    <row r="107" spans="1:12">
      <c r="B107" t="s">
        <v>13</v>
      </c>
      <c r="C107" t="s">
        <v>14</v>
      </c>
      <c r="D107">
        <v>470</v>
      </c>
      <c r="E107">
        <v>679</v>
      </c>
      <c r="F107">
        <v>650</v>
      </c>
      <c r="G107">
        <v>1275</v>
      </c>
      <c r="H107">
        <v>695</v>
      </c>
      <c r="I107">
        <v>55</v>
      </c>
      <c r="J107">
        <v>534</v>
      </c>
    </row>
    <row r="108" spans="1:12">
      <c r="B108" t="s">
        <v>13</v>
      </c>
      <c r="C108" t="s">
        <v>14</v>
      </c>
      <c r="D108">
        <v>470</v>
      </c>
      <c r="E108">
        <v>674</v>
      </c>
      <c r="F108">
        <v>650</v>
      </c>
      <c r="G108">
        <v>1281</v>
      </c>
      <c r="H108">
        <v>695</v>
      </c>
      <c r="I108">
        <v>59</v>
      </c>
      <c r="J108">
        <v>534</v>
      </c>
    </row>
    <row r="109" spans="1:12">
      <c r="B109" t="s">
        <v>13</v>
      </c>
      <c r="C109" t="s">
        <v>14</v>
      </c>
      <c r="D109">
        <v>470</v>
      </c>
      <c r="E109">
        <v>670</v>
      </c>
      <c r="F109">
        <v>650</v>
      </c>
      <c r="G109">
        <v>1272</v>
      </c>
      <c r="H109">
        <v>695</v>
      </c>
      <c r="I109">
        <v>57</v>
      </c>
      <c r="J109">
        <v>534</v>
      </c>
    </row>
    <row r="110" spans="1:12">
      <c r="B110" t="s">
        <v>13</v>
      </c>
      <c r="C110" t="s">
        <v>14</v>
      </c>
      <c r="D110">
        <v>470</v>
      </c>
      <c r="E110">
        <v>679</v>
      </c>
      <c r="F110">
        <v>650</v>
      </c>
      <c r="G110">
        <v>1294</v>
      </c>
      <c r="H110">
        <v>695</v>
      </c>
      <c r="I110">
        <v>61</v>
      </c>
      <c r="J110">
        <v>534</v>
      </c>
    </row>
    <row r="111" spans="1:12">
      <c r="B111" t="s">
        <v>13</v>
      </c>
      <c r="C111" t="s">
        <v>14</v>
      </c>
      <c r="D111">
        <v>470</v>
      </c>
      <c r="E111">
        <v>681</v>
      </c>
      <c r="F111">
        <v>650</v>
      </c>
      <c r="G111">
        <v>1278</v>
      </c>
      <c r="H111">
        <v>695</v>
      </c>
      <c r="I111">
        <v>59</v>
      </c>
      <c r="J111">
        <v>534</v>
      </c>
    </row>
    <row r="112" spans="1:12">
      <c r="B112" t="s">
        <v>13</v>
      </c>
      <c r="C112" t="s">
        <v>14</v>
      </c>
      <c r="D112">
        <v>470</v>
      </c>
      <c r="E112">
        <v>676</v>
      </c>
      <c r="F112">
        <v>650</v>
      </c>
      <c r="G112">
        <v>1309</v>
      </c>
      <c r="H112">
        <v>695</v>
      </c>
      <c r="I112">
        <v>60</v>
      </c>
      <c r="J112">
        <v>534</v>
      </c>
    </row>
    <row r="113" spans="2:10">
      <c r="B113" t="s">
        <v>13</v>
      </c>
      <c r="C113" t="s">
        <v>14</v>
      </c>
      <c r="D113">
        <v>470</v>
      </c>
      <c r="E113">
        <v>687</v>
      </c>
      <c r="F113">
        <v>650</v>
      </c>
      <c r="G113">
        <v>1291</v>
      </c>
      <c r="H113">
        <v>695</v>
      </c>
      <c r="I113">
        <v>55</v>
      </c>
      <c r="J113">
        <v>534</v>
      </c>
    </row>
    <row r="114" spans="2:10">
      <c r="B114" t="s">
        <v>13</v>
      </c>
      <c r="C114" t="s">
        <v>14</v>
      </c>
      <c r="D114">
        <v>470</v>
      </c>
      <c r="E114">
        <v>689</v>
      </c>
      <c r="F114">
        <v>650</v>
      </c>
      <c r="G114">
        <v>1281</v>
      </c>
      <c r="H114">
        <v>695</v>
      </c>
      <c r="I114">
        <v>60</v>
      </c>
      <c r="J114">
        <v>533</v>
      </c>
    </row>
    <row r="115" spans="2:10">
      <c r="B115" t="s">
        <v>13</v>
      </c>
      <c r="C115" t="s">
        <v>14</v>
      </c>
      <c r="D115">
        <v>470</v>
      </c>
      <c r="E115">
        <v>683</v>
      </c>
      <c r="F115">
        <v>650</v>
      </c>
      <c r="G115">
        <v>1274</v>
      </c>
      <c r="H115">
        <v>695</v>
      </c>
      <c r="I115">
        <v>58</v>
      </c>
      <c r="J115">
        <v>534</v>
      </c>
    </row>
    <row r="116" spans="2:10">
      <c r="B116" t="s">
        <v>13</v>
      </c>
      <c r="C116" t="s">
        <v>14</v>
      </c>
      <c r="D116">
        <v>470</v>
      </c>
      <c r="E116">
        <v>677</v>
      </c>
      <c r="F116">
        <v>650</v>
      </c>
      <c r="G116">
        <v>1266</v>
      </c>
      <c r="H116">
        <v>695</v>
      </c>
      <c r="I116">
        <v>64</v>
      </c>
      <c r="J116">
        <v>534</v>
      </c>
    </row>
    <row r="117" spans="2:10">
      <c r="B117" t="s">
        <v>13</v>
      </c>
      <c r="C117" t="s">
        <v>14</v>
      </c>
      <c r="D117">
        <v>470</v>
      </c>
      <c r="E117">
        <v>677</v>
      </c>
      <c r="F117">
        <v>650</v>
      </c>
      <c r="G117">
        <v>1279</v>
      </c>
      <c r="H117">
        <v>695</v>
      </c>
      <c r="I117">
        <v>61</v>
      </c>
      <c r="J117">
        <v>534</v>
      </c>
    </row>
    <row r="118" spans="2:10">
      <c r="B118" t="s">
        <v>13</v>
      </c>
      <c r="C118" t="s">
        <v>14</v>
      </c>
      <c r="D118">
        <v>470</v>
      </c>
      <c r="E118">
        <v>665</v>
      </c>
      <c r="F118">
        <v>650</v>
      </c>
      <c r="G118">
        <v>1298</v>
      </c>
      <c r="H118">
        <v>695</v>
      </c>
      <c r="I118">
        <v>63</v>
      </c>
      <c r="J118">
        <v>534</v>
      </c>
    </row>
    <row r="119" spans="2:10">
      <c r="B119" t="s">
        <v>13</v>
      </c>
      <c r="C119" t="s">
        <v>14</v>
      </c>
      <c r="D119">
        <v>470</v>
      </c>
      <c r="E119">
        <v>674</v>
      </c>
      <c r="F119">
        <v>650</v>
      </c>
      <c r="G119">
        <v>1313</v>
      </c>
      <c r="H119">
        <v>695</v>
      </c>
      <c r="I119">
        <v>58</v>
      </c>
      <c r="J119">
        <v>534</v>
      </c>
    </row>
    <row r="120" spans="2:10">
      <c r="B120" t="s">
        <v>13</v>
      </c>
      <c r="C120" t="s">
        <v>14</v>
      </c>
      <c r="D120">
        <v>470</v>
      </c>
      <c r="E120">
        <v>676</v>
      </c>
      <c r="F120">
        <v>650</v>
      </c>
      <c r="G120">
        <v>1299</v>
      </c>
      <c r="H120">
        <v>695</v>
      </c>
      <c r="I120">
        <v>65</v>
      </c>
      <c r="J120">
        <v>534</v>
      </c>
    </row>
    <row r="121" spans="2:10">
      <c r="B121" t="s">
        <v>13</v>
      </c>
      <c r="C121" t="s">
        <v>14</v>
      </c>
      <c r="D121">
        <v>470</v>
      </c>
      <c r="E121">
        <v>687</v>
      </c>
      <c r="F121">
        <v>650</v>
      </c>
      <c r="G121">
        <v>1267</v>
      </c>
      <c r="H121">
        <v>695</v>
      </c>
      <c r="I121">
        <v>58</v>
      </c>
      <c r="J121">
        <v>534</v>
      </c>
    </row>
    <row r="122" spans="2:10">
      <c r="B122" t="s">
        <v>13</v>
      </c>
      <c r="C122" t="s">
        <v>14</v>
      </c>
      <c r="D122">
        <v>470</v>
      </c>
      <c r="E122">
        <v>713</v>
      </c>
      <c r="F122">
        <v>650</v>
      </c>
      <c r="G122">
        <v>1288</v>
      </c>
      <c r="H122">
        <v>695</v>
      </c>
      <c r="I122">
        <v>58</v>
      </c>
      <c r="J122">
        <v>534</v>
      </c>
    </row>
    <row r="123" spans="2:10">
      <c r="B123" t="s">
        <v>13</v>
      </c>
      <c r="C123" t="s">
        <v>14</v>
      </c>
      <c r="D123">
        <v>470</v>
      </c>
      <c r="E123">
        <v>711</v>
      </c>
      <c r="F123">
        <v>650</v>
      </c>
      <c r="G123">
        <v>1314</v>
      </c>
      <c r="H123">
        <v>695</v>
      </c>
      <c r="I123">
        <v>62</v>
      </c>
      <c r="J123">
        <v>534</v>
      </c>
    </row>
    <row r="124" spans="2:10">
      <c r="B124" t="s">
        <v>13</v>
      </c>
      <c r="C124" t="s">
        <v>14</v>
      </c>
      <c r="D124">
        <v>470</v>
      </c>
      <c r="E124">
        <v>688</v>
      </c>
      <c r="F124">
        <v>650</v>
      </c>
      <c r="G124">
        <v>1292</v>
      </c>
      <c r="H124">
        <v>695</v>
      </c>
      <c r="I124">
        <v>54</v>
      </c>
      <c r="J124">
        <v>534</v>
      </c>
    </row>
    <row r="125" spans="2:10">
      <c r="B125" t="s">
        <v>13</v>
      </c>
      <c r="C125" t="s">
        <v>14</v>
      </c>
      <c r="D125">
        <v>470</v>
      </c>
      <c r="E125">
        <v>687</v>
      </c>
      <c r="F125">
        <v>650</v>
      </c>
      <c r="G125">
        <v>1252</v>
      </c>
      <c r="H125">
        <v>695</v>
      </c>
      <c r="I125">
        <v>60</v>
      </c>
      <c r="J125">
        <v>534</v>
      </c>
    </row>
    <row r="126" spans="2:10">
      <c r="B126" t="s">
        <v>13</v>
      </c>
      <c r="C126" t="s">
        <v>14</v>
      </c>
      <c r="D126">
        <v>470</v>
      </c>
      <c r="E126">
        <v>689</v>
      </c>
      <c r="F126">
        <v>650</v>
      </c>
      <c r="G126">
        <v>1251</v>
      </c>
      <c r="H126">
        <v>695</v>
      </c>
      <c r="I126">
        <v>57</v>
      </c>
      <c r="J126">
        <v>534</v>
      </c>
    </row>
    <row r="127" spans="2:10">
      <c r="B127" t="s">
        <v>13</v>
      </c>
      <c r="C127" t="s">
        <v>14</v>
      </c>
      <c r="D127">
        <v>470</v>
      </c>
      <c r="E127">
        <v>674</v>
      </c>
      <c r="F127">
        <v>650</v>
      </c>
      <c r="G127">
        <v>1276</v>
      </c>
      <c r="H127">
        <v>695</v>
      </c>
      <c r="I127">
        <v>60</v>
      </c>
      <c r="J127">
        <v>534</v>
      </c>
    </row>
    <row r="128" spans="2:10">
      <c r="B128" t="s">
        <v>13</v>
      </c>
      <c r="C128" t="s">
        <v>14</v>
      </c>
      <c r="D128">
        <v>470</v>
      </c>
      <c r="E128">
        <v>701</v>
      </c>
      <c r="F128">
        <v>650</v>
      </c>
      <c r="G128">
        <v>1293</v>
      </c>
      <c r="H128">
        <v>695</v>
      </c>
      <c r="I128">
        <v>62</v>
      </c>
      <c r="J128">
        <v>534</v>
      </c>
    </row>
    <row r="129" spans="1:12">
      <c r="B129" t="s">
        <v>13</v>
      </c>
      <c r="C129" t="s">
        <v>14</v>
      </c>
      <c r="D129">
        <v>470</v>
      </c>
      <c r="E129">
        <v>705</v>
      </c>
      <c r="F129">
        <v>650</v>
      </c>
      <c r="G129">
        <v>1300</v>
      </c>
      <c r="H129">
        <v>695</v>
      </c>
      <c r="I129">
        <v>58</v>
      </c>
      <c r="J129">
        <v>534</v>
      </c>
    </row>
    <row r="130" spans="1:12">
      <c r="B130" t="s">
        <v>13</v>
      </c>
      <c r="C130" t="s">
        <v>14</v>
      </c>
      <c r="D130">
        <v>470</v>
      </c>
      <c r="E130">
        <v>709</v>
      </c>
      <c r="F130">
        <v>650</v>
      </c>
      <c r="G130">
        <v>1332</v>
      </c>
      <c r="H130">
        <v>695</v>
      </c>
      <c r="I130">
        <v>58</v>
      </c>
      <c r="J130">
        <v>534</v>
      </c>
    </row>
    <row r="131" spans="1:12">
      <c r="A131" t="s">
        <v>15</v>
      </c>
      <c r="D131">
        <f>AVERAGE(D100:D130)</f>
        <v>470</v>
      </c>
      <c r="E131">
        <f t="shared" ref="E131:I131" si="9">AVERAGE(E100:E130)</f>
        <v>683.93548387096769</v>
      </c>
      <c r="F131">
        <f t="shared" si="9"/>
        <v>650</v>
      </c>
      <c r="G131">
        <f t="shared" si="9"/>
        <v>1307.5483870967741</v>
      </c>
      <c r="H131">
        <f t="shared" si="9"/>
        <v>695</v>
      </c>
      <c r="I131">
        <f t="shared" si="9"/>
        <v>60.29032258064516</v>
      </c>
    </row>
    <row r="132" spans="1:12">
      <c r="A132" t="s">
        <v>16</v>
      </c>
      <c r="D132">
        <f>STDEV(D100:D130)</f>
        <v>0</v>
      </c>
      <c r="E132">
        <f t="shared" ref="E132:H132" si="10">STDEV(E100:E130)</f>
        <v>13.885089085948682</v>
      </c>
      <c r="F132">
        <f t="shared" si="10"/>
        <v>0</v>
      </c>
      <c r="G132">
        <f t="shared" si="10"/>
        <v>53.415252946249623</v>
      </c>
      <c r="H132">
        <f t="shared" si="10"/>
        <v>0</v>
      </c>
      <c r="I132">
        <f>STDEV(I100:I130)</f>
        <v>3.4466751939330051</v>
      </c>
    </row>
    <row r="133" spans="1:12">
      <c r="A133">
        <v>5</v>
      </c>
      <c r="B133" t="s">
        <v>13</v>
      </c>
      <c r="C133" t="s">
        <v>14</v>
      </c>
      <c r="D133">
        <v>470</v>
      </c>
      <c r="E133">
        <v>671</v>
      </c>
      <c r="F133">
        <v>650</v>
      </c>
      <c r="G133">
        <v>1334</v>
      </c>
      <c r="H133">
        <v>695</v>
      </c>
      <c r="I133">
        <v>64</v>
      </c>
      <c r="J133">
        <v>534</v>
      </c>
      <c r="L133" t="s">
        <v>102</v>
      </c>
    </row>
    <row r="134" spans="1:12">
      <c r="B134" t="s">
        <v>13</v>
      </c>
      <c r="C134" t="s">
        <v>14</v>
      </c>
      <c r="D134">
        <v>470</v>
      </c>
      <c r="E134">
        <v>664</v>
      </c>
      <c r="F134">
        <v>650</v>
      </c>
      <c r="G134">
        <v>1343</v>
      </c>
      <c r="H134">
        <v>695</v>
      </c>
      <c r="I134">
        <v>69</v>
      </c>
      <c r="J134">
        <v>534</v>
      </c>
    </row>
    <row r="135" spans="1:12">
      <c r="B135" t="s">
        <v>13</v>
      </c>
      <c r="C135" t="s">
        <v>14</v>
      </c>
      <c r="D135">
        <v>470</v>
      </c>
      <c r="E135">
        <v>657</v>
      </c>
      <c r="F135">
        <v>650</v>
      </c>
      <c r="G135">
        <v>1331</v>
      </c>
      <c r="H135">
        <v>695</v>
      </c>
      <c r="I135">
        <v>67</v>
      </c>
      <c r="J135">
        <v>534</v>
      </c>
    </row>
    <row r="136" spans="1:12">
      <c r="B136" t="s">
        <v>13</v>
      </c>
      <c r="C136" t="s">
        <v>14</v>
      </c>
      <c r="D136">
        <v>470</v>
      </c>
      <c r="E136">
        <v>644</v>
      </c>
      <c r="F136">
        <v>650</v>
      </c>
      <c r="G136">
        <v>1335</v>
      </c>
      <c r="H136">
        <v>695</v>
      </c>
      <c r="I136">
        <v>64</v>
      </c>
      <c r="J136">
        <v>534</v>
      </c>
    </row>
    <row r="137" spans="1:12">
      <c r="B137" t="s">
        <v>13</v>
      </c>
      <c r="C137" t="s">
        <v>14</v>
      </c>
      <c r="D137">
        <v>470</v>
      </c>
      <c r="E137">
        <v>650</v>
      </c>
      <c r="F137">
        <v>650</v>
      </c>
      <c r="G137">
        <v>1351</v>
      </c>
      <c r="H137">
        <v>695</v>
      </c>
      <c r="I137">
        <v>64</v>
      </c>
      <c r="J137">
        <v>534</v>
      </c>
    </row>
    <row r="138" spans="1:12">
      <c r="B138" t="s">
        <v>13</v>
      </c>
      <c r="C138" t="s">
        <v>14</v>
      </c>
      <c r="D138">
        <v>470</v>
      </c>
      <c r="E138">
        <v>666</v>
      </c>
      <c r="F138">
        <v>650</v>
      </c>
      <c r="G138">
        <v>1361</v>
      </c>
      <c r="H138">
        <v>695</v>
      </c>
      <c r="I138">
        <v>66</v>
      </c>
      <c r="J138">
        <v>534</v>
      </c>
    </row>
    <row r="139" spans="1:12">
      <c r="B139" t="s">
        <v>13</v>
      </c>
      <c r="C139" t="s">
        <v>14</v>
      </c>
      <c r="D139">
        <v>470</v>
      </c>
      <c r="E139">
        <v>672</v>
      </c>
      <c r="F139">
        <v>650</v>
      </c>
      <c r="G139">
        <v>1325</v>
      </c>
      <c r="H139">
        <v>695</v>
      </c>
      <c r="I139">
        <v>64</v>
      </c>
      <c r="J139">
        <v>534</v>
      </c>
    </row>
    <row r="140" spans="1:12">
      <c r="B140" t="s">
        <v>13</v>
      </c>
      <c r="C140" t="s">
        <v>14</v>
      </c>
      <c r="D140">
        <v>470</v>
      </c>
      <c r="E140">
        <v>663</v>
      </c>
      <c r="F140">
        <v>650</v>
      </c>
      <c r="G140">
        <v>1295</v>
      </c>
      <c r="H140">
        <v>695</v>
      </c>
      <c r="I140">
        <v>66</v>
      </c>
      <c r="J140">
        <v>534</v>
      </c>
    </row>
    <row r="141" spans="1:12">
      <c r="B141" t="s">
        <v>13</v>
      </c>
      <c r="C141" t="s">
        <v>14</v>
      </c>
      <c r="D141">
        <v>470</v>
      </c>
      <c r="E141">
        <v>660</v>
      </c>
      <c r="F141">
        <v>650</v>
      </c>
      <c r="G141">
        <v>1274</v>
      </c>
      <c r="H141">
        <v>695</v>
      </c>
      <c r="I141">
        <v>63</v>
      </c>
      <c r="J141">
        <v>533</v>
      </c>
    </row>
    <row r="142" spans="1:12">
      <c r="B142" t="s">
        <v>13</v>
      </c>
      <c r="C142" t="s">
        <v>14</v>
      </c>
      <c r="D142">
        <v>470</v>
      </c>
      <c r="E142">
        <v>662</v>
      </c>
      <c r="F142">
        <v>650</v>
      </c>
      <c r="G142">
        <v>1270</v>
      </c>
      <c r="H142">
        <v>695</v>
      </c>
      <c r="I142">
        <v>59</v>
      </c>
      <c r="J142">
        <v>533</v>
      </c>
    </row>
    <row r="143" spans="1:12">
      <c r="B143" t="s">
        <v>13</v>
      </c>
      <c r="C143" t="s">
        <v>14</v>
      </c>
      <c r="D143">
        <v>470</v>
      </c>
      <c r="E143">
        <v>651</v>
      </c>
      <c r="F143">
        <v>650</v>
      </c>
      <c r="G143">
        <v>1295</v>
      </c>
      <c r="H143">
        <v>695</v>
      </c>
      <c r="I143">
        <v>63</v>
      </c>
      <c r="J143">
        <v>534</v>
      </c>
    </row>
    <row r="144" spans="1:12">
      <c r="B144" t="s">
        <v>13</v>
      </c>
      <c r="C144" t="s">
        <v>14</v>
      </c>
      <c r="D144">
        <v>470</v>
      </c>
      <c r="E144">
        <v>646</v>
      </c>
      <c r="F144">
        <v>650</v>
      </c>
      <c r="G144">
        <v>1315</v>
      </c>
      <c r="H144">
        <v>695</v>
      </c>
      <c r="I144">
        <v>64</v>
      </c>
      <c r="J144">
        <v>533</v>
      </c>
    </row>
    <row r="145" spans="2:10">
      <c r="B145" t="s">
        <v>13</v>
      </c>
      <c r="C145" t="s">
        <v>14</v>
      </c>
      <c r="D145">
        <v>470</v>
      </c>
      <c r="E145">
        <v>653</v>
      </c>
      <c r="F145">
        <v>650</v>
      </c>
      <c r="G145">
        <v>1307</v>
      </c>
      <c r="H145">
        <v>695</v>
      </c>
      <c r="I145">
        <v>64</v>
      </c>
      <c r="J145">
        <v>534</v>
      </c>
    </row>
    <row r="146" spans="2:10">
      <c r="B146" t="s">
        <v>13</v>
      </c>
      <c r="C146" t="s">
        <v>14</v>
      </c>
      <c r="D146">
        <v>470</v>
      </c>
      <c r="E146">
        <v>660</v>
      </c>
      <c r="F146">
        <v>650</v>
      </c>
      <c r="G146">
        <v>1294</v>
      </c>
      <c r="H146">
        <v>695</v>
      </c>
      <c r="I146">
        <v>59</v>
      </c>
      <c r="J146">
        <v>534</v>
      </c>
    </row>
    <row r="147" spans="2:10">
      <c r="B147" t="s">
        <v>13</v>
      </c>
      <c r="C147" t="s">
        <v>14</v>
      </c>
      <c r="D147">
        <v>470</v>
      </c>
      <c r="E147">
        <v>660</v>
      </c>
      <c r="F147">
        <v>650</v>
      </c>
      <c r="G147">
        <v>1317</v>
      </c>
      <c r="H147">
        <v>695</v>
      </c>
      <c r="I147">
        <v>62</v>
      </c>
      <c r="J147">
        <v>534</v>
      </c>
    </row>
    <row r="148" spans="2:10">
      <c r="B148" t="s">
        <v>13</v>
      </c>
      <c r="C148" t="s">
        <v>14</v>
      </c>
      <c r="D148">
        <v>470</v>
      </c>
      <c r="E148">
        <v>658</v>
      </c>
      <c r="F148">
        <v>650</v>
      </c>
      <c r="G148">
        <v>1313</v>
      </c>
      <c r="H148">
        <v>695</v>
      </c>
      <c r="I148">
        <v>63</v>
      </c>
      <c r="J148">
        <v>534</v>
      </c>
    </row>
    <row r="149" spans="2:10">
      <c r="B149" t="s">
        <v>13</v>
      </c>
      <c r="C149" t="s">
        <v>14</v>
      </c>
      <c r="D149">
        <v>470</v>
      </c>
      <c r="E149">
        <v>660</v>
      </c>
      <c r="F149">
        <v>650</v>
      </c>
      <c r="G149">
        <v>1318</v>
      </c>
      <c r="H149">
        <v>695</v>
      </c>
      <c r="I149">
        <v>58</v>
      </c>
      <c r="J149">
        <v>534</v>
      </c>
    </row>
    <row r="150" spans="2:10">
      <c r="B150" t="s">
        <v>13</v>
      </c>
      <c r="C150" t="s">
        <v>14</v>
      </c>
      <c r="D150">
        <v>470</v>
      </c>
      <c r="E150">
        <v>661</v>
      </c>
      <c r="F150">
        <v>650</v>
      </c>
      <c r="G150">
        <v>1324</v>
      </c>
      <c r="H150">
        <v>695</v>
      </c>
      <c r="I150">
        <v>64</v>
      </c>
      <c r="J150">
        <v>534</v>
      </c>
    </row>
    <row r="151" spans="2:10">
      <c r="B151" t="s">
        <v>13</v>
      </c>
      <c r="C151" t="s">
        <v>14</v>
      </c>
      <c r="D151">
        <v>470</v>
      </c>
      <c r="E151">
        <v>656</v>
      </c>
      <c r="F151">
        <v>650</v>
      </c>
      <c r="G151">
        <v>1324</v>
      </c>
      <c r="H151">
        <v>695</v>
      </c>
      <c r="I151">
        <v>63</v>
      </c>
      <c r="J151">
        <v>533</v>
      </c>
    </row>
    <row r="152" spans="2:10">
      <c r="B152" t="s">
        <v>13</v>
      </c>
      <c r="C152" t="s">
        <v>14</v>
      </c>
      <c r="D152">
        <v>470</v>
      </c>
      <c r="E152">
        <v>655</v>
      </c>
      <c r="F152">
        <v>650</v>
      </c>
      <c r="G152">
        <v>1328</v>
      </c>
      <c r="H152">
        <v>695</v>
      </c>
      <c r="I152">
        <v>57</v>
      </c>
      <c r="J152">
        <v>534</v>
      </c>
    </row>
    <row r="153" spans="2:10">
      <c r="B153" t="s">
        <v>13</v>
      </c>
      <c r="C153" t="s">
        <v>14</v>
      </c>
      <c r="D153">
        <v>470</v>
      </c>
      <c r="E153">
        <v>654</v>
      </c>
      <c r="F153">
        <v>650</v>
      </c>
      <c r="G153">
        <v>1338</v>
      </c>
      <c r="H153">
        <v>695</v>
      </c>
      <c r="I153">
        <v>60</v>
      </c>
      <c r="J153">
        <v>533</v>
      </c>
    </row>
    <row r="154" spans="2:10">
      <c r="B154" t="s">
        <v>13</v>
      </c>
      <c r="C154" t="s">
        <v>14</v>
      </c>
      <c r="D154">
        <v>470</v>
      </c>
      <c r="E154">
        <v>638</v>
      </c>
      <c r="F154">
        <v>650</v>
      </c>
      <c r="G154">
        <v>1325</v>
      </c>
      <c r="H154">
        <v>695</v>
      </c>
      <c r="I154">
        <v>64</v>
      </c>
      <c r="J154">
        <v>534</v>
      </c>
    </row>
    <row r="155" spans="2:10">
      <c r="B155" t="s">
        <v>13</v>
      </c>
      <c r="C155" t="s">
        <v>14</v>
      </c>
      <c r="D155">
        <v>470</v>
      </c>
      <c r="E155">
        <v>638</v>
      </c>
      <c r="F155">
        <v>650</v>
      </c>
      <c r="G155">
        <v>1312</v>
      </c>
      <c r="H155">
        <v>695</v>
      </c>
      <c r="I155">
        <v>58</v>
      </c>
      <c r="J155">
        <v>533</v>
      </c>
    </row>
    <row r="156" spans="2:10">
      <c r="B156" t="s">
        <v>13</v>
      </c>
      <c r="C156" t="s">
        <v>14</v>
      </c>
      <c r="D156">
        <v>470</v>
      </c>
      <c r="E156">
        <v>643</v>
      </c>
      <c r="F156">
        <v>650</v>
      </c>
      <c r="G156">
        <v>1307</v>
      </c>
      <c r="H156">
        <v>695</v>
      </c>
      <c r="I156">
        <v>62</v>
      </c>
      <c r="J156">
        <v>533</v>
      </c>
    </row>
    <row r="157" spans="2:10">
      <c r="B157" t="s">
        <v>13</v>
      </c>
      <c r="C157" t="s">
        <v>14</v>
      </c>
      <c r="D157">
        <v>470</v>
      </c>
      <c r="E157">
        <v>642</v>
      </c>
      <c r="F157">
        <v>650</v>
      </c>
      <c r="G157">
        <v>1291</v>
      </c>
      <c r="H157">
        <v>695</v>
      </c>
      <c r="I157">
        <v>60</v>
      </c>
      <c r="J157">
        <v>534</v>
      </c>
    </row>
    <row r="158" spans="2:10">
      <c r="B158" t="s">
        <v>13</v>
      </c>
      <c r="C158" t="s">
        <v>14</v>
      </c>
      <c r="D158">
        <v>470</v>
      </c>
      <c r="E158">
        <v>644</v>
      </c>
      <c r="F158">
        <v>650</v>
      </c>
      <c r="G158">
        <v>1302</v>
      </c>
      <c r="H158">
        <v>695</v>
      </c>
      <c r="I158">
        <v>63</v>
      </c>
      <c r="J158">
        <v>533</v>
      </c>
    </row>
    <row r="159" spans="2:10">
      <c r="B159" t="s">
        <v>13</v>
      </c>
      <c r="C159" t="s">
        <v>14</v>
      </c>
      <c r="D159">
        <v>470</v>
      </c>
      <c r="E159">
        <v>644</v>
      </c>
      <c r="F159">
        <v>650</v>
      </c>
      <c r="G159">
        <v>1293</v>
      </c>
      <c r="H159">
        <v>695</v>
      </c>
      <c r="I159">
        <v>61</v>
      </c>
      <c r="J159">
        <v>534</v>
      </c>
    </row>
    <row r="160" spans="2:10">
      <c r="B160" t="s">
        <v>13</v>
      </c>
      <c r="C160" t="s">
        <v>14</v>
      </c>
      <c r="D160">
        <v>470</v>
      </c>
      <c r="E160">
        <v>654</v>
      </c>
      <c r="F160">
        <v>650</v>
      </c>
      <c r="G160">
        <v>1253</v>
      </c>
      <c r="H160">
        <v>695</v>
      </c>
      <c r="I160">
        <v>61</v>
      </c>
      <c r="J160">
        <v>534</v>
      </c>
    </row>
    <row r="161" spans="1:12">
      <c r="B161" t="s">
        <v>13</v>
      </c>
      <c r="C161" t="s">
        <v>14</v>
      </c>
      <c r="D161">
        <v>470</v>
      </c>
      <c r="E161">
        <v>656</v>
      </c>
      <c r="F161">
        <v>650</v>
      </c>
      <c r="G161">
        <v>1235</v>
      </c>
      <c r="H161">
        <v>695</v>
      </c>
      <c r="I161">
        <v>65</v>
      </c>
      <c r="J161">
        <v>533</v>
      </c>
    </row>
    <row r="162" spans="1:12">
      <c r="B162" t="s">
        <v>13</v>
      </c>
      <c r="C162" t="s">
        <v>14</v>
      </c>
      <c r="D162">
        <v>470</v>
      </c>
      <c r="E162">
        <v>662</v>
      </c>
      <c r="F162">
        <v>650</v>
      </c>
      <c r="G162">
        <v>1251</v>
      </c>
      <c r="H162">
        <v>695</v>
      </c>
      <c r="I162">
        <v>61</v>
      </c>
      <c r="J162">
        <v>534</v>
      </c>
    </row>
    <row r="163" spans="1:12">
      <c r="A163" t="s">
        <v>15</v>
      </c>
      <c r="D163">
        <f>AVERAGE(D133:D162)</f>
        <v>470</v>
      </c>
      <c r="E163">
        <f t="shared" ref="E163:I163" si="11">AVERAGE(E133:E162)</f>
        <v>654.79999999999995</v>
      </c>
      <c r="F163">
        <f t="shared" si="11"/>
        <v>650</v>
      </c>
      <c r="G163">
        <f t="shared" si="11"/>
        <v>1308.7</v>
      </c>
      <c r="H163">
        <f t="shared" si="11"/>
        <v>695</v>
      </c>
      <c r="I163">
        <f t="shared" si="11"/>
        <v>62.6</v>
      </c>
    </row>
    <row r="164" spans="1:12">
      <c r="A164" t="s">
        <v>16</v>
      </c>
      <c r="D164">
        <f>STDEV(D133:D162)</f>
        <v>0</v>
      </c>
      <c r="E164">
        <f t="shared" ref="E164:H164" si="12">STDEV(E133:E162)</f>
        <v>9.1741766519606145</v>
      </c>
      <c r="F164">
        <f t="shared" si="12"/>
        <v>0</v>
      </c>
      <c r="G164">
        <f t="shared" si="12"/>
        <v>29.79950242583903</v>
      </c>
      <c r="H164">
        <f t="shared" si="12"/>
        <v>0</v>
      </c>
      <c r="I164">
        <f>STDEV(I133:I162)</f>
        <v>2.7990146049316516</v>
      </c>
    </row>
    <row r="165" spans="1:12">
      <c r="A165">
        <v>6</v>
      </c>
      <c r="B165" t="s">
        <v>13</v>
      </c>
      <c r="C165" t="s">
        <v>14</v>
      </c>
      <c r="D165">
        <v>470</v>
      </c>
      <c r="E165">
        <v>686</v>
      </c>
      <c r="F165">
        <v>650</v>
      </c>
      <c r="G165">
        <v>1294</v>
      </c>
      <c r="H165">
        <v>695</v>
      </c>
      <c r="I165">
        <v>90</v>
      </c>
      <c r="J165">
        <v>533</v>
      </c>
      <c r="L165" t="s">
        <v>98</v>
      </c>
    </row>
    <row r="166" spans="1:12">
      <c r="B166" t="s">
        <v>13</v>
      </c>
      <c r="C166" t="s">
        <v>14</v>
      </c>
      <c r="D166">
        <v>470</v>
      </c>
      <c r="E166">
        <v>685</v>
      </c>
      <c r="F166">
        <v>650</v>
      </c>
      <c r="G166">
        <v>1286</v>
      </c>
      <c r="H166">
        <v>695</v>
      </c>
      <c r="I166">
        <v>87</v>
      </c>
      <c r="J166">
        <v>534</v>
      </c>
    </row>
    <row r="167" spans="1:12">
      <c r="B167" t="s">
        <v>13</v>
      </c>
      <c r="C167" t="s">
        <v>14</v>
      </c>
      <c r="D167">
        <v>470</v>
      </c>
      <c r="E167">
        <v>684</v>
      </c>
      <c r="F167">
        <v>650</v>
      </c>
      <c r="G167">
        <v>1268</v>
      </c>
      <c r="H167">
        <v>695</v>
      </c>
      <c r="I167">
        <v>93</v>
      </c>
      <c r="J167">
        <v>534</v>
      </c>
    </row>
    <row r="168" spans="1:12">
      <c r="B168" t="s">
        <v>13</v>
      </c>
      <c r="C168" t="s">
        <v>14</v>
      </c>
      <c r="D168">
        <v>470</v>
      </c>
      <c r="E168">
        <v>705</v>
      </c>
      <c r="F168">
        <v>650</v>
      </c>
      <c r="G168">
        <v>1273</v>
      </c>
      <c r="H168">
        <v>695</v>
      </c>
      <c r="I168">
        <v>89</v>
      </c>
      <c r="J168">
        <v>533</v>
      </c>
    </row>
    <row r="169" spans="1:12">
      <c r="B169" t="s">
        <v>13</v>
      </c>
      <c r="C169" t="s">
        <v>14</v>
      </c>
      <c r="D169">
        <v>470</v>
      </c>
      <c r="E169">
        <v>699</v>
      </c>
      <c r="F169">
        <v>650</v>
      </c>
      <c r="G169">
        <v>1282</v>
      </c>
      <c r="H169">
        <v>695</v>
      </c>
      <c r="I169">
        <v>87</v>
      </c>
      <c r="J169">
        <v>534</v>
      </c>
    </row>
    <row r="170" spans="1:12">
      <c r="B170" t="s">
        <v>13</v>
      </c>
      <c r="C170" t="s">
        <v>14</v>
      </c>
      <c r="D170">
        <v>470</v>
      </c>
      <c r="E170">
        <v>712</v>
      </c>
      <c r="F170">
        <v>650</v>
      </c>
      <c r="G170">
        <v>1303</v>
      </c>
      <c r="H170">
        <v>695</v>
      </c>
      <c r="I170">
        <v>79</v>
      </c>
      <c r="J170">
        <v>534</v>
      </c>
    </row>
    <row r="171" spans="1:12">
      <c r="B171" t="s">
        <v>13</v>
      </c>
      <c r="C171" t="s">
        <v>14</v>
      </c>
      <c r="D171">
        <v>470</v>
      </c>
      <c r="E171">
        <v>709</v>
      </c>
      <c r="F171">
        <v>650</v>
      </c>
      <c r="G171">
        <v>1318</v>
      </c>
      <c r="H171">
        <v>695</v>
      </c>
      <c r="I171">
        <v>88</v>
      </c>
      <c r="J171">
        <v>534</v>
      </c>
    </row>
    <row r="172" spans="1:12">
      <c r="B172" t="s">
        <v>13</v>
      </c>
      <c r="C172" t="s">
        <v>14</v>
      </c>
      <c r="D172">
        <v>470</v>
      </c>
      <c r="E172">
        <v>703</v>
      </c>
      <c r="F172">
        <v>650</v>
      </c>
      <c r="G172">
        <v>1305</v>
      </c>
      <c r="H172">
        <v>695</v>
      </c>
      <c r="I172">
        <v>79</v>
      </c>
      <c r="J172">
        <v>533</v>
      </c>
    </row>
    <row r="173" spans="1:12">
      <c r="B173" t="s">
        <v>13</v>
      </c>
      <c r="C173" t="s">
        <v>14</v>
      </c>
      <c r="D173">
        <v>470</v>
      </c>
      <c r="E173">
        <v>686</v>
      </c>
      <c r="F173">
        <v>650</v>
      </c>
      <c r="G173">
        <v>1289</v>
      </c>
      <c r="H173">
        <v>695</v>
      </c>
      <c r="I173">
        <v>81</v>
      </c>
      <c r="J173">
        <v>533</v>
      </c>
    </row>
    <row r="174" spans="1:12">
      <c r="B174" t="s">
        <v>13</v>
      </c>
      <c r="C174" t="s">
        <v>14</v>
      </c>
      <c r="D174">
        <v>470</v>
      </c>
      <c r="E174">
        <v>694</v>
      </c>
      <c r="F174">
        <v>650</v>
      </c>
      <c r="G174">
        <v>1291</v>
      </c>
      <c r="H174">
        <v>695</v>
      </c>
      <c r="I174">
        <v>71</v>
      </c>
      <c r="J174">
        <v>533</v>
      </c>
    </row>
    <row r="175" spans="1:12">
      <c r="B175" t="s">
        <v>13</v>
      </c>
      <c r="C175" t="s">
        <v>14</v>
      </c>
      <c r="D175">
        <v>470</v>
      </c>
      <c r="E175">
        <v>703</v>
      </c>
      <c r="F175">
        <v>650</v>
      </c>
      <c r="G175">
        <v>1291</v>
      </c>
      <c r="H175">
        <v>695</v>
      </c>
      <c r="I175">
        <v>79</v>
      </c>
      <c r="J175">
        <v>533</v>
      </c>
    </row>
    <row r="176" spans="1:12">
      <c r="B176" t="s">
        <v>13</v>
      </c>
      <c r="C176" t="s">
        <v>14</v>
      </c>
      <c r="D176">
        <v>470</v>
      </c>
      <c r="E176">
        <v>700</v>
      </c>
      <c r="F176">
        <v>650</v>
      </c>
      <c r="G176">
        <v>1268</v>
      </c>
      <c r="H176">
        <v>695</v>
      </c>
      <c r="I176">
        <v>76</v>
      </c>
      <c r="J176">
        <v>533</v>
      </c>
    </row>
    <row r="177" spans="2:10">
      <c r="B177" t="s">
        <v>13</v>
      </c>
      <c r="C177" t="s">
        <v>14</v>
      </c>
      <c r="D177">
        <v>470</v>
      </c>
      <c r="E177">
        <v>694</v>
      </c>
      <c r="F177">
        <v>650</v>
      </c>
      <c r="G177">
        <v>1249</v>
      </c>
      <c r="H177">
        <v>695</v>
      </c>
      <c r="I177">
        <v>80</v>
      </c>
      <c r="J177">
        <v>533</v>
      </c>
    </row>
    <row r="178" spans="2:10">
      <c r="B178" t="s">
        <v>13</v>
      </c>
      <c r="C178" t="s">
        <v>14</v>
      </c>
      <c r="D178">
        <v>470</v>
      </c>
      <c r="E178">
        <v>712</v>
      </c>
      <c r="F178">
        <v>650</v>
      </c>
      <c r="G178">
        <v>1235</v>
      </c>
      <c r="H178">
        <v>695</v>
      </c>
      <c r="I178">
        <v>77</v>
      </c>
      <c r="J178">
        <v>534</v>
      </c>
    </row>
    <row r="179" spans="2:10">
      <c r="B179" t="s">
        <v>13</v>
      </c>
      <c r="C179" t="s">
        <v>14</v>
      </c>
      <c r="D179">
        <v>470</v>
      </c>
      <c r="E179">
        <v>701</v>
      </c>
      <c r="F179">
        <v>650</v>
      </c>
      <c r="G179">
        <v>1269</v>
      </c>
      <c r="H179">
        <v>695</v>
      </c>
      <c r="I179">
        <v>81</v>
      </c>
      <c r="J179">
        <v>533</v>
      </c>
    </row>
    <row r="180" spans="2:10">
      <c r="B180" t="s">
        <v>13</v>
      </c>
      <c r="C180" t="s">
        <v>14</v>
      </c>
      <c r="D180">
        <v>470</v>
      </c>
      <c r="E180">
        <v>680</v>
      </c>
      <c r="F180">
        <v>650</v>
      </c>
      <c r="G180">
        <v>1285</v>
      </c>
      <c r="H180">
        <v>695</v>
      </c>
      <c r="I180">
        <v>82</v>
      </c>
      <c r="J180">
        <v>533</v>
      </c>
    </row>
    <row r="181" spans="2:10">
      <c r="B181" t="s">
        <v>13</v>
      </c>
      <c r="C181" t="s">
        <v>14</v>
      </c>
      <c r="D181">
        <v>470</v>
      </c>
      <c r="E181">
        <v>689</v>
      </c>
      <c r="F181">
        <v>650</v>
      </c>
      <c r="G181">
        <v>1313</v>
      </c>
      <c r="H181">
        <v>695</v>
      </c>
      <c r="I181">
        <v>75</v>
      </c>
      <c r="J181">
        <v>534</v>
      </c>
    </row>
    <row r="182" spans="2:10">
      <c r="B182" t="s">
        <v>13</v>
      </c>
      <c r="C182" t="s">
        <v>14</v>
      </c>
      <c r="D182">
        <v>470</v>
      </c>
      <c r="E182">
        <v>690</v>
      </c>
      <c r="F182">
        <v>650</v>
      </c>
      <c r="G182">
        <v>1323</v>
      </c>
      <c r="H182">
        <v>695</v>
      </c>
      <c r="I182">
        <v>80</v>
      </c>
      <c r="J182">
        <v>533</v>
      </c>
    </row>
    <row r="183" spans="2:10">
      <c r="B183" t="s">
        <v>13</v>
      </c>
      <c r="C183" t="s">
        <v>14</v>
      </c>
      <c r="D183">
        <v>470</v>
      </c>
      <c r="E183">
        <v>695</v>
      </c>
      <c r="F183">
        <v>650</v>
      </c>
      <c r="G183">
        <v>1322</v>
      </c>
      <c r="H183">
        <v>695</v>
      </c>
      <c r="I183">
        <v>79</v>
      </c>
      <c r="J183">
        <v>533</v>
      </c>
    </row>
    <row r="184" spans="2:10">
      <c r="B184" t="s">
        <v>13</v>
      </c>
      <c r="C184" t="s">
        <v>14</v>
      </c>
      <c r="D184">
        <v>470</v>
      </c>
      <c r="E184">
        <v>683</v>
      </c>
      <c r="F184">
        <v>650</v>
      </c>
      <c r="G184">
        <v>1314</v>
      </c>
      <c r="H184">
        <v>695</v>
      </c>
      <c r="I184">
        <v>74</v>
      </c>
      <c r="J184">
        <v>533</v>
      </c>
    </row>
    <row r="185" spans="2:10">
      <c r="B185" t="s">
        <v>13</v>
      </c>
      <c r="C185" t="s">
        <v>14</v>
      </c>
      <c r="D185">
        <v>470</v>
      </c>
      <c r="E185">
        <v>685</v>
      </c>
      <c r="F185">
        <v>650</v>
      </c>
      <c r="G185">
        <v>1291</v>
      </c>
      <c r="H185">
        <v>695</v>
      </c>
      <c r="I185">
        <v>77</v>
      </c>
      <c r="J185">
        <v>533</v>
      </c>
    </row>
    <row r="186" spans="2:10">
      <c r="B186" t="s">
        <v>13</v>
      </c>
      <c r="C186" t="s">
        <v>14</v>
      </c>
      <c r="D186">
        <v>470</v>
      </c>
      <c r="E186">
        <v>695</v>
      </c>
      <c r="F186">
        <v>650</v>
      </c>
      <c r="G186">
        <v>1278</v>
      </c>
      <c r="H186">
        <v>695</v>
      </c>
      <c r="I186">
        <v>77</v>
      </c>
      <c r="J186">
        <v>533</v>
      </c>
    </row>
    <row r="187" spans="2:10">
      <c r="B187" t="s">
        <v>13</v>
      </c>
      <c r="C187" t="s">
        <v>14</v>
      </c>
      <c r="D187">
        <v>470</v>
      </c>
      <c r="E187">
        <v>694</v>
      </c>
      <c r="F187">
        <v>650</v>
      </c>
      <c r="G187">
        <v>1297</v>
      </c>
      <c r="H187">
        <v>695</v>
      </c>
      <c r="I187">
        <v>72</v>
      </c>
      <c r="J187">
        <v>534</v>
      </c>
    </row>
    <row r="188" spans="2:10">
      <c r="B188" t="s">
        <v>13</v>
      </c>
      <c r="C188" t="s">
        <v>14</v>
      </c>
      <c r="D188">
        <v>470</v>
      </c>
      <c r="E188">
        <v>682</v>
      </c>
      <c r="F188">
        <v>650</v>
      </c>
      <c r="G188">
        <v>1326</v>
      </c>
      <c r="H188">
        <v>695</v>
      </c>
      <c r="I188">
        <v>75</v>
      </c>
      <c r="J188">
        <v>533</v>
      </c>
    </row>
    <row r="189" spans="2:10">
      <c r="B189" t="s">
        <v>13</v>
      </c>
      <c r="C189" t="s">
        <v>14</v>
      </c>
      <c r="D189">
        <v>470</v>
      </c>
      <c r="E189">
        <v>670</v>
      </c>
      <c r="F189">
        <v>650</v>
      </c>
      <c r="G189">
        <v>1353</v>
      </c>
      <c r="H189">
        <v>695</v>
      </c>
      <c r="I189">
        <v>74</v>
      </c>
      <c r="J189">
        <v>534</v>
      </c>
    </row>
    <row r="190" spans="2:10">
      <c r="B190" t="s">
        <v>13</v>
      </c>
      <c r="C190" t="s">
        <v>14</v>
      </c>
      <c r="D190">
        <v>470</v>
      </c>
      <c r="E190">
        <v>679</v>
      </c>
      <c r="F190">
        <v>650</v>
      </c>
      <c r="G190">
        <v>1330</v>
      </c>
      <c r="H190">
        <v>695</v>
      </c>
      <c r="I190">
        <v>70</v>
      </c>
      <c r="J190">
        <v>534</v>
      </c>
    </row>
    <row r="191" spans="2:10">
      <c r="B191" t="s">
        <v>13</v>
      </c>
      <c r="C191" t="s">
        <v>14</v>
      </c>
      <c r="D191">
        <v>470</v>
      </c>
      <c r="E191">
        <v>681</v>
      </c>
      <c r="F191">
        <v>650</v>
      </c>
      <c r="G191">
        <v>1298</v>
      </c>
      <c r="H191">
        <v>695</v>
      </c>
      <c r="I191">
        <v>76</v>
      </c>
      <c r="J191">
        <v>533</v>
      </c>
    </row>
    <row r="192" spans="2:10">
      <c r="B192" t="s">
        <v>13</v>
      </c>
      <c r="C192" t="s">
        <v>14</v>
      </c>
      <c r="D192">
        <v>470</v>
      </c>
      <c r="E192">
        <v>675</v>
      </c>
      <c r="F192">
        <v>650</v>
      </c>
      <c r="G192">
        <v>1286</v>
      </c>
      <c r="H192">
        <v>695</v>
      </c>
      <c r="I192">
        <v>70</v>
      </c>
      <c r="J192">
        <v>533</v>
      </c>
    </row>
    <row r="193" spans="1:12">
      <c r="B193" t="s">
        <v>13</v>
      </c>
      <c r="C193" t="s">
        <v>14</v>
      </c>
      <c r="D193">
        <v>470</v>
      </c>
      <c r="E193">
        <v>668</v>
      </c>
      <c r="F193">
        <v>650</v>
      </c>
      <c r="G193">
        <v>1289</v>
      </c>
      <c r="H193">
        <v>695</v>
      </c>
      <c r="I193">
        <v>74</v>
      </c>
      <c r="J193">
        <v>533</v>
      </c>
    </row>
    <row r="194" spans="1:12">
      <c r="B194" t="s">
        <v>13</v>
      </c>
      <c r="C194" t="s">
        <v>14</v>
      </c>
      <c r="D194">
        <v>470</v>
      </c>
      <c r="E194">
        <v>664</v>
      </c>
      <c r="F194">
        <v>650</v>
      </c>
      <c r="G194">
        <v>1284</v>
      </c>
      <c r="H194">
        <v>695</v>
      </c>
      <c r="I194">
        <v>68</v>
      </c>
      <c r="J194">
        <v>533</v>
      </c>
    </row>
    <row r="195" spans="1:12">
      <c r="B195" t="s">
        <v>13</v>
      </c>
      <c r="C195" t="s">
        <v>14</v>
      </c>
      <c r="D195">
        <v>470</v>
      </c>
      <c r="E195">
        <v>669</v>
      </c>
      <c r="F195">
        <v>650</v>
      </c>
      <c r="G195">
        <v>1291</v>
      </c>
      <c r="H195">
        <v>695</v>
      </c>
      <c r="I195">
        <v>74</v>
      </c>
      <c r="J195">
        <v>533</v>
      </c>
    </row>
    <row r="196" spans="1:12">
      <c r="B196" t="s">
        <v>13</v>
      </c>
      <c r="C196" t="s">
        <v>14</v>
      </c>
      <c r="D196">
        <v>470</v>
      </c>
      <c r="E196">
        <v>672</v>
      </c>
      <c r="F196">
        <v>650</v>
      </c>
      <c r="G196">
        <v>1283</v>
      </c>
      <c r="H196">
        <v>695</v>
      </c>
      <c r="I196">
        <v>67</v>
      </c>
      <c r="J196">
        <v>533</v>
      </c>
    </row>
    <row r="197" spans="1:12">
      <c r="B197" t="s">
        <v>13</v>
      </c>
      <c r="C197" t="s">
        <v>14</v>
      </c>
      <c r="D197">
        <v>470</v>
      </c>
      <c r="E197">
        <v>679</v>
      </c>
      <c r="F197">
        <v>650</v>
      </c>
      <c r="G197">
        <v>1288</v>
      </c>
      <c r="H197">
        <v>695</v>
      </c>
      <c r="I197">
        <v>74</v>
      </c>
      <c r="J197">
        <v>533</v>
      </c>
    </row>
    <row r="198" spans="1:12">
      <c r="B198" t="s">
        <v>13</v>
      </c>
      <c r="C198" t="s">
        <v>14</v>
      </c>
      <c r="D198">
        <v>470</v>
      </c>
      <c r="E198">
        <v>673</v>
      </c>
      <c r="F198">
        <v>650</v>
      </c>
      <c r="G198">
        <v>1280</v>
      </c>
      <c r="H198">
        <v>695</v>
      </c>
      <c r="I198">
        <v>69</v>
      </c>
      <c r="J198">
        <v>534</v>
      </c>
    </row>
    <row r="199" spans="1:12">
      <c r="B199" t="s">
        <v>13</v>
      </c>
      <c r="C199" t="s">
        <v>14</v>
      </c>
      <c r="D199">
        <v>470</v>
      </c>
      <c r="E199">
        <v>674</v>
      </c>
      <c r="F199">
        <v>650</v>
      </c>
      <c r="G199">
        <v>1287</v>
      </c>
      <c r="H199">
        <v>695</v>
      </c>
      <c r="I199">
        <v>72</v>
      </c>
      <c r="J199">
        <v>533</v>
      </c>
    </row>
    <row r="200" spans="1:12">
      <c r="B200" t="s">
        <v>13</v>
      </c>
      <c r="C200" t="s">
        <v>14</v>
      </c>
      <c r="D200">
        <v>470</v>
      </c>
      <c r="E200">
        <v>667</v>
      </c>
      <c r="F200">
        <v>650</v>
      </c>
      <c r="G200">
        <v>1293</v>
      </c>
      <c r="H200">
        <v>695</v>
      </c>
      <c r="I200">
        <v>71</v>
      </c>
      <c r="J200">
        <v>534</v>
      </c>
    </row>
    <row r="201" spans="1:12">
      <c r="B201" t="s">
        <v>13</v>
      </c>
      <c r="C201" t="s">
        <v>14</v>
      </c>
      <c r="D201">
        <v>470</v>
      </c>
      <c r="E201">
        <v>670</v>
      </c>
      <c r="F201">
        <v>650</v>
      </c>
      <c r="G201">
        <v>1301</v>
      </c>
      <c r="H201">
        <v>695</v>
      </c>
      <c r="I201">
        <v>69</v>
      </c>
      <c r="J201">
        <v>533</v>
      </c>
    </row>
    <row r="202" spans="1:12">
      <c r="B202" t="s">
        <v>13</v>
      </c>
      <c r="C202" t="s">
        <v>14</v>
      </c>
      <c r="D202">
        <v>470</v>
      </c>
      <c r="E202">
        <v>666</v>
      </c>
      <c r="F202">
        <v>650</v>
      </c>
      <c r="G202">
        <v>1297</v>
      </c>
      <c r="H202">
        <v>695</v>
      </c>
      <c r="I202">
        <v>75</v>
      </c>
      <c r="J202">
        <v>533</v>
      </c>
    </row>
    <row r="203" spans="1:12">
      <c r="B203" t="s">
        <v>13</v>
      </c>
      <c r="C203" t="s">
        <v>14</v>
      </c>
      <c r="D203">
        <v>470</v>
      </c>
      <c r="E203">
        <v>671</v>
      </c>
      <c r="F203">
        <v>650</v>
      </c>
      <c r="G203">
        <v>1293</v>
      </c>
      <c r="H203">
        <v>695</v>
      </c>
      <c r="I203">
        <v>69</v>
      </c>
      <c r="J203">
        <v>533</v>
      </c>
    </row>
    <row r="204" spans="1:12">
      <c r="A204" t="s">
        <v>15</v>
      </c>
      <c r="D204">
        <f>AVERAGE(D165:D203)</f>
        <v>470</v>
      </c>
      <c r="E204">
        <f t="shared" ref="E204:I204" si="13">AVERAGE(E165:E203)</f>
        <v>685.74358974358972</v>
      </c>
      <c r="F204">
        <f t="shared" si="13"/>
        <v>650</v>
      </c>
      <c r="G204">
        <f t="shared" si="13"/>
        <v>1292.8974358974358</v>
      </c>
      <c r="H204">
        <f t="shared" si="13"/>
        <v>695</v>
      </c>
      <c r="I204">
        <f t="shared" si="13"/>
        <v>76.92307692307692</v>
      </c>
    </row>
    <row r="205" spans="1:12">
      <c r="A205" t="s">
        <v>16</v>
      </c>
      <c r="D205">
        <f>STDEV(D165:D203)</f>
        <v>0</v>
      </c>
      <c r="E205">
        <f t="shared" ref="E205:H205" si="14">STDEV(E165:E203)</f>
        <v>13.766316536574159</v>
      </c>
      <c r="F205">
        <f t="shared" si="14"/>
        <v>0</v>
      </c>
      <c r="G205">
        <f t="shared" si="14"/>
        <v>21.838877539830889</v>
      </c>
      <c r="H205">
        <f t="shared" si="14"/>
        <v>0</v>
      </c>
      <c r="I205">
        <f>STDEV(I165:I203)</f>
        <v>6.5549684466084495</v>
      </c>
    </row>
    <row r="206" spans="1:12">
      <c r="A206">
        <v>7</v>
      </c>
      <c r="B206" t="s">
        <v>13</v>
      </c>
      <c r="C206" t="s">
        <v>14</v>
      </c>
      <c r="D206">
        <v>470</v>
      </c>
      <c r="E206">
        <v>677</v>
      </c>
      <c r="F206">
        <v>650</v>
      </c>
      <c r="G206">
        <v>1401</v>
      </c>
      <c r="H206">
        <v>695</v>
      </c>
      <c r="I206">
        <v>107</v>
      </c>
      <c r="J206">
        <v>533</v>
      </c>
      <c r="L206" t="s">
        <v>103</v>
      </c>
    </row>
    <row r="207" spans="1:12">
      <c r="B207" t="s">
        <v>13</v>
      </c>
      <c r="C207" t="s">
        <v>14</v>
      </c>
      <c r="D207">
        <v>470</v>
      </c>
      <c r="E207">
        <v>689</v>
      </c>
      <c r="F207">
        <v>650</v>
      </c>
      <c r="G207">
        <v>1436</v>
      </c>
      <c r="H207">
        <v>695</v>
      </c>
      <c r="I207">
        <v>107</v>
      </c>
      <c r="J207">
        <v>533</v>
      </c>
    </row>
    <row r="208" spans="1:12">
      <c r="B208" t="s">
        <v>13</v>
      </c>
      <c r="C208" t="s">
        <v>14</v>
      </c>
      <c r="D208">
        <v>470</v>
      </c>
      <c r="E208">
        <v>709</v>
      </c>
      <c r="F208">
        <v>650</v>
      </c>
      <c r="G208">
        <v>1435</v>
      </c>
      <c r="H208">
        <v>695</v>
      </c>
      <c r="I208">
        <v>111</v>
      </c>
      <c r="J208">
        <v>534</v>
      </c>
    </row>
    <row r="209" spans="2:10">
      <c r="B209" t="s">
        <v>13</v>
      </c>
      <c r="C209" t="s">
        <v>14</v>
      </c>
      <c r="D209">
        <v>470</v>
      </c>
      <c r="E209">
        <v>721</v>
      </c>
      <c r="F209">
        <v>650</v>
      </c>
      <c r="G209">
        <v>1381</v>
      </c>
      <c r="H209">
        <v>695</v>
      </c>
      <c r="I209">
        <v>115</v>
      </c>
      <c r="J209">
        <v>533</v>
      </c>
    </row>
    <row r="210" spans="2:10">
      <c r="B210" t="s">
        <v>13</v>
      </c>
      <c r="C210" t="s">
        <v>14</v>
      </c>
      <c r="D210">
        <v>470</v>
      </c>
      <c r="E210">
        <v>697</v>
      </c>
      <c r="F210">
        <v>650</v>
      </c>
      <c r="G210">
        <v>1352</v>
      </c>
      <c r="H210">
        <v>695</v>
      </c>
      <c r="I210">
        <v>115</v>
      </c>
      <c r="J210">
        <v>533</v>
      </c>
    </row>
    <row r="211" spans="2:10">
      <c r="B211" t="s">
        <v>13</v>
      </c>
      <c r="C211" t="s">
        <v>14</v>
      </c>
      <c r="D211">
        <v>470</v>
      </c>
      <c r="E211">
        <v>697</v>
      </c>
      <c r="F211">
        <v>650</v>
      </c>
      <c r="G211">
        <v>1340</v>
      </c>
      <c r="H211">
        <v>695</v>
      </c>
      <c r="I211">
        <v>115</v>
      </c>
      <c r="J211">
        <v>533</v>
      </c>
    </row>
    <row r="212" spans="2:10">
      <c r="B212" t="s">
        <v>13</v>
      </c>
      <c r="C212" t="s">
        <v>14</v>
      </c>
      <c r="D212">
        <v>470</v>
      </c>
      <c r="E212">
        <v>695</v>
      </c>
      <c r="F212">
        <v>650</v>
      </c>
      <c r="G212">
        <v>1333</v>
      </c>
      <c r="H212">
        <v>695</v>
      </c>
      <c r="I212">
        <v>114</v>
      </c>
      <c r="J212">
        <v>533</v>
      </c>
    </row>
    <row r="213" spans="2:10">
      <c r="B213" t="s">
        <v>13</v>
      </c>
      <c r="C213" t="s">
        <v>14</v>
      </c>
      <c r="D213">
        <v>470</v>
      </c>
      <c r="E213">
        <v>696</v>
      </c>
      <c r="F213">
        <v>650</v>
      </c>
      <c r="G213">
        <v>1342</v>
      </c>
      <c r="H213">
        <v>695</v>
      </c>
      <c r="I213">
        <v>116</v>
      </c>
      <c r="J213">
        <v>533</v>
      </c>
    </row>
    <row r="214" spans="2:10">
      <c r="B214" t="s">
        <v>13</v>
      </c>
      <c r="C214" t="s">
        <v>14</v>
      </c>
      <c r="D214">
        <v>470</v>
      </c>
      <c r="E214">
        <v>692</v>
      </c>
      <c r="F214">
        <v>650</v>
      </c>
      <c r="G214">
        <v>1353</v>
      </c>
      <c r="H214">
        <v>695</v>
      </c>
      <c r="I214">
        <v>109</v>
      </c>
      <c r="J214">
        <v>533</v>
      </c>
    </row>
    <row r="215" spans="2:10">
      <c r="B215" t="s">
        <v>13</v>
      </c>
      <c r="C215" t="s">
        <v>14</v>
      </c>
      <c r="D215">
        <v>470</v>
      </c>
      <c r="E215">
        <v>695</v>
      </c>
      <c r="F215">
        <v>650</v>
      </c>
      <c r="G215">
        <v>1352</v>
      </c>
      <c r="H215">
        <v>695</v>
      </c>
      <c r="I215">
        <v>106</v>
      </c>
      <c r="J215">
        <v>533</v>
      </c>
    </row>
    <row r="216" spans="2:10">
      <c r="B216" t="s">
        <v>13</v>
      </c>
      <c r="C216" t="s">
        <v>14</v>
      </c>
      <c r="D216">
        <v>470</v>
      </c>
      <c r="E216">
        <v>691</v>
      </c>
      <c r="F216">
        <v>650</v>
      </c>
      <c r="G216">
        <v>1338</v>
      </c>
      <c r="H216">
        <v>695</v>
      </c>
      <c r="I216">
        <v>104</v>
      </c>
      <c r="J216">
        <v>534</v>
      </c>
    </row>
    <row r="217" spans="2:10">
      <c r="B217" t="s">
        <v>13</v>
      </c>
      <c r="C217" t="s">
        <v>14</v>
      </c>
      <c r="D217">
        <v>470</v>
      </c>
      <c r="E217">
        <v>689</v>
      </c>
      <c r="F217">
        <v>650</v>
      </c>
      <c r="G217">
        <v>1336</v>
      </c>
      <c r="H217">
        <v>695</v>
      </c>
      <c r="I217">
        <v>105</v>
      </c>
      <c r="J217">
        <v>533</v>
      </c>
    </row>
    <row r="218" spans="2:10">
      <c r="B218" t="s">
        <v>13</v>
      </c>
      <c r="C218" t="s">
        <v>14</v>
      </c>
      <c r="D218">
        <v>470</v>
      </c>
      <c r="E218">
        <v>703</v>
      </c>
      <c r="F218">
        <v>650</v>
      </c>
      <c r="G218">
        <v>1335</v>
      </c>
      <c r="H218">
        <v>695</v>
      </c>
      <c r="I218">
        <v>105</v>
      </c>
      <c r="J218">
        <v>533</v>
      </c>
    </row>
    <row r="219" spans="2:10">
      <c r="B219" t="s">
        <v>13</v>
      </c>
      <c r="C219" t="s">
        <v>14</v>
      </c>
      <c r="D219">
        <v>470</v>
      </c>
      <c r="E219">
        <v>714</v>
      </c>
      <c r="F219">
        <v>650</v>
      </c>
      <c r="G219">
        <v>1328</v>
      </c>
      <c r="H219">
        <v>695</v>
      </c>
      <c r="I219">
        <v>107</v>
      </c>
      <c r="J219">
        <v>533</v>
      </c>
    </row>
    <row r="220" spans="2:10">
      <c r="B220" t="s">
        <v>13</v>
      </c>
      <c r="C220" t="s">
        <v>14</v>
      </c>
      <c r="D220">
        <v>470</v>
      </c>
      <c r="E220">
        <v>709</v>
      </c>
      <c r="F220">
        <v>650</v>
      </c>
      <c r="G220">
        <v>1326</v>
      </c>
      <c r="H220">
        <v>695</v>
      </c>
      <c r="I220">
        <v>106</v>
      </c>
      <c r="J220">
        <v>534</v>
      </c>
    </row>
    <row r="221" spans="2:10">
      <c r="B221" t="s">
        <v>13</v>
      </c>
      <c r="C221" t="s">
        <v>14</v>
      </c>
      <c r="D221">
        <v>470</v>
      </c>
      <c r="E221">
        <v>695</v>
      </c>
      <c r="F221">
        <v>650</v>
      </c>
      <c r="G221">
        <v>1346</v>
      </c>
      <c r="H221">
        <v>695</v>
      </c>
      <c r="I221">
        <v>106</v>
      </c>
      <c r="J221">
        <v>533</v>
      </c>
    </row>
    <row r="222" spans="2:10">
      <c r="B222" t="s">
        <v>13</v>
      </c>
      <c r="C222" t="s">
        <v>14</v>
      </c>
      <c r="D222">
        <v>470</v>
      </c>
      <c r="E222">
        <v>686</v>
      </c>
      <c r="F222">
        <v>650</v>
      </c>
      <c r="G222">
        <v>1349</v>
      </c>
      <c r="H222">
        <v>695</v>
      </c>
      <c r="I222">
        <v>106</v>
      </c>
      <c r="J222">
        <v>533</v>
      </c>
    </row>
    <row r="223" spans="2:10">
      <c r="B223" t="s">
        <v>13</v>
      </c>
      <c r="C223" t="s">
        <v>14</v>
      </c>
      <c r="D223">
        <v>470</v>
      </c>
      <c r="E223">
        <v>685</v>
      </c>
      <c r="F223">
        <v>650</v>
      </c>
      <c r="G223">
        <v>1323</v>
      </c>
      <c r="H223">
        <v>695</v>
      </c>
      <c r="I223">
        <v>104</v>
      </c>
      <c r="J223">
        <v>533</v>
      </c>
    </row>
    <row r="224" spans="2:10">
      <c r="B224" t="s">
        <v>13</v>
      </c>
      <c r="C224" t="s">
        <v>14</v>
      </c>
      <c r="D224">
        <v>470</v>
      </c>
      <c r="E224">
        <v>682</v>
      </c>
      <c r="F224">
        <v>650</v>
      </c>
      <c r="G224">
        <v>1305</v>
      </c>
      <c r="H224">
        <v>695</v>
      </c>
      <c r="I224">
        <v>103</v>
      </c>
      <c r="J224">
        <v>533</v>
      </c>
    </row>
    <row r="225" spans="1:12">
      <c r="B225" t="s">
        <v>13</v>
      </c>
      <c r="C225" t="s">
        <v>14</v>
      </c>
      <c r="D225">
        <v>470</v>
      </c>
      <c r="E225">
        <v>684</v>
      </c>
      <c r="F225">
        <v>650</v>
      </c>
      <c r="G225">
        <v>1314</v>
      </c>
      <c r="H225">
        <v>695</v>
      </c>
      <c r="I225">
        <v>105</v>
      </c>
      <c r="J225">
        <v>534</v>
      </c>
    </row>
    <row r="226" spans="1:12">
      <c r="B226" t="s">
        <v>13</v>
      </c>
      <c r="C226" t="s">
        <v>14</v>
      </c>
      <c r="D226">
        <v>470</v>
      </c>
      <c r="E226">
        <v>698</v>
      </c>
      <c r="F226">
        <v>650</v>
      </c>
      <c r="G226">
        <v>1421</v>
      </c>
      <c r="H226">
        <v>695</v>
      </c>
      <c r="I226">
        <v>106</v>
      </c>
      <c r="J226">
        <v>533</v>
      </c>
    </row>
    <row r="227" spans="1:12">
      <c r="B227" t="s">
        <v>13</v>
      </c>
      <c r="C227" t="s">
        <v>14</v>
      </c>
      <c r="D227">
        <v>470</v>
      </c>
      <c r="E227">
        <v>699</v>
      </c>
      <c r="F227">
        <v>650</v>
      </c>
      <c r="G227">
        <v>1758</v>
      </c>
      <c r="H227">
        <v>695</v>
      </c>
      <c r="I227">
        <v>102</v>
      </c>
      <c r="J227">
        <v>533</v>
      </c>
    </row>
    <row r="228" spans="1:12">
      <c r="B228" t="s">
        <v>13</v>
      </c>
      <c r="C228" t="s">
        <v>14</v>
      </c>
      <c r="D228">
        <v>470</v>
      </c>
      <c r="E228">
        <v>693</v>
      </c>
      <c r="F228">
        <v>650</v>
      </c>
      <c r="G228">
        <v>1777</v>
      </c>
      <c r="H228">
        <v>695</v>
      </c>
      <c r="I228">
        <v>98</v>
      </c>
      <c r="J228">
        <v>533</v>
      </c>
    </row>
    <row r="229" spans="1:12">
      <c r="B229" t="s">
        <v>13</v>
      </c>
      <c r="C229" t="s">
        <v>14</v>
      </c>
      <c r="D229">
        <v>470</v>
      </c>
      <c r="E229">
        <v>685</v>
      </c>
      <c r="F229">
        <v>650</v>
      </c>
      <c r="G229">
        <v>1493</v>
      </c>
      <c r="H229">
        <v>695</v>
      </c>
      <c r="I229">
        <v>101</v>
      </c>
      <c r="J229">
        <v>533</v>
      </c>
    </row>
    <row r="230" spans="1:12">
      <c r="B230" t="s">
        <v>13</v>
      </c>
      <c r="C230" t="s">
        <v>14</v>
      </c>
      <c r="D230">
        <v>470</v>
      </c>
      <c r="E230">
        <v>679</v>
      </c>
      <c r="F230">
        <v>650</v>
      </c>
      <c r="G230">
        <v>1394</v>
      </c>
      <c r="H230">
        <v>695</v>
      </c>
      <c r="I230">
        <v>102</v>
      </c>
      <c r="J230">
        <v>533</v>
      </c>
    </row>
    <row r="231" spans="1:12">
      <c r="B231" t="s">
        <v>13</v>
      </c>
      <c r="C231" t="s">
        <v>14</v>
      </c>
      <c r="D231">
        <v>470</v>
      </c>
      <c r="E231">
        <v>680</v>
      </c>
      <c r="F231">
        <v>650</v>
      </c>
      <c r="G231">
        <v>1374</v>
      </c>
      <c r="H231">
        <v>695</v>
      </c>
      <c r="I231">
        <v>101</v>
      </c>
      <c r="J231">
        <v>533</v>
      </c>
    </row>
    <row r="232" spans="1:12">
      <c r="A232" t="s">
        <v>15</v>
      </c>
      <c r="D232">
        <f>AVERAGE(D206:D231)</f>
        <v>470</v>
      </c>
      <c r="E232">
        <f t="shared" ref="E232:I232" si="15">AVERAGE(E206:E231)</f>
        <v>693.84615384615381</v>
      </c>
      <c r="F232">
        <f t="shared" si="15"/>
        <v>650</v>
      </c>
      <c r="G232">
        <f t="shared" si="15"/>
        <v>1393.9230769230769</v>
      </c>
      <c r="H232">
        <f t="shared" si="15"/>
        <v>695</v>
      </c>
      <c r="I232">
        <f t="shared" si="15"/>
        <v>106.76923076923077</v>
      </c>
    </row>
    <row r="233" spans="1:12">
      <c r="A233" t="s">
        <v>16</v>
      </c>
      <c r="D233">
        <f>STDEV(D206:D231)</f>
        <v>0</v>
      </c>
      <c r="E233">
        <f t="shared" ref="E233:H233" si="16">STDEV(E206:E231)</f>
        <v>10.898412022647362</v>
      </c>
      <c r="F233">
        <f t="shared" si="16"/>
        <v>0</v>
      </c>
      <c r="G233">
        <f t="shared" si="16"/>
        <v>118.48710413439028</v>
      </c>
      <c r="H233">
        <f t="shared" si="16"/>
        <v>0</v>
      </c>
      <c r="I233">
        <f>STDEV(I206:I231)</f>
        <v>4.8769473428175738</v>
      </c>
    </row>
    <row r="234" spans="1:12">
      <c r="A234">
        <v>8</v>
      </c>
      <c r="B234" t="s">
        <v>13</v>
      </c>
      <c r="C234" t="s">
        <v>14</v>
      </c>
      <c r="D234">
        <v>470</v>
      </c>
      <c r="E234">
        <v>764</v>
      </c>
      <c r="F234">
        <v>650</v>
      </c>
      <c r="G234">
        <v>1392</v>
      </c>
      <c r="H234">
        <v>695</v>
      </c>
      <c r="I234">
        <v>324</v>
      </c>
      <c r="J234">
        <v>533</v>
      </c>
      <c r="L234" t="s">
        <v>99</v>
      </c>
    </row>
    <row r="235" spans="1:12">
      <c r="B235" t="s">
        <v>13</v>
      </c>
      <c r="C235" t="s">
        <v>14</v>
      </c>
      <c r="D235">
        <v>470</v>
      </c>
      <c r="E235">
        <v>761</v>
      </c>
      <c r="F235">
        <v>650</v>
      </c>
      <c r="G235">
        <v>1387</v>
      </c>
      <c r="H235">
        <v>695</v>
      </c>
      <c r="I235">
        <v>311</v>
      </c>
      <c r="J235">
        <v>533</v>
      </c>
    </row>
    <row r="236" spans="1:12">
      <c r="B236" t="s">
        <v>13</v>
      </c>
      <c r="C236" t="s">
        <v>14</v>
      </c>
      <c r="D236">
        <v>470</v>
      </c>
      <c r="E236">
        <v>751</v>
      </c>
      <c r="F236">
        <v>650</v>
      </c>
      <c r="G236">
        <v>1380</v>
      </c>
      <c r="H236">
        <v>695</v>
      </c>
      <c r="I236">
        <v>296</v>
      </c>
      <c r="J236">
        <v>533</v>
      </c>
    </row>
    <row r="237" spans="1:12">
      <c r="B237" t="s">
        <v>13</v>
      </c>
      <c r="C237" t="s">
        <v>14</v>
      </c>
      <c r="D237">
        <v>470</v>
      </c>
      <c r="E237">
        <v>750</v>
      </c>
      <c r="F237">
        <v>650</v>
      </c>
      <c r="G237">
        <v>1371</v>
      </c>
      <c r="H237">
        <v>695</v>
      </c>
      <c r="I237">
        <v>291</v>
      </c>
      <c r="J237">
        <v>533</v>
      </c>
    </row>
    <row r="238" spans="1:12">
      <c r="B238" t="s">
        <v>13</v>
      </c>
      <c r="C238" t="s">
        <v>14</v>
      </c>
      <c r="D238">
        <v>470</v>
      </c>
      <c r="E238">
        <v>757</v>
      </c>
      <c r="F238">
        <v>650</v>
      </c>
      <c r="G238">
        <v>1364</v>
      </c>
      <c r="H238">
        <v>695</v>
      </c>
      <c r="I238">
        <v>286</v>
      </c>
      <c r="J238">
        <v>533</v>
      </c>
    </row>
    <row r="239" spans="1:12">
      <c r="B239" t="s">
        <v>13</v>
      </c>
      <c r="C239" t="s">
        <v>14</v>
      </c>
      <c r="D239">
        <v>470</v>
      </c>
      <c r="E239">
        <v>758</v>
      </c>
      <c r="F239">
        <v>650</v>
      </c>
      <c r="G239">
        <v>1356</v>
      </c>
      <c r="H239">
        <v>695</v>
      </c>
      <c r="I239">
        <v>275</v>
      </c>
      <c r="J239">
        <v>533</v>
      </c>
    </row>
    <row r="240" spans="1:12">
      <c r="B240" t="s">
        <v>13</v>
      </c>
      <c r="C240" t="s">
        <v>14</v>
      </c>
      <c r="D240">
        <v>470</v>
      </c>
      <c r="E240">
        <v>748</v>
      </c>
      <c r="F240">
        <v>650</v>
      </c>
      <c r="G240">
        <v>1355</v>
      </c>
      <c r="H240">
        <v>695</v>
      </c>
      <c r="I240">
        <v>260</v>
      </c>
      <c r="J240">
        <v>533</v>
      </c>
    </row>
    <row r="241" spans="2:10">
      <c r="B241" t="s">
        <v>13</v>
      </c>
      <c r="C241" t="s">
        <v>14</v>
      </c>
      <c r="D241">
        <v>470</v>
      </c>
      <c r="E241">
        <v>738</v>
      </c>
      <c r="F241">
        <v>650</v>
      </c>
      <c r="G241">
        <v>1352</v>
      </c>
      <c r="H241">
        <v>695</v>
      </c>
      <c r="I241">
        <v>248</v>
      </c>
      <c r="J241">
        <v>533</v>
      </c>
    </row>
    <row r="242" spans="2:10">
      <c r="B242" t="s">
        <v>13</v>
      </c>
      <c r="C242" t="s">
        <v>14</v>
      </c>
      <c r="D242">
        <v>470</v>
      </c>
      <c r="E242">
        <v>733</v>
      </c>
      <c r="F242">
        <v>650</v>
      </c>
      <c r="G242">
        <v>1351</v>
      </c>
      <c r="H242">
        <v>695</v>
      </c>
      <c r="I242">
        <v>231</v>
      </c>
      <c r="J242">
        <v>533</v>
      </c>
    </row>
    <row r="243" spans="2:10">
      <c r="B243" t="s">
        <v>13</v>
      </c>
      <c r="C243" t="s">
        <v>14</v>
      </c>
      <c r="D243">
        <v>470</v>
      </c>
      <c r="E243">
        <v>720</v>
      </c>
      <c r="F243">
        <v>650</v>
      </c>
      <c r="G243">
        <v>1343</v>
      </c>
      <c r="H243">
        <v>695</v>
      </c>
      <c r="I243">
        <v>221</v>
      </c>
      <c r="J243">
        <v>533</v>
      </c>
    </row>
    <row r="244" spans="2:10">
      <c r="B244" t="s">
        <v>13</v>
      </c>
      <c r="C244" t="s">
        <v>14</v>
      </c>
      <c r="D244">
        <v>470</v>
      </c>
      <c r="E244">
        <v>707</v>
      </c>
      <c r="F244">
        <v>650</v>
      </c>
      <c r="G244">
        <v>1345</v>
      </c>
      <c r="H244">
        <v>695</v>
      </c>
      <c r="I244">
        <v>219</v>
      </c>
      <c r="J244">
        <v>533</v>
      </c>
    </row>
    <row r="245" spans="2:10">
      <c r="B245" t="s">
        <v>13</v>
      </c>
      <c r="C245" t="s">
        <v>14</v>
      </c>
      <c r="D245">
        <v>470</v>
      </c>
      <c r="E245">
        <v>707</v>
      </c>
      <c r="F245">
        <v>650</v>
      </c>
      <c r="G245">
        <v>1348</v>
      </c>
      <c r="H245">
        <v>695</v>
      </c>
      <c r="I245">
        <v>215</v>
      </c>
      <c r="J245">
        <v>533</v>
      </c>
    </row>
    <row r="246" spans="2:10">
      <c r="B246" t="s">
        <v>13</v>
      </c>
      <c r="C246" t="s">
        <v>14</v>
      </c>
      <c r="D246">
        <v>470</v>
      </c>
      <c r="E246">
        <v>698</v>
      </c>
      <c r="F246">
        <v>650</v>
      </c>
      <c r="G246">
        <v>1354</v>
      </c>
      <c r="H246">
        <v>695</v>
      </c>
      <c r="I246">
        <v>213</v>
      </c>
      <c r="J246">
        <v>533</v>
      </c>
    </row>
    <row r="247" spans="2:10">
      <c r="B247" t="s">
        <v>13</v>
      </c>
      <c r="C247" t="s">
        <v>14</v>
      </c>
      <c r="D247">
        <v>470</v>
      </c>
      <c r="E247">
        <v>681</v>
      </c>
      <c r="F247">
        <v>650</v>
      </c>
      <c r="G247">
        <v>1367</v>
      </c>
      <c r="H247">
        <v>695</v>
      </c>
      <c r="I247">
        <v>215</v>
      </c>
      <c r="J247">
        <v>533</v>
      </c>
    </row>
    <row r="248" spans="2:10">
      <c r="B248" t="s">
        <v>13</v>
      </c>
      <c r="C248" t="s">
        <v>14</v>
      </c>
      <c r="D248">
        <v>470</v>
      </c>
      <c r="E248">
        <v>683</v>
      </c>
      <c r="F248">
        <v>650</v>
      </c>
      <c r="G248">
        <v>1372</v>
      </c>
      <c r="H248">
        <v>695</v>
      </c>
      <c r="I248">
        <v>219</v>
      </c>
      <c r="J248">
        <v>533</v>
      </c>
    </row>
    <row r="249" spans="2:10">
      <c r="B249" t="s">
        <v>13</v>
      </c>
      <c r="C249" t="s">
        <v>14</v>
      </c>
      <c r="D249">
        <v>470</v>
      </c>
      <c r="E249">
        <v>688</v>
      </c>
      <c r="F249">
        <v>650</v>
      </c>
      <c r="G249">
        <v>1375</v>
      </c>
      <c r="H249">
        <v>695</v>
      </c>
      <c r="I249">
        <v>220</v>
      </c>
      <c r="J249">
        <v>533</v>
      </c>
    </row>
    <row r="250" spans="2:10">
      <c r="B250" t="s">
        <v>13</v>
      </c>
      <c r="C250" t="s">
        <v>14</v>
      </c>
      <c r="D250">
        <v>470</v>
      </c>
      <c r="E250">
        <v>695</v>
      </c>
      <c r="F250">
        <v>650</v>
      </c>
      <c r="G250">
        <v>1385</v>
      </c>
      <c r="H250">
        <v>695</v>
      </c>
      <c r="I250">
        <v>222</v>
      </c>
      <c r="J250">
        <v>533</v>
      </c>
    </row>
    <row r="251" spans="2:10">
      <c r="B251" t="s">
        <v>13</v>
      </c>
      <c r="C251" t="s">
        <v>14</v>
      </c>
      <c r="D251">
        <v>470</v>
      </c>
      <c r="E251">
        <v>700</v>
      </c>
      <c r="F251">
        <v>650</v>
      </c>
      <c r="G251">
        <v>1382</v>
      </c>
      <c r="H251">
        <v>695</v>
      </c>
      <c r="I251">
        <v>226</v>
      </c>
      <c r="J251">
        <v>533</v>
      </c>
    </row>
    <row r="252" spans="2:10">
      <c r="B252" t="s">
        <v>13</v>
      </c>
      <c r="C252" t="s">
        <v>14</v>
      </c>
      <c r="D252">
        <v>470</v>
      </c>
      <c r="E252">
        <v>709</v>
      </c>
      <c r="F252">
        <v>650</v>
      </c>
      <c r="G252">
        <v>1391</v>
      </c>
      <c r="H252">
        <v>695</v>
      </c>
      <c r="I252">
        <v>226</v>
      </c>
      <c r="J252">
        <v>533</v>
      </c>
    </row>
    <row r="253" spans="2:10">
      <c r="B253" t="s">
        <v>13</v>
      </c>
      <c r="C253" t="s">
        <v>14</v>
      </c>
      <c r="D253">
        <v>470</v>
      </c>
      <c r="E253">
        <v>713</v>
      </c>
      <c r="F253">
        <v>650</v>
      </c>
      <c r="G253">
        <v>1385</v>
      </c>
      <c r="H253">
        <v>695</v>
      </c>
      <c r="I253">
        <v>231</v>
      </c>
      <c r="J253">
        <v>533</v>
      </c>
    </row>
    <row r="254" spans="2:10">
      <c r="B254" t="s">
        <v>13</v>
      </c>
      <c r="C254" t="s">
        <v>14</v>
      </c>
      <c r="D254">
        <v>470</v>
      </c>
      <c r="E254">
        <v>715</v>
      </c>
      <c r="F254">
        <v>650</v>
      </c>
      <c r="G254">
        <v>1390</v>
      </c>
      <c r="H254">
        <v>695</v>
      </c>
      <c r="I254">
        <v>231</v>
      </c>
      <c r="J254">
        <v>533</v>
      </c>
    </row>
    <row r="255" spans="2:10">
      <c r="B255" t="s">
        <v>13</v>
      </c>
      <c r="C255" t="s">
        <v>14</v>
      </c>
      <c r="D255">
        <v>470</v>
      </c>
      <c r="E255">
        <v>719</v>
      </c>
      <c r="F255">
        <v>650</v>
      </c>
      <c r="G255">
        <v>1400</v>
      </c>
      <c r="H255">
        <v>695</v>
      </c>
      <c r="I255">
        <v>228</v>
      </c>
      <c r="J255">
        <v>533</v>
      </c>
    </row>
    <row r="256" spans="2:10">
      <c r="B256" t="s">
        <v>13</v>
      </c>
      <c r="C256" t="s">
        <v>14</v>
      </c>
      <c r="D256">
        <v>470</v>
      </c>
      <c r="E256">
        <v>725</v>
      </c>
      <c r="F256">
        <v>650</v>
      </c>
      <c r="G256">
        <v>1405</v>
      </c>
      <c r="H256">
        <v>695</v>
      </c>
      <c r="I256">
        <v>228</v>
      </c>
      <c r="J256">
        <v>533</v>
      </c>
    </row>
    <row r="257" spans="1:12">
      <c r="B257" t="s">
        <v>13</v>
      </c>
      <c r="C257" t="s">
        <v>14</v>
      </c>
      <c r="D257">
        <v>470</v>
      </c>
      <c r="E257">
        <v>726</v>
      </c>
      <c r="F257">
        <v>650</v>
      </c>
      <c r="G257">
        <v>1410</v>
      </c>
      <c r="H257">
        <v>695</v>
      </c>
      <c r="I257">
        <v>225</v>
      </c>
      <c r="J257">
        <v>533</v>
      </c>
    </row>
    <row r="258" spans="1:12">
      <c r="B258" t="s">
        <v>13</v>
      </c>
      <c r="C258" t="s">
        <v>14</v>
      </c>
      <c r="D258">
        <v>470</v>
      </c>
      <c r="E258">
        <v>723</v>
      </c>
      <c r="F258">
        <v>650</v>
      </c>
      <c r="G258">
        <v>1413</v>
      </c>
      <c r="H258">
        <v>695</v>
      </c>
      <c r="I258">
        <v>222</v>
      </c>
      <c r="J258">
        <v>533</v>
      </c>
    </row>
    <row r="259" spans="1:12">
      <c r="B259" t="s">
        <v>13</v>
      </c>
      <c r="C259" t="s">
        <v>14</v>
      </c>
      <c r="D259">
        <v>470</v>
      </c>
      <c r="E259">
        <v>724</v>
      </c>
      <c r="F259">
        <v>650</v>
      </c>
      <c r="G259">
        <v>1410</v>
      </c>
      <c r="H259">
        <v>695</v>
      </c>
      <c r="I259">
        <v>219</v>
      </c>
      <c r="J259">
        <v>533</v>
      </c>
    </row>
    <row r="260" spans="1:12">
      <c r="B260" t="s">
        <v>13</v>
      </c>
      <c r="C260" t="s">
        <v>14</v>
      </c>
      <c r="D260">
        <v>470</v>
      </c>
      <c r="E260">
        <v>730</v>
      </c>
      <c r="F260">
        <v>650</v>
      </c>
      <c r="G260">
        <v>1402</v>
      </c>
      <c r="H260">
        <v>695</v>
      </c>
      <c r="I260">
        <v>218</v>
      </c>
      <c r="J260">
        <v>533</v>
      </c>
    </row>
    <row r="261" spans="1:12">
      <c r="A261" t="s">
        <v>15</v>
      </c>
      <c r="D261">
        <f>AVERAGE(D234:D260)</f>
        <v>470</v>
      </c>
      <c r="E261">
        <f t="shared" ref="E261:I261" si="17">AVERAGE(E234:E260)</f>
        <v>723.07407407407402</v>
      </c>
      <c r="F261">
        <f t="shared" si="17"/>
        <v>650</v>
      </c>
      <c r="G261">
        <f t="shared" si="17"/>
        <v>1377.2222222222222</v>
      </c>
      <c r="H261">
        <f t="shared" si="17"/>
        <v>695</v>
      </c>
      <c r="I261">
        <f t="shared" si="17"/>
        <v>241.4814814814815</v>
      </c>
    </row>
    <row r="262" spans="1:12">
      <c r="A262" t="s">
        <v>16</v>
      </c>
      <c r="D262">
        <f>STDEV(D234:D260)</f>
        <v>0</v>
      </c>
      <c r="E262">
        <f t="shared" ref="E262:H262" si="18">STDEV(E234:E260)</f>
        <v>24.381465100683354</v>
      </c>
      <c r="F262">
        <f t="shared" si="18"/>
        <v>0</v>
      </c>
      <c r="G262">
        <f t="shared" si="18"/>
        <v>21.81448589519805</v>
      </c>
      <c r="H262">
        <f t="shared" si="18"/>
        <v>0</v>
      </c>
      <c r="I262">
        <f>STDEV(I234:I260)</f>
        <v>32.771200267179175</v>
      </c>
    </row>
    <row r="263" spans="1:12">
      <c r="A263">
        <v>9</v>
      </c>
      <c r="B263" t="s">
        <v>13</v>
      </c>
      <c r="C263" t="s">
        <v>14</v>
      </c>
      <c r="D263">
        <v>470</v>
      </c>
      <c r="E263">
        <v>656</v>
      </c>
      <c r="F263">
        <v>650</v>
      </c>
      <c r="G263">
        <v>1302</v>
      </c>
      <c r="H263">
        <v>695</v>
      </c>
      <c r="I263">
        <v>205</v>
      </c>
      <c r="J263">
        <v>533</v>
      </c>
      <c r="L263" t="s">
        <v>104</v>
      </c>
    </row>
    <row r="264" spans="1:12">
      <c r="B264" t="s">
        <v>13</v>
      </c>
      <c r="C264" t="s">
        <v>14</v>
      </c>
      <c r="D264">
        <v>470</v>
      </c>
      <c r="E264">
        <v>655</v>
      </c>
      <c r="F264">
        <v>650</v>
      </c>
      <c r="G264">
        <v>1308</v>
      </c>
      <c r="H264">
        <v>695</v>
      </c>
      <c r="I264">
        <v>206</v>
      </c>
      <c r="J264">
        <v>533</v>
      </c>
    </row>
    <row r="265" spans="1:12">
      <c r="B265" t="s">
        <v>13</v>
      </c>
      <c r="C265" t="s">
        <v>14</v>
      </c>
      <c r="D265">
        <v>470</v>
      </c>
      <c r="E265">
        <v>653</v>
      </c>
      <c r="F265">
        <v>650</v>
      </c>
      <c r="G265">
        <v>1307</v>
      </c>
      <c r="H265">
        <v>695</v>
      </c>
      <c r="I265">
        <v>206</v>
      </c>
      <c r="J265">
        <v>533</v>
      </c>
    </row>
    <row r="266" spans="1:12">
      <c r="B266" t="s">
        <v>13</v>
      </c>
      <c r="C266" t="s">
        <v>14</v>
      </c>
      <c r="D266">
        <v>470</v>
      </c>
      <c r="E266">
        <v>652</v>
      </c>
      <c r="F266">
        <v>650</v>
      </c>
      <c r="G266">
        <v>1306</v>
      </c>
      <c r="H266">
        <v>695</v>
      </c>
      <c r="I266">
        <v>205</v>
      </c>
      <c r="J266">
        <v>533</v>
      </c>
    </row>
    <row r="267" spans="1:12">
      <c r="B267" t="s">
        <v>13</v>
      </c>
      <c r="C267" t="s">
        <v>14</v>
      </c>
      <c r="D267">
        <v>470</v>
      </c>
      <c r="E267">
        <v>655</v>
      </c>
      <c r="F267">
        <v>650</v>
      </c>
      <c r="G267">
        <v>1310</v>
      </c>
      <c r="H267">
        <v>695</v>
      </c>
      <c r="I267">
        <v>203</v>
      </c>
      <c r="J267">
        <v>533</v>
      </c>
    </row>
    <row r="268" spans="1:12">
      <c r="B268" t="s">
        <v>13</v>
      </c>
      <c r="C268" t="s">
        <v>14</v>
      </c>
      <c r="D268">
        <v>470</v>
      </c>
      <c r="E268">
        <v>654</v>
      </c>
      <c r="F268">
        <v>650</v>
      </c>
      <c r="G268">
        <v>1314</v>
      </c>
      <c r="H268">
        <v>695</v>
      </c>
      <c r="I268">
        <v>203</v>
      </c>
      <c r="J268">
        <v>533</v>
      </c>
    </row>
    <row r="269" spans="1:12">
      <c r="B269" t="s">
        <v>13</v>
      </c>
      <c r="C269" t="s">
        <v>14</v>
      </c>
      <c r="D269">
        <v>470</v>
      </c>
      <c r="E269">
        <v>656</v>
      </c>
      <c r="F269">
        <v>650</v>
      </c>
      <c r="G269">
        <v>1314</v>
      </c>
      <c r="H269">
        <v>695</v>
      </c>
      <c r="I269">
        <v>204</v>
      </c>
      <c r="J269">
        <v>533</v>
      </c>
    </row>
    <row r="270" spans="1:12">
      <c r="B270" t="s">
        <v>13</v>
      </c>
      <c r="C270" t="s">
        <v>14</v>
      </c>
      <c r="D270">
        <v>470</v>
      </c>
      <c r="E270">
        <v>655</v>
      </c>
      <c r="F270">
        <v>650</v>
      </c>
      <c r="G270">
        <v>1317</v>
      </c>
      <c r="H270">
        <v>695</v>
      </c>
      <c r="I270">
        <v>206</v>
      </c>
      <c r="J270">
        <v>533</v>
      </c>
    </row>
    <row r="271" spans="1:12">
      <c r="B271" t="s">
        <v>13</v>
      </c>
      <c r="C271" t="s">
        <v>14</v>
      </c>
      <c r="D271">
        <v>470</v>
      </c>
      <c r="E271">
        <v>654</v>
      </c>
      <c r="F271">
        <v>650</v>
      </c>
      <c r="G271">
        <v>1316</v>
      </c>
      <c r="H271">
        <v>695</v>
      </c>
      <c r="I271">
        <v>208</v>
      </c>
      <c r="J271">
        <v>533</v>
      </c>
    </row>
    <row r="272" spans="1:12">
      <c r="B272" t="s">
        <v>13</v>
      </c>
      <c r="C272" t="s">
        <v>14</v>
      </c>
      <c r="D272">
        <v>470</v>
      </c>
      <c r="E272">
        <v>654</v>
      </c>
      <c r="F272">
        <v>650</v>
      </c>
      <c r="G272">
        <v>1315</v>
      </c>
      <c r="H272">
        <v>695</v>
      </c>
      <c r="I272">
        <v>205</v>
      </c>
      <c r="J272">
        <v>533</v>
      </c>
    </row>
    <row r="273" spans="2:10">
      <c r="B273" t="s">
        <v>13</v>
      </c>
      <c r="C273" t="s">
        <v>14</v>
      </c>
      <c r="D273">
        <v>470</v>
      </c>
      <c r="E273">
        <v>654</v>
      </c>
      <c r="F273">
        <v>650</v>
      </c>
      <c r="G273">
        <v>1314</v>
      </c>
      <c r="H273">
        <v>695</v>
      </c>
      <c r="I273">
        <v>206</v>
      </c>
      <c r="J273">
        <v>532</v>
      </c>
    </row>
    <row r="274" spans="2:10">
      <c r="B274" t="s">
        <v>13</v>
      </c>
      <c r="C274" t="s">
        <v>14</v>
      </c>
      <c r="D274">
        <v>470</v>
      </c>
      <c r="E274">
        <v>655</v>
      </c>
      <c r="F274">
        <v>650</v>
      </c>
      <c r="G274">
        <v>1317</v>
      </c>
      <c r="H274">
        <v>695</v>
      </c>
      <c r="I274">
        <v>202</v>
      </c>
      <c r="J274">
        <v>533</v>
      </c>
    </row>
    <row r="275" spans="2:10">
      <c r="B275" t="s">
        <v>13</v>
      </c>
      <c r="C275" t="s">
        <v>14</v>
      </c>
      <c r="D275">
        <v>470</v>
      </c>
      <c r="E275">
        <v>654</v>
      </c>
      <c r="F275">
        <v>650</v>
      </c>
      <c r="G275">
        <v>1322</v>
      </c>
      <c r="H275">
        <v>695</v>
      </c>
      <c r="I275">
        <v>203</v>
      </c>
      <c r="J275">
        <v>533</v>
      </c>
    </row>
    <row r="276" spans="2:10">
      <c r="B276" t="s">
        <v>13</v>
      </c>
      <c r="C276" t="s">
        <v>14</v>
      </c>
      <c r="D276">
        <v>470</v>
      </c>
      <c r="E276">
        <v>655</v>
      </c>
      <c r="F276">
        <v>650</v>
      </c>
      <c r="G276">
        <v>1321</v>
      </c>
      <c r="H276">
        <v>695</v>
      </c>
      <c r="I276">
        <v>203</v>
      </c>
      <c r="J276">
        <v>533</v>
      </c>
    </row>
    <row r="277" spans="2:10">
      <c r="B277" t="s">
        <v>13</v>
      </c>
      <c r="C277" t="s">
        <v>14</v>
      </c>
      <c r="D277">
        <v>470</v>
      </c>
      <c r="E277">
        <v>656</v>
      </c>
      <c r="F277">
        <v>650</v>
      </c>
      <c r="G277">
        <v>1323</v>
      </c>
      <c r="H277">
        <v>695</v>
      </c>
      <c r="I277">
        <v>202</v>
      </c>
      <c r="J277">
        <v>533</v>
      </c>
    </row>
    <row r="278" spans="2:10">
      <c r="B278" t="s">
        <v>13</v>
      </c>
      <c r="C278" t="s">
        <v>14</v>
      </c>
      <c r="D278">
        <v>470</v>
      </c>
      <c r="E278">
        <v>657</v>
      </c>
      <c r="F278">
        <v>650</v>
      </c>
      <c r="G278">
        <v>1316</v>
      </c>
      <c r="H278">
        <v>695</v>
      </c>
      <c r="I278">
        <v>201</v>
      </c>
      <c r="J278">
        <v>533</v>
      </c>
    </row>
    <row r="279" spans="2:10">
      <c r="B279" t="s">
        <v>13</v>
      </c>
      <c r="C279" t="s">
        <v>14</v>
      </c>
      <c r="D279">
        <v>470</v>
      </c>
      <c r="E279">
        <v>654</v>
      </c>
      <c r="F279">
        <v>650</v>
      </c>
      <c r="G279">
        <v>1320</v>
      </c>
      <c r="H279">
        <v>695</v>
      </c>
      <c r="I279">
        <v>203</v>
      </c>
      <c r="J279">
        <v>533</v>
      </c>
    </row>
    <row r="280" spans="2:10">
      <c r="B280" t="s">
        <v>13</v>
      </c>
      <c r="C280" t="s">
        <v>14</v>
      </c>
      <c r="D280">
        <v>470</v>
      </c>
      <c r="E280">
        <v>656</v>
      </c>
      <c r="F280">
        <v>650</v>
      </c>
      <c r="G280">
        <v>1318</v>
      </c>
      <c r="H280">
        <v>695</v>
      </c>
      <c r="I280">
        <v>203</v>
      </c>
      <c r="J280">
        <v>533</v>
      </c>
    </row>
    <row r="281" spans="2:10">
      <c r="B281" t="s">
        <v>13</v>
      </c>
      <c r="C281" t="s">
        <v>14</v>
      </c>
      <c r="D281">
        <v>470</v>
      </c>
      <c r="E281">
        <v>655</v>
      </c>
      <c r="F281">
        <v>650</v>
      </c>
      <c r="G281">
        <v>1322</v>
      </c>
      <c r="H281">
        <v>695</v>
      </c>
      <c r="I281">
        <v>205</v>
      </c>
      <c r="J281">
        <v>533</v>
      </c>
    </row>
    <row r="282" spans="2:10">
      <c r="B282" t="s">
        <v>13</v>
      </c>
      <c r="C282" t="s">
        <v>14</v>
      </c>
      <c r="D282">
        <v>470</v>
      </c>
      <c r="E282">
        <v>655</v>
      </c>
      <c r="F282">
        <v>650</v>
      </c>
      <c r="G282">
        <v>1320</v>
      </c>
      <c r="H282">
        <v>695</v>
      </c>
      <c r="I282">
        <v>202</v>
      </c>
      <c r="J282">
        <v>533</v>
      </c>
    </row>
    <row r="283" spans="2:10">
      <c r="B283" t="s">
        <v>13</v>
      </c>
      <c r="C283" t="s">
        <v>14</v>
      </c>
      <c r="D283">
        <v>470</v>
      </c>
      <c r="E283">
        <v>654</v>
      </c>
      <c r="F283">
        <v>650</v>
      </c>
      <c r="G283">
        <v>1314</v>
      </c>
      <c r="H283">
        <v>695</v>
      </c>
      <c r="I283">
        <v>200</v>
      </c>
      <c r="J283">
        <v>533</v>
      </c>
    </row>
    <row r="284" spans="2:10">
      <c r="B284" t="s">
        <v>13</v>
      </c>
      <c r="C284" t="s">
        <v>14</v>
      </c>
      <c r="D284">
        <v>470</v>
      </c>
      <c r="E284">
        <v>654</v>
      </c>
      <c r="F284">
        <v>650</v>
      </c>
      <c r="G284">
        <v>1319</v>
      </c>
      <c r="H284">
        <v>695</v>
      </c>
      <c r="I284">
        <v>203</v>
      </c>
      <c r="J284">
        <v>533</v>
      </c>
    </row>
    <row r="285" spans="2:10">
      <c r="B285" t="s">
        <v>13</v>
      </c>
      <c r="C285" t="s">
        <v>14</v>
      </c>
      <c r="D285">
        <v>470</v>
      </c>
      <c r="E285">
        <v>658</v>
      </c>
      <c r="F285">
        <v>650</v>
      </c>
      <c r="G285">
        <v>1320</v>
      </c>
      <c r="H285">
        <v>695</v>
      </c>
      <c r="I285">
        <v>202</v>
      </c>
      <c r="J285">
        <v>533</v>
      </c>
    </row>
    <row r="286" spans="2:10">
      <c r="B286" t="s">
        <v>13</v>
      </c>
      <c r="C286" t="s">
        <v>14</v>
      </c>
      <c r="D286">
        <v>470</v>
      </c>
      <c r="E286">
        <v>657</v>
      </c>
      <c r="F286">
        <v>650</v>
      </c>
      <c r="G286">
        <v>1321</v>
      </c>
      <c r="H286">
        <v>695</v>
      </c>
      <c r="I286">
        <v>203</v>
      </c>
      <c r="J286">
        <v>533</v>
      </c>
    </row>
    <row r="287" spans="2:10">
      <c r="B287" t="s">
        <v>13</v>
      </c>
      <c r="C287" t="s">
        <v>14</v>
      </c>
      <c r="D287">
        <v>470</v>
      </c>
      <c r="E287">
        <v>656</v>
      </c>
      <c r="F287">
        <v>650</v>
      </c>
      <c r="G287">
        <v>1322</v>
      </c>
      <c r="H287">
        <v>695</v>
      </c>
      <c r="I287">
        <v>201</v>
      </c>
      <c r="J287">
        <v>533</v>
      </c>
    </row>
    <row r="288" spans="2:10">
      <c r="B288" t="s">
        <v>13</v>
      </c>
      <c r="C288" t="s">
        <v>14</v>
      </c>
      <c r="D288">
        <v>470</v>
      </c>
      <c r="E288">
        <v>659</v>
      </c>
      <c r="F288">
        <v>650</v>
      </c>
      <c r="G288">
        <v>1324</v>
      </c>
      <c r="H288">
        <v>695</v>
      </c>
      <c r="I288">
        <v>203</v>
      </c>
      <c r="J288">
        <v>533</v>
      </c>
    </row>
    <row r="289" spans="2:10">
      <c r="B289" t="s">
        <v>13</v>
      </c>
      <c r="C289" t="s">
        <v>14</v>
      </c>
      <c r="D289">
        <v>470</v>
      </c>
      <c r="E289">
        <v>659</v>
      </c>
      <c r="F289">
        <v>650</v>
      </c>
      <c r="G289">
        <v>1324</v>
      </c>
      <c r="H289">
        <v>695</v>
      </c>
      <c r="I289">
        <v>202</v>
      </c>
      <c r="J289">
        <v>533</v>
      </c>
    </row>
    <row r="290" spans="2:10">
      <c r="B290" t="s">
        <v>13</v>
      </c>
      <c r="C290" t="s">
        <v>14</v>
      </c>
      <c r="D290">
        <v>470</v>
      </c>
      <c r="E290">
        <v>658</v>
      </c>
      <c r="F290">
        <v>650</v>
      </c>
      <c r="G290">
        <v>1324</v>
      </c>
      <c r="H290">
        <v>695</v>
      </c>
      <c r="I290">
        <v>201</v>
      </c>
      <c r="J290">
        <v>533</v>
      </c>
    </row>
    <row r="291" spans="2:10">
      <c r="B291" t="s">
        <v>13</v>
      </c>
      <c r="C291" t="s">
        <v>14</v>
      </c>
      <c r="D291">
        <v>470</v>
      </c>
      <c r="E291">
        <v>656</v>
      </c>
      <c r="F291">
        <v>650</v>
      </c>
      <c r="G291">
        <v>1324</v>
      </c>
      <c r="H291">
        <v>695</v>
      </c>
      <c r="I291">
        <v>204</v>
      </c>
      <c r="J291">
        <v>533</v>
      </c>
    </row>
    <row r="292" spans="2:10">
      <c r="B292" t="s">
        <v>13</v>
      </c>
      <c r="C292" t="s">
        <v>14</v>
      </c>
      <c r="D292">
        <v>470</v>
      </c>
      <c r="E292">
        <v>660</v>
      </c>
      <c r="F292">
        <v>650</v>
      </c>
      <c r="G292">
        <v>1330</v>
      </c>
      <c r="H292">
        <v>695</v>
      </c>
      <c r="I292">
        <v>202</v>
      </c>
      <c r="J292">
        <v>533</v>
      </c>
    </row>
    <row r="293" spans="2:10">
      <c r="B293" t="s">
        <v>13</v>
      </c>
      <c r="C293" t="s">
        <v>14</v>
      </c>
      <c r="D293">
        <v>470</v>
      </c>
      <c r="E293">
        <v>658</v>
      </c>
      <c r="F293">
        <v>650</v>
      </c>
      <c r="G293">
        <v>1326</v>
      </c>
      <c r="H293">
        <v>695</v>
      </c>
      <c r="I293">
        <v>201</v>
      </c>
      <c r="J293">
        <v>533</v>
      </c>
    </row>
    <row r="294" spans="2:10">
      <c r="B294" t="s">
        <v>13</v>
      </c>
      <c r="C294" t="s">
        <v>14</v>
      </c>
      <c r="D294">
        <v>470</v>
      </c>
      <c r="E294">
        <v>658</v>
      </c>
      <c r="F294">
        <v>650</v>
      </c>
      <c r="G294">
        <v>1326</v>
      </c>
      <c r="H294">
        <v>695</v>
      </c>
      <c r="I294">
        <v>202</v>
      </c>
      <c r="J294">
        <v>533</v>
      </c>
    </row>
    <row r="295" spans="2:10">
      <c r="B295" t="s">
        <v>13</v>
      </c>
      <c r="C295" t="s">
        <v>14</v>
      </c>
      <c r="D295">
        <v>470</v>
      </c>
      <c r="E295">
        <v>655</v>
      </c>
      <c r="F295">
        <v>650</v>
      </c>
      <c r="G295">
        <v>1325</v>
      </c>
      <c r="H295">
        <v>695</v>
      </c>
      <c r="I295">
        <v>205</v>
      </c>
      <c r="J295">
        <v>533</v>
      </c>
    </row>
    <row r="296" spans="2:10">
      <c r="B296" t="s">
        <v>13</v>
      </c>
      <c r="C296" t="s">
        <v>14</v>
      </c>
      <c r="D296">
        <v>470</v>
      </c>
      <c r="E296">
        <v>657</v>
      </c>
      <c r="F296">
        <v>650</v>
      </c>
      <c r="G296">
        <v>1326</v>
      </c>
      <c r="H296">
        <v>695</v>
      </c>
      <c r="I296">
        <v>204</v>
      </c>
      <c r="J296">
        <v>533</v>
      </c>
    </row>
    <row r="297" spans="2:10">
      <c r="B297" t="s">
        <v>13</v>
      </c>
      <c r="C297" t="s">
        <v>14</v>
      </c>
      <c r="D297">
        <v>470</v>
      </c>
      <c r="E297">
        <v>661</v>
      </c>
      <c r="F297">
        <v>650</v>
      </c>
      <c r="G297">
        <v>1323</v>
      </c>
      <c r="H297">
        <v>695</v>
      </c>
      <c r="I297">
        <v>201</v>
      </c>
      <c r="J297">
        <v>533</v>
      </c>
    </row>
    <row r="298" spans="2:10">
      <c r="B298" t="s">
        <v>13</v>
      </c>
      <c r="C298" t="s">
        <v>14</v>
      </c>
      <c r="D298">
        <v>470</v>
      </c>
      <c r="E298">
        <v>657</v>
      </c>
      <c r="F298">
        <v>650</v>
      </c>
      <c r="G298">
        <v>1324</v>
      </c>
      <c r="H298">
        <v>695</v>
      </c>
      <c r="I298">
        <v>200</v>
      </c>
      <c r="J298">
        <v>533</v>
      </c>
    </row>
    <row r="299" spans="2:10">
      <c r="B299" t="s">
        <v>13</v>
      </c>
      <c r="C299" t="s">
        <v>14</v>
      </c>
      <c r="D299">
        <v>470</v>
      </c>
      <c r="E299">
        <v>655</v>
      </c>
      <c r="F299">
        <v>650</v>
      </c>
      <c r="G299">
        <v>1324</v>
      </c>
      <c r="H299">
        <v>695</v>
      </c>
      <c r="I299">
        <v>201</v>
      </c>
      <c r="J299">
        <v>532</v>
      </c>
    </row>
    <row r="300" spans="2:10">
      <c r="B300" t="s">
        <v>13</v>
      </c>
      <c r="C300" t="s">
        <v>14</v>
      </c>
      <c r="D300">
        <v>470</v>
      </c>
      <c r="E300">
        <v>657</v>
      </c>
      <c r="F300">
        <v>650</v>
      </c>
      <c r="G300">
        <v>1323</v>
      </c>
      <c r="H300">
        <v>695</v>
      </c>
      <c r="I300">
        <v>203</v>
      </c>
      <c r="J300">
        <v>533</v>
      </c>
    </row>
    <row r="301" spans="2:10">
      <c r="B301" t="s">
        <v>13</v>
      </c>
      <c r="C301" t="s">
        <v>14</v>
      </c>
      <c r="D301">
        <v>470</v>
      </c>
      <c r="E301">
        <v>659</v>
      </c>
      <c r="F301">
        <v>650</v>
      </c>
      <c r="G301">
        <v>1324</v>
      </c>
      <c r="H301">
        <v>695</v>
      </c>
      <c r="I301">
        <v>202</v>
      </c>
      <c r="J301">
        <v>533</v>
      </c>
    </row>
    <row r="302" spans="2:10">
      <c r="B302" t="s">
        <v>13</v>
      </c>
      <c r="C302" t="s">
        <v>14</v>
      </c>
      <c r="D302">
        <v>470</v>
      </c>
      <c r="E302">
        <v>659</v>
      </c>
      <c r="F302">
        <v>650</v>
      </c>
      <c r="G302">
        <v>1328</v>
      </c>
      <c r="H302">
        <v>695</v>
      </c>
      <c r="I302">
        <v>200</v>
      </c>
      <c r="J302">
        <v>533</v>
      </c>
    </row>
    <row r="303" spans="2:10">
      <c r="B303" t="s">
        <v>13</v>
      </c>
      <c r="C303" t="s">
        <v>14</v>
      </c>
      <c r="D303">
        <v>470</v>
      </c>
      <c r="E303">
        <v>656</v>
      </c>
      <c r="F303">
        <v>650</v>
      </c>
      <c r="G303">
        <v>1323</v>
      </c>
      <c r="H303">
        <v>695</v>
      </c>
      <c r="I303">
        <v>200</v>
      </c>
      <c r="J303">
        <v>533</v>
      </c>
    </row>
    <row r="304" spans="2:10">
      <c r="B304" t="s">
        <v>13</v>
      </c>
      <c r="C304" t="s">
        <v>14</v>
      </c>
      <c r="D304">
        <v>470</v>
      </c>
      <c r="E304">
        <v>657</v>
      </c>
      <c r="F304">
        <v>650</v>
      </c>
      <c r="G304">
        <v>1320</v>
      </c>
      <c r="H304">
        <v>695</v>
      </c>
      <c r="I304">
        <v>204</v>
      </c>
      <c r="J304">
        <v>533</v>
      </c>
    </row>
    <row r="305" spans="2:10">
      <c r="B305" t="s">
        <v>13</v>
      </c>
      <c r="C305" t="s">
        <v>14</v>
      </c>
      <c r="D305">
        <v>470</v>
      </c>
      <c r="E305">
        <v>657</v>
      </c>
      <c r="F305">
        <v>650</v>
      </c>
      <c r="G305">
        <v>1326</v>
      </c>
      <c r="H305">
        <v>695</v>
      </c>
      <c r="I305">
        <v>202</v>
      </c>
      <c r="J305">
        <v>533</v>
      </c>
    </row>
    <row r="306" spans="2:10">
      <c r="B306" t="s">
        <v>13</v>
      </c>
      <c r="C306" t="s">
        <v>14</v>
      </c>
      <c r="D306">
        <v>470</v>
      </c>
      <c r="E306">
        <v>657</v>
      </c>
      <c r="F306">
        <v>650</v>
      </c>
      <c r="G306">
        <v>1327</v>
      </c>
      <c r="H306">
        <v>695</v>
      </c>
      <c r="I306">
        <v>199</v>
      </c>
      <c r="J306">
        <v>532</v>
      </c>
    </row>
    <row r="307" spans="2:10">
      <c r="B307" t="s">
        <v>13</v>
      </c>
      <c r="C307" t="s">
        <v>14</v>
      </c>
      <c r="D307">
        <v>470</v>
      </c>
      <c r="E307">
        <v>659</v>
      </c>
      <c r="F307">
        <v>650</v>
      </c>
      <c r="G307">
        <v>1325</v>
      </c>
      <c r="H307">
        <v>695</v>
      </c>
      <c r="I307">
        <v>199</v>
      </c>
      <c r="J307">
        <v>533</v>
      </c>
    </row>
    <row r="308" spans="2:10">
      <c r="B308" t="s">
        <v>13</v>
      </c>
      <c r="C308" t="s">
        <v>14</v>
      </c>
      <c r="D308">
        <v>470</v>
      </c>
      <c r="E308">
        <v>657</v>
      </c>
      <c r="F308">
        <v>650</v>
      </c>
      <c r="G308">
        <v>1324</v>
      </c>
      <c r="H308">
        <v>695</v>
      </c>
      <c r="I308">
        <v>202</v>
      </c>
      <c r="J308">
        <v>533</v>
      </c>
    </row>
    <row r="309" spans="2:10">
      <c r="B309" t="s">
        <v>13</v>
      </c>
      <c r="C309" t="s">
        <v>14</v>
      </c>
      <c r="D309">
        <v>470</v>
      </c>
      <c r="E309">
        <v>655</v>
      </c>
      <c r="F309">
        <v>650</v>
      </c>
      <c r="G309">
        <v>1330</v>
      </c>
      <c r="H309">
        <v>695</v>
      </c>
      <c r="I309">
        <v>201</v>
      </c>
      <c r="J309">
        <v>533</v>
      </c>
    </row>
    <row r="310" spans="2:10">
      <c r="B310" t="s">
        <v>13</v>
      </c>
      <c r="C310" t="s">
        <v>14</v>
      </c>
      <c r="D310">
        <v>470</v>
      </c>
      <c r="E310">
        <v>656</v>
      </c>
      <c r="F310">
        <v>650</v>
      </c>
      <c r="G310">
        <v>1328</v>
      </c>
      <c r="H310">
        <v>695</v>
      </c>
      <c r="I310">
        <v>203</v>
      </c>
      <c r="J310">
        <v>533</v>
      </c>
    </row>
    <row r="311" spans="2:10">
      <c r="B311" t="s">
        <v>13</v>
      </c>
      <c r="C311" t="s">
        <v>14</v>
      </c>
      <c r="D311">
        <v>470</v>
      </c>
      <c r="E311">
        <v>656</v>
      </c>
      <c r="F311">
        <v>650</v>
      </c>
      <c r="G311">
        <v>1325</v>
      </c>
      <c r="H311">
        <v>695</v>
      </c>
      <c r="I311">
        <v>202</v>
      </c>
      <c r="J311">
        <v>533</v>
      </c>
    </row>
    <row r="312" spans="2:10">
      <c r="B312" t="s">
        <v>13</v>
      </c>
      <c r="C312" t="s">
        <v>14</v>
      </c>
      <c r="D312">
        <v>470</v>
      </c>
      <c r="E312">
        <v>656</v>
      </c>
      <c r="F312">
        <v>650</v>
      </c>
      <c r="G312">
        <v>1327</v>
      </c>
      <c r="H312">
        <v>695</v>
      </c>
      <c r="I312">
        <v>200</v>
      </c>
      <c r="J312">
        <v>533</v>
      </c>
    </row>
    <row r="313" spans="2:10">
      <c r="B313" t="s">
        <v>13</v>
      </c>
      <c r="C313" t="s">
        <v>14</v>
      </c>
      <c r="D313">
        <v>470</v>
      </c>
      <c r="E313">
        <v>656</v>
      </c>
      <c r="F313">
        <v>650</v>
      </c>
      <c r="G313">
        <v>1326</v>
      </c>
      <c r="H313">
        <v>695</v>
      </c>
      <c r="I313">
        <v>201</v>
      </c>
      <c r="J313">
        <v>533</v>
      </c>
    </row>
    <row r="314" spans="2:10">
      <c r="B314" t="s">
        <v>13</v>
      </c>
      <c r="C314" t="s">
        <v>14</v>
      </c>
      <c r="D314">
        <v>470</v>
      </c>
      <c r="E314">
        <v>656</v>
      </c>
      <c r="F314">
        <v>650</v>
      </c>
      <c r="G314">
        <v>1324</v>
      </c>
      <c r="H314">
        <v>695</v>
      </c>
      <c r="I314">
        <v>200</v>
      </c>
      <c r="J314">
        <v>533</v>
      </c>
    </row>
    <row r="315" spans="2:10">
      <c r="B315" t="s">
        <v>13</v>
      </c>
      <c r="C315" t="s">
        <v>14</v>
      </c>
      <c r="D315">
        <v>470</v>
      </c>
      <c r="E315">
        <v>655</v>
      </c>
      <c r="F315">
        <v>650</v>
      </c>
      <c r="G315">
        <v>1321</v>
      </c>
      <c r="H315">
        <v>695</v>
      </c>
      <c r="I315">
        <v>200</v>
      </c>
      <c r="J315">
        <v>533</v>
      </c>
    </row>
    <row r="316" spans="2:10">
      <c r="B316" t="s">
        <v>13</v>
      </c>
      <c r="C316" t="s">
        <v>14</v>
      </c>
      <c r="D316">
        <v>470</v>
      </c>
      <c r="E316">
        <v>653</v>
      </c>
      <c r="F316">
        <v>650</v>
      </c>
      <c r="G316">
        <v>1327</v>
      </c>
      <c r="H316">
        <v>695</v>
      </c>
      <c r="I316">
        <v>205</v>
      </c>
      <c r="J316">
        <v>533</v>
      </c>
    </row>
    <row r="317" spans="2:10">
      <c r="B317" t="s">
        <v>13</v>
      </c>
      <c r="C317" t="s">
        <v>14</v>
      </c>
      <c r="D317">
        <v>470</v>
      </c>
      <c r="E317">
        <v>657</v>
      </c>
      <c r="F317">
        <v>650</v>
      </c>
      <c r="G317">
        <v>1327</v>
      </c>
      <c r="H317">
        <v>695</v>
      </c>
      <c r="I317">
        <v>206</v>
      </c>
      <c r="J317">
        <v>533</v>
      </c>
    </row>
    <row r="318" spans="2:10">
      <c r="B318" t="s">
        <v>13</v>
      </c>
      <c r="C318" t="s">
        <v>14</v>
      </c>
      <c r="D318">
        <v>470</v>
      </c>
      <c r="E318">
        <v>656</v>
      </c>
      <c r="F318">
        <v>650</v>
      </c>
      <c r="G318">
        <v>1326</v>
      </c>
      <c r="H318">
        <v>695</v>
      </c>
      <c r="I318">
        <v>202</v>
      </c>
      <c r="J318">
        <v>532</v>
      </c>
    </row>
    <row r="319" spans="2:10">
      <c r="B319" t="s">
        <v>13</v>
      </c>
      <c r="C319" t="s">
        <v>14</v>
      </c>
      <c r="D319">
        <v>470</v>
      </c>
      <c r="E319">
        <v>657</v>
      </c>
      <c r="F319">
        <v>650</v>
      </c>
      <c r="G319">
        <v>1326</v>
      </c>
      <c r="H319">
        <v>695</v>
      </c>
      <c r="I319">
        <v>201</v>
      </c>
      <c r="J319">
        <v>532</v>
      </c>
    </row>
    <row r="320" spans="2:10">
      <c r="B320" t="s">
        <v>13</v>
      </c>
      <c r="C320" t="s">
        <v>14</v>
      </c>
      <c r="D320">
        <v>470</v>
      </c>
      <c r="E320">
        <v>654</v>
      </c>
      <c r="F320">
        <v>650</v>
      </c>
      <c r="G320">
        <v>1326</v>
      </c>
      <c r="H320">
        <v>695</v>
      </c>
      <c r="I320">
        <v>199</v>
      </c>
      <c r="J320">
        <v>533</v>
      </c>
    </row>
    <row r="321" spans="2:10">
      <c r="B321" t="s">
        <v>13</v>
      </c>
      <c r="C321" t="s">
        <v>14</v>
      </c>
      <c r="D321">
        <v>470</v>
      </c>
      <c r="E321">
        <v>654</v>
      </c>
      <c r="F321">
        <v>650</v>
      </c>
      <c r="G321">
        <v>1323</v>
      </c>
      <c r="H321">
        <v>695</v>
      </c>
      <c r="I321">
        <v>199</v>
      </c>
      <c r="J321">
        <v>533</v>
      </c>
    </row>
    <row r="322" spans="2:10">
      <c r="B322" t="s">
        <v>13</v>
      </c>
      <c r="C322" t="s">
        <v>14</v>
      </c>
      <c r="D322">
        <v>470</v>
      </c>
      <c r="E322">
        <v>652</v>
      </c>
      <c r="F322">
        <v>650</v>
      </c>
      <c r="G322">
        <v>1324</v>
      </c>
      <c r="H322">
        <v>695</v>
      </c>
      <c r="I322">
        <v>203</v>
      </c>
      <c r="J322">
        <v>533</v>
      </c>
    </row>
    <row r="323" spans="2:10">
      <c r="B323" t="s">
        <v>13</v>
      </c>
      <c r="C323" t="s">
        <v>14</v>
      </c>
      <c r="D323">
        <v>470</v>
      </c>
      <c r="E323">
        <v>654</v>
      </c>
      <c r="F323">
        <v>650</v>
      </c>
      <c r="G323">
        <v>1328</v>
      </c>
      <c r="H323">
        <v>695</v>
      </c>
      <c r="I323">
        <v>204</v>
      </c>
      <c r="J323">
        <v>532</v>
      </c>
    </row>
    <row r="324" spans="2:10">
      <c r="B324" t="s">
        <v>13</v>
      </c>
      <c r="C324" t="s">
        <v>14</v>
      </c>
      <c r="D324">
        <v>470</v>
      </c>
      <c r="E324">
        <v>654</v>
      </c>
      <c r="F324">
        <v>650</v>
      </c>
      <c r="G324">
        <v>1323</v>
      </c>
      <c r="H324">
        <v>695</v>
      </c>
      <c r="I324">
        <v>200</v>
      </c>
      <c r="J324">
        <v>533</v>
      </c>
    </row>
    <row r="325" spans="2:10">
      <c r="B325" t="s">
        <v>13</v>
      </c>
      <c r="C325" t="s">
        <v>14</v>
      </c>
      <c r="D325">
        <v>470</v>
      </c>
      <c r="E325">
        <v>654</v>
      </c>
      <c r="F325">
        <v>650</v>
      </c>
      <c r="G325">
        <v>1321</v>
      </c>
      <c r="H325">
        <v>695</v>
      </c>
      <c r="I325">
        <v>200</v>
      </c>
      <c r="J325">
        <v>532</v>
      </c>
    </row>
    <row r="326" spans="2:10">
      <c r="B326" t="s">
        <v>13</v>
      </c>
      <c r="C326" t="s">
        <v>14</v>
      </c>
      <c r="D326">
        <v>470</v>
      </c>
      <c r="E326">
        <v>656</v>
      </c>
      <c r="F326">
        <v>650</v>
      </c>
      <c r="G326">
        <v>1322</v>
      </c>
      <c r="H326">
        <v>695</v>
      </c>
      <c r="I326">
        <v>202</v>
      </c>
      <c r="J326">
        <v>533</v>
      </c>
    </row>
    <row r="327" spans="2:10">
      <c r="B327" t="s">
        <v>13</v>
      </c>
      <c r="C327" t="s">
        <v>14</v>
      </c>
      <c r="D327">
        <v>470</v>
      </c>
      <c r="E327">
        <v>652</v>
      </c>
      <c r="F327">
        <v>650</v>
      </c>
      <c r="G327">
        <v>1325</v>
      </c>
      <c r="H327">
        <v>695</v>
      </c>
      <c r="I327">
        <v>202</v>
      </c>
      <c r="J327">
        <v>533</v>
      </c>
    </row>
    <row r="328" spans="2:10">
      <c r="B328" t="s">
        <v>13</v>
      </c>
      <c r="C328" t="s">
        <v>14</v>
      </c>
      <c r="D328">
        <v>470</v>
      </c>
      <c r="E328">
        <v>652</v>
      </c>
      <c r="F328">
        <v>650</v>
      </c>
      <c r="G328">
        <v>1324</v>
      </c>
      <c r="H328">
        <v>695</v>
      </c>
      <c r="I328">
        <v>202</v>
      </c>
      <c r="J328">
        <v>533</v>
      </c>
    </row>
    <row r="329" spans="2:10">
      <c r="B329" t="s">
        <v>13</v>
      </c>
      <c r="C329" t="s">
        <v>14</v>
      </c>
      <c r="D329">
        <v>470</v>
      </c>
      <c r="E329">
        <v>654</v>
      </c>
      <c r="F329">
        <v>650</v>
      </c>
      <c r="G329">
        <v>1324</v>
      </c>
      <c r="H329">
        <v>695</v>
      </c>
      <c r="I329">
        <v>201</v>
      </c>
      <c r="J329">
        <v>533</v>
      </c>
    </row>
    <row r="330" spans="2:10">
      <c r="B330" t="s">
        <v>13</v>
      </c>
      <c r="C330" t="s">
        <v>14</v>
      </c>
      <c r="D330">
        <v>470</v>
      </c>
      <c r="E330">
        <v>653</v>
      </c>
      <c r="F330">
        <v>650</v>
      </c>
      <c r="G330">
        <v>1321</v>
      </c>
      <c r="H330">
        <v>695</v>
      </c>
      <c r="I330">
        <v>201</v>
      </c>
      <c r="J330">
        <v>532</v>
      </c>
    </row>
    <row r="331" spans="2:10">
      <c r="B331" t="s">
        <v>13</v>
      </c>
      <c r="C331" t="s">
        <v>14</v>
      </c>
      <c r="D331">
        <v>470</v>
      </c>
      <c r="E331">
        <v>653</v>
      </c>
      <c r="F331">
        <v>650</v>
      </c>
      <c r="G331">
        <v>1323</v>
      </c>
      <c r="H331">
        <v>695</v>
      </c>
      <c r="I331">
        <v>202</v>
      </c>
      <c r="J331">
        <v>533</v>
      </c>
    </row>
    <row r="332" spans="2:10">
      <c r="B332" t="s">
        <v>13</v>
      </c>
      <c r="C332" t="s">
        <v>14</v>
      </c>
      <c r="D332">
        <v>470</v>
      </c>
      <c r="E332">
        <v>649</v>
      </c>
      <c r="F332">
        <v>650</v>
      </c>
      <c r="G332">
        <v>1322</v>
      </c>
      <c r="H332">
        <v>695</v>
      </c>
      <c r="I332">
        <v>202</v>
      </c>
      <c r="J332">
        <v>533</v>
      </c>
    </row>
    <row r="333" spans="2:10">
      <c r="B333" t="s">
        <v>13</v>
      </c>
      <c r="C333" t="s">
        <v>14</v>
      </c>
      <c r="D333">
        <v>470</v>
      </c>
      <c r="E333">
        <v>652</v>
      </c>
      <c r="F333">
        <v>650</v>
      </c>
      <c r="G333">
        <v>1320</v>
      </c>
      <c r="H333">
        <v>695</v>
      </c>
      <c r="I333">
        <v>199</v>
      </c>
      <c r="J333">
        <v>533</v>
      </c>
    </row>
    <row r="334" spans="2:10">
      <c r="B334" t="s">
        <v>13</v>
      </c>
      <c r="C334" t="s">
        <v>14</v>
      </c>
      <c r="D334">
        <v>470</v>
      </c>
      <c r="E334">
        <v>651</v>
      </c>
      <c r="F334">
        <v>650</v>
      </c>
      <c r="G334">
        <v>1318</v>
      </c>
      <c r="H334">
        <v>695</v>
      </c>
      <c r="I334">
        <v>202</v>
      </c>
      <c r="J334">
        <v>533</v>
      </c>
    </row>
    <row r="335" spans="2:10">
      <c r="B335" t="s">
        <v>13</v>
      </c>
      <c r="C335" t="s">
        <v>14</v>
      </c>
      <c r="D335">
        <v>470</v>
      </c>
      <c r="E335">
        <v>651</v>
      </c>
      <c r="F335">
        <v>650</v>
      </c>
      <c r="G335">
        <v>1320</v>
      </c>
      <c r="H335">
        <v>695</v>
      </c>
      <c r="I335">
        <v>204</v>
      </c>
      <c r="J335">
        <v>533</v>
      </c>
    </row>
    <row r="336" spans="2:10">
      <c r="B336" t="s">
        <v>13</v>
      </c>
      <c r="C336" t="s">
        <v>14</v>
      </c>
      <c r="D336">
        <v>470</v>
      </c>
      <c r="E336">
        <v>649</v>
      </c>
      <c r="F336">
        <v>650</v>
      </c>
      <c r="G336">
        <v>1314</v>
      </c>
      <c r="H336">
        <v>695</v>
      </c>
      <c r="I336">
        <v>203</v>
      </c>
      <c r="J336">
        <v>533</v>
      </c>
    </row>
    <row r="337" spans="2:10">
      <c r="B337" t="s">
        <v>13</v>
      </c>
      <c r="C337" t="s">
        <v>14</v>
      </c>
      <c r="D337">
        <v>470</v>
      </c>
      <c r="E337">
        <v>650</v>
      </c>
      <c r="F337">
        <v>650</v>
      </c>
      <c r="G337">
        <v>1311</v>
      </c>
      <c r="H337">
        <v>695</v>
      </c>
      <c r="I337">
        <v>200</v>
      </c>
      <c r="J337">
        <v>533</v>
      </c>
    </row>
    <row r="338" spans="2:10">
      <c r="B338" t="s">
        <v>13</v>
      </c>
      <c r="C338" t="s">
        <v>14</v>
      </c>
      <c r="D338">
        <v>470</v>
      </c>
      <c r="E338">
        <v>654</v>
      </c>
      <c r="F338">
        <v>650</v>
      </c>
      <c r="G338">
        <v>1311</v>
      </c>
      <c r="H338">
        <v>695</v>
      </c>
      <c r="I338">
        <v>202</v>
      </c>
      <c r="J338">
        <v>533</v>
      </c>
    </row>
    <row r="339" spans="2:10">
      <c r="B339" t="s">
        <v>13</v>
      </c>
      <c r="C339" t="s">
        <v>14</v>
      </c>
      <c r="D339">
        <v>470</v>
      </c>
      <c r="E339">
        <v>655</v>
      </c>
      <c r="F339">
        <v>650</v>
      </c>
      <c r="G339">
        <v>1311</v>
      </c>
      <c r="H339">
        <v>695</v>
      </c>
      <c r="I339">
        <v>201</v>
      </c>
      <c r="J339">
        <v>533</v>
      </c>
    </row>
    <row r="340" spans="2:10">
      <c r="B340" t="s">
        <v>13</v>
      </c>
      <c r="C340" t="s">
        <v>14</v>
      </c>
      <c r="D340">
        <v>470</v>
      </c>
      <c r="E340">
        <v>652</v>
      </c>
      <c r="F340">
        <v>650</v>
      </c>
      <c r="G340">
        <v>1313</v>
      </c>
      <c r="H340">
        <v>695</v>
      </c>
      <c r="I340">
        <v>205</v>
      </c>
      <c r="J340">
        <v>533</v>
      </c>
    </row>
    <row r="341" spans="2:10">
      <c r="B341" t="s">
        <v>13</v>
      </c>
      <c r="C341" t="s">
        <v>14</v>
      </c>
      <c r="D341">
        <v>470</v>
      </c>
      <c r="E341">
        <v>650</v>
      </c>
      <c r="F341">
        <v>650</v>
      </c>
      <c r="G341">
        <v>1307</v>
      </c>
      <c r="H341">
        <v>695</v>
      </c>
      <c r="I341">
        <v>201</v>
      </c>
      <c r="J341">
        <v>533</v>
      </c>
    </row>
    <row r="342" spans="2:10">
      <c r="B342" t="s">
        <v>13</v>
      </c>
      <c r="C342" t="s">
        <v>14</v>
      </c>
      <c r="D342">
        <v>470</v>
      </c>
      <c r="E342">
        <v>653</v>
      </c>
      <c r="F342">
        <v>650</v>
      </c>
      <c r="G342">
        <v>1304</v>
      </c>
      <c r="H342">
        <v>695</v>
      </c>
      <c r="I342">
        <v>200</v>
      </c>
      <c r="J342">
        <v>533</v>
      </c>
    </row>
    <row r="343" spans="2:10">
      <c r="B343" t="s">
        <v>13</v>
      </c>
      <c r="C343" t="s">
        <v>14</v>
      </c>
      <c r="D343">
        <v>470</v>
      </c>
      <c r="E343">
        <v>651</v>
      </c>
      <c r="F343">
        <v>650</v>
      </c>
      <c r="G343">
        <v>1303</v>
      </c>
      <c r="H343">
        <v>695</v>
      </c>
      <c r="I343">
        <v>203</v>
      </c>
      <c r="J343">
        <v>533</v>
      </c>
    </row>
    <row r="344" spans="2:10">
      <c r="B344" t="s">
        <v>13</v>
      </c>
      <c r="C344" t="s">
        <v>14</v>
      </c>
      <c r="D344">
        <v>470</v>
      </c>
      <c r="E344">
        <v>649</v>
      </c>
      <c r="F344">
        <v>650</v>
      </c>
      <c r="G344">
        <v>1302</v>
      </c>
      <c r="H344">
        <v>695</v>
      </c>
      <c r="I344">
        <v>202</v>
      </c>
      <c r="J344">
        <v>533</v>
      </c>
    </row>
    <row r="345" spans="2:10">
      <c r="B345" t="s">
        <v>13</v>
      </c>
      <c r="C345" t="s">
        <v>14</v>
      </c>
      <c r="D345">
        <v>470</v>
      </c>
      <c r="E345">
        <v>654</v>
      </c>
      <c r="F345">
        <v>650</v>
      </c>
      <c r="G345">
        <v>1302</v>
      </c>
      <c r="H345">
        <v>695</v>
      </c>
      <c r="I345">
        <v>195</v>
      </c>
      <c r="J345">
        <v>533</v>
      </c>
    </row>
    <row r="346" spans="2:10">
      <c r="B346" t="s">
        <v>13</v>
      </c>
      <c r="C346" t="s">
        <v>14</v>
      </c>
      <c r="D346">
        <v>470</v>
      </c>
      <c r="E346">
        <v>653</v>
      </c>
      <c r="F346">
        <v>650</v>
      </c>
      <c r="G346">
        <v>1303</v>
      </c>
      <c r="H346">
        <v>695</v>
      </c>
      <c r="I346">
        <v>205</v>
      </c>
      <c r="J346">
        <v>533</v>
      </c>
    </row>
    <row r="347" spans="2:10">
      <c r="B347" t="s">
        <v>13</v>
      </c>
      <c r="C347" t="s">
        <v>14</v>
      </c>
      <c r="D347">
        <v>470</v>
      </c>
      <c r="E347">
        <v>651</v>
      </c>
      <c r="F347">
        <v>650</v>
      </c>
      <c r="G347">
        <v>1300</v>
      </c>
      <c r="H347">
        <v>695</v>
      </c>
      <c r="I347">
        <v>200</v>
      </c>
      <c r="J347">
        <v>533</v>
      </c>
    </row>
    <row r="348" spans="2:10">
      <c r="B348" t="s">
        <v>13</v>
      </c>
      <c r="C348" t="s">
        <v>14</v>
      </c>
      <c r="D348">
        <v>470</v>
      </c>
      <c r="E348">
        <v>655</v>
      </c>
      <c r="F348">
        <v>650</v>
      </c>
      <c r="G348">
        <v>1306</v>
      </c>
      <c r="H348">
        <v>695</v>
      </c>
      <c r="I348">
        <v>201</v>
      </c>
      <c r="J348">
        <v>533</v>
      </c>
    </row>
    <row r="349" spans="2:10">
      <c r="B349" t="s">
        <v>13</v>
      </c>
      <c r="C349" t="s">
        <v>14</v>
      </c>
      <c r="D349">
        <v>470</v>
      </c>
      <c r="E349">
        <v>650</v>
      </c>
      <c r="F349">
        <v>650</v>
      </c>
      <c r="G349">
        <v>1305</v>
      </c>
      <c r="H349">
        <v>695</v>
      </c>
      <c r="I349">
        <v>206</v>
      </c>
      <c r="J349">
        <v>532</v>
      </c>
    </row>
    <row r="350" spans="2:10">
      <c r="B350" t="s">
        <v>13</v>
      </c>
      <c r="C350" t="s">
        <v>14</v>
      </c>
      <c r="D350">
        <v>470</v>
      </c>
      <c r="E350">
        <v>654</v>
      </c>
      <c r="F350">
        <v>650</v>
      </c>
      <c r="G350">
        <v>1300</v>
      </c>
      <c r="H350">
        <v>695</v>
      </c>
      <c r="I350">
        <v>201</v>
      </c>
      <c r="J350">
        <v>533</v>
      </c>
    </row>
    <row r="351" spans="2:10">
      <c r="B351" t="s">
        <v>13</v>
      </c>
      <c r="C351" t="s">
        <v>14</v>
      </c>
      <c r="D351">
        <v>470</v>
      </c>
      <c r="E351">
        <v>656</v>
      </c>
      <c r="F351">
        <v>650</v>
      </c>
      <c r="G351">
        <v>1303</v>
      </c>
      <c r="H351">
        <v>695</v>
      </c>
      <c r="I351">
        <v>206</v>
      </c>
      <c r="J351">
        <v>533</v>
      </c>
    </row>
    <row r="352" spans="2:10">
      <c r="B352" t="s">
        <v>13</v>
      </c>
      <c r="C352" t="s">
        <v>14</v>
      </c>
      <c r="D352">
        <v>470</v>
      </c>
      <c r="E352">
        <v>655</v>
      </c>
      <c r="F352">
        <v>650</v>
      </c>
      <c r="G352">
        <v>1294</v>
      </c>
      <c r="H352">
        <v>695</v>
      </c>
      <c r="I352">
        <v>200</v>
      </c>
      <c r="J352">
        <v>533</v>
      </c>
    </row>
    <row r="353" spans="1:10">
      <c r="B353" t="s">
        <v>13</v>
      </c>
      <c r="C353" t="s">
        <v>14</v>
      </c>
      <c r="D353">
        <v>470</v>
      </c>
      <c r="E353">
        <v>655</v>
      </c>
      <c r="F353">
        <v>650</v>
      </c>
      <c r="G353">
        <v>1300</v>
      </c>
      <c r="H353">
        <v>695</v>
      </c>
      <c r="I353">
        <v>203</v>
      </c>
      <c r="J353">
        <v>533</v>
      </c>
    </row>
    <row r="354" spans="1:10">
      <c r="B354" t="s">
        <v>13</v>
      </c>
      <c r="C354" t="s">
        <v>14</v>
      </c>
      <c r="D354">
        <v>470</v>
      </c>
      <c r="E354">
        <v>651</v>
      </c>
      <c r="F354">
        <v>650</v>
      </c>
      <c r="G354">
        <v>1296</v>
      </c>
      <c r="H354">
        <v>695</v>
      </c>
      <c r="I354">
        <v>201</v>
      </c>
      <c r="J354">
        <v>532</v>
      </c>
    </row>
    <row r="355" spans="1:10">
      <c r="B355" t="s">
        <v>13</v>
      </c>
      <c r="C355" t="s">
        <v>14</v>
      </c>
      <c r="D355">
        <v>470</v>
      </c>
      <c r="E355">
        <v>655</v>
      </c>
      <c r="F355">
        <v>650</v>
      </c>
      <c r="G355">
        <v>1299</v>
      </c>
      <c r="H355">
        <v>695</v>
      </c>
      <c r="I355">
        <v>203</v>
      </c>
      <c r="J355">
        <v>533</v>
      </c>
    </row>
    <row r="356" spans="1:10">
      <c r="B356" t="s">
        <v>13</v>
      </c>
      <c r="C356" t="s">
        <v>14</v>
      </c>
      <c r="D356">
        <v>470</v>
      </c>
      <c r="E356">
        <v>652</v>
      </c>
      <c r="F356">
        <v>650</v>
      </c>
      <c r="G356">
        <v>1294</v>
      </c>
      <c r="H356">
        <v>695</v>
      </c>
      <c r="I356">
        <v>204</v>
      </c>
      <c r="J356">
        <v>532</v>
      </c>
    </row>
    <row r="357" spans="1:10">
      <c r="B357" t="s">
        <v>13</v>
      </c>
      <c r="C357" t="s">
        <v>14</v>
      </c>
      <c r="D357">
        <v>470</v>
      </c>
      <c r="E357">
        <v>654</v>
      </c>
      <c r="F357">
        <v>650</v>
      </c>
      <c r="G357">
        <v>1297</v>
      </c>
      <c r="H357">
        <v>695</v>
      </c>
      <c r="I357">
        <v>205</v>
      </c>
      <c r="J357">
        <v>533</v>
      </c>
    </row>
    <row r="358" spans="1:10">
      <c r="B358" t="s">
        <v>13</v>
      </c>
      <c r="C358" t="s">
        <v>14</v>
      </c>
      <c r="D358">
        <v>470</v>
      </c>
      <c r="E358">
        <v>652</v>
      </c>
      <c r="F358">
        <v>650</v>
      </c>
      <c r="G358">
        <v>1291</v>
      </c>
      <c r="H358">
        <v>695</v>
      </c>
      <c r="I358">
        <v>203</v>
      </c>
      <c r="J358">
        <v>533</v>
      </c>
    </row>
    <row r="359" spans="1:10">
      <c r="A359" t="s">
        <v>15</v>
      </c>
      <c r="D359">
        <f>AVERAGE(D263:D358)</f>
        <v>470</v>
      </c>
      <c r="E359">
        <f t="shared" ref="E359:I359" si="19">AVERAGE(E263:E358)</f>
        <v>654.71875</v>
      </c>
      <c r="F359">
        <f t="shared" si="19"/>
        <v>650</v>
      </c>
      <c r="G359">
        <f t="shared" si="19"/>
        <v>1317.03125</v>
      </c>
      <c r="H359">
        <f t="shared" si="19"/>
        <v>695</v>
      </c>
      <c r="I359">
        <f t="shared" si="19"/>
        <v>202.29166666666666</v>
      </c>
    </row>
    <row r="360" spans="1:10">
      <c r="A360" t="s">
        <v>16</v>
      </c>
      <c r="D360">
        <f>STDEV(D263:D358)</f>
        <v>0</v>
      </c>
      <c r="E360">
        <f t="shared" ref="E360:H360" si="20">STDEV(E263:E358)</f>
        <v>2.5244202044075492</v>
      </c>
      <c r="F360">
        <f t="shared" si="20"/>
        <v>0</v>
      </c>
      <c r="G360">
        <f t="shared" si="20"/>
        <v>9.8402536606158257</v>
      </c>
      <c r="H360">
        <f t="shared" si="20"/>
        <v>0</v>
      </c>
      <c r="I360">
        <f>STDEV(I263:I358)</f>
        <v>2.1221472078839931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Z102"/>
  <sheetViews>
    <sheetView tabSelected="1" topLeftCell="E4" workbookViewId="0">
      <selection activeCell="K64" sqref="K64"/>
    </sheetView>
  </sheetViews>
  <sheetFormatPr defaultColWidth="8.85546875" defaultRowHeight="12.75"/>
  <cols>
    <col min="12" max="12" width="9.85546875" customWidth="1"/>
  </cols>
  <sheetData>
    <row r="1" spans="1:26" ht="13.5" thickBot="1">
      <c r="A1" t="s">
        <v>35</v>
      </c>
      <c r="B1" t="s">
        <v>1</v>
      </c>
      <c r="C1" t="s">
        <v>2</v>
      </c>
      <c r="D1" t="s">
        <v>4</v>
      </c>
      <c r="E1" t="s">
        <v>5</v>
      </c>
      <c r="F1" t="s">
        <v>4</v>
      </c>
      <c r="G1" t="s">
        <v>6</v>
      </c>
      <c r="I1" t="s">
        <v>7</v>
      </c>
      <c r="J1" t="s">
        <v>8</v>
      </c>
      <c r="K1" s="2" t="s">
        <v>9</v>
      </c>
      <c r="L1" t="s">
        <v>10</v>
      </c>
      <c r="N1" t="s">
        <v>21</v>
      </c>
      <c r="Q1" s="4" t="s">
        <v>26</v>
      </c>
      <c r="R1" s="5"/>
      <c r="S1" s="5"/>
      <c r="T1" s="5"/>
      <c r="U1" s="6"/>
    </row>
    <row r="2" spans="1:26" s="5" customFormat="1">
      <c r="A2" s="4">
        <v>1</v>
      </c>
      <c r="B2" s="32">
        <v>41472</v>
      </c>
      <c r="C2" s="33">
        <v>0.73263888888888884</v>
      </c>
      <c r="D2" s="5">
        <v>470</v>
      </c>
      <c r="E2" s="5">
        <v>109</v>
      </c>
      <c r="F2" s="5">
        <v>650</v>
      </c>
      <c r="G2" s="5">
        <v>419</v>
      </c>
      <c r="H2" s="5">
        <v>695</v>
      </c>
      <c r="I2" s="5">
        <v>49</v>
      </c>
      <c r="J2" s="5">
        <v>538</v>
      </c>
      <c r="K2" s="5">
        <v>11.9</v>
      </c>
      <c r="L2" s="5" t="s">
        <v>37</v>
      </c>
      <c r="N2" s="5" t="s">
        <v>22</v>
      </c>
      <c r="Q2" s="7"/>
      <c r="R2" s="8"/>
      <c r="S2" s="8"/>
      <c r="T2" s="8"/>
      <c r="U2" s="9"/>
    </row>
    <row r="3" spans="1:26" s="8" customFormat="1">
      <c r="A3" s="7"/>
      <c r="B3" s="8" t="s">
        <v>13</v>
      </c>
      <c r="C3" s="8" t="s">
        <v>14</v>
      </c>
      <c r="D3" s="8">
        <v>470</v>
      </c>
      <c r="E3" s="8">
        <v>108</v>
      </c>
      <c r="F3" s="8">
        <v>650</v>
      </c>
      <c r="G3" s="8">
        <v>418</v>
      </c>
      <c r="H3" s="8">
        <v>695</v>
      </c>
      <c r="I3" s="8">
        <v>51</v>
      </c>
      <c r="J3" s="8">
        <v>538</v>
      </c>
      <c r="N3" s="8" t="s">
        <v>23</v>
      </c>
      <c r="Q3" s="7" t="s">
        <v>29</v>
      </c>
      <c r="R3" s="8" t="s">
        <v>28</v>
      </c>
      <c r="S3" s="8" t="s">
        <v>30</v>
      </c>
      <c r="T3" s="8" t="s">
        <v>31</v>
      </c>
      <c r="U3" s="9" t="s">
        <v>32</v>
      </c>
    </row>
    <row r="4" spans="1:26" s="8" customFormat="1">
      <c r="A4" s="7"/>
      <c r="B4" s="8" t="s">
        <v>13</v>
      </c>
      <c r="C4" s="8" t="s">
        <v>14</v>
      </c>
      <c r="D4" s="8">
        <v>470</v>
      </c>
      <c r="E4" s="8">
        <v>109</v>
      </c>
      <c r="F4" s="8">
        <v>650</v>
      </c>
      <c r="G4" s="8">
        <v>417</v>
      </c>
      <c r="H4" s="8">
        <v>695</v>
      </c>
      <c r="I4" s="8">
        <v>50</v>
      </c>
      <c r="J4" s="8">
        <v>538</v>
      </c>
      <c r="N4" s="8" t="s">
        <v>24</v>
      </c>
      <c r="Q4" s="7">
        <v>470</v>
      </c>
      <c r="R4" s="8">
        <v>1.049E-5</v>
      </c>
      <c r="S4" s="8">
        <v>45</v>
      </c>
      <c r="T4" s="8">
        <v>49.452054794520549</v>
      </c>
      <c r="U4" s="9">
        <v>2.0141244023314333</v>
      </c>
    </row>
    <row r="5" spans="1:26" s="8" customFormat="1">
      <c r="A5" s="7"/>
      <c r="B5" s="8" t="s">
        <v>13</v>
      </c>
      <c r="C5" s="8" t="s">
        <v>14</v>
      </c>
      <c r="D5" s="8">
        <v>470</v>
      </c>
      <c r="E5" s="8">
        <v>111</v>
      </c>
      <c r="F5" s="8">
        <v>650</v>
      </c>
      <c r="G5" s="8">
        <v>415</v>
      </c>
      <c r="H5" s="8">
        <v>695</v>
      </c>
      <c r="I5" s="8">
        <v>50</v>
      </c>
      <c r="J5" s="8">
        <v>538</v>
      </c>
      <c r="Q5" s="7">
        <v>650</v>
      </c>
      <c r="R5" s="8">
        <v>3.5149999999999998E-6</v>
      </c>
      <c r="S5" s="8">
        <v>30</v>
      </c>
      <c r="T5" s="8">
        <v>39.19178082191781</v>
      </c>
      <c r="U5" s="9">
        <v>3.2857331933619265</v>
      </c>
    </row>
    <row r="6" spans="1:26" s="8" customFormat="1" ht="13.5" thickBot="1">
      <c r="A6" s="7"/>
      <c r="B6" s="8" t="s">
        <v>13</v>
      </c>
      <c r="C6" s="8" t="s">
        <v>14</v>
      </c>
      <c r="D6" s="8">
        <v>470</v>
      </c>
      <c r="E6" s="8">
        <v>109</v>
      </c>
      <c r="F6" s="8">
        <v>650</v>
      </c>
      <c r="G6" s="8">
        <v>415</v>
      </c>
      <c r="H6" s="8">
        <v>695</v>
      </c>
      <c r="I6" s="8">
        <v>52</v>
      </c>
      <c r="J6" s="8">
        <v>538</v>
      </c>
      <c r="Q6" s="10">
        <v>695</v>
      </c>
      <c r="R6" s="11">
        <v>1.2E-2</v>
      </c>
      <c r="S6" s="11">
        <v>46</v>
      </c>
      <c r="T6" s="11">
        <v>48.630136986301373</v>
      </c>
      <c r="U6" s="12">
        <v>2.674503325204491</v>
      </c>
    </row>
    <row r="7" spans="1:26" s="8" customFormat="1" ht="15">
      <c r="A7" s="7"/>
      <c r="B7" s="8" t="s">
        <v>13</v>
      </c>
      <c r="C7" s="8" t="s">
        <v>14</v>
      </c>
      <c r="D7" s="8">
        <v>470</v>
      </c>
      <c r="E7" s="8">
        <v>111</v>
      </c>
      <c r="F7" s="8">
        <v>650</v>
      </c>
      <c r="G7" s="8">
        <v>416</v>
      </c>
      <c r="H7" s="8">
        <v>695</v>
      </c>
      <c r="I7" s="8">
        <v>49</v>
      </c>
      <c r="J7" s="8">
        <v>538</v>
      </c>
      <c r="N7" s="35" t="s">
        <v>38</v>
      </c>
      <c r="O7" s="37" t="s">
        <v>29</v>
      </c>
      <c r="P7" s="37" t="s">
        <v>39</v>
      </c>
      <c r="Q7" s="37" t="s">
        <v>16</v>
      </c>
      <c r="R7" s="37" t="s">
        <v>118</v>
      </c>
      <c r="S7" s="37" t="s">
        <v>29</v>
      </c>
      <c r="T7" s="37" t="s">
        <v>39</v>
      </c>
      <c r="U7" s="37" t="s">
        <v>16</v>
      </c>
      <c r="V7" s="37" t="s">
        <v>118</v>
      </c>
      <c r="W7" s="37" t="s">
        <v>29</v>
      </c>
      <c r="X7" s="37" t="s">
        <v>39</v>
      </c>
      <c r="Y7" s="37" t="s">
        <v>16</v>
      </c>
      <c r="Z7" s="38" t="s">
        <v>118</v>
      </c>
    </row>
    <row r="8" spans="1:26" s="8" customFormat="1">
      <c r="A8" s="7"/>
      <c r="B8" s="8" t="s">
        <v>13</v>
      </c>
      <c r="C8" s="8" t="s">
        <v>14</v>
      </c>
      <c r="D8" s="8">
        <v>470</v>
      </c>
      <c r="E8" s="8">
        <v>110</v>
      </c>
      <c r="F8" s="8">
        <v>650</v>
      </c>
      <c r="G8" s="8">
        <v>419</v>
      </c>
      <c r="H8" s="8">
        <v>695</v>
      </c>
      <c r="I8" s="8">
        <v>51</v>
      </c>
      <c r="J8" s="8">
        <v>538</v>
      </c>
      <c r="N8" s="7" t="s">
        <v>40</v>
      </c>
      <c r="O8" s="8">
        <v>470</v>
      </c>
      <c r="P8" s="8">
        <v>109.84848484848484</v>
      </c>
      <c r="Q8" s="8">
        <v>1.2530266388133886</v>
      </c>
      <c r="R8" s="8">
        <f>0.0000105*(P8-49.45205)</f>
        <v>6.3416256590909082E-4</v>
      </c>
      <c r="S8" s="8">
        <v>650</v>
      </c>
      <c r="T8" s="8">
        <v>417.42424242424244</v>
      </c>
      <c r="U8" s="8">
        <v>1.7325974545150917</v>
      </c>
      <c r="V8" s="8">
        <f>0.000003515*(T8-39.19178)</f>
        <v>1.3294871054212122E-3</v>
      </c>
      <c r="W8" s="8">
        <v>695</v>
      </c>
      <c r="X8" s="8">
        <v>50.727272727272727</v>
      </c>
      <c r="Y8" s="8">
        <v>1.125631136094545</v>
      </c>
      <c r="Z8" s="9">
        <f>0.012*(X8-48.63014)</f>
        <v>2.5165592727272753E-2</v>
      </c>
    </row>
    <row r="9" spans="1:26" s="8" customFormat="1">
      <c r="A9" s="7"/>
      <c r="B9" s="8" t="s">
        <v>13</v>
      </c>
      <c r="C9" s="8" t="s">
        <v>14</v>
      </c>
      <c r="D9" s="8">
        <v>470</v>
      </c>
      <c r="E9" s="8">
        <v>112</v>
      </c>
      <c r="F9" s="8">
        <v>650</v>
      </c>
      <c r="G9" s="8">
        <v>418</v>
      </c>
      <c r="H9" s="8">
        <v>695</v>
      </c>
      <c r="I9" s="8">
        <v>50</v>
      </c>
      <c r="J9" s="8">
        <v>538</v>
      </c>
      <c r="N9" s="7" t="s">
        <v>41</v>
      </c>
      <c r="O9" s="8">
        <v>470</v>
      </c>
      <c r="P9" s="8">
        <v>214.96428571428572</v>
      </c>
      <c r="Q9" s="8">
        <v>32.816529420013389</v>
      </c>
      <c r="R9" s="8">
        <f t="shared" ref="R9:R10" si="0">0.0000105*(P9-49.45205)</f>
        <v>1.737878475E-3</v>
      </c>
      <c r="S9" s="8">
        <v>650</v>
      </c>
      <c r="T9" s="8">
        <v>653.17857142857144</v>
      </c>
      <c r="U9" s="8">
        <v>311.77592304486274</v>
      </c>
      <c r="V9" s="8">
        <f t="shared" ref="V9:V10" si="1">0.000003515*(T9-39.19178)</f>
        <v>2.1581635718714285E-3</v>
      </c>
      <c r="W9" s="8">
        <v>695</v>
      </c>
      <c r="X9" s="8">
        <v>50.75</v>
      </c>
      <c r="Y9" s="8">
        <v>1.174576361770332</v>
      </c>
      <c r="Z9" s="9">
        <f t="shared" ref="Z9:Z10" si="2">0.012*(X9-48.63014)</f>
        <v>2.5438320000000035E-2</v>
      </c>
    </row>
    <row r="10" spans="1:26" s="8" customFormat="1" ht="13.5" thickBot="1">
      <c r="A10" s="7"/>
      <c r="B10" s="8" t="s">
        <v>13</v>
      </c>
      <c r="C10" s="8" t="s">
        <v>14</v>
      </c>
      <c r="D10" s="8">
        <v>470</v>
      </c>
      <c r="E10" s="8">
        <v>109</v>
      </c>
      <c r="F10" s="8">
        <v>650</v>
      </c>
      <c r="G10" s="8">
        <v>418</v>
      </c>
      <c r="H10" s="8">
        <v>695</v>
      </c>
      <c r="I10" s="8">
        <v>53</v>
      </c>
      <c r="J10" s="8">
        <v>538</v>
      </c>
      <c r="N10" s="10" t="s">
        <v>42</v>
      </c>
      <c r="O10" s="11">
        <v>470</v>
      </c>
      <c r="P10" s="11">
        <v>254.88235294117646</v>
      </c>
      <c r="Q10" s="11">
        <v>42.416952518569389</v>
      </c>
      <c r="R10" s="11">
        <f t="shared" si="0"/>
        <v>2.1570181808823531E-3</v>
      </c>
      <c r="S10" s="11">
        <v>650</v>
      </c>
      <c r="T10" s="11">
        <v>437.1764705882353</v>
      </c>
      <c r="U10" s="11">
        <v>152.23476101039816</v>
      </c>
      <c r="V10" s="11">
        <f t="shared" si="1"/>
        <v>1.398916187417647E-3</v>
      </c>
      <c r="W10" s="11">
        <v>695</v>
      </c>
      <c r="X10" s="11">
        <v>50.647058823529413</v>
      </c>
      <c r="Y10" s="11">
        <v>0.88359983199494807</v>
      </c>
      <c r="Z10" s="12">
        <f t="shared" si="2"/>
        <v>2.4203025882352989E-2</v>
      </c>
    </row>
    <row r="11" spans="1:26" s="8" customFormat="1">
      <c r="A11" s="7"/>
      <c r="B11" s="8" t="s">
        <v>13</v>
      </c>
      <c r="C11" s="8" t="s">
        <v>14</v>
      </c>
      <c r="D11" s="8">
        <v>470</v>
      </c>
      <c r="E11" s="8">
        <v>110</v>
      </c>
      <c r="F11" s="8">
        <v>650</v>
      </c>
      <c r="G11" s="8">
        <v>414</v>
      </c>
      <c r="H11" s="8">
        <v>695</v>
      </c>
      <c r="I11" s="8">
        <v>50</v>
      </c>
      <c r="J11" s="8">
        <v>538</v>
      </c>
    </row>
    <row r="12" spans="1:26" s="8" customFormat="1">
      <c r="A12" s="7"/>
      <c r="B12" s="8" t="s">
        <v>13</v>
      </c>
      <c r="C12" s="8" t="s">
        <v>14</v>
      </c>
      <c r="D12" s="8">
        <v>470</v>
      </c>
      <c r="E12" s="8">
        <v>112</v>
      </c>
      <c r="F12" s="8">
        <v>650</v>
      </c>
      <c r="G12" s="8">
        <v>418</v>
      </c>
      <c r="H12" s="8">
        <v>695</v>
      </c>
      <c r="I12" s="8">
        <v>50</v>
      </c>
      <c r="J12" s="8">
        <v>538</v>
      </c>
      <c r="L12"/>
    </row>
    <row r="13" spans="1:26" s="8" customFormat="1">
      <c r="A13" s="7"/>
      <c r="B13" s="8" t="s">
        <v>13</v>
      </c>
      <c r="C13" s="8" t="s">
        <v>14</v>
      </c>
      <c r="D13" s="8">
        <v>470</v>
      </c>
      <c r="E13" s="8">
        <v>108</v>
      </c>
      <c r="F13" s="8">
        <v>650</v>
      </c>
      <c r="G13" s="8">
        <v>419</v>
      </c>
      <c r="H13" s="8">
        <v>695</v>
      </c>
      <c r="I13" s="8">
        <v>50</v>
      </c>
      <c r="J13" s="8">
        <v>538</v>
      </c>
      <c r="L13" s="14"/>
      <c r="N13"/>
      <c r="O13"/>
      <c r="Q13"/>
      <c r="R13"/>
      <c r="T13"/>
      <c r="U13"/>
    </row>
    <row r="14" spans="1:26" s="8" customFormat="1">
      <c r="A14" s="7"/>
      <c r="B14" s="8" t="s">
        <v>13</v>
      </c>
      <c r="C14" s="8" t="s">
        <v>14</v>
      </c>
      <c r="D14" s="8">
        <v>470</v>
      </c>
      <c r="E14" s="8">
        <v>109</v>
      </c>
      <c r="F14" s="8">
        <v>650</v>
      </c>
      <c r="G14" s="8">
        <v>420</v>
      </c>
      <c r="H14" s="8">
        <v>695</v>
      </c>
      <c r="I14" s="8">
        <v>50</v>
      </c>
      <c r="J14" s="8">
        <v>538</v>
      </c>
    </row>
    <row r="15" spans="1:26" s="8" customFormat="1">
      <c r="A15" s="7"/>
      <c r="B15" s="8" t="s">
        <v>13</v>
      </c>
      <c r="C15" s="8" t="s">
        <v>14</v>
      </c>
      <c r="D15" s="8">
        <v>470</v>
      </c>
      <c r="E15" s="8">
        <v>109</v>
      </c>
      <c r="F15" s="8">
        <v>650</v>
      </c>
      <c r="G15" s="8">
        <v>417</v>
      </c>
      <c r="H15" s="8">
        <v>695</v>
      </c>
      <c r="I15" s="8">
        <v>50</v>
      </c>
      <c r="J15" s="8">
        <v>538</v>
      </c>
    </row>
    <row r="16" spans="1:26" s="8" customFormat="1">
      <c r="A16" s="7"/>
      <c r="B16" s="8" t="s">
        <v>13</v>
      </c>
      <c r="C16" s="8" t="s">
        <v>14</v>
      </c>
      <c r="D16" s="8">
        <v>470</v>
      </c>
      <c r="E16" s="8">
        <v>112</v>
      </c>
      <c r="F16" s="8">
        <v>650</v>
      </c>
      <c r="G16" s="8">
        <v>418</v>
      </c>
      <c r="H16" s="8">
        <v>695</v>
      </c>
      <c r="I16" s="8">
        <v>51</v>
      </c>
      <c r="J16" s="8">
        <v>538</v>
      </c>
    </row>
    <row r="17" spans="1:10" s="8" customFormat="1">
      <c r="A17" s="7"/>
      <c r="B17" s="8" t="s">
        <v>13</v>
      </c>
      <c r="C17" s="8" t="s">
        <v>14</v>
      </c>
      <c r="D17" s="8">
        <v>470</v>
      </c>
      <c r="E17" s="8">
        <v>108</v>
      </c>
      <c r="F17" s="8">
        <v>650</v>
      </c>
      <c r="G17" s="8">
        <v>415</v>
      </c>
      <c r="H17" s="8">
        <v>695</v>
      </c>
      <c r="I17" s="8">
        <v>50</v>
      </c>
      <c r="J17" s="8">
        <v>538</v>
      </c>
    </row>
    <row r="18" spans="1:10" s="8" customFormat="1">
      <c r="A18" s="7"/>
      <c r="B18" s="8" t="s">
        <v>13</v>
      </c>
      <c r="C18" s="8" t="s">
        <v>14</v>
      </c>
      <c r="D18" s="8">
        <v>470</v>
      </c>
      <c r="E18" s="8">
        <v>110</v>
      </c>
      <c r="F18" s="8">
        <v>650</v>
      </c>
      <c r="G18" s="8">
        <v>419</v>
      </c>
      <c r="H18" s="8">
        <v>695</v>
      </c>
      <c r="I18" s="8">
        <v>50</v>
      </c>
      <c r="J18" s="8">
        <v>538</v>
      </c>
    </row>
    <row r="19" spans="1:10" s="8" customFormat="1">
      <c r="A19" s="7"/>
      <c r="B19" s="8" t="s">
        <v>13</v>
      </c>
      <c r="C19" s="8" t="s">
        <v>14</v>
      </c>
      <c r="D19" s="8">
        <v>470</v>
      </c>
      <c r="E19" s="8">
        <v>108</v>
      </c>
      <c r="F19" s="8">
        <v>650</v>
      </c>
      <c r="G19" s="8">
        <v>418</v>
      </c>
      <c r="H19" s="8">
        <v>695</v>
      </c>
      <c r="I19" s="8">
        <v>50</v>
      </c>
      <c r="J19" s="8">
        <v>538</v>
      </c>
    </row>
    <row r="20" spans="1:10" s="8" customFormat="1">
      <c r="A20" s="7"/>
      <c r="B20" s="8" t="s">
        <v>13</v>
      </c>
      <c r="C20" s="8" t="s">
        <v>14</v>
      </c>
      <c r="D20" s="8">
        <v>470</v>
      </c>
      <c r="E20" s="8">
        <v>111</v>
      </c>
      <c r="F20" s="8">
        <v>650</v>
      </c>
      <c r="G20" s="8">
        <v>417</v>
      </c>
      <c r="H20" s="8">
        <v>695</v>
      </c>
      <c r="I20" s="8">
        <v>50</v>
      </c>
      <c r="J20" s="8">
        <v>538</v>
      </c>
    </row>
    <row r="21" spans="1:10" s="8" customFormat="1">
      <c r="A21" s="7"/>
      <c r="B21" s="8" t="s">
        <v>13</v>
      </c>
      <c r="C21" s="8" t="s">
        <v>14</v>
      </c>
      <c r="D21" s="8">
        <v>470</v>
      </c>
      <c r="E21" s="8">
        <v>111</v>
      </c>
      <c r="F21" s="8">
        <v>650</v>
      </c>
      <c r="G21" s="8">
        <v>418</v>
      </c>
      <c r="H21" s="8">
        <v>695</v>
      </c>
      <c r="I21" s="8">
        <v>51</v>
      </c>
      <c r="J21" s="8">
        <v>538</v>
      </c>
    </row>
    <row r="22" spans="1:10" s="8" customFormat="1">
      <c r="A22" s="7"/>
      <c r="B22" s="8" t="s">
        <v>13</v>
      </c>
      <c r="C22" s="8" t="s">
        <v>14</v>
      </c>
      <c r="D22" s="8">
        <v>470</v>
      </c>
      <c r="E22" s="8">
        <v>110</v>
      </c>
      <c r="F22" s="8">
        <v>650</v>
      </c>
      <c r="G22" s="8">
        <v>416</v>
      </c>
      <c r="H22" s="8">
        <v>695</v>
      </c>
      <c r="I22" s="8">
        <v>50</v>
      </c>
      <c r="J22" s="8">
        <v>538</v>
      </c>
    </row>
    <row r="23" spans="1:10" s="8" customFormat="1">
      <c r="A23" s="7"/>
      <c r="B23" s="8" t="s">
        <v>13</v>
      </c>
      <c r="C23" s="8" t="s">
        <v>14</v>
      </c>
      <c r="D23" s="8">
        <v>470</v>
      </c>
      <c r="E23" s="8">
        <v>110</v>
      </c>
      <c r="F23" s="8">
        <v>650</v>
      </c>
      <c r="G23" s="8">
        <v>417</v>
      </c>
      <c r="H23" s="8">
        <v>695</v>
      </c>
      <c r="I23" s="8">
        <v>53</v>
      </c>
      <c r="J23" s="8">
        <v>538</v>
      </c>
    </row>
    <row r="24" spans="1:10" s="8" customFormat="1">
      <c r="A24" s="7"/>
      <c r="B24" s="8" t="s">
        <v>13</v>
      </c>
      <c r="C24" s="8" t="s">
        <v>14</v>
      </c>
      <c r="D24" s="8">
        <v>470</v>
      </c>
      <c r="E24" s="8">
        <v>108</v>
      </c>
      <c r="F24" s="8">
        <v>650</v>
      </c>
      <c r="G24" s="8">
        <v>420</v>
      </c>
      <c r="H24" s="8">
        <v>695</v>
      </c>
      <c r="I24" s="8">
        <v>51</v>
      </c>
      <c r="J24" s="8">
        <v>538</v>
      </c>
    </row>
    <row r="25" spans="1:10" s="8" customFormat="1">
      <c r="A25" s="7"/>
      <c r="B25" s="8" t="s">
        <v>13</v>
      </c>
      <c r="C25" s="8" t="s">
        <v>14</v>
      </c>
      <c r="D25" s="8">
        <v>470</v>
      </c>
      <c r="E25" s="8">
        <v>110</v>
      </c>
      <c r="F25" s="8">
        <v>650</v>
      </c>
      <c r="G25" s="8">
        <v>418</v>
      </c>
      <c r="H25" s="8">
        <v>695</v>
      </c>
      <c r="I25" s="8">
        <v>50</v>
      </c>
      <c r="J25" s="8">
        <v>538</v>
      </c>
    </row>
    <row r="26" spans="1:10" s="8" customFormat="1">
      <c r="A26" s="7"/>
      <c r="B26" s="8" t="s">
        <v>13</v>
      </c>
      <c r="C26" s="8" t="s">
        <v>14</v>
      </c>
      <c r="D26" s="8">
        <v>470</v>
      </c>
      <c r="E26" s="8">
        <v>108</v>
      </c>
      <c r="F26" s="8">
        <v>650</v>
      </c>
      <c r="G26" s="8">
        <v>416</v>
      </c>
      <c r="H26" s="8">
        <v>695</v>
      </c>
      <c r="I26" s="8">
        <v>52</v>
      </c>
      <c r="J26" s="8">
        <v>538</v>
      </c>
    </row>
    <row r="27" spans="1:10" s="8" customFormat="1">
      <c r="A27" s="7"/>
      <c r="B27" s="8" t="s">
        <v>13</v>
      </c>
      <c r="C27" s="8" t="s">
        <v>14</v>
      </c>
      <c r="D27" s="8">
        <v>470</v>
      </c>
      <c r="E27" s="8">
        <v>109</v>
      </c>
      <c r="F27" s="8">
        <v>650</v>
      </c>
      <c r="G27" s="8">
        <v>419</v>
      </c>
      <c r="H27" s="8">
        <v>695</v>
      </c>
      <c r="I27" s="8">
        <v>53</v>
      </c>
      <c r="J27" s="8">
        <v>538</v>
      </c>
    </row>
    <row r="28" spans="1:10" s="8" customFormat="1">
      <c r="A28" s="7"/>
      <c r="B28" s="8" t="s">
        <v>13</v>
      </c>
      <c r="C28" s="8" t="s">
        <v>14</v>
      </c>
      <c r="D28" s="8">
        <v>470</v>
      </c>
      <c r="E28" s="8">
        <v>110</v>
      </c>
      <c r="F28" s="8">
        <v>650</v>
      </c>
      <c r="G28" s="8">
        <v>420</v>
      </c>
      <c r="H28" s="8">
        <v>695</v>
      </c>
      <c r="I28" s="8">
        <v>52</v>
      </c>
      <c r="J28" s="8">
        <v>538</v>
      </c>
    </row>
    <row r="29" spans="1:10" s="8" customFormat="1">
      <c r="A29" s="7"/>
      <c r="B29" s="8" t="s">
        <v>13</v>
      </c>
      <c r="C29" s="8" t="s">
        <v>14</v>
      </c>
      <c r="D29" s="8">
        <v>470</v>
      </c>
      <c r="E29" s="8">
        <v>111</v>
      </c>
      <c r="F29" s="8">
        <v>650</v>
      </c>
      <c r="G29" s="8">
        <v>415</v>
      </c>
      <c r="H29" s="8">
        <v>695</v>
      </c>
      <c r="I29" s="8">
        <v>50</v>
      </c>
      <c r="J29" s="8">
        <v>538</v>
      </c>
    </row>
    <row r="30" spans="1:10" s="8" customFormat="1">
      <c r="A30" s="7"/>
      <c r="B30" s="8" t="s">
        <v>13</v>
      </c>
      <c r="C30" s="8" t="s">
        <v>14</v>
      </c>
      <c r="D30" s="8">
        <v>470</v>
      </c>
      <c r="E30" s="8">
        <v>111</v>
      </c>
      <c r="F30" s="8">
        <v>650</v>
      </c>
      <c r="G30" s="8">
        <v>416</v>
      </c>
      <c r="H30" s="8">
        <v>695</v>
      </c>
      <c r="I30" s="8">
        <v>53</v>
      </c>
      <c r="J30" s="8">
        <v>538</v>
      </c>
    </row>
    <row r="31" spans="1:10" s="8" customFormat="1">
      <c r="A31" s="7"/>
      <c r="B31" s="8" t="s">
        <v>13</v>
      </c>
      <c r="C31" s="8" t="s">
        <v>14</v>
      </c>
      <c r="D31" s="8">
        <v>470</v>
      </c>
      <c r="E31" s="8">
        <v>111</v>
      </c>
      <c r="F31" s="8">
        <v>650</v>
      </c>
      <c r="G31" s="8">
        <v>419</v>
      </c>
      <c r="H31" s="8">
        <v>695</v>
      </c>
      <c r="I31" s="8">
        <v>51</v>
      </c>
      <c r="J31" s="8">
        <v>538</v>
      </c>
    </row>
    <row r="32" spans="1:10" s="8" customFormat="1">
      <c r="A32" s="7"/>
      <c r="B32" s="8" t="s">
        <v>13</v>
      </c>
      <c r="C32" s="8" t="s">
        <v>14</v>
      </c>
      <c r="D32" s="8">
        <v>470</v>
      </c>
      <c r="E32" s="8">
        <v>110</v>
      </c>
      <c r="F32" s="8">
        <v>650</v>
      </c>
      <c r="G32" s="8">
        <v>415</v>
      </c>
      <c r="H32" s="8">
        <v>695</v>
      </c>
      <c r="I32" s="8">
        <v>50</v>
      </c>
      <c r="J32" s="8">
        <v>538</v>
      </c>
    </row>
    <row r="33" spans="1:11" s="8" customFormat="1">
      <c r="A33" s="7"/>
      <c r="B33" s="8" t="s">
        <v>13</v>
      </c>
      <c r="C33" s="8" t="s">
        <v>14</v>
      </c>
      <c r="D33" s="8">
        <v>470</v>
      </c>
      <c r="E33" s="8">
        <v>111</v>
      </c>
      <c r="F33" s="8">
        <v>650</v>
      </c>
      <c r="G33" s="8">
        <v>420</v>
      </c>
      <c r="H33" s="8">
        <v>695</v>
      </c>
      <c r="I33" s="8">
        <v>51</v>
      </c>
      <c r="J33" s="8">
        <v>538</v>
      </c>
    </row>
    <row r="34" spans="1:11" s="8" customFormat="1">
      <c r="A34" s="7"/>
      <c r="B34" s="8" t="s">
        <v>13</v>
      </c>
      <c r="C34" s="8" t="s">
        <v>14</v>
      </c>
      <c r="D34" s="8">
        <v>470</v>
      </c>
      <c r="E34" s="8">
        <v>110</v>
      </c>
      <c r="F34" s="8">
        <v>650</v>
      </c>
      <c r="G34" s="8">
        <v>416</v>
      </c>
      <c r="H34" s="8">
        <v>695</v>
      </c>
      <c r="I34" s="8">
        <v>51</v>
      </c>
      <c r="J34" s="8">
        <v>538</v>
      </c>
    </row>
    <row r="35" spans="1:11" s="8" customFormat="1">
      <c r="A35" s="7" t="s">
        <v>15</v>
      </c>
      <c r="D35" s="8">
        <f>AVERAGE(D2:D34)</f>
        <v>470</v>
      </c>
      <c r="E35" s="8">
        <f t="shared" ref="E35:I35" si="3">AVERAGE(E2:E34)</f>
        <v>109.84848484848484</v>
      </c>
      <c r="F35" s="8">
        <f t="shared" si="3"/>
        <v>650</v>
      </c>
      <c r="G35" s="8">
        <f t="shared" si="3"/>
        <v>417.42424242424244</v>
      </c>
      <c r="H35" s="8">
        <f t="shared" si="3"/>
        <v>695</v>
      </c>
      <c r="I35" s="8">
        <f t="shared" si="3"/>
        <v>50.727272727272727</v>
      </c>
    </row>
    <row r="36" spans="1:11" s="11" customFormat="1" ht="13.5" thickBot="1">
      <c r="A36" s="10" t="s">
        <v>16</v>
      </c>
      <c r="D36" s="11">
        <f>STDEV(D2:D34)</f>
        <v>0</v>
      </c>
      <c r="E36" s="11">
        <f t="shared" ref="E36:I36" si="4">STDEV(E2:E34)</f>
        <v>1.2530266388133</v>
      </c>
      <c r="F36" s="11">
        <f t="shared" si="4"/>
        <v>0</v>
      </c>
      <c r="G36" s="11">
        <f t="shared" si="4"/>
        <v>1.7325974545156009</v>
      </c>
      <c r="H36" s="11">
        <f t="shared" si="4"/>
        <v>0</v>
      </c>
      <c r="I36" s="11">
        <f t="shared" si="4"/>
        <v>1.1256311360945264</v>
      </c>
    </row>
    <row r="37" spans="1:11">
      <c r="A37">
        <v>2</v>
      </c>
      <c r="B37" t="s">
        <v>13</v>
      </c>
      <c r="C37" t="s">
        <v>14</v>
      </c>
      <c r="D37">
        <v>470</v>
      </c>
      <c r="E37">
        <v>226</v>
      </c>
      <c r="F37">
        <v>650</v>
      </c>
      <c r="G37">
        <v>716</v>
      </c>
      <c r="H37">
        <v>695</v>
      </c>
      <c r="I37">
        <v>50</v>
      </c>
      <c r="J37">
        <v>537</v>
      </c>
      <c r="K37" t="s">
        <v>43</v>
      </c>
    </row>
    <row r="38" spans="1:11">
      <c r="B38" t="s">
        <v>13</v>
      </c>
      <c r="C38" t="s">
        <v>14</v>
      </c>
      <c r="D38">
        <v>470</v>
      </c>
      <c r="E38">
        <v>236</v>
      </c>
      <c r="F38">
        <v>650</v>
      </c>
      <c r="G38">
        <v>753</v>
      </c>
      <c r="H38">
        <v>695</v>
      </c>
      <c r="I38">
        <v>52</v>
      </c>
      <c r="J38">
        <v>537</v>
      </c>
    </row>
    <row r="39" spans="1:11">
      <c r="B39" t="s">
        <v>13</v>
      </c>
      <c r="C39" t="s">
        <v>14</v>
      </c>
      <c r="D39">
        <v>470</v>
      </c>
      <c r="E39">
        <v>208</v>
      </c>
      <c r="F39">
        <v>650</v>
      </c>
      <c r="G39">
        <v>1672</v>
      </c>
      <c r="H39">
        <v>695</v>
      </c>
      <c r="I39">
        <v>51</v>
      </c>
      <c r="J39">
        <v>537</v>
      </c>
    </row>
    <row r="40" spans="1:11">
      <c r="B40" t="s">
        <v>13</v>
      </c>
      <c r="C40" t="s">
        <v>14</v>
      </c>
      <c r="D40">
        <v>470</v>
      </c>
      <c r="E40">
        <v>186</v>
      </c>
      <c r="F40">
        <v>650</v>
      </c>
      <c r="G40">
        <v>411</v>
      </c>
      <c r="H40">
        <v>695</v>
      </c>
      <c r="I40">
        <v>50</v>
      </c>
      <c r="J40">
        <v>537</v>
      </c>
    </row>
    <row r="41" spans="1:11">
      <c r="B41" t="s">
        <v>13</v>
      </c>
      <c r="C41" t="s">
        <v>14</v>
      </c>
      <c r="D41">
        <v>470</v>
      </c>
      <c r="E41">
        <v>180</v>
      </c>
      <c r="F41">
        <v>650</v>
      </c>
      <c r="G41">
        <v>412</v>
      </c>
      <c r="H41">
        <v>695</v>
      </c>
      <c r="I41">
        <v>50</v>
      </c>
      <c r="J41">
        <v>537</v>
      </c>
    </row>
    <row r="42" spans="1:11">
      <c r="B42" t="s">
        <v>13</v>
      </c>
      <c r="C42" t="s">
        <v>14</v>
      </c>
      <c r="D42">
        <v>470</v>
      </c>
      <c r="E42">
        <v>176</v>
      </c>
      <c r="F42">
        <v>650</v>
      </c>
      <c r="G42">
        <v>373</v>
      </c>
      <c r="H42">
        <v>695</v>
      </c>
      <c r="I42">
        <v>50</v>
      </c>
      <c r="J42">
        <v>537</v>
      </c>
    </row>
    <row r="43" spans="1:11">
      <c r="B43" t="s">
        <v>13</v>
      </c>
      <c r="C43" t="s">
        <v>14</v>
      </c>
      <c r="D43">
        <v>470</v>
      </c>
      <c r="E43">
        <v>195</v>
      </c>
      <c r="F43">
        <v>650</v>
      </c>
      <c r="G43">
        <v>400</v>
      </c>
      <c r="H43">
        <v>695</v>
      </c>
      <c r="I43">
        <v>50</v>
      </c>
      <c r="J43">
        <v>537</v>
      </c>
    </row>
    <row r="44" spans="1:11">
      <c r="B44" t="s">
        <v>13</v>
      </c>
      <c r="C44" t="s">
        <v>14</v>
      </c>
      <c r="D44">
        <v>470</v>
      </c>
      <c r="E44">
        <v>192</v>
      </c>
      <c r="F44">
        <v>650</v>
      </c>
      <c r="G44">
        <v>424</v>
      </c>
      <c r="H44">
        <v>695</v>
      </c>
      <c r="I44">
        <v>50</v>
      </c>
      <c r="J44">
        <v>537</v>
      </c>
    </row>
    <row r="45" spans="1:11">
      <c r="B45" t="s">
        <v>13</v>
      </c>
      <c r="C45" t="s">
        <v>14</v>
      </c>
      <c r="D45">
        <v>470</v>
      </c>
      <c r="E45">
        <v>172</v>
      </c>
      <c r="F45">
        <v>650</v>
      </c>
      <c r="G45">
        <v>513</v>
      </c>
      <c r="H45">
        <v>695</v>
      </c>
      <c r="I45">
        <v>50</v>
      </c>
      <c r="J45">
        <v>537</v>
      </c>
    </row>
    <row r="46" spans="1:11">
      <c r="B46" t="s">
        <v>13</v>
      </c>
      <c r="C46" t="s">
        <v>14</v>
      </c>
      <c r="D46">
        <v>470</v>
      </c>
      <c r="E46">
        <v>198</v>
      </c>
      <c r="F46">
        <v>650</v>
      </c>
      <c r="G46">
        <v>737</v>
      </c>
      <c r="H46">
        <v>695</v>
      </c>
      <c r="I46">
        <v>51</v>
      </c>
      <c r="J46">
        <v>537</v>
      </c>
    </row>
    <row r="47" spans="1:11">
      <c r="B47" t="s">
        <v>13</v>
      </c>
      <c r="C47" t="s">
        <v>14</v>
      </c>
      <c r="D47">
        <v>470</v>
      </c>
      <c r="E47">
        <v>294</v>
      </c>
      <c r="F47">
        <v>650</v>
      </c>
      <c r="G47">
        <v>670</v>
      </c>
      <c r="H47">
        <v>695</v>
      </c>
      <c r="I47">
        <v>54</v>
      </c>
      <c r="J47">
        <v>537</v>
      </c>
    </row>
    <row r="48" spans="1:11">
      <c r="B48" t="s">
        <v>13</v>
      </c>
      <c r="C48" t="s">
        <v>14</v>
      </c>
      <c r="D48">
        <v>470</v>
      </c>
      <c r="E48">
        <v>307</v>
      </c>
      <c r="F48">
        <v>650</v>
      </c>
      <c r="G48">
        <v>572</v>
      </c>
      <c r="H48">
        <v>695</v>
      </c>
      <c r="I48">
        <v>53</v>
      </c>
      <c r="J48">
        <v>537</v>
      </c>
    </row>
    <row r="49" spans="2:10">
      <c r="B49" t="s">
        <v>13</v>
      </c>
      <c r="C49" t="s">
        <v>14</v>
      </c>
      <c r="D49">
        <v>470</v>
      </c>
      <c r="E49">
        <v>226</v>
      </c>
      <c r="F49">
        <v>650</v>
      </c>
      <c r="G49">
        <v>405</v>
      </c>
      <c r="H49">
        <v>695</v>
      </c>
      <c r="I49">
        <v>50</v>
      </c>
      <c r="J49">
        <v>537</v>
      </c>
    </row>
    <row r="50" spans="2:10">
      <c r="B50" t="s">
        <v>13</v>
      </c>
      <c r="C50" t="s">
        <v>14</v>
      </c>
      <c r="D50">
        <v>470</v>
      </c>
      <c r="E50">
        <v>215</v>
      </c>
      <c r="F50">
        <v>650</v>
      </c>
      <c r="G50">
        <v>424</v>
      </c>
      <c r="H50">
        <v>695</v>
      </c>
      <c r="I50">
        <v>50</v>
      </c>
      <c r="J50">
        <v>537</v>
      </c>
    </row>
    <row r="51" spans="2:10">
      <c r="B51" t="s">
        <v>13</v>
      </c>
      <c r="C51" t="s">
        <v>14</v>
      </c>
      <c r="D51">
        <v>470</v>
      </c>
      <c r="E51">
        <v>221</v>
      </c>
      <c r="F51">
        <v>650</v>
      </c>
      <c r="G51">
        <v>883</v>
      </c>
      <c r="H51">
        <v>695</v>
      </c>
      <c r="I51">
        <v>52</v>
      </c>
      <c r="J51">
        <v>537</v>
      </c>
    </row>
    <row r="52" spans="2:10">
      <c r="B52" t="s">
        <v>13</v>
      </c>
      <c r="C52" t="s">
        <v>14</v>
      </c>
      <c r="D52">
        <v>470</v>
      </c>
      <c r="E52">
        <v>206</v>
      </c>
      <c r="F52">
        <v>650</v>
      </c>
      <c r="G52">
        <v>502</v>
      </c>
      <c r="H52">
        <v>695</v>
      </c>
      <c r="I52">
        <v>52</v>
      </c>
      <c r="J52">
        <v>537</v>
      </c>
    </row>
    <row r="53" spans="2:10">
      <c r="B53" t="s">
        <v>13</v>
      </c>
      <c r="C53" t="s">
        <v>14</v>
      </c>
      <c r="D53">
        <v>470</v>
      </c>
      <c r="E53">
        <v>238</v>
      </c>
      <c r="F53">
        <v>650</v>
      </c>
      <c r="G53">
        <v>358</v>
      </c>
      <c r="H53">
        <v>695</v>
      </c>
      <c r="I53">
        <v>50</v>
      </c>
      <c r="J53">
        <v>537</v>
      </c>
    </row>
    <row r="54" spans="2:10">
      <c r="B54" t="s">
        <v>13</v>
      </c>
      <c r="C54" t="s">
        <v>14</v>
      </c>
      <c r="D54">
        <v>470</v>
      </c>
      <c r="E54">
        <v>258</v>
      </c>
      <c r="F54">
        <v>650</v>
      </c>
      <c r="G54">
        <v>382</v>
      </c>
      <c r="H54">
        <v>695</v>
      </c>
      <c r="I54">
        <v>51</v>
      </c>
      <c r="J54">
        <v>537</v>
      </c>
    </row>
    <row r="55" spans="2:10">
      <c r="B55" t="s">
        <v>13</v>
      </c>
      <c r="C55" t="s">
        <v>14</v>
      </c>
      <c r="D55">
        <v>470</v>
      </c>
      <c r="E55">
        <v>252</v>
      </c>
      <c r="F55">
        <v>650</v>
      </c>
      <c r="G55">
        <v>434</v>
      </c>
      <c r="H55">
        <v>695</v>
      </c>
      <c r="I55">
        <v>50</v>
      </c>
      <c r="J55">
        <v>537</v>
      </c>
    </row>
    <row r="56" spans="2:10">
      <c r="B56" t="s">
        <v>13</v>
      </c>
      <c r="C56" t="s">
        <v>14</v>
      </c>
      <c r="D56">
        <v>470</v>
      </c>
      <c r="E56">
        <v>191</v>
      </c>
      <c r="F56">
        <v>650</v>
      </c>
      <c r="G56">
        <v>562</v>
      </c>
      <c r="H56">
        <v>695</v>
      </c>
      <c r="I56">
        <v>52</v>
      </c>
      <c r="J56">
        <v>537</v>
      </c>
    </row>
    <row r="57" spans="2:10">
      <c r="B57" t="s">
        <v>13</v>
      </c>
      <c r="C57" t="s">
        <v>14</v>
      </c>
      <c r="D57">
        <v>470</v>
      </c>
      <c r="E57">
        <v>182</v>
      </c>
      <c r="F57">
        <v>650</v>
      </c>
      <c r="G57">
        <v>809</v>
      </c>
      <c r="H57">
        <v>695</v>
      </c>
      <c r="I57">
        <v>50</v>
      </c>
      <c r="J57">
        <v>537</v>
      </c>
    </row>
    <row r="58" spans="2:10">
      <c r="B58" t="s">
        <v>13</v>
      </c>
      <c r="C58" t="s">
        <v>14</v>
      </c>
      <c r="D58">
        <v>470</v>
      </c>
      <c r="E58">
        <v>209</v>
      </c>
      <c r="F58">
        <v>650</v>
      </c>
      <c r="G58">
        <v>710</v>
      </c>
      <c r="H58">
        <v>695</v>
      </c>
      <c r="I58">
        <v>49</v>
      </c>
      <c r="J58">
        <v>537</v>
      </c>
    </row>
    <row r="59" spans="2:10">
      <c r="B59" t="s">
        <v>13</v>
      </c>
      <c r="C59" t="s">
        <v>14</v>
      </c>
      <c r="D59">
        <v>470</v>
      </c>
      <c r="E59">
        <v>199</v>
      </c>
      <c r="F59">
        <v>650</v>
      </c>
      <c r="G59">
        <v>728</v>
      </c>
      <c r="H59">
        <v>695</v>
      </c>
      <c r="I59">
        <v>50</v>
      </c>
      <c r="J59">
        <v>537</v>
      </c>
    </row>
    <row r="60" spans="2:10">
      <c r="B60" t="s">
        <v>13</v>
      </c>
      <c r="C60" t="s">
        <v>14</v>
      </c>
      <c r="D60">
        <v>470</v>
      </c>
      <c r="E60">
        <v>221</v>
      </c>
      <c r="F60">
        <v>650</v>
      </c>
      <c r="G60">
        <v>1149</v>
      </c>
      <c r="H60">
        <v>695</v>
      </c>
      <c r="I60">
        <v>50</v>
      </c>
      <c r="J60">
        <v>537</v>
      </c>
    </row>
    <row r="61" spans="2:10">
      <c r="B61" t="s">
        <v>13</v>
      </c>
      <c r="C61" t="s">
        <v>14</v>
      </c>
      <c r="D61">
        <v>470</v>
      </c>
      <c r="E61">
        <v>206</v>
      </c>
      <c r="F61">
        <v>650</v>
      </c>
      <c r="G61">
        <v>1369</v>
      </c>
      <c r="H61">
        <v>695</v>
      </c>
      <c r="I61">
        <v>50</v>
      </c>
      <c r="J61">
        <v>537</v>
      </c>
    </row>
    <row r="62" spans="2:10">
      <c r="B62" t="s">
        <v>13</v>
      </c>
      <c r="C62" t="s">
        <v>14</v>
      </c>
      <c r="D62">
        <v>470</v>
      </c>
      <c r="E62">
        <v>195</v>
      </c>
      <c r="F62">
        <v>650</v>
      </c>
      <c r="G62">
        <v>777</v>
      </c>
      <c r="H62">
        <v>695</v>
      </c>
      <c r="I62">
        <v>52</v>
      </c>
      <c r="J62">
        <v>537</v>
      </c>
    </row>
    <row r="63" spans="2:10">
      <c r="B63" t="s">
        <v>13</v>
      </c>
      <c r="C63" t="s">
        <v>14</v>
      </c>
      <c r="D63">
        <v>470</v>
      </c>
      <c r="E63">
        <v>197</v>
      </c>
      <c r="F63">
        <v>650</v>
      </c>
      <c r="G63">
        <v>587</v>
      </c>
      <c r="H63">
        <v>695</v>
      </c>
      <c r="I63">
        <v>52</v>
      </c>
      <c r="J63">
        <v>537</v>
      </c>
    </row>
    <row r="64" spans="2:10">
      <c r="B64" t="s">
        <v>13</v>
      </c>
      <c r="C64" t="s">
        <v>14</v>
      </c>
      <c r="D64">
        <v>470</v>
      </c>
      <c r="E64">
        <v>233</v>
      </c>
      <c r="F64">
        <v>650</v>
      </c>
      <c r="G64">
        <v>557</v>
      </c>
      <c r="H64">
        <v>695</v>
      </c>
      <c r="I64">
        <v>50</v>
      </c>
      <c r="J64">
        <v>537</v>
      </c>
    </row>
    <row r="65" spans="1:11" s="8" customFormat="1">
      <c r="A65" s="7" t="s">
        <v>15</v>
      </c>
      <c r="D65" s="8">
        <f>AVERAGE(D37:D64)</f>
        <v>470</v>
      </c>
      <c r="E65" s="8">
        <f t="shared" ref="E65:H65" si="5">AVERAGE(E37:E64)</f>
        <v>214.96428571428572</v>
      </c>
      <c r="F65" s="8">
        <f t="shared" si="5"/>
        <v>650</v>
      </c>
      <c r="G65" s="8">
        <f t="shared" si="5"/>
        <v>653.17857142857144</v>
      </c>
      <c r="H65" s="8">
        <f t="shared" si="5"/>
        <v>695</v>
      </c>
      <c r="I65" s="8">
        <f>AVERAGE(I37:I64)</f>
        <v>50.75</v>
      </c>
    </row>
    <row r="66" spans="1:11" s="11" customFormat="1" ht="13.5" thickBot="1">
      <c r="A66" s="10" t="s">
        <v>16</v>
      </c>
      <c r="D66" s="11">
        <f>STDEV(D37:D64)</f>
        <v>0</v>
      </c>
      <c r="E66" s="11">
        <f t="shared" ref="E66:H66" si="6">STDEV(E37:E64)</f>
        <v>32.816529420013389</v>
      </c>
      <c r="F66" s="11">
        <f t="shared" si="6"/>
        <v>0</v>
      </c>
      <c r="G66" s="11">
        <f t="shared" si="6"/>
        <v>311.77592304486274</v>
      </c>
      <c r="H66" s="11">
        <f t="shared" si="6"/>
        <v>0</v>
      </c>
      <c r="I66" s="11">
        <f>STDEV(I37:I64)</f>
        <v>1.174576361770332</v>
      </c>
    </row>
    <row r="67" spans="1:11">
      <c r="A67">
        <v>3</v>
      </c>
      <c r="B67" t="s">
        <v>13</v>
      </c>
      <c r="C67" t="s">
        <v>14</v>
      </c>
      <c r="D67">
        <v>470</v>
      </c>
      <c r="E67">
        <v>230</v>
      </c>
      <c r="F67">
        <v>650</v>
      </c>
      <c r="G67">
        <v>367</v>
      </c>
      <c r="H67">
        <v>695</v>
      </c>
      <c r="I67">
        <v>51</v>
      </c>
      <c r="J67">
        <v>537</v>
      </c>
      <c r="K67" t="s">
        <v>131</v>
      </c>
    </row>
    <row r="68" spans="1:11">
      <c r="B68" t="s">
        <v>13</v>
      </c>
      <c r="C68" t="s">
        <v>14</v>
      </c>
      <c r="D68">
        <v>470</v>
      </c>
      <c r="E68">
        <v>278</v>
      </c>
      <c r="F68">
        <v>650</v>
      </c>
      <c r="G68">
        <v>400</v>
      </c>
      <c r="H68">
        <v>695</v>
      </c>
      <c r="I68">
        <v>52</v>
      </c>
      <c r="J68">
        <v>537</v>
      </c>
    </row>
    <row r="69" spans="1:11">
      <c r="B69" t="s">
        <v>13</v>
      </c>
      <c r="C69" t="s">
        <v>14</v>
      </c>
      <c r="D69">
        <v>470</v>
      </c>
      <c r="E69">
        <v>231</v>
      </c>
      <c r="F69">
        <v>650</v>
      </c>
      <c r="G69">
        <v>357</v>
      </c>
      <c r="H69">
        <v>695</v>
      </c>
      <c r="I69">
        <v>50</v>
      </c>
      <c r="J69">
        <v>537</v>
      </c>
    </row>
    <row r="70" spans="1:11">
      <c r="B70" t="s">
        <v>13</v>
      </c>
      <c r="C70" t="s">
        <v>14</v>
      </c>
      <c r="D70">
        <v>470</v>
      </c>
      <c r="E70">
        <v>217</v>
      </c>
      <c r="F70">
        <v>650</v>
      </c>
      <c r="G70">
        <v>352</v>
      </c>
      <c r="H70">
        <v>695</v>
      </c>
      <c r="I70">
        <v>50</v>
      </c>
      <c r="J70">
        <v>537</v>
      </c>
    </row>
    <row r="71" spans="1:11">
      <c r="B71" t="s">
        <v>13</v>
      </c>
      <c r="C71" t="s">
        <v>14</v>
      </c>
      <c r="D71">
        <v>470</v>
      </c>
      <c r="E71">
        <v>200</v>
      </c>
      <c r="F71">
        <v>650</v>
      </c>
      <c r="G71">
        <v>454</v>
      </c>
      <c r="H71">
        <v>695</v>
      </c>
      <c r="I71">
        <v>51</v>
      </c>
      <c r="J71">
        <v>537</v>
      </c>
    </row>
    <row r="72" spans="1:11">
      <c r="B72" t="s">
        <v>13</v>
      </c>
      <c r="C72" t="s">
        <v>14</v>
      </c>
      <c r="D72">
        <v>470</v>
      </c>
      <c r="E72">
        <v>213</v>
      </c>
      <c r="F72">
        <v>650</v>
      </c>
      <c r="G72">
        <v>398</v>
      </c>
      <c r="H72">
        <v>695</v>
      </c>
      <c r="I72">
        <v>51</v>
      </c>
      <c r="J72">
        <v>537</v>
      </c>
    </row>
    <row r="73" spans="1:11">
      <c r="B73" t="s">
        <v>13</v>
      </c>
      <c r="C73" t="s">
        <v>14</v>
      </c>
      <c r="D73">
        <v>470</v>
      </c>
      <c r="E73">
        <v>210</v>
      </c>
      <c r="F73">
        <v>650</v>
      </c>
      <c r="G73">
        <v>361</v>
      </c>
      <c r="H73">
        <v>695</v>
      </c>
      <c r="I73">
        <v>50</v>
      </c>
      <c r="J73">
        <v>537</v>
      </c>
    </row>
    <row r="74" spans="1:11">
      <c r="B74" t="s">
        <v>13</v>
      </c>
      <c r="C74" t="s">
        <v>14</v>
      </c>
      <c r="D74">
        <v>470</v>
      </c>
      <c r="E74">
        <v>241</v>
      </c>
      <c r="F74">
        <v>650</v>
      </c>
      <c r="G74">
        <v>343</v>
      </c>
      <c r="H74">
        <v>695</v>
      </c>
      <c r="I74">
        <v>52</v>
      </c>
      <c r="J74">
        <v>537</v>
      </c>
    </row>
    <row r="75" spans="1:11">
      <c r="B75" t="s">
        <v>13</v>
      </c>
      <c r="C75" t="s">
        <v>14</v>
      </c>
      <c r="D75">
        <v>470</v>
      </c>
      <c r="E75">
        <v>254</v>
      </c>
      <c r="F75">
        <v>650</v>
      </c>
      <c r="G75">
        <v>337</v>
      </c>
      <c r="H75">
        <v>695</v>
      </c>
      <c r="I75">
        <v>50</v>
      </c>
      <c r="J75">
        <v>537</v>
      </c>
    </row>
    <row r="76" spans="1:11">
      <c r="B76" t="s">
        <v>13</v>
      </c>
      <c r="C76" t="s">
        <v>14</v>
      </c>
      <c r="D76">
        <v>470</v>
      </c>
      <c r="E76">
        <v>229</v>
      </c>
      <c r="F76">
        <v>650</v>
      </c>
      <c r="G76">
        <v>344</v>
      </c>
      <c r="H76">
        <v>695</v>
      </c>
      <c r="I76">
        <v>51</v>
      </c>
      <c r="J76">
        <v>537</v>
      </c>
    </row>
    <row r="77" spans="1:11">
      <c r="B77" t="s">
        <v>13</v>
      </c>
      <c r="C77" t="s">
        <v>14</v>
      </c>
      <c r="D77">
        <v>470</v>
      </c>
      <c r="E77">
        <v>206</v>
      </c>
      <c r="F77">
        <v>650</v>
      </c>
      <c r="G77">
        <v>366</v>
      </c>
      <c r="H77">
        <v>695</v>
      </c>
      <c r="I77">
        <v>50</v>
      </c>
      <c r="J77">
        <v>537</v>
      </c>
    </row>
    <row r="78" spans="1:11">
      <c r="B78" t="s">
        <v>13</v>
      </c>
      <c r="C78" t="s">
        <v>14</v>
      </c>
      <c r="D78">
        <v>470</v>
      </c>
      <c r="E78">
        <v>241</v>
      </c>
      <c r="F78">
        <v>650</v>
      </c>
      <c r="G78">
        <v>320</v>
      </c>
      <c r="H78">
        <v>695</v>
      </c>
      <c r="I78">
        <v>50</v>
      </c>
      <c r="J78">
        <v>537</v>
      </c>
    </row>
    <row r="79" spans="1:11">
      <c r="B79" t="s">
        <v>13</v>
      </c>
      <c r="C79" t="s">
        <v>14</v>
      </c>
      <c r="D79">
        <v>470</v>
      </c>
      <c r="E79">
        <v>192</v>
      </c>
      <c r="F79">
        <v>650</v>
      </c>
      <c r="G79">
        <v>420</v>
      </c>
      <c r="H79">
        <v>695</v>
      </c>
      <c r="I79">
        <v>50</v>
      </c>
      <c r="J79">
        <v>537</v>
      </c>
    </row>
    <row r="80" spans="1:11">
      <c r="B80" t="s">
        <v>13</v>
      </c>
      <c r="C80" t="s">
        <v>14</v>
      </c>
      <c r="D80">
        <v>470</v>
      </c>
      <c r="E80">
        <v>254</v>
      </c>
      <c r="F80">
        <v>650</v>
      </c>
      <c r="G80">
        <v>374</v>
      </c>
      <c r="H80">
        <v>695</v>
      </c>
      <c r="I80">
        <v>50</v>
      </c>
      <c r="J80">
        <v>537</v>
      </c>
    </row>
    <row r="81" spans="2:10">
      <c r="B81" t="s">
        <v>13</v>
      </c>
      <c r="C81" t="s">
        <v>14</v>
      </c>
      <c r="D81">
        <v>470</v>
      </c>
      <c r="E81">
        <v>291</v>
      </c>
      <c r="F81">
        <v>650</v>
      </c>
      <c r="G81">
        <v>387</v>
      </c>
      <c r="H81">
        <v>695</v>
      </c>
      <c r="I81">
        <v>52</v>
      </c>
      <c r="J81">
        <v>537</v>
      </c>
    </row>
    <row r="82" spans="2:10">
      <c r="B82" t="s">
        <v>13</v>
      </c>
      <c r="C82" t="s">
        <v>14</v>
      </c>
      <c r="D82">
        <v>470</v>
      </c>
      <c r="E82">
        <v>276</v>
      </c>
      <c r="F82">
        <v>650</v>
      </c>
      <c r="G82">
        <v>515</v>
      </c>
      <c r="H82">
        <v>695</v>
      </c>
      <c r="I82">
        <v>52</v>
      </c>
      <c r="J82">
        <v>537</v>
      </c>
    </row>
    <row r="83" spans="2:10">
      <c r="B83" t="s">
        <v>13</v>
      </c>
      <c r="C83" t="s">
        <v>14</v>
      </c>
      <c r="D83">
        <v>470</v>
      </c>
      <c r="E83">
        <v>268</v>
      </c>
      <c r="F83">
        <v>650</v>
      </c>
      <c r="G83">
        <v>762</v>
      </c>
      <c r="H83">
        <v>695</v>
      </c>
      <c r="I83">
        <v>50</v>
      </c>
      <c r="J83">
        <v>537</v>
      </c>
    </row>
    <row r="84" spans="2:10">
      <c r="B84" t="s">
        <v>13</v>
      </c>
      <c r="C84" t="s">
        <v>14</v>
      </c>
      <c r="D84">
        <v>470</v>
      </c>
      <c r="E84">
        <v>264</v>
      </c>
      <c r="F84">
        <v>650</v>
      </c>
      <c r="G84">
        <v>641</v>
      </c>
      <c r="H84">
        <v>695</v>
      </c>
      <c r="I84">
        <v>53</v>
      </c>
      <c r="J84">
        <v>537</v>
      </c>
    </row>
    <row r="85" spans="2:10">
      <c r="B85" t="s">
        <v>13</v>
      </c>
      <c r="C85" t="s">
        <v>14</v>
      </c>
      <c r="D85">
        <v>470</v>
      </c>
      <c r="E85">
        <v>256</v>
      </c>
      <c r="F85">
        <v>650</v>
      </c>
      <c r="G85">
        <v>427</v>
      </c>
      <c r="H85">
        <v>695</v>
      </c>
      <c r="I85">
        <v>50</v>
      </c>
      <c r="J85">
        <v>537</v>
      </c>
    </row>
    <row r="86" spans="2:10">
      <c r="B86" t="s">
        <v>13</v>
      </c>
      <c r="C86" t="s">
        <v>14</v>
      </c>
      <c r="D86">
        <v>470</v>
      </c>
      <c r="E86">
        <v>286</v>
      </c>
      <c r="F86">
        <v>650</v>
      </c>
      <c r="G86">
        <v>363</v>
      </c>
      <c r="H86">
        <v>695</v>
      </c>
      <c r="I86">
        <v>51</v>
      </c>
      <c r="J86">
        <v>537</v>
      </c>
    </row>
    <row r="87" spans="2:10">
      <c r="B87" t="s">
        <v>13</v>
      </c>
      <c r="C87" t="s">
        <v>14</v>
      </c>
      <c r="D87">
        <v>470</v>
      </c>
      <c r="E87">
        <v>345</v>
      </c>
      <c r="F87">
        <v>650</v>
      </c>
      <c r="G87">
        <v>402</v>
      </c>
      <c r="H87">
        <v>695</v>
      </c>
      <c r="I87">
        <v>51</v>
      </c>
      <c r="J87">
        <v>537</v>
      </c>
    </row>
    <row r="88" spans="2:10">
      <c r="B88" t="s">
        <v>13</v>
      </c>
      <c r="C88" t="s">
        <v>14</v>
      </c>
      <c r="D88">
        <v>470</v>
      </c>
      <c r="E88">
        <v>270</v>
      </c>
      <c r="F88">
        <v>650</v>
      </c>
      <c r="G88">
        <v>465</v>
      </c>
      <c r="H88">
        <v>695</v>
      </c>
      <c r="I88">
        <v>50</v>
      </c>
      <c r="J88">
        <v>537</v>
      </c>
    </row>
    <row r="89" spans="2:10">
      <c r="B89" t="s">
        <v>13</v>
      </c>
      <c r="C89" t="s">
        <v>14</v>
      </c>
      <c r="D89">
        <v>470</v>
      </c>
      <c r="E89">
        <v>281</v>
      </c>
      <c r="F89">
        <v>650</v>
      </c>
      <c r="G89">
        <v>655</v>
      </c>
      <c r="H89">
        <v>695</v>
      </c>
      <c r="I89">
        <v>51</v>
      </c>
      <c r="J89">
        <v>537</v>
      </c>
    </row>
    <row r="90" spans="2:10">
      <c r="B90" t="s">
        <v>13</v>
      </c>
      <c r="C90" t="s">
        <v>14</v>
      </c>
      <c r="D90">
        <v>470</v>
      </c>
      <c r="E90">
        <v>342</v>
      </c>
      <c r="F90">
        <v>650</v>
      </c>
      <c r="G90">
        <v>1107</v>
      </c>
      <c r="H90">
        <v>695</v>
      </c>
      <c r="I90">
        <v>51</v>
      </c>
      <c r="J90">
        <v>537</v>
      </c>
    </row>
    <row r="91" spans="2:10">
      <c r="B91" t="s">
        <v>13</v>
      </c>
      <c r="C91" t="s">
        <v>14</v>
      </c>
      <c r="D91">
        <v>470</v>
      </c>
      <c r="E91">
        <v>230</v>
      </c>
      <c r="F91">
        <v>650</v>
      </c>
      <c r="G91">
        <v>446</v>
      </c>
      <c r="H91">
        <v>695</v>
      </c>
      <c r="I91">
        <v>50</v>
      </c>
      <c r="J91">
        <v>537</v>
      </c>
    </row>
    <row r="92" spans="2:10">
      <c r="B92" t="s">
        <v>13</v>
      </c>
      <c r="C92" t="s">
        <v>14</v>
      </c>
      <c r="D92">
        <v>470</v>
      </c>
      <c r="E92">
        <v>200</v>
      </c>
      <c r="F92">
        <v>650</v>
      </c>
      <c r="G92">
        <v>370</v>
      </c>
      <c r="H92">
        <v>695</v>
      </c>
      <c r="I92">
        <v>49</v>
      </c>
      <c r="J92">
        <v>537</v>
      </c>
    </row>
    <row r="93" spans="2:10">
      <c r="B93" t="s">
        <v>13</v>
      </c>
      <c r="C93" t="s">
        <v>14</v>
      </c>
      <c r="D93">
        <v>470</v>
      </c>
      <c r="E93">
        <v>226</v>
      </c>
      <c r="F93">
        <v>650</v>
      </c>
      <c r="G93">
        <v>396</v>
      </c>
      <c r="H93">
        <v>695</v>
      </c>
      <c r="I93">
        <v>51</v>
      </c>
      <c r="J93">
        <v>537</v>
      </c>
    </row>
    <row r="94" spans="2:10">
      <c r="B94" t="s">
        <v>13</v>
      </c>
      <c r="C94" t="s">
        <v>14</v>
      </c>
      <c r="D94">
        <v>470</v>
      </c>
      <c r="E94">
        <v>244</v>
      </c>
      <c r="F94">
        <v>650</v>
      </c>
      <c r="G94">
        <v>356</v>
      </c>
      <c r="H94">
        <v>695</v>
      </c>
      <c r="I94">
        <v>51</v>
      </c>
      <c r="J94">
        <v>537</v>
      </c>
    </row>
    <row r="95" spans="2:10">
      <c r="B95" t="s">
        <v>13</v>
      </c>
      <c r="C95" t="s">
        <v>14</v>
      </c>
      <c r="D95">
        <v>470</v>
      </c>
      <c r="E95">
        <v>264</v>
      </c>
      <c r="F95">
        <v>650</v>
      </c>
      <c r="G95">
        <v>372</v>
      </c>
      <c r="H95">
        <v>695</v>
      </c>
      <c r="I95">
        <v>51</v>
      </c>
      <c r="J95">
        <v>537</v>
      </c>
    </row>
    <row r="96" spans="2:10">
      <c r="B96" t="s">
        <v>13</v>
      </c>
      <c r="C96" t="s">
        <v>14</v>
      </c>
      <c r="D96">
        <v>470</v>
      </c>
      <c r="E96">
        <v>245</v>
      </c>
      <c r="F96">
        <v>650</v>
      </c>
      <c r="G96">
        <v>368</v>
      </c>
      <c r="H96">
        <v>695</v>
      </c>
      <c r="I96">
        <v>51</v>
      </c>
      <c r="J96">
        <v>537</v>
      </c>
    </row>
    <row r="97" spans="1:10">
      <c r="B97" t="s">
        <v>13</v>
      </c>
      <c r="C97" t="s">
        <v>14</v>
      </c>
      <c r="D97">
        <v>470</v>
      </c>
      <c r="E97">
        <v>252</v>
      </c>
      <c r="F97">
        <v>650</v>
      </c>
      <c r="G97">
        <v>395</v>
      </c>
      <c r="H97">
        <v>695</v>
      </c>
      <c r="I97">
        <v>50</v>
      </c>
      <c r="J97">
        <v>537</v>
      </c>
    </row>
    <row r="98" spans="1:10">
      <c r="B98" t="s">
        <v>13</v>
      </c>
      <c r="C98" t="s">
        <v>14</v>
      </c>
      <c r="D98">
        <v>470</v>
      </c>
      <c r="E98">
        <v>340</v>
      </c>
      <c r="F98">
        <v>650</v>
      </c>
      <c r="G98">
        <v>391</v>
      </c>
      <c r="H98">
        <v>695</v>
      </c>
      <c r="I98">
        <v>49</v>
      </c>
      <c r="J98">
        <v>537</v>
      </c>
    </row>
    <row r="99" spans="1:10">
      <c r="B99" t="s">
        <v>13</v>
      </c>
      <c r="C99" t="s">
        <v>14</v>
      </c>
      <c r="D99">
        <v>470</v>
      </c>
      <c r="E99">
        <v>355</v>
      </c>
      <c r="F99">
        <v>650</v>
      </c>
      <c r="G99">
        <v>450</v>
      </c>
      <c r="H99">
        <v>695</v>
      </c>
      <c r="I99">
        <v>50</v>
      </c>
      <c r="J99">
        <v>537</v>
      </c>
    </row>
    <row r="100" spans="1:10">
      <c r="B100" t="s">
        <v>13</v>
      </c>
      <c r="C100" t="s">
        <v>14</v>
      </c>
      <c r="D100">
        <v>470</v>
      </c>
      <c r="E100">
        <v>235</v>
      </c>
      <c r="F100">
        <v>650</v>
      </c>
      <c r="G100">
        <v>403</v>
      </c>
      <c r="H100">
        <v>695</v>
      </c>
      <c r="I100">
        <v>51</v>
      </c>
      <c r="J100">
        <v>537</v>
      </c>
    </row>
    <row r="101" spans="1:10" s="8" customFormat="1">
      <c r="A101" s="7" t="s">
        <v>15</v>
      </c>
      <c r="D101" s="8">
        <f>AVERAGE(D67:D100)</f>
        <v>470</v>
      </c>
      <c r="E101" s="8">
        <f t="shared" ref="E101:I101" si="7">AVERAGE(E67:E100)</f>
        <v>254.88235294117646</v>
      </c>
      <c r="F101" s="8">
        <f t="shared" si="7"/>
        <v>650</v>
      </c>
      <c r="G101" s="8">
        <f t="shared" si="7"/>
        <v>437.1764705882353</v>
      </c>
      <c r="H101" s="8">
        <f t="shared" si="7"/>
        <v>695</v>
      </c>
      <c r="I101" s="8">
        <f t="shared" si="7"/>
        <v>50.647058823529413</v>
      </c>
    </row>
    <row r="102" spans="1:10" s="11" customFormat="1" ht="13.5" thickBot="1">
      <c r="A102" s="10" t="s">
        <v>16</v>
      </c>
      <c r="D102" s="11">
        <f>STDEV(D67:D100)</f>
        <v>0</v>
      </c>
      <c r="E102" s="11">
        <f t="shared" ref="E102:I102" si="8">STDEV(E67:E100)</f>
        <v>42.416952518569389</v>
      </c>
      <c r="F102" s="11">
        <f t="shared" si="8"/>
        <v>0</v>
      </c>
      <c r="G102" s="11">
        <f t="shared" si="8"/>
        <v>152.23476101039816</v>
      </c>
      <c r="H102" s="11">
        <f t="shared" si="8"/>
        <v>0</v>
      </c>
      <c r="I102" s="11">
        <f t="shared" si="8"/>
        <v>0.88359983199500636</v>
      </c>
    </row>
  </sheetData>
  <phoneticPr fontId="2" type="noConversion"/>
  <pageMargins left="0.75" right="0.75" top="1" bottom="1" header="0.5" footer="0.5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AA364"/>
  <sheetViews>
    <sheetView topLeftCell="G34" workbookViewId="0">
      <selection activeCell="AA8" sqref="AA8"/>
    </sheetView>
  </sheetViews>
  <sheetFormatPr defaultColWidth="8.85546875" defaultRowHeight="12.75"/>
  <sheetData>
    <row r="1" spans="1:27">
      <c r="A1" t="s">
        <v>44</v>
      </c>
      <c r="B1" t="s">
        <v>1</v>
      </c>
      <c r="C1" s="1" t="s">
        <v>36</v>
      </c>
      <c r="D1" t="s">
        <v>4</v>
      </c>
      <c r="E1" t="s">
        <v>5</v>
      </c>
      <c r="F1" t="s">
        <v>4</v>
      </c>
      <c r="G1" t="s">
        <v>6</v>
      </c>
      <c r="I1" t="s">
        <v>7</v>
      </c>
      <c r="J1" t="s">
        <v>8</v>
      </c>
      <c r="K1" s="2" t="s">
        <v>9</v>
      </c>
      <c r="L1" t="s">
        <v>10</v>
      </c>
      <c r="N1" t="s">
        <v>21</v>
      </c>
      <c r="Q1" s="4" t="s">
        <v>26</v>
      </c>
      <c r="R1" s="5"/>
      <c r="S1" s="5"/>
      <c r="T1" s="5"/>
      <c r="U1" s="6"/>
    </row>
    <row r="2" spans="1:27">
      <c r="A2">
        <v>1</v>
      </c>
      <c r="B2" s="21">
        <v>41478</v>
      </c>
      <c r="C2" s="22">
        <v>0.66666666666666663</v>
      </c>
      <c r="D2">
        <v>470</v>
      </c>
      <c r="E2">
        <v>113</v>
      </c>
      <c r="F2">
        <v>650</v>
      </c>
      <c r="G2">
        <v>508</v>
      </c>
      <c r="H2">
        <v>695</v>
      </c>
      <c r="I2">
        <v>51</v>
      </c>
      <c r="J2">
        <v>538</v>
      </c>
      <c r="K2">
        <v>11.91</v>
      </c>
      <c r="L2" t="s">
        <v>37</v>
      </c>
      <c r="N2" t="s">
        <v>22</v>
      </c>
      <c r="Q2" s="7"/>
      <c r="R2" s="8"/>
      <c r="S2" s="8"/>
      <c r="T2" s="8"/>
      <c r="U2" s="9"/>
    </row>
    <row r="3" spans="1:27">
      <c r="B3" t="s">
        <v>13</v>
      </c>
      <c r="C3" t="s">
        <v>14</v>
      </c>
      <c r="D3">
        <v>470</v>
      </c>
      <c r="E3">
        <v>112</v>
      </c>
      <c r="F3">
        <v>650</v>
      </c>
      <c r="G3">
        <v>510</v>
      </c>
      <c r="H3">
        <v>695</v>
      </c>
      <c r="I3">
        <v>52</v>
      </c>
      <c r="J3">
        <v>538</v>
      </c>
      <c r="N3" t="s">
        <v>23</v>
      </c>
      <c r="Q3" s="7" t="s">
        <v>29</v>
      </c>
      <c r="R3" s="8" t="s">
        <v>28</v>
      </c>
      <c r="S3" s="8" t="s">
        <v>30</v>
      </c>
      <c r="T3" s="8" t="s">
        <v>31</v>
      </c>
      <c r="U3" s="9" t="s">
        <v>32</v>
      </c>
    </row>
    <row r="4" spans="1:27">
      <c r="B4" t="s">
        <v>13</v>
      </c>
      <c r="C4" t="s">
        <v>14</v>
      </c>
      <c r="D4">
        <v>470</v>
      </c>
      <c r="E4">
        <v>112</v>
      </c>
      <c r="F4">
        <v>650</v>
      </c>
      <c r="G4">
        <v>507</v>
      </c>
      <c r="H4">
        <v>695</v>
      </c>
      <c r="I4">
        <v>53</v>
      </c>
      <c r="J4">
        <v>538</v>
      </c>
      <c r="N4" t="s">
        <v>24</v>
      </c>
      <c r="Q4" s="7">
        <v>470</v>
      </c>
      <c r="R4" s="8">
        <v>1.049E-5</v>
      </c>
      <c r="S4" s="8">
        <v>45</v>
      </c>
      <c r="T4" s="8">
        <v>49.452054794520549</v>
      </c>
      <c r="U4" s="9">
        <v>2.0141244023314333</v>
      </c>
    </row>
    <row r="5" spans="1:27">
      <c r="B5" t="s">
        <v>13</v>
      </c>
      <c r="C5" t="s">
        <v>14</v>
      </c>
      <c r="D5">
        <v>470</v>
      </c>
      <c r="E5">
        <v>111</v>
      </c>
      <c r="F5">
        <v>650</v>
      </c>
      <c r="G5">
        <v>507</v>
      </c>
      <c r="H5">
        <v>695</v>
      </c>
      <c r="I5">
        <v>49</v>
      </c>
      <c r="J5">
        <v>538</v>
      </c>
      <c r="Q5" s="7">
        <v>650</v>
      </c>
      <c r="R5" s="8">
        <v>3.5149999999999998E-6</v>
      </c>
      <c r="S5" s="8">
        <v>30</v>
      </c>
      <c r="T5" s="8">
        <v>39.19178082191781</v>
      </c>
      <c r="U5" s="9">
        <v>3.2857331933619265</v>
      </c>
    </row>
    <row r="6" spans="1:27" ht="13.5" thickBot="1">
      <c r="B6" t="s">
        <v>13</v>
      </c>
      <c r="C6" t="s">
        <v>14</v>
      </c>
      <c r="D6">
        <v>470</v>
      </c>
      <c r="E6">
        <v>113</v>
      </c>
      <c r="F6">
        <v>650</v>
      </c>
      <c r="G6">
        <v>506</v>
      </c>
      <c r="H6">
        <v>695</v>
      </c>
      <c r="I6">
        <v>50</v>
      </c>
      <c r="J6">
        <v>538</v>
      </c>
      <c r="Q6" s="10">
        <v>695</v>
      </c>
      <c r="R6" s="11">
        <v>1.2E-2</v>
      </c>
      <c r="S6" s="11">
        <v>46</v>
      </c>
      <c r="T6" s="11">
        <v>48.630136986301373</v>
      </c>
      <c r="U6" s="12">
        <v>2.674503325204491</v>
      </c>
    </row>
    <row r="7" spans="1:27" ht="15">
      <c r="B7" t="s">
        <v>13</v>
      </c>
      <c r="C7" t="s">
        <v>14</v>
      </c>
      <c r="D7">
        <v>470</v>
      </c>
      <c r="E7">
        <v>113</v>
      </c>
      <c r="F7">
        <v>650</v>
      </c>
      <c r="G7">
        <v>505</v>
      </c>
      <c r="H7">
        <v>695</v>
      </c>
      <c r="I7">
        <v>51</v>
      </c>
      <c r="J7">
        <v>538</v>
      </c>
      <c r="N7" s="35" t="s">
        <v>38</v>
      </c>
      <c r="O7" s="36" t="s">
        <v>45</v>
      </c>
      <c r="P7" s="37" t="s">
        <v>29</v>
      </c>
      <c r="Q7" s="37" t="s">
        <v>39</v>
      </c>
      <c r="R7" s="37" t="s">
        <v>16</v>
      </c>
      <c r="S7" s="39" t="s">
        <v>112</v>
      </c>
      <c r="T7" s="37" t="s">
        <v>29</v>
      </c>
      <c r="U7" s="37" t="s">
        <v>39</v>
      </c>
      <c r="V7" s="37" t="s">
        <v>16</v>
      </c>
      <c r="W7" s="39" t="s">
        <v>112</v>
      </c>
      <c r="X7" s="37" t="s">
        <v>29</v>
      </c>
      <c r="Y7" s="37" t="s">
        <v>39</v>
      </c>
      <c r="Z7" s="37" t="s">
        <v>16</v>
      </c>
      <c r="AA7" s="40" t="s">
        <v>112</v>
      </c>
    </row>
    <row r="8" spans="1:27">
      <c r="B8" t="s">
        <v>13</v>
      </c>
      <c r="C8" t="s">
        <v>14</v>
      </c>
      <c r="D8">
        <v>470</v>
      </c>
      <c r="E8">
        <v>112</v>
      </c>
      <c r="F8">
        <v>650</v>
      </c>
      <c r="G8">
        <v>507</v>
      </c>
      <c r="H8">
        <v>695</v>
      </c>
      <c r="I8">
        <v>50</v>
      </c>
      <c r="J8">
        <v>538</v>
      </c>
      <c r="N8" s="7" t="s">
        <v>40</v>
      </c>
      <c r="O8" s="8">
        <v>0</v>
      </c>
      <c r="P8" s="8">
        <v>470</v>
      </c>
      <c r="Q8" s="8">
        <v>112.64</v>
      </c>
      <c r="R8" s="8">
        <v>1.3808210118140058</v>
      </c>
      <c r="S8" s="8">
        <f>0.0000105*(Q8-49.45205)</f>
        <v>6.6347347499999998E-4</v>
      </c>
      <c r="T8" s="8">
        <v>650</v>
      </c>
      <c r="U8" s="8">
        <v>507</v>
      </c>
      <c r="V8" s="8">
        <v>1.2247448713915889</v>
      </c>
      <c r="W8" s="8">
        <f>0.000003515*(U8-39.19178)</f>
        <v>1.6443458932999999E-3</v>
      </c>
      <c r="X8" s="8">
        <v>695</v>
      </c>
      <c r="Y8" s="8">
        <v>50.84</v>
      </c>
      <c r="Z8" s="8">
        <v>1.143095213298827</v>
      </c>
      <c r="AA8" s="9">
        <f>0.012*(Y8-48.63014)</f>
        <v>2.6518320000000074E-2</v>
      </c>
    </row>
    <row r="9" spans="1:27">
      <c r="B9" t="s">
        <v>13</v>
      </c>
      <c r="C9" t="s">
        <v>14</v>
      </c>
      <c r="D9">
        <v>470</v>
      </c>
      <c r="E9">
        <v>112</v>
      </c>
      <c r="F9">
        <v>650</v>
      </c>
      <c r="G9">
        <v>507</v>
      </c>
      <c r="H9">
        <v>695</v>
      </c>
      <c r="I9">
        <v>52</v>
      </c>
      <c r="J9">
        <v>538</v>
      </c>
      <c r="N9" s="7" t="s">
        <v>46</v>
      </c>
      <c r="O9" s="8">
        <v>0</v>
      </c>
      <c r="P9" s="8">
        <v>470</v>
      </c>
      <c r="Q9" s="8">
        <v>50.7</v>
      </c>
      <c r="R9" s="8">
        <v>0.91538572988814881</v>
      </c>
      <c r="S9" s="8">
        <f t="shared" ref="S9:S16" si="0">0.0000105*(Q9-49.45205)</f>
        <v>1.3103475000000031E-5</v>
      </c>
      <c r="T9" s="8">
        <v>650</v>
      </c>
      <c r="U9" s="8">
        <v>40.200000000000003</v>
      </c>
      <c r="V9" s="8">
        <v>2.0239940029896411</v>
      </c>
      <c r="W9" s="8">
        <f t="shared" ref="W9:W16" si="1">0.000003515*(U9-39.19178)</f>
        <v>3.543893300000005E-6</v>
      </c>
      <c r="X9" s="8">
        <v>695</v>
      </c>
      <c r="Y9" s="8">
        <v>49.8</v>
      </c>
      <c r="Z9" s="8">
        <v>0.61025715325881158</v>
      </c>
      <c r="AA9" s="9">
        <f t="shared" ref="AA9:AA16" si="2">0.012*(Y9-48.63014)</f>
        <v>1.4038319999999998E-2</v>
      </c>
    </row>
    <row r="10" spans="1:27">
      <c r="B10" t="s">
        <v>13</v>
      </c>
      <c r="C10" t="s">
        <v>14</v>
      </c>
      <c r="D10">
        <v>470</v>
      </c>
      <c r="E10">
        <v>111</v>
      </c>
      <c r="F10">
        <v>650</v>
      </c>
      <c r="G10">
        <v>505</v>
      </c>
      <c r="H10">
        <v>695</v>
      </c>
      <c r="I10">
        <v>51</v>
      </c>
      <c r="J10">
        <v>538</v>
      </c>
      <c r="N10" s="7" t="s">
        <v>47</v>
      </c>
      <c r="O10" s="8">
        <v>0</v>
      </c>
      <c r="P10" s="8">
        <v>470</v>
      </c>
      <c r="Q10" s="8">
        <v>48.617647058823529</v>
      </c>
      <c r="R10" s="8">
        <v>1.5572840748686043</v>
      </c>
      <c r="S10" s="8">
        <f t="shared" si="0"/>
        <v>-8.7612308823529426E-6</v>
      </c>
      <c r="T10" s="8">
        <v>650</v>
      </c>
      <c r="U10" s="8">
        <v>38.705882352941174</v>
      </c>
      <c r="V10" s="8">
        <v>2.2634033340097481</v>
      </c>
      <c r="W10" s="8">
        <f t="shared" si="1"/>
        <v>-1.7079302294117783E-6</v>
      </c>
      <c r="X10" s="8">
        <v>695</v>
      </c>
      <c r="Y10" s="8">
        <v>49.147058823529413</v>
      </c>
      <c r="Z10" s="8">
        <v>1.1840442493055829</v>
      </c>
      <c r="AA10" s="9">
        <f t="shared" si="2"/>
        <v>6.2030258823529893E-3</v>
      </c>
    </row>
    <row r="11" spans="1:27">
      <c r="B11" t="s">
        <v>13</v>
      </c>
      <c r="C11" t="s">
        <v>14</v>
      </c>
      <c r="D11">
        <v>470</v>
      </c>
      <c r="E11">
        <v>114</v>
      </c>
      <c r="F11">
        <v>650</v>
      </c>
      <c r="G11">
        <v>507</v>
      </c>
      <c r="H11">
        <v>695</v>
      </c>
      <c r="I11">
        <v>51</v>
      </c>
      <c r="J11">
        <v>538</v>
      </c>
      <c r="N11" s="7">
        <v>3</v>
      </c>
      <c r="O11" s="8">
        <v>0</v>
      </c>
      <c r="P11" s="8">
        <v>470</v>
      </c>
      <c r="Q11" s="8">
        <v>88</v>
      </c>
      <c r="R11" s="8">
        <v>1.5916448515084429</v>
      </c>
      <c r="S11" s="8">
        <f t="shared" si="0"/>
        <v>4.0475347499999999E-4</v>
      </c>
      <c r="T11" s="8">
        <v>650</v>
      </c>
      <c r="U11" s="8">
        <v>240.19354838709677</v>
      </c>
      <c r="V11" s="8">
        <v>1.8693912527641785</v>
      </c>
      <c r="W11" s="8">
        <f t="shared" si="1"/>
        <v>7.0652121588064517E-4</v>
      </c>
      <c r="X11" s="8">
        <v>695</v>
      </c>
      <c r="Y11" s="8">
        <v>49.70967741935484</v>
      </c>
      <c r="Z11" s="8">
        <v>1.216375720110044</v>
      </c>
      <c r="AA11" s="9">
        <f t="shared" si="2"/>
        <v>1.2954449032258111E-2</v>
      </c>
    </row>
    <row r="12" spans="1:27">
      <c r="B12" t="s">
        <v>13</v>
      </c>
      <c r="C12" t="s">
        <v>14</v>
      </c>
      <c r="D12">
        <v>470</v>
      </c>
      <c r="E12">
        <v>112</v>
      </c>
      <c r="F12">
        <v>650</v>
      </c>
      <c r="G12">
        <v>508</v>
      </c>
      <c r="H12">
        <v>695</v>
      </c>
      <c r="I12">
        <v>52</v>
      </c>
      <c r="J12">
        <v>538</v>
      </c>
      <c r="N12" s="7">
        <v>4</v>
      </c>
      <c r="O12" s="8">
        <v>0</v>
      </c>
      <c r="P12" s="8">
        <v>470</v>
      </c>
      <c r="Q12" s="8">
        <v>148.58064516129033</v>
      </c>
      <c r="R12" s="8">
        <v>16.734742690081145</v>
      </c>
      <c r="S12" s="8">
        <f t="shared" si="0"/>
        <v>1.0408502491935485E-3</v>
      </c>
      <c r="T12" s="8">
        <v>650</v>
      </c>
      <c r="U12" s="8">
        <v>390.87096774193549</v>
      </c>
      <c r="V12" s="8">
        <v>85.631669350182065</v>
      </c>
      <c r="W12" s="8">
        <f t="shared" si="1"/>
        <v>1.2361523449129033E-3</v>
      </c>
      <c r="X12" s="8">
        <v>695</v>
      </c>
      <c r="Y12" s="8">
        <v>50.161290322580648</v>
      </c>
      <c r="Z12" s="8">
        <v>1.7145801078504239</v>
      </c>
      <c r="AA12" s="9">
        <f t="shared" si="2"/>
        <v>1.8373803870967806E-2</v>
      </c>
    </row>
    <row r="13" spans="1:27">
      <c r="B13" t="s">
        <v>13</v>
      </c>
      <c r="C13" t="s">
        <v>14</v>
      </c>
      <c r="D13">
        <v>470</v>
      </c>
      <c r="E13">
        <v>116</v>
      </c>
      <c r="F13">
        <v>650</v>
      </c>
      <c r="G13">
        <v>507</v>
      </c>
      <c r="H13">
        <v>695</v>
      </c>
      <c r="I13">
        <v>50</v>
      </c>
      <c r="J13">
        <v>538</v>
      </c>
      <c r="N13" s="23" t="s">
        <v>48</v>
      </c>
      <c r="O13" s="8">
        <f>0.6/0.6006</f>
        <v>0.99900099900099892</v>
      </c>
      <c r="P13" s="8">
        <v>470</v>
      </c>
      <c r="Q13" s="8">
        <v>123.04761904761905</v>
      </c>
      <c r="R13" s="8">
        <v>5.9753656116423866</v>
      </c>
      <c r="S13" s="8">
        <f t="shared" si="0"/>
        <v>7.7275347499999999E-4</v>
      </c>
      <c r="T13" s="8">
        <v>650</v>
      </c>
      <c r="U13" s="8">
        <v>344.47619047619048</v>
      </c>
      <c r="V13" s="8">
        <v>41.234746238199122</v>
      </c>
      <c r="W13" s="8">
        <f t="shared" si="1"/>
        <v>1.0730747028238096E-3</v>
      </c>
      <c r="X13" s="8">
        <v>695</v>
      </c>
      <c r="Y13" s="8">
        <v>90</v>
      </c>
      <c r="Z13" s="8">
        <v>6.3706644750495638</v>
      </c>
      <c r="AA13" s="9">
        <f t="shared" si="2"/>
        <v>0.49643832000000004</v>
      </c>
    </row>
    <row r="14" spans="1:27">
      <c r="B14" t="s">
        <v>13</v>
      </c>
      <c r="C14" t="s">
        <v>14</v>
      </c>
      <c r="D14">
        <v>470</v>
      </c>
      <c r="E14">
        <v>114</v>
      </c>
      <c r="F14">
        <v>650</v>
      </c>
      <c r="G14">
        <v>508</v>
      </c>
      <c r="H14">
        <v>695</v>
      </c>
      <c r="I14">
        <v>49</v>
      </c>
      <c r="J14">
        <v>538</v>
      </c>
      <c r="N14" s="7" t="s">
        <v>49</v>
      </c>
      <c r="O14" s="8">
        <f>1.2/0.6012</f>
        <v>1.9960079840319362</v>
      </c>
      <c r="P14" s="8">
        <v>470</v>
      </c>
      <c r="Q14" s="8">
        <v>209.68421052631578</v>
      </c>
      <c r="R14" s="8">
        <v>43.084521120359398</v>
      </c>
      <c r="S14" s="8">
        <f t="shared" si="0"/>
        <v>1.6824376855263158E-3</v>
      </c>
      <c r="T14" s="8">
        <v>650</v>
      </c>
      <c r="U14" s="8">
        <v>435.23684210526318</v>
      </c>
      <c r="V14" s="8">
        <v>75.445141770595171</v>
      </c>
      <c r="W14" s="8">
        <f t="shared" si="1"/>
        <v>1.3920983933E-3</v>
      </c>
      <c r="X14" s="8">
        <v>695</v>
      </c>
      <c r="Y14" s="8">
        <v>111.13157894736842</v>
      </c>
      <c r="Z14" s="8">
        <v>6.9132503116824084</v>
      </c>
      <c r="AA14" s="9">
        <f t="shared" si="2"/>
        <v>0.75001726736842111</v>
      </c>
    </row>
    <row r="15" spans="1:27">
      <c r="B15" t="s">
        <v>13</v>
      </c>
      <c r="C15" t="s">
        <v>14</v>
      </c>
      <c r="D15">
        <v>470</v>
      </c>
      <c r="E15">
        <v>111</v>
      </c>
      <c r="F15">
        <v>650</v>
      </c>
      <c r="G15">
        <v>505</v>
      </c>
      <c r="H15">
        <v>695</v>
      </c>
      <c r="I15">
        <v>51</v>
      </c>
      <c r="J15">
        <v>538</v>
      </c>
      <c r="N15" s="7" t="s">
        <v>50</v>
      </c>
      <c r="O15" s="8">
        <f>6/0.606</f>
        <v>9.9009900990099009</v>
      </c>
      <c r="P15" s="8">
        <v>470</v>
      </c>
      <c r="Q15" s="8">
        <v>252.52380952380952</v>
      </c>
      <c r="R15" s="8">
        <v>32.042074546307504</v>
      </c>
      <c r="S15" s="8">
        <f t="shared" si="0"/>
        <v>2.132253475E-3</v>
      </c>
      <c r="T15" s="8">
        <v>650</v>
      </c>
      <c r="U15" s="8">
        <v>546.35714285714289</v>
      </c>
      <c r="V15" s="8">
        <v>136.58497246707915</v>
      </c>
      <c r="W15" s="8">
        <f t="shared" si="1"/>
        <v>1.7826862504428571E-3</v>
      </c>
      <c r="X15" s="8">
        <v>695</v>
      </c>
      <c r="Y15" s="8">
        <v>332.09523809523807</v>
      </c>
      <c r="Z15" s="8">
        <v>13.567913231375405</v>
      </c>
      <c r="AA15" s="9">
        <f t="shared" si="2"/>
        <v>3.401581177142857</v>
      </c>
    </row>
    <row r="16" spans="1:27" ht="13.5" thickBot="1">
      <c r="B16" t="s">
        <v>13</v>
      </c>
      <c r="C16" t="s">
        <v>14</v>
      </c>
      <c r="D16">
        <v>470</v>
      </c>
      <c r="E16">
        <v>112</v>
      </c>
      <c r="F16">
        <v>650</v>
      </c>
      <c r="G16">
        <v>507</v>
      </c>
      <c r="H16">
        <v>695</v>
      </c>
      <c r="I16">
        <v>51</v>
      </c>
      <c r="J16">
        <v>538</v>
      </c>
      <c r="N16" s="10" t="s">
        <v>51</v>
      </c>
      <c r="O16" s="11">
        <f>12/0.612</f>
        <v>19.607843137254903</v>
      </c>
      <c r="P16" s="11">
        <v>470</v>
      </c>
      <c r="Q16" s="11">
        <v>363.97058823529414</v>
      </c>
      <c r="R16" s="11">
        <v>38.769314087239223</v>
      </c>
      <c r="S16" s="8">
        <f t="shared" si="0"/>
        <v>3.3024446514705883E-3</v>
      </c>
      <c r="T16" s="11">
        <v>650</v>
      </c>
      <c r="U16" s="11">
        <v>767.55882352941171</v>
      </c>
      <c r="V16" s="11">
        <v>229.72449786600052</v>
      </c>
      <c r="W16" s="11">
        <f t="shared" si="1"/>
        <v>2.5602101580058821E-3</v>
      </c>
      <c r="X16" s="11">
        <v>695</v>
      </c>
      <c r="Y16" s="11">
        <v>577.11764705882354</v>
      </c>
      <c r="Z16" s="11">
        <v>24.836147539401793</v>
      </c>
      <c r="AA16" s="12">
        <f t="shared" si="2"/>
        <v>6.3418500847058832</v>
      </c>
    </row>
    <row r="17" spans="1:12">
      <c r="B17" t="s">
        <v>13</v>
      </c>
      <c r="C17" t="s">
        <v>14</v>
      </c>
      <c r="D17">
        <v>470</v>
      </c>
      <c r="E17">
        <v>114</v>
      </c>
      <c r="F17">
        <v>650</v>
      </c>
      <c r="G17">
        <v>508</v>
      </c>
      <c r="H17">
        <v>695</v>
      </c>
      <c r="I17">
        <v>51</v>
      </c>
      <c r="J17">
        <v>538</v>
      </c>
    </row>
    <row r="18" spans="1:12">
      <c r="B18" t="s">
        <v>13</v>
      </c>
      <c r="C18" t="s">
        <v>14</v>
      </c>
      <c r="D18">
        <v>470</v>
      </c>
      <c r="E18">
        <v>114</v>
      </c>
      <c r="F18">
        <v>650</v>
      </c>
      <c r="G18">
        <v>508</v>
      </c>
      <c r="H18">
        <v>695</v>
      </c>
      <c r="I18">
        <v>50</v>
      </c>
      <c r="J18">
        <v>538</v>
      </c>
    </row>
    <row r="19" spans="1:12">
      <c r="B19" t="s">
        <v>13</v>
      </c>
      <c r="C19" t="s">
        <v>14</v>
      </c>
      <c r="D19">
        <v>470</v>
      </c>
      <c r="E19">
        <v>114</v>
      </c>
      <c r="F19">
        <v>650</v>
      </c>
      <c r="G19">
        <v>508</v>
      </c>
      <c r="H19">
        <v>695</v>
      </c>
      <c r="I19">
        <v>50</v>
      </c>
      <c r="J19">
        <v>538</v>
      </c>
    </row>
    <row r="20" spans="1:12">
      <c r="B20" t="s">
        <v>13</v>
      </c>
      <c r="C20" t="s">
        <v>14</v>
      </c>
      <c r="D20">
        <v>470</v>
      </c>
      <c r="E20">
        <v>111</v>
      </c>
      <c r="F20">
        <v>650</v>
      </c>
      <c r="G20">
        <v>508</v>
      </c>
      <c r="H20">
        <v>695</v>
      </c>
      <c r="I20">
        <v>51</v>
      </c>
      <c r="J20">
        <v>538</v>
      </c>
    </row>
    <row r="21" spans="1:12">
      <c r="B21" t="s">
        <v>13</v>
      </c>
      <c r="C21" t="s">
        <v>14</v>
      </c>
      <c r="D21">
        <v>470</v>
      </c>
      <c r="E21">
        <v>112</v>
      </c>
      <c r="F21">
        <v>650</v>
      </c>
      <c r="G21">
        <v>505</v>
      </c>
      <c r="H21">
        <v>695</v>
      </c>
      <c r="I21">
        <v>50</v>
      </c>
      <c r="J21">
        <v>538</v>
      </c>
    </row>
    <row r="22" spans="1:12">
      <c r="B22" t="s">
        <v>13</v>
      </c>
      <c r="C22" t="s">
        <v>14</v>
      </c>
      <c r="D22">
        <v>470</v>
      </c>
      <c r="E22">
        <v>111</v>
      </c>
      <c r="F22">
        <v>650</v>
      </c>
      <c r="G22">
        <v>507</v>
      </c>
      <c r="H22">
        <v>695</v>
      </c>
      <c r="I22">
        <v>54</v>
      </c>
      <c r="J22">
        <v>538</v>
      </c>
    </row>
    <row r="23" spans="1:12">
      <c r="B23" t="s">
        <v>13</v>
      </c>
      <c r="C23" t="s">
        <v>14</v>
      </c>
      <c r="D23">
        <v>470</v>
      </c>
      <c r="E23">
        <v>115</v>
      </c>
      <c r="F23">
        <v>650</v>
      </c>
      <c r="G23">
        <v>507</v>
      </c>
      <c r="H23">
        <v>695</v>
      </c>
      <c r="I23">
        <v>51</v>
      </c>
      <c r="J23">
        <v>538</v>
      </c>
    </row>
    <row r="24" spans="1:12">
      <c r="B24" t="s">
        <v>13</v>
      </c>
      <c r="C24" t="s">
        <v>14</v>
      </c>
      <c r="D24">
        <v>470</v>
      </c>
      <c r="E24">
        <v>113</v>
      </c>
      <c r="F24">
        <v>650</v>
      </c>
      <c r="G24">
        <v>508</v>
      </c>
      <c r="H24">
        <v>695</v>
      </c>
      <c r="I24">
        <v>50</v>
      </c>
      <c r="J24">
        <v>538</v>
      </c>
    </row>
    <row r="25" spans="1:12">
      <c r="B25" t="s">
        <v>13</v>
      </c>
      <c r="C25" t="s">
        <v>14</v>
      </c>
      <c r="D25">
        <v>470</v>
      </c>
      <c r="E25">
        <v>111</v>
      </c>
      <c r="F25">
        <v>650</v>
      </c>
      <c r="G25">
        <v>506</v>
      </c>
      <c r="H25">
        <v>695</v>
      </c>
      <c r="I25">
        <v>50</v>
      </c>
      <c r="J25">
        <v>538</v>
      </c>
    </row>
    <row r="26" spans="1:12">
      <c r="B26" t="s">
        <v>13</v>
      </c>
      <c r="C26" t="s">
        <v>14</v>
      </c>
      <c r="D26">
        <v>470</v>
      </c>
      <c r="E26">
        <v>113</v>
      </c>
      <c r="F26">
        <v>650</v>
      </c>
      <c r="G26">
        <v>506</v>
      </c>
      <c r="H26">
        <v>695</v>
      </c>
      <c r="I26">
        <v>51</v>
      </c>
      <c r="J26">
        <v>538</v>
      </c>
    </row>
    <row r="27" spans="1:12">
      <c r="A27" t="s">
        <v>15</v>
      </c>
      <c r="D27">
        <f>AVERAGE(D2:D26)</f>
        <v>470</v>
      </c>
      <c r="E27">
        <f t="shared" ref="E27:I27" si="3">AVERAGE(E2:E26)</f>
        <v>112.64</v>
      </c>
      <c r="F27">
        <f t="shared" si="3"/>
        <v>650</v>
      </c>
      <c r="G27">
        <f t="shared" si="3"/>
        <v>507</v>
      </c>
      <c r="H27">
        <f t="shared" si="3"/>
        <v>695</v>
      </c>
      <c r="I27">
        <f t="shared" si="3"/>
        <v>50.84</v>
      </c>
    </row>
    <row r="28" spans="1:12">
      <c r="A28" t="s">
        <v>16</v>
      </c>
      <c r="D28">
        <f>STDEV(D2:D26)</f>
        <v>0</v>
      </c>
      <c r="E28">
        <f t="shared" ref="E28:I28" si="4">STDEV(E2:E26)</f>
        <v>1.3808210118138651</v>
      </c>
      <c r="F28">
        <f t="shared" si="4"/>
        <v>0</v>
      </c>
      <c r="G28">
        <f t="shared" si="4"/>
        <v>1.2247448713915889</v>
      </c>
      <c r="H28">
        <f t="shared" si="4"/>
        <v>0</v>
      </c>
      <c r="I28">
        <f t="shared" si="4"/>
        <v>1.1430952132988161</v>
      </c>
    </row>
    <row r="29" spans="1:12">
      <c r="A29">
        <v>1.2</v>
      </c>
      <c r="B29" t="s">
        <v>13</v>
      </c>
      <c r="C29" t="s">
        <v>14</v>
      </c>
      <c r="D29">
        <v>470</v>
      </c>
      <c r="E29">
        <v>50</v>
      </c>
      <c r="F29">
        <v>650</v>
      </c>
      <c r="G29">
        <v>42</v>
      </c>
      <c r="H29">
        <v>695</v>
      </c>
      <c r="I29">
        <v>50</v>
      </c>
      <c r="J29">
        <v>537</v>
      </c>
      <c r="L29" t="s">
        <v>52</v>
      </c>
    </row>
    <row r="30" spans="1:12">
      <c r="B30" t="s">
        <v>13</v>
      </c>
      <c r="C30" t="s">
        <v>14</v>
      </c>
      <c r="D30">
        <v>470</v>
      </c>
      <c r="E30">
        <v>50</v>
      </c>
      <c r="F30">
        <v>650</v>
      </c>
      <c r="G30">
        <v>37</v>
      </c>
      <c r="H30">
        <v>695</v>
      </c>
      <c r="I30">
        <v>50</v>
      </c>
      <c r="J30">
        <v>537</v>
      </c>
    </row>
    <row r="31" spans="1:12">
      <c r="B31" t="s">
        <v>13</v>
      </c>
      <c r="C31" t="s">
        <v>14</v>
      </c>
      <c r="D31">
        <v>470</v>
      </c>
      <c r="E31">
        <v>50</v>
      </c>
      <c r="F31">
        <v>650</v>
      </c>
      <c r="G31">
        <v>38</v>
      </c>
      <c r="H31">
        <v>695</v>
      </c>
      <c r="I31">
        <v>49</v>
      </c>
      <c r="J31">
        <v>537</v>
      </c>
    </row>
    <row r="32" spans="1:12">
      <c r="B32" t="s">
        <v>13</v>
      </c>
      <c r="C32" t="s">
        <v>14</v>
      </c>
      <c r="D32">
        <v>470</v>
      </c>
      <c r="E32">
        <v>51</v>
      </c>
      <c r="F32">
        <v>650</v>
      </c>
      <c r="G32">
        <v>39</v>
      </c>
      <c r="H32">
        <v>695</v>
      </c>
      <c r="I32">
        <v>50</v>
      </c>
      <c r="J32">
        <v>537</v>
      </c>
    </row>
    <row r="33" spans="2:10">
      <c r="B33" t="s">
        <v>13</v>
      </c>
      <c r="C33" t="s">
        <v>14</v>
      </c>
      <c r="D33">
        <v>470</v>
      </c>
      <c r="E33">
        <v>51</v>
      </c>
      <c r="F33">
        <v>650</v>
      </c>
      <c r="G33">
        <v>40</v>
      </c>
      <c r="H33">
        <v>695</v>
      </c>
      <c r="I33">
        <v>50</v>
      </c>
      <c r="J33">
        <v>537</v>
      </c>
    </row>
    <row r="34" spans="2:10">
      <c r="B34" t="s">
        <v>13</v>
      </c>
      <c r="C34" t="s">
        <v>14</v>
      </c>
      <c r="D34">
        <v>470</v>
      </c>
      <c r="E34">
        <v>51</v>
      </c>
      <c r="F34">
        <v>650</v>
      </c>
      <c r="G34">
        <v>40</v>
      </c>
      <c r="H34">
        <v>695</v>
      </c>
      <c r="I34">
        <v>50</v>
      </c>
      <c r="J34">
        <v>537</v>
      </c>
    </row>
    <row r="35" spans="2:10">
      <c r="B35" t="s">
        <v>13</v>
      </c>
      <c r="C35" t="s">
        <v>14</v>
      </c>
      <c r="D35">
        <v>470</v>
      </c>
      <c r="E35">
        <v>50</v>
      </c>
      <c r="F35">
        <v>650</v>
      </c>
      <c r="G35">
        <v>39</v>
      </c>
      <c r="H35">
        <v>695</v>
      </c>
      <c r="I35">
        <v>49</v>
      </c>
      <c r="J35">
        <v>537</v>
      </c>
    </row>
    <row r="36" spans="2:10">
      <c r="B36" t="s">
        <v>13</v>
      </c>
      <c r="C36" t="s">
        <v>14</v>
      </c>
      <c r="D36">
        <v>470</v>
      </c>
      <c r="E36">
        <v>52</v>
      </c>
      <c r="F36">
        <v>650</v>
      </c>
      <c r="G36">
        <v>43</v>
      </c>
      <c r="H36">
        <v>695</v>
      </c>
      <c r="I36">
        <v>50</v>
      </c>
      <c r="J36">
        <v>537</v>
      </c>
    </row>
    <row r="37" spans="2:10">
      <c r="B37" t="s">
        <v>13</v>
      </c>
      <c r="C37" t="s">
        <v>14</v>
      </c>
      <c r="D37">
        <v>470</v>
      </c>
      <c r="E37">
        <v>51</v>
      </c>
      <c r="F37">
        <v>650</v>
      </c>
      <c r="G37">
        <v>43</v>
      </c>
      <c r="H37">
        <v>695</v>
      </c>
      <c r="I37">
        <v>49</v>
      </c>
      <c r="J37">
        <v>537</v>
      </c>
    </row>
    <row r="38" spans="2:10">
      <c r="B38" t="s">
        <v>13</v>
      </c>
      <c r="C38" t="s">
        <v>14</v>
      </c>
      <c r="D38">
        <v>470</v>
      </c>
      <c r="E38">
        <v>50</v>
      </c>
      <c r="F38">
        <v>650</v>
      </c>
      <c r="G38">
        <v>43</v>
      </c>
      <c r="H38">
        <v>695</v>
      </c>
      <c r="I38">
        <v>50</v>
      </c>
      <c r="J38">
        <v>537</v>
      </c>
    </row>
    <row r="39" spans="2:10">
      <c r="B39" t="s">
        <v>13</v>
      </c>
      <c r="C39" t="s">
        <v>14</v>
      </c>
      <c r="D39">
        <v>470</v>
      </c>
      <c r="E39">
        <v>50</v>
      </c>
      <c r="F39">
        <v>650</v>
      </c>
      <c r="G39">
        <v>40</v>
      </c>
      <c r="H39">
        <v>695</v>
      </c>
      <c r="I39">
        <v>50</v>
      </c>
      <c r="J39">
        <v>537</v>
      </c>
    </row>
    <row r="40" spans="2:10">
      <c r="B40" t="s">
        <v>13</v>
      </c>
      <c r="C40" t="s">
        <v>14</v>
      </c>
      <c r="D40">
        <v>470</v>
      </c>
      <c r="E40">
        <v>50</v>
      </c>
      <c r="F40">
        <v>650</v>
      </c>
      <c r="G40">
        <v>41</v>
      </c>
      <c r="H40">
        <v>695</v>
      </c>
      <c r="I40">
        <v>51</v>
      </c>
      <c r="J40">
        <v>537</v>
      </c>
    </row>
    <row r="41" spans="2:10">
      <c r="B41" t="s">
        <v>13</v>
      </c>
      <c r="C41" t="s">
        <v>14</v>
      </c>
      <c r="D41">
        <v>470</v>
      </c>
      <c r="E41">
        <v>50</v>
      </c>
      <c r="F41">
        <v>650</v>
      </c>
      <c r="G41">
        <v>43</v>
      </c>
      <c r="H41">
        <v>695</v>
      </c>
      <c r="I41">
        <v>49</v>
      </c>
      <c r="J41">
        <v>537</v>
      </c>
    </row>
    <row r="42" spans="2:10">
      <c r="B42" t="s">
        <v>13</v>
      </c>
      <c r="C42" t="s">
        <v>14</v>
      </c>
      <c r="D42">
        <v>470</v>
      </c>
      <c r="E42">
        <v>52</v>
      </c>
      <c r="F42">
        <v>650</v>
      </c>
      <c r="G42">
        <v>38</v>
      </c>
      <c r="H42">
        <v>695</v>
      </c>
      <c r="I42">
        <v>50</v>
      </c>
      <c r="J42">
        <v>537</v>
      </c>
    </row>
    <row r="43" spans="2:10">
      <c r="B43" t="s">
        <v>13</v>
      </c>
      <c r="C43" t="s">
        <v>14</v>
      </c>
      <c r="D43">
        <v>470</v>
      </c>
      <c r="E43">
        <v>51</v>
      </c>
      <c r="F43">
        <v>650</v>
      </c>
      <c r="G43">
        <v>40</v>
      </c>
      <c r="H43">
        <v>695</v>
      </c>
      <c r="I43">
        <v>50</v>
      </c>
      <c r="J43">
        <v>537</v>
      </c>
    </row>
    <row r="44" spans="2:10">
      <c r="B44" t="s">
        <v>13</v>
      </c>
      <c r="C44" t="s">
        <v>14</v>
      </c>
      <c r="D44">
        <v>470</v>
      </c>
      <c r="E44">
        <v>50</v>
      </c>
      <c r="F44">
        <v>650</v>
      </c>
      <c r="G44">
        <v>37</v>
      </c>
      <c r="H44">
        <v>695</v>
      </c>
      <c r="I44">
        <v>48</v>
      </c>
      <c r="J44">
        <v>537</v>
      </c>
    </row>
    <row r="45" spans="2:10">
      <c r="B45" t="s">
        <v>13</v>
      </c>
      <c r="C45" t="s">
        <v>14</v>
      </c>
      <c r="D45">
        <v>470</v>
      </c>
      <c r="E45">
        <v>50</v>
      </c>
      <c r="F45">
        <v>650</v>
      </c>
      <c r="G45">
        <v>42</v>
      </c>
      <c r="H45">
        <v>695</v>
      </c>
      <c r="I45">
        <v>49</v>
      </c>
      <c r="J45">
        <v>537</v>
      </c>
    </row>
    <row r="46" spans="2:10">
      <c r="B46" t="s">
        <v>13</v>
      </c>
      <c r="C46" t="s">
        <v>14</v>
      </c>
      <c r="D46">
        <v>470</v>
      </c>
      <c r="E46">
        <v>52</v>
      </c>
      <c r="F46">
        <v>650</v>
      </c>
      <c r="G46">
        <v>41</v>
      </c>
      <c r="H46">
        <v>695</v>
      </c>
      <c r="I46">
        <v>50</v>
      </c>
      <c r="J46">
        <v>537</v>
      </c>
    </row>
    <row r="47" spans="2:10">
      <c r="B47" t="s">
        <v>13</v>
      </c>
      <c r="C47" t="s">
        <v>14</v>
      </c>
      <c r="D47">
        <v>470</v>
      </c>
      <c r="E47">
        <v>52</v>
      </c>
      <c r="F47">
        <v>650</v>
      </c>
      <c r="G47">
        <v>41</v>
      </c>
      <c r="H47">
        <v>695</v>
      </c>
      <c r="I47">
        <v>50</v>
      </c>
      <c r="J47">
        <v>537</v>
      </c>
    </row>
    <row r="48" spans="2:10">
      <c r="B48" t="s">
        <v>13</v>
      </c>
      <c r="C48" t="s">
        <v>14</v>
      </c>
      <c r="D48">
        <v>470</v>
      </c>
      <c r="E48">
        <v>53</v>
      </c>
      <c r="F48">
        <v>650</v>
      </c>
      <c r="G48">
        <v>39</v>
      </c>
      <c r="H48">
        <v>695</v>
      </c>
      <c r="I48">
        <v>51</v>
      </c>
      <c r="J48">
        <v>537</v>
      </c>
    </row>
    <row r="49" spans="1:12">
      <c r="B49" t="s">
        <v>13</v>
      </c>
      <c r="C49" t="s">
        <v>14</v>
      </c>
      <c r="D49">
        <v>470</v>
      </c>
      <c r="E49">
        <v>50</v>
      </c>
      <c r="F49">
        <v>650</v>
      </c>
      <c r="G49">
        <v>41</v>
      </c>
      <c r="H49">
        <v>695</v>
      </c>
      <c r="I49">
        <v>50</v>
      </c>
      <c r="J49">
        <v>537</v>
      </c>
    </row>
    <row r="50" spans="1:12">
      <c r="B50" t="s">
        <v>13</v>
      </c>
      <c r="C50" t="s">
        <v>14</v>
      </c>
      <c r="D50">
        <v>470</v>
      </c>
      <c r="E50">
        <v>50</v>
      </c>
      <c r="F50">
        <v>650</v>
      </c>
      <c r="G50">
        <v>41</v>
      </c>
      <c r="H50">
        <v>695</v>
      </c>
      <c r="I50">
        <v>50</v>
      </c>
      <c r="J50">
        <v>537</v>
      </c>
    </row>
    <row r="51" spans="1:12">
      <c r="B51" t="s">
        <v>13</v>
      </c>
      <c r="C51" t="s">
        <v>14</v>
      </c>
      <c r="D51">
        <v>470</v>
      </c>
      <c r="E51">
        <v>52</v>
      </c>
      <c r="F51">
        <v>650</v>
      </c>
      <c r="G51">
        <v>35</v>
      </c>
      <c r="H51">
        <v>695</v>
      </c>
      <c r="I51">
        <v>50</v>
      </c>
      <c r="J51">
        <v>537</v>
      </c>
    </row>
    <row r="52" spans="1:12">
      <c r="B52" t="s">
        <v>13</v>
      </c>
      <c r="C52" t="s">
        <v>14</v>
      </c>
      <c r="D52">
        <v>470</v>
      </c>
      <c r="E52">
        <v>50</v>
      </c>
      <c r="F52">
        <v>650</v>
      </c>
      <c r="G52">
        <v>39</v>
      </c>
      <c r="H52">
        <v>695</v>
      </c>
      <c r="I52">
        <v>50</v>
      </c>
      <c r="J52">
        <v>537</v>
      </c>
    </row>
    <row r="53" spans="1:12">
      <c r="B53" t="s">
        <v>13</v>
      </c>
      <c r="C53" t="s">
        <v>14</v>
      </c>
      <c r="D53">
        <v>470</v>
      </c>
      <c r="E53">
        <v>51</v>
      </c>
      <c r="F53">
        <v>650</v>
      </c>
      <c r="G53">
        <v>42</v>
      </c>
      <c r="H53">
        <v>695</v>
      </c>
      <c r="I53">
        <v>50</v>
      </c>
      <c r="J53">
        <v>537</v>
      </c>
    </row>
    <row r="54" spans="1:12">
      <c r="B54" t="s">
        <v>13</v>
      </c>
      <c r="C54" t="s">
        <v>14</v>
      </c>
      <c r="D54">
        <v>470</v>
      </c>
      <c r="E54">
        <v>50</v>
      </c>
      <c r="F54">
        <v>650</v>
      </c>
      <c r="G54">
        <v>40</v>
      </c>
      <c r="H54">
        <v>695</v>
      </c>
      <c r="I54">
        <v>50</v>
      </c>
      <c r="J54">
        <v>537</v>
      </c>
    </row>
    <row r="55" spans="1:12">
      <c r="B55" t="s">
        <v>13</v>
      </c>
      <c r="C55" t="s">
        <v>14</v>
      </c>
      <c r="D55">
        <v>470</v>
      </c>
      <c r="E55">
        <v>52</v>
      </c>
      <c r="F55">
        <v>650</v>
      </c>
      <c r="G55">
        <v>38</v>
      </c>
      <c r="H55">
        <v>695</v>
      </c>
      <c r="I55">
        <v>50</v>
      </c>
      <c r="J55">
        <v>537</v>
      </c>
    </row>
    <row r="56" spans="1:12">
      <c r="B56" t="s">
        <v>13</v>
      </c>
      <c r="C56" t="s">
        <v>14</v>
      </c>
      <c r="D56">
        <v>470</v>
      </c>
      <c r="E56">
        <v>50</v>
      </c>
      <c r="F56">
        <v>650</v>
      </c>
      <c r="G56">
        <v>40</v>
      </c>
      <c r="H56">
        <v>695</v>
      </c>
      <c r="I56">
        <v>50</v>
      </c>
      <c r="J56">
        <v>537</v>
      </c>
    </row>
    <row r="57" spans="1:12">
      <c r="B57" t="s">
        <v>13</v>
      </c>
      <c r="C57" t="s">
        <v>14</v>
      </c>
      <c r="D57">
        <v>470</v>
      </c>
      <c r="E57">
        <v>50</v>
      </c>
      <c r="F57">
        <v>650</v>
      </c>
      <c r="G57">
        <v>42</v>
      </c>
      <c r="H57">
        <v>695</v>
      </c>
      <c r="I57">
        <v>49</v>
      </c>
      <c r="J57">
        <v>537</v>
      </c>
    </row>
    <row r="58" spans="1:12" ht="12" customHeight="1">
      <c r="B58" t="s">
        <v>13</v>
      </c>
      <c r="C58" t="s">
        <v>14</v>
      </c>
      <c r="D58">
        <v>470</v>
      </c>
      <c r="E58">
        <v>50</v>
      </c>
      <c r="F58">
        <v>650</v>
      </c>
      <c r="G58">
        <v>42</v>
      </c>
      <c r="H58">
        <v>695</v>
      </c>
      <c r="I58">
        <v>50</v>
      </c>
      <c r="J58">
        <v>537</v>
      </c>
    </row>
    <row r="59" spans="1:12">
      <c r="A59" t="s">
        <v>15</v>
      </c>
      <c r="D59">
        <f>AVERAGE(D29:D58)</f>
        <v>470</v>
      </c>
      <c r="E59">
        <f t="shared" ref="E59:I59" si="5">AVERAGE(E29:E58)</f>
        <v>50.7</v>
      </c>
      <c r="F59">
        <f t="shared" si="5"/>
        <v>650</v>
      </c>
      <c r="G59">
        <f t="shared" si="5"/>
        <v>40.200000000000003</v>
      </c>
      <c r="H59">
        <f t="shared" si="5"/>
        <v>695</v>
      </c>
      <c r="I59">
        <f t="shared" si="5"/>
        <v>49.8</v>
      </c>
    </row>
    <row r="60" spans="1:12">
      <c r="A60" t="s">
        <v>16</v>
      </c>
      <c r="D60">
        <f>STDEV(D29:D58)</f>
        <v>0</v>
      </c>
      <c r="E60">
        <f t="shared" ref="E60:H60" si="6">STDEV(E29:E58)</f>
        <v>0.91538572988809419</v>
      </c>
      <c r="F60">
        <f t="shared" si="6"/>
        <v>0</v>
      </c>
      <c r="G60">
        <f t="shared" si="6"/>
        <v>2.0239940029896171</v>
      </c>
      <c r="H60">
        <f t="shared" si="6"/>
        <v>0</v>
      </c>
      <c r="I60">
        <f>STDEV(I29:I58)</f>
        <v>0.6102571532587292</v>
      </c>
    </row>
    <row r="61" spans="1:12">
      <c r="A61">
        <v>2</v>
      </c>
      <c r="B61" t="s">
        <v>13</v>
      </c>
      <c r="C61" t="s">
        <v>14</v>
      </c>
      <c r="D61">
        <v>470</v>
      </c>
      <c r="E61">
        <v>47</v>
      </c>
      <c r="F61">
        <v>650</v>
      </c>
      <c r="G61">
        <v>38</v>
      </c>
      <c r="H61">
        <v>695</v>
      </c>
      <c r="I61">
        <v>48</v>
      </c>
      <c r="J61">
        <v>536</v>
      </c>
      <c r="L61" t="s">
        <v>53</v>
      </c>
    </row>
    <row r="62" spans="1:12">
      <c r="B62" t="s">
        <v>13</v>
      </c>
      <c r="C62" t="s">
        <v>14</v>
      </c>
      <c r="D62">
        <v>470</v>
      </c>
      <c r="E62">
        <v>48</v>
      </c>
      <c r="F62">
        <v>650</v>
      </c>
      <c r="G62">
        <v>42</v>
      </c>
      <c r="H62">
        <v>695</v>
      </c>
      <c r="I62">
        <v>50</v>
      </c>
      <c r="J62">
        <v>536</v>
      </c>
    </row>
    <row r="63" spans="1:12">
      <c r="B63" t="s">
        <v>13</v>
      </c>
      <c r="C63" t="s">
        <v>14</v>
      </c>
      <c r="D63">
        <v>470</v>
      </c>
      <c r="E63">
        <v>46</v>
      </c>
      <c r="F63">
        <v>650</v>
      </c>
      <c r="G63">
        <v>38</v>
      </c>
      <c r="H63">
        <v>695</v>
      </c>
      <c r="I63">
        <v>49</v>
      </c>
      <c r="J63">
        <v>536</v>
      </c>
    </row>
    <row r="64" spans="1:12">
      <c r="B64" t="s">
        <v>13</v>
      </c>
      <c r="C64" t="s">
        <v>14</v>
      </c>
      <c r="D64">
        <v>470</v>
      </c>
      <c r="E64">
        <v>51</v>
      </c>
      <c r="F64">
        <v>650</v>
      </c>
      <c r="G64">
        <v>41</v>
      </c>
      <c r="H64">
        <v>695</v>
      </c>
      <c r="I64">
        <v>49</v>
      </c>
      <c r="J64">
        <v>536</v>
      </c>
    </row>
    <row r="65" spans="2:10">
      <c r="B65" t="s">
        <v>13</v>
      </c>
      <c r="C65" t="s">
        <v>14</v>
      </c>
      <c r="D65">
        <v>470</v>
      </c>
      <c r="E65">
        <v>49</v>
      </c>
      <c r="F65">
        <v>650</v>
      </c>
      <c r="G65">
        <v>36</v>
      </c>
      <c r="H65">
        <v>695</v>
      </c>
      <c r="I65">
        <v>50</v>
      </c>
      <c r="J65">
        <v>536</v>
      </c>
    </row>
    <row r="66" spans="2:10">
      <c r="B66" t="s">
        <v>13</v>
      </c>
      <c r="C66" t="s">
        <v>14</v>
      </c>
      <c r="D66">
        <v>470</v>
      </c>
      <c r="E66">
        <v>48</v>
      </c>
      <c r="F66">
        <v>650</v>
      </c>
      <c r="G66">
        <v>37</v>
      </c>
      <c r="H66">
        <v>695</v>
      </c>
      <c r="I66">
        <v>51</v>
      </c>
      <c r="J66">
        <v>536</v>
      </c>
    </row>
    <row r="67" spans="2:10">
      <c r="B67" t="s">
        <v>13</v>
      </c>
      <c r="C67" t="s">
        <v>14</v>
      </c>
      <c r="D67">
        <v>470</v>
      </c>
      <c r="E67">
        <v>50</v>
      </c>
      <c r="F67">
        <v>650</v>
      </c>
      <c r="G67">
        <v>37</v>
      </c>
      <c r="H67">
        <v>695</v>
      </c>
      <c r="I67">
        <v>47</v>
      </c>
      <c r="J67">
        <v>536</v>
      </c>
    </row>
    <row r="68" spans="2:10">
      <c r="B68" t="s">
        <v>13</v>
      </c>
      <c r="C68" t="s">
        <v>14</v>
      </c>
      <c r="D68">
        <v>470</v>
      </c>
      <c r="E68">
        <v>47</v>
      </c>
      <c r="F68">
        <v>650</v>
      </c>
      <c r="G68">
        <v>41</v>
      </c>
      <c r="H68">
        <v>695</v>
      </c>
      <c r="I68">
        <v>50</v>
      </c>
      <c r="J68">
        <v>536</v>
      </c>
    </row>
    <row r="69" spans="2:10">
      <c r="B69" t="s">
        <v>13</v>
      </c>
      <c r="C69" t="s">
        <v>14</v>
      </c>
      <c r="D69">
        <v>470</v>
      </c>
      <c r="E69">
        <v>50</v>
      </c>
      <c r="F69">
        <v>650</v>
      </c>
      <c r="G69">
        <v>41</v>
      </c>
      <c r="H69">
        <v>695</v>
      </c>
      <c r="I69">
        <v>49</v>
      </c>
      <c r="J69">
        <v>536</v>
      </c>
    </row>
    <row r="70" spans="2:10">
      <c r="B70" t="s">
        <v>13</v>
      </c>
      <c r="C70" t="s">
        <v>14</v>
      </c>
      <c r="D70">
        <v>470</v>
      </c>
      <c r="E70">
        <v>49</v>
      </c>
      <c r="F70">
        <v>650</v>
      </c>
      <c r="G70">
        <v>40</v>
      </c>
      <c r="H70">
        <v>695</v>
      </c>
      <c r="I70">
        <v>50</v>
      </c>
      <c r="J70">
        <v>536</v>
      </c>
    </row>
    <row r="71" spans="2:10">
      <c r="B71" t="s">
        <v>13</v>
      </c>
      <c r="C71" t="s">
        <v>14</v>
      </c>
      <c r="D71">
        <v>470</v>
      </c>
      <c r="E71">
        <v>49</v>
      </c>
      <c r="F71">
        <v>650</v>
      </c>
      <c r="G71">
        <v>39</v>
      </c>
      <c r="H71">
        <v>695</v>
      </c>
      <c r="I71">
        <v>50</v>
      </c>
      <c r="J71">
        <v>536</v>
      </c>
    </row>
    <row r="72" spans="2:10">
      <c r="B72" t="s">
        <v>13</v>
      </c>
      <c r="C72" t="s">
        <v>14</v>
      </c>
      <c r="D72">
        <v>470</v>
      </c>
      <c r="E72">
        <v>48</v>
      </c>
      <c r="F72">
        <v>650</v>
      </c>
      <c r="G72">
        <v>33</v>
      </c>
      <c r="H72">
        <v>695</v>
      </c>
      <c r="I72">
        <v>49</v>
      </c>
      <c r="J72">
        <v>536</v>
      </c>
    </row>
    <row r="73" spans="2:10">
      <c r="B73" t="s">
        <v>13</v>
      </c>
      <c r="C73" t="s">
        <v>14</v>
      </c>
      <c r="D73">
        <v>470</v>
      </c>
      <c r="E73">
        <v>48</v>
      </c>
      <c r="F73">
        <v>650</v>
      </c>
      <c r="G73">
        <v>40</v>
      </c>
      <c r="H73">
        <v>695</v>
      </c>
      <c r="I73">
        <v>49</v>
      </c>
      <c r="J73">
        <v>536</v>
      </c>
    </row>
    <row r="74" spans="2:10">
      <c r="B74" t="s">
        <v>13</v>
      </c>
      <c r="C74" t="s">
        <v>14</v>
      </c>
      <c r="D74">
        <v>470</v>
      </c>
      <c r="E74">
        <v>46</v>
      </c>
      <c r="F74">
        <v>650</v>
      </c>
      <c r="G74">
        <v>38</v>
      </c>
      <c r="H74">
        <v>695</v>
      </c>
      <c r="I74">
        <v>51</v>
      </c>
      <c r="J74">
        <v>536</v>
      </c>
    </row>
    <row r="75" spans="2:10">
      <c r="B75" t="s">
        <v>13</v>
      </c>
      <c r="C75" t="s">
        <v>14</v>
      </c>
      <c r="D75">
        <v>470</v>
      </c>
      <c r="E75">
        <v>51</v>
      </c>
      <c r="F75">
        <v>650</v>
      </c>
      <c r="G75">
        <v>39</v>
      </c>
      <c r="H75">
        <v>695</v>
      </c>
      <c r="I75">
        <v>49</v>
      </c>
      <c r="J75">
        <v>536</v>
      </c>
    </row>
    <row r="76" spans="2:10">
      <c r="B76" t="s">
        <v>13</v>
      </c>
      <c r="C76" t="s">
        <v>14</v>
      </c>
      <c r="D76">
        <v>470</v>
      </c>
      <c r="E76">
        <v>46</v>
      </c>
      <c r="F76">
        <v>650</v>
      </c>
      <c r="G76">
        <v>40</v>
      </c>
      <c r="H76">
        <v>695</v>
      </c>
      <c r="I76">
        <v>48</v>
      </c>
      <c r="J76">
        <v>536</v>
      </c>
    </row>
    <row r="77" spans="2:10">
      <c r="B77" t="s">
        <v>13</v>
      </c>
      <c r="C77" t="s">
        <v>14</v>
      </c>
      <c r="D77">
        <v>470</v>
      </c>
      <c r="E77">
        <v>50</v>
      </c>
      <c r="F77">
        <v>650</v>
      </c>
      <c r="G77">
        <v>37</v>
      </c>
      <c r="H77">
        <v>695</v>
      </c>
      <c r="I77">
        <v>47</v>
      </c>
      <c r="J77">
        <v>536</v>
      </c>
    </row>
    <row r="78" spans="2:10">
      <c r="B78" t="s">
        <v>13</v>
      </c>
      <c r="C78" t="s">
        <v>14</v>
      </c>
      <c r="D78">
        <v>470</v>
      </c>
      <c r="E78">
        <v>50</v>
      </c>
      <c r="F78">
        <v>650</v>
      </c>
      <c r="G78">
        <v>38</v>
      </c>
      <c r="H78">
        <v>695</v>
      </c>
      <c r="I78">
        <v>49</v>
      </c>
      <c r="J78">
        <v>536</v>
      </c>
    </row>
    <row r="79" spans="2:10">
      <c r="B79" t="s">
        <v>13</v>
      </c>
      <c r="C79" t="s">
        <v>14</v>
      </c>
      <c r="D79">
        <v>470</v>
      </c>
      <c r="E79">
        <v>47</v>
      </c>
      <c r="F79">
        <v>650</v>
      </c>
      <c r="G79">
        <v>38</v>
      </c>
      <c r="H79">
        <v>695</v>
      </c>
      <c r="I79">
        <v>50</v>
      </c>
      <c r="J79">
        <v>536</v>
      </c>
    </row>
    <row r="80" spans="2:10">
      <c r="B80" t="s">
        <v>13</v>
      </c>
      <c r="C80" t="s">
        <v>14</v>
      </c>
      <c r="D80">
        <v>470</v>
      </c>
      <c r="E80">
        <v>50</v>
      </c>
      <c r="F80">
        <v>650</v>
      </c>
      <c r="G80">
        <v>40</v>
      </c>
      <c r="H80">
        <v>695</v>
      </c>
      <c r="I80">
        <v>48</v>
      </c>
      <c r="J80">
        <v>536</v>
      </c>
    </row>
    <row r="81" spans="1:10">
      <c r="B81" t="s">
        <v>13</v>
      </c>
      <c r="C81" t="s">
        <v>14</v>
      </c>
      <c r="D81">
        <v>470</v>
      </c>
      <c r="E81">
        <v>50</v>
      </c>
      <c r="F81">
        <v>650</v>
      </c>
      <c r="G81">
        <v>40</v>
      </c>
      <c r="H81">
        <v>695</v>
      </c>
      <c r="I81">
        <v>50</v>
      </c>
      <c r="J81">
        <v>536</v>
      </c>
    </row>
    <row r="82" spans="1:10">
      <c r="B82" t="s">
        <v>13</v>
      </c>
      <c r="C82" t="s">
        <v>14</v>
      </c>
      <c r="D82">
        <v>470</v>
      </c>
      <c r="E82">
        <v>45</v>
      </c>
      <c r="F82">
        <v>650</v>
      </c>
      <c r="G82">
        <v>37</v>
      </c>
      <c r="H82">
        <v>695</v>
      </c>
      <c r="I82">
        <v>46</v>
      </c>
      <c r="J82">
        <v>536</v>
      </c>
    </row>
    <row r="83" spans="1:10">
      <c r="B83" t="s">
        <v>13</v>
      </c>
      <c r="C83" t="s">
        <v>14</v>
      </c>
      <c r="D83">
        <v>470</v>
      </c>
      <c r="E83">
        <v>50</v>
      </c>
      <c r="F83">
        <v>650</v>
      </c>
      <c r="G83">
        <v>41</v>
      </c>
      <c r="H83">
        <v>695</v>
      </c>
      <c r="I83">
        <v>48</v>
      </c>
      <c r="J83">
        <v>536</v>
      </c>
    </row>
    <row r="84" spans="1:10">
      <c r="B84" t="s">
        <v>13</v>
      </c>
      <c r="C84" t="s">
        <v>14</v>
      </c>
      <c r="D84">
        <v>470</v>
      </c>
      <c r="E84">
        <v>49</v>
      </c>
      <c r="F84">
        <v>650</v>
      </c>
      <c r="G84">
        <v>41</v>
      </c>
      <c r="H84">
        <v>695</v>
      </c>
      <c r="I84">
        <v>51</v>
      </c>
      <c r="J84">
        <v>536</v>
      </c>
    </row>
    <row r="85" spans="1:10">
      <c r="B85" t="s">
        <v>13</v>
      </c>
      <c r="C85" t="s">
        <v>14</v>
      </c>
      <c r="D85">
        <v>470</v>
      </c>
      <c r="E85">
        <v>49</v>
      </c>
      <c r="F85">
        <v>650</v>
      </c>
      <c r="G85">
        <v>39</v>
      </c>
      <c r="H85">
        <v>695</v>
      </c>
      <c r="I85">
        <v>49</v>
      </c>
      <c r="J85">
        <v>536</v>
      </c>
    </row>
    <row r="86" spans="1:10">
      <c r="B86" t="s">
        <v>13</v>
      </c>
      <c r="C86" t="s">
        <v>14</v>
      </c>
      <c r="D86">
        <v>470</v>
      </c>
      <c r="E86">
        <v>50</v>
      </c>
      <c r="F86">
        <v>650</v>
      </c>
      <c r="G86">
        <v>40</v>
      </c>
      <c r="H86">
        <v>695</v>
      </c>
      <c r="I86">
        <v>48</v>
      </c>
      <c r="J86">
        <v>536</v>
      </c>
    </row>
    <row r="87" spans="1:10">
      <c r="B87" t="s">
        <v>13</v>
      </c>
      <c r="C87" t="s">
        <v>14</v>
      </c>
      <c r="D87">
        <v>470</v>
      </c>
      <c r="E87">
        <v>47</v>
      </c>
      <c r="F87">
        <v>650</v>
      </c>
      <c r="G87">
        <v>39</v>
      </c>
      <c r="H87">
        <v>695</v>
      </c>
      <c r="I87">
        <v>50</v>
      </c>
      <c r="J87">
        <v>536</v>
      </c>
    </row>
    <row r="88" spans="1:10">
      <c r="B88" t="s">
        <v>13</v>
      </c>
      <c r="C88" t="s">
        <v>14</v>
      </c>
      <c r="D88">
        <v>470</v>
      </c>
      <c r="E88">
        <v>48</v>
      </c>
      <c r="F88">
        <v>650</v>
      </c>
      <c r="G88">
        <v>33</v>
      </c>
      <c r="H88">
        <v>695</v>
      </c>
      <c r="I88">
        <v>50</v>
      </c>
      <c r="J88">
        <v>536</v>
      </c>
    </row>
    <row r="89" spans="1:10">
      <c r="B89" t="s">
        <v>13</v>
      </c>
      <c r="C89" t="s">
        <v>14</v>
      </c>
      <c r="D89">
        <v>470</v>
      </c>
      <c r="E89">
        <v>50</v>
      </c>
      <c r="F89">
        <v>650</v>
      </c>
      <c r="G89">
        <v>37</v>
      </c>
      <c r="H89">
        <v>695</v>
      </c>
      <c r="I89">
        <v>50</v>
      </c>
      <c r="J89">
        <v>536</v>
      </c>
    </row>
    <row r="90" spans="1:10">
      <c r="B90" t="s">
        <v>13</v>
      </c>
      <c r="C90" t="s">
        <v>14</v>
      </c>
      <c r="D90">
        <v>470</v>
      </c>
      <c r="E90">
        <v>49</v>
      </c>
      <c r="F90">
        <v>650</v>
      </c>
      <c r="G90">
        <v>43</v>
      </c>
      <c r="H90">
        <v>695</v>
      </c>
      <c r="I90">
        <v>49</v>
      </c>
      <c r="J90">
        <v>536</v>
      </c>
    </row>
    <row r="91" spans="1:10">
      <c r="B91" t="s">
        <v>13</v>
      </c>
      <c r="C91" t="s">
        <v>14</v>
      </c>
      <c r="D91">
        <v>470</v>
      </c>
      <c r="E91">
        <v>48</v>
      </c>
      <c r="F91">
        <v>650</v>
      </c>
      <c r="G91">
        <v>38</v>
      </c>
      <c r="H91">
        <v>695</v>
      </c>
      <c r="I91">
        <v>50</v>
      </c>
      <c r="J91">
        <v>536</v>
      </c>
    </row>
    <row r="92" spans="1:10">
      <c r="B92" t="s">
        <v>13</v>
      </c>
      <c r="C92" t="s">
        <v>14</v>
      </c>
      <c r="D92">
        <v>470</v>
      </c>
      <c r="E92">
        <v>50</v>
      </c>
      <c r="F92">
        <v>650</v>
      </c>
      <c r="G92">
        <v>38</v>
      </c>
      <c r="H92">
        <v>695</v>
      </c>
      <c r="I92">
        <v>49</v>
      </c>
      <c r="J92">
        <v>536</v>
      </c>
    </row>
    <row r="93" spans="1:10">
      <c r="B93" t="s">
        <v>13</v>
      </c>
      <c r="C93" t="s">
        <v>14</v>
      </c>
      <c r="D93">
        <v>470</v>
      </c>
      <c r="E93">
        <v>48</v>
      </c>
      <c r="F93">
        <v>650</v>
      </c>
      <c r="G93">
        <v>36</v>
      </c>
      <c r="H93">
        <v>695</v>
      </c>
      <c r="I93">
        <v>48</v>
      </c>
      <c r="J93">
        <v>536</v>
      </c>
    </row>
    <row r="94" spans="1:10">
      <c r="B94" t="s">
        <v>13</v>
      </c>
      <c r="C94" t="s">
        <v>14</v>
      </c>
      <c r="D94">
        <v>470</v>
      </c>
      <c r="E94">
        <v>50</v>
      </c>
      <c r="F94">
        <v>650</v>
      </c>
      <c r="G94">
        <v>41</v>
      </c>
      <c r="H94">
        <v>695</v>
      </c>
      <c r="I94">
        <v>50</v>
      </c>
      <c r="J94">
        <v>536</v>
      </c>
    </row>
    <row r="95" spans="1:10">
      <c r="A95" t="s">
        <v>15</v>
      </c>
      <c r="D95">
        <f>AVERAGE(D61:D94)</f>
        <v>470</v>
      </c>
      <c r="E95">
        <f t="shared" ref="E95:I95" si="7">AVERAGE(E61:E94)</f>
        <v>48.617647058823529</v>
      </c>
      <c r="F95">
        <f t="shared" si="7"/>
        <v>650</v>
      </c>
      <c r="G95">
        <f t="shared" si="7"/>
        <v>38.705882352941174</v>
      </c>
      <c r="H95">
        <f t="shared" si="7"/>
        <v>695</v>
      </c>
      <c r="I95">
        <f t="shared" si="7"/>
        <v>49.147058823529413</v>
      </c>
    </row>
    <row r="96" spans="1:10">
      <c r="A96" t="s">
        <v>16</v>
      </c>
      <c r="D96">
        <f>STDEV(D61:D94)</f>
        <v>0</v>
      </c>
      <c r="E96">
        <f t="shared" ref="E96:I96" si="8">STDEV(E61:E94)</f>
        <v>1.5572840748686714</v>
      </c>
      <c r="F96">
        <f t="shared" si="8"/>
        <v>0</v>
      </c>
      <c r="G96">
        <f t="shared" si="8"/>
        <v>2.2634033340097415</v>
      </c>
      <c r="H96">
        <f t="shared" si="8"/>
        <v>0</v>
      </c>
      <c r="I96">
        <f t="shared" si="8"/>
        <v>1.1840442493056265</v>
      </c>
    </row>
    <row r="97" spans="1:12">
      <c r="A97">
        <v>3</v>
      </c>
      <c r="B97" t="s">
        <v>13</v>
      </c>
      <c r="C97" t="s">
        <v>14</v>
      </c>
      <c r="D97">
        <v>470</v>
      </c>
      <c r="E97">
        <v>89</v>
      </c>
      <c r="F97">
        <v>650</v>
      </c>
      <c r="G97">
        <v>242</v>
      </c>
      <c r="H97">
        <v>695</v>
      </c>
      <c r="I97">
        <v>49</v>
      </c>
      <c r="J97">
        <v>536</v>
      </c>
      <c r="L97" t="s">
        <v>54</v>
      </c>
    </row>
    <row r="98" spans="1:12">
      <c r="B98" t="s">
        <v>13</v>
      </c>
      <c r="C98" t="s">
        <v>14</v>
      </c>
      <c r="D98">
        <v>470</v>
      </c>
      <c r="E98">
        <v>86</v>
      </c>
      <c r="F98">
        <v>650</v>
      </c>
      <c r="G98">
        <v>242</v>
      </c>
      <c r="H98">
        <v>695</v>
      </c>
      <c r="I98">
        <v>51</v>
      </c>
      <c r="J98">
        <v>536</v>
      </c>
    </row>
    <row r="99" spans="1:12">
      <c r="B99" t="s">
        <v>13</v>
      </c>
      <c r="C99" t="s">
        <v>14</v>
      </c>
      <c r="D99">
        <v>470</v>
      </c>
      <c r="E99">
        <v>89</v>
      </c>
      <c r="F99">
        <v>650</v>
      </c>
      <c r="G99">
        <v>242</v>
      </c>
      <c r="H99">
        <v>695</v>
      </c>
      <c r="I99">
        <v>49</v>
      </c>
      <c r="J99">
        <v>536</v>
      </c>
    </row>
    <row r="100" spans="1:12">
      <c r="B100" t="s">
        <v>13</v>
      </c>
      <c r="C100" t="s">
        <v>14</v>
      </c>
      <c r="D100">
        <v>470</v>
      </c>
      <c r="E100">
        <v>86</v>
      </c>
      <c r="F100">
        <v>650</v>
      </c>
      <c r="G100">
        <v>239</v>
      </c>
      <c r="H100">
        <v>695</v>
      </c>
      <c r="I100">
        <v>51</v>
      </c>
      <c r="J100">
        <v>536</v>
      </c>
    </row>
    <row r="101" spans="1:12">
      <c r="B101" t="s">
        <v>13</v>
      </c>
      <c r="C101" t="s">
        <v>14</v>
      </c>
      <c r="D101">
        <v>470</v>
      </c>
      <c r="E101">
        <v>90</v>
      </c>
      <c r="F101">
        <v>650</v>
      </c>
      <c r="G101">
        <v>238</v>
      </c>
      <c r="H101">
        <v>695</v>
      </c>
      <c r="I101">
        <v>48</v>
      </c>
      <c r="J101">
        <v>536</v>
      </c>
    </row>
    <row r="102" spans="1:12">
      <c r="B102" t="s">
        <v>13</v>
      </c>
      <c r="C102" t="s">
        <v>14</v>
      </c>
      <c r="D102">
        <v>470</v>
      </c>
      <c r="E102">
        <v>89</v>
      </c>
      <c r="F102">
        <v>650</v>
      </c>
      <c r="G102">
        <v>242</v>
      </c>
      <c r="H102">
        <v>695</v>
      </c>
      <c r="I102">
        <v>50</v>
      </c>
      <c r="J102">
        <v>536</v>
      </c>
    </row>
    <row r="103" spans="1:12">
      <c r="B103" t="s">
        <v>13</v>
      </c>
      <c r="C103" t="s">
        <v>14</v>
      </c>
      <c r="D103">
        <v>470</v>
      </c>
      <c r="E103">
        <v>86</v>
      </c>
      <c r="F103">
        <v>650</v>
      </c>
      <c r="G103">
        <v>235</v>
      </c>
      <c r="H103">
        <v>695</v>
      </c>
      <c r="I103">
        <v>50</v>
      </c>
      <c r="J103">
        <v>536</v>
      </c>
    </row>
    <row r="104" spans="1:12">
      <c r="B104" t="s">
        <v>13</v>
      </c>
      <c r="C104" t="s">
        <v>14</v>
      </c>
      <c r="D104">
        <v>470</v>
      </c>
      <c r="E104">
        <v>91</v>
      </c>
      <c r="F104">
        <v>650</v>
      </c>
      <c r="G104">
        <v>241</v>
      </c>
      <c r="H104">
        <v>695</v>
      </c>
      <c r="I104">
        <v>50</v>
      </c>
      <c r="J104">
        <v>536</v>
      </c>
    </row>
    <row r="105" spans="1:12">
      <c r="B105" t="s">
        <v>13</v>
      </c>
      <c r="C105" t="s">
        <v>14</v>
      </c>
      <c r="D105">
        <v>470</v>
      </c>
      <c r="E105">
        <v>87</v>
      </c>
      <c r="F105">
        <v>650</v>
      </c>
      <c r="G105">
        <v>243</v>
      </c>
      <c r="H105">
        <v>695</v>
      </c>
      <c r="I105">
        <v>51</v>
      </c>
      <c r="J105">
        <v>536</v>
      </c>
    </row>
    <row r="106" spans="1:12">
      <c r="B106" t="s">
        <v>13</v>
      </c>
      <c r="C106" t="s">
        <v>14</v>
      </c>
      <c r="D106">
        <v>470</v>
      </c>
      <c r="E106">
        <v>88</v>
      </c>
      <c r="F106">
        <v>650</v>
      </c>
      <c r="G106">
        <v>238</v>
      </c>
      <c r="H106">
        <v>695</v>
      </c>
      <c r="I106">
        <v>50</v>
      </c>
      <c r="J106">
        <v>536</v>
      </c>
    </row>
    <row r="107" spans="1:12">
      <c r="B107" t="s">
        <v>13</v>
      </c>
      <c r="C107" t="s">
        <v>14</v>
      </c>
      <c r="D107">
        <v>470</v>
      </c>
      <c r="E107">
        <v>88</v>
      </c>
      <c r="F107">
        <v>650</v>
      </c>
      <c r="G107">
        <v>239</v>
      </c>
      <c r="H107">
        <v>695</v>
      </c>
      <c r="I107">
        <v>49</v>
      </c>
      <c r="J107">
        <v>536</v>
      </c>
    </row>
    <row r="108" spans="1:12">
      <c r="B108" t="s">
        <v>13</v>
      </c>
      <c r="C108" t="s">
        <v>14</v>
      </c>
      <c r="D108">
        <v>470</v>
      </c>
      <c r="E108">
        <v>90</v>
      </c>
      <c r="F108">
        <v>650</v>
      </c>
      <c r="G108">
        <v>239</v>
      </c>
      <c r="H108">
        <v>695</v>
      </c>
      <c r="I108">
        <v>50</v>
      </c>
      <c r="J108">
        <v>536</v>
      </c>
    </row>
    <row r="109" spans="1:12">
      <c r="B109" t="s">
        <v>13</v>
      </c>
      <c r="C109" t="s">
        <v>14</v>
      </c>
      <c r="D109">
        <v>470</v>
      </c>
      <c r="E109">
        <v>89</v>
      </c>
      <c r="F109">
        <v>650</v>
      </c>
      <c r="G109">
        <v>242</v>
      </c>
      <c r="H109">
        <v>695</v>
      </c>
      <c r="I109">
        <v>50</v>
      </c>
      <c r="J109">
        <v>536</v>
      </c>
    </row>
    <row r="110" spans="1:12">
      <c r="B110" t="s">
        <v>13</v>
      </c>
      <c r="C110" t="s">
        <v>14</v>
      </c>
      <c r="D110">
        <v>470</v>
      </c>
      <c r="E110">
        <v>89</v>
      </c>
      <c r="F110">
        <v>650</v>
      </c>
      <c r="G110">
        <v>242</v>
      </c>
      <c r="H110">
        <v>695</v>
      </c>
      <c r="I110">
        <v>51</v>
      </c>
      <c r="J110">
        <v>536</v>
      </c>
    </row>
    <row r="111" spans="1:12">
      <c r="B111" t="s">
        <v>13</v>
      </c>
      <c r="C111" t="s">
        <v>14</v>
      </c>
      <c r="D111">
        <v>470</v>
      </c>
      <c r="E111">
        <v>87</v>
      </c>
      <c r="F111">
        <v>650</v>
      </c>
      <c r="G111">
        <v>237</v>
      </c>
      <c r="H111">
        <v>695</v>
      </c>
      <c r="I111">
        <v>50</v>
      </c>
      <c r="J111">
        <v>536</v>
      </c>
    </row>
    <row r="112" spans="1:12">
      <c r="B112" t="s">
        <v>13</v>
      </c>
      <c r="C112" t="s">
        <v>14</v>
      </c>
      <c r="D112">
        <v>470</v>
      </c>
      <c r="E112">
        <v>87</v>
      </c>
      <c r="F112">
        <v>650</v>
      </c>
      <c r="G112">
        <v>241</v>
      </c>
      <c r="H112">
        <v>695</v>
      </c>
      <c r="I112">
        <v>49</v>
      </c>
      <c r="J112">
        <v>536</v>
      </c>
    </row>
    <row r="113" spans="1:10">
      <c r="B113" t="s">
        <v>13</v>
      </c>
      <c r="C113" t="s">
        <v>14</v>
      </c>
      <c r="D113">
        <v>470</v>
      </c>
      <c r="E113">
        <v>87</v>
      </c>
      <c r="F113">
        <v>650</v>
      </c>
      <c r="G113">
        <v>241</v>
      </c>
      <c r="H113">
        <v>695</v>
      </c>
      <c r="I113">
        <v>50</v>
      </c>
      <c r="J113">
        <v>536</v>
      </c>
    </row>
    <row r="114" spans="1:10">
      <c r="B114" t="s">
        <v>13</v>
      </c>
      <c r="C114" t="s">
        <v>14</v>
      </c>
      <c r="D114">
        <v>470</v>
      </c>
      <c r="E114">
        <v>87</v>
      </c>
      <c r="F114">
        <v>650</v>
      </c>
      <c r="G114">
        <v>241</v>
      </c>
      <c r="H114">
        <v>695</v>
      </c>
      <c r="I114">
        <v>50</v>
      </c>
      <c r="J114">
        <v>536</v>
      </c>
    </row>
    <row r="115" spans="1:10">
      <c r="B115" t="s">
        <v>13</v>
      </c>
      <c r="C115" t="s">
        <v>14</v>
      </c>
      <c r="D115">
        <v>470</v>
      </c>
      <c r="E115">
        <v>88</v>
      </c>
      <c r="F115">
        <v>650</v>
      </c>
      <c r="G115">
        <v>241</v>
      </c>
      <c r="H115">
        <v>695</v>
      </c>
      <c r="I115">
        <v>48</v>
      </c>
      <c r="J115">
        <v>536</v>
      </c>
    </row>
    <row r="116" spans="1:10">
      <c r="B116" t="s">
        <v>13</v>
      </c>
      <c r="C116" t="s">
        <v>14</v>
      </c>
      <c r="D116">
        <v>470</v>
      </c>
      <c r="E116">
        <v>91</v>
      </c>
      <c r="F116">
        <v>650</v>
      </c>
      <c r="G116">
        <v>241</v>
      </c>
      <c r="H116">
        <v>695</v>
      </c>
      <c r="I116">
        <v>46</v>
      </c>
      <c r="J116">
        <v>536</v>
      </c>
    </row>
    <row r="117" spans="1:10">
      <c r="B117" t="s">
        <v>13</v>
      </c>
      <c r="C117" t="s">
        <v>14</v>
      </c>
      <c r="D117">
        <v>470</v>
      </c>
      <c r="E117">
        <v>89</v>
      </c>
      <c r="F117">
        <v>650</v>
      </c>
      <c r="G117">
        <v>239</v>
      </c>
      <c r="H117">
        <v>695</v>
      </c>
      <c r="I117">
        <v>48</v>
      </c>
      <c r="J117">
        <v>536</v>
      </c>
    </row>
    <row r="118" spans="1:10">
      <c r="B118" t="s">
        <v>13</v>
      </c>
      <c r="C118" t="s">
        <v>14</v>
      </c>
      <c r="D118">
        <v>470</v>
      </c>
      <c r="E118">
        <v>88</v>
      </c>
      <c r="F118">
        <v>650</v>
      </c>
      <c r="G118">
        <v>241</v>
      </c>
      <c r="H118">
        <v>695</v>
      </c>
      <c r="I118">
        <v>50</v>
      </c>
      <c r="J118">
        <v>536</v>
      </c>
    </row>
    <row r="119" spans="1:10">
      <c r="B119" t="s">
        <v>13</v>
      </c>
      <c r="C119" t="s">
        <v>14</v>
      </c>
      <c r="D119">
        <v>470</v>
      </c>
      <c r="E119">
        <v>89</v>
      </c>
      <c r="F119">
        <v>650</v>
      </c>
      <c r="G119">
        <v>241</v>
      </c>
      <c r="H119">
        <v>695</v>
      </c>
      <c r="I119">
        <v>50</v>
      </c>
      <c r="J119">
        <v>536</v>
      </c>
    </row>
    <row r="120" spans="1:10">
      <c r="B120" t="s">
        <v>13</v>
      </c>
      <c r="C120" t="s">
        <v>14</v>
      </c>
      <c r="D120">
        <v>470</v>
      </c>
      <c r="E120">
        <v>86</v>
      </c>
      <c r="F120">
        <v>650</v>
      </c>
      <c r="G120">
        <v>243</v>
      </c>
      <c r="H120">
        <v>695</v>
      </c>
      <c r="I120">
        <v>51</v>
      </c>
      <c r="J120">
        <v>536</v>
      </c>
    </row>
    <row r="121" spans="1:10">
      <c r="B121" t="s">
        <v>13</v>
      </c>
      <c r="C121" t="s">
        <v>14</v>
      </c>
      <c r="D121">
        <v>470</v>
      </c>
      <c r="E121">
        <v>86</v>
      </c>
      <c r="F121">
        <v>650</v>
      </c>
      <c r="G121">
        <v>238</v>
      </c>
      <c r="H121">
        <v>695</v>
      </c>
      <c r="I121">
        <v>52</v>
      </c>
      <c r="J121">
        <v>536</v>
      </c>
    </row>
    <row r="122" spans="1:10">
      <c r="B122" t="s">
        <v>13</v>
      </c>
      <c r="C122" t="s">
        <v>14</v>
      </c>
      <c r="D122">
        <v>470</v>
      </c>
      <c r="E122">
        <v>86</v>
      </c>
      <c r="F122">
        <v>650</v>
      </c>
      <c r="G122">
        <v>239</v>
      </c>
      <c r="H122">
        <v>695</v>
      </c>
      <c r="I122">
        <v>48</v>
      </c>
      <c r="J122">
        <v>536</v>
      </c>
    </row>
    <row r="123" spans="1:10">
      <c r="B123" t="s">
        <v>13</v>
      </c>
      <c r="C123" t="s">
        <v>14</v>
      </c>
      <c r="D123">
        <v>470</v>
      </c>
      <c r="E123">
        <v>88</v>
      </c>
      <c r="F123">
        <v>650</v>
      </c>
      <c r="G123">
        <v>241</v>
      </c>
      <c r="H123">
        <v>695</v>
      </c>
      <c r="I123">
        <v>50</v>
      </c>
      <c r="J123">
        <v>536</v>
      </c>
    </row>
    <row r="124" spans="1:10">
      <c r="B124" t="s">
        <v>13</v>
      </c>
      <c r="C124" t="s">
        <v>14</v>
      </c>
      <c r="D124">
        <v>470</v>
      </c>
      <c r="E124">
        <v>88</v>
      </c>
      <c r="F124">
        <v>650</v>
      </c>
      <c r="G124">
        <v>238</v>
      </c>
      <c r="H124">
        <v>695</v>
      </c>
      <c r="I124">
        <v>50</v>
      </c>
      <c r="J124">
        <v>536</v>
      </c>
    </row>
    <row r="125" spans="1:10">
      <c r="B125" t="s">
        <v>13</v>
      </c>
      <c r="C125" t="s">
        <v>14</v>
      </c>
      <c r="D125">
        <v>470</v>
      </c>
      <c r="E125">
        <v>90</v>
      </c>
      <c r="F125">
        <v>650</v>
      </c>
      <c r="G125">
        <v>240</v>
      </c>
      <c r="H125">
        <v>695</v>
      </c>
      <c r="I125">
        <v>49</v>
      </c>
      <c r="J125">
        <v>536</v>
      </c>
    </row>
    <row r="126" spans="1:10">
      <c r="B126" t="s">
        <v>13</v>
      </c>
      <c r="C126" t="s">
        <v>14</v>
      </c>
      <c r="D126">
        <v>470</v>
      </c>
      <c r="E126">
        <v>89</v>
      </c>
      <c r="F126">
        <v>650</v>
      </c>
      <c r="G126">
        <v>240</v>
      </c>
      <c r="H126">
        <v>695</v>
      </c>
      <c r="I126">
        <v>50</v>
      </c>
      <c r="J126">
        <v>536</v>
      </c>
    </row>
    <row r="127" spans="1:10">
      <c r="B127" t="s">
        <v>13</v>
      </c>
      <c r="C127" t="s">
        <v>14</v>
      </c>
      <c r="D127">
        <v>470</v>
      </c>
      <c r="E127">
        <v>85</v>
      </c>
      <c r="F127">
        <v>650</v>
      </c>
      <c r="G127">
        <v>240</v>
      </c>
      <c r="H127">
        <v>695</v>
      </c>
      <c r="I127">
        <v>51</v>
      </c>
      <c r="J127">
        <v>536</v>
      </c>
    </row>
    <row r="128" spans="1:10">
      <c r="A128" t="s">
        <v>15</v>
      </c>
      <c r="D128">
        <f>AVERAGE(D97:D127)</f>
        <v>470</v>
      </c>
      <c r="E128">
        <f t="shared" ref="E128:I128" si="9">AVERAGE(E97:E127)</f>
        <v>88</v>
      </c>
      <c r="F128">
        <f t="shared" si="9"/>
        <v>650</v>
      </c>
      <c r="G128">
        <f t="shared" si="9"/>
        <v>240.19354838709677</v>
      </c>
      <c r="H128">
        <f t="shared" si="9"/>
        <v>695</v>
      </c>
      <c r="I128">
        <f t="shared" si="9"/>
        <v>49.70967741935484</v>
      </c>
    </row>
    <row r="129" spans="1:11">
      <c r="A129" t="s">
        <v>16</v>
      </c>
      <c r="D129">
        <f>STDEV(D97:D127)</f>
        <v>0</v>
      </c>
      <c r="E129">
        <f t="shared" ref="E129:I129" si="10">STDEV(E97:E127)</f>
        <v>1.5916448515084429</v>
      </c>
      <c r="F129">
        <f t="shared" si="10"/>
        <v>0</v>
      </c>
      <c r="G129">
        <f t="shared" si="10"/>
        <v>1.8693912527649157</v>
      </c>
      <c r="H129">
        <f t="shared" si="10"/>
        <v>0</v>
      </c>
      <c r="I129">
        <f t="shared" si="10"/>
        <v>1.2163757201099985</v>
      </c>
    </row>
    <row r="130" spans="1:11">
      <c r="A130">
        <v>4</v>
      </c>
      <c r="B130" t="s">
        <v>13</v>
      </c>
      <c r="C130" t="s">
        <v>14</v>
      </c>
      <c r="D130">
        <v>470</v>
      </c>
      <c r="E130">
        <v>154</v>
      </c>
      <c r="F130">
        <v>650</v>
      </c>
      <c r="G130">
        <v>292</v>
      </c>
      <c r="H130">
        <v>695</v>
      </c>
      <c r="I130">
        <v>49</v>
      </c>
      <c r="J130">
        <v>536</v>
      </c>
      <c r="K130" t="s">
        <v>115</v>
      </c>
    </row>
    <row r="131" spans="1:11">
      <c r="B131" t="s">
        <v>13</v>
      </c>
      <c r="C131" t="s">
        <v>14</v>
      </c>
      <c r="D131">
        <v>470</v>
      </c>
      <c r="E131">
        <v>147</v>
      </c>
      <c r="F131">
        <v>650</v>
      </c>
      <c r="G131">
        <v>395</v>
      </c>
      <c r="H131">
        <v>695</v>
      </c>
      <c r="I131">
        <v>46</v>
      </c>
      <c r="J131">
        <v>536</v>
      </c>
    </row>
    <row r="132" spans="1:11">
      <c r="B132" t="s">
        <v>13</v>
      </c>
      <c r="C132" t="s">
        <v>14</v>
      </c>
      <c r="D132">
        <v>470</v>
      </c>
      <c r="E132">
        <v>133</v>
      </c>
      <c r="F132">
        <v>650</v>
      </c>
      <c r="G132">
        <v>509</v>
      </c>
      <c r="H132">
        <v>695</v>
      </c>
      <c r="I132">
        <v>52</v>
      </c>
      <c r="J132">
        <v>536</v>
      </c>
    </row>
    <row r="133" spans="1:11">
      <c r="B133" t="s">
        <v>13</v>
      </c>
      <c r="C133" t="s">
        <v>14</v>
      </c>
      <c r="D133">
        <v>470</v>
      </c>
      <c r="E133">
        <v>146</v>
      </c>
      <c r="F133">
        <v>650</v>
      </c>
      <c r="G133">
        <v>550</v>
      </c>
      <c r="H133">
        <v>695</v>
      </c>
      <c r="I133">
        <v>50</v>
      </c>
      <c r="J133">
        <v>536</v>
      </c>
    </row>
    <row r="134" spans="1:11">
      <c r="B134" t="s">
        <v>13</v>
      </c>
      <c r="C134" t="s">
        <v>14</v>
      </c>
      <c r="D134">
        <v>470</v>
      </c>
      <c r="E134">
        <v>158</v>
      </c>
      <c r="F134">
        <v>650</v>
      </c>
      <c r="G134">
        <v>521</v>
      </c>
      <c r="H134">
        <v>695</v>
      </c>
      <c r="I134">
        <v>49</v>
      </c>
      <c r="J134">
        <v>536</v>
      </c>
    </row>
    <row r="135" spans="1:11">
      <c r="B135" t="s">
        <v>13</v>
      </c>
      <c r="C135" t="s">
        <v>14</v>
      </c>
      <c r="D135">
        <v>470</v>
      </c>
      <c r="E135">
        <v>168</v>
      </c>
      <c r="F135">
        <v>650</v>
      </c>
      <c r="G135">
        <v>449</v>
      </c>
      <c r="H135">
        <v>695</v>
      </c>
      <c r="I135">
        <v>52</v>
      </c>
      <c r="J135">
        <v>536</v>
      </c>
    </row>
    <row r="136" spans="1:11">
      <c r="B136" t="s">
        <v>13</v>
      </c>
      <c r="C136" t="s">
        <v>14</v>
      </c>
      <c r="D136">
        <v>470</v>
      </c>
      <c r="E136">
        <v>168</v>
      </c>
      <c r="F136">
        <v>650</v>
      </c>
      <c r="G136">
        <v>419</v>
      </c>
      <c r="H136">
        <v>695</v>
      </c>
      <c r="I136">
        <v>50</v>
      </c>
      <c r="J136">
        <v>536</v>
      </c>
    </row>
    <row r="137" spans="1:11">
      <c r="B137" t="s">
        <v>13</v>
      </c>
      <c r="C137" t="s">
        <v>14</v>
      </c>
      <c r="D137">
        <v>470</v>
      </c>
      <c r="E137">
        <v>166</v>
      </c>
      <c r="F137">
        <v>650</v>
      </c>
      <c r="G137">
        <v>428</v>
      </c>
      <c r="H137">
        <v>695</v>
      </c>
      <c r="I137">
        <v>50</v>
      </c>
      <c r="J137">
        <v>535</v>
      </c>
    </row>
    <row r="138" spans="1:11">
      <c r="B138" t="s">
        <v>13</v>
      </c>
      <c r="C138" t="s">
        <v>14</v>
      </c>
      <c r="D138">
        <v>470</v>
      </c>
      <c r="E138">
        <v>179</v>
      </c>
      <c r="F138">
        <v>650</v>
      </c>
      <c r="G138">
        <v>379</v>
      </c>
      <c r="H138">
        <v>695</v>
      </c>
      <c r="I138">
        <v>48</v>
      </c>
      <c r="J138">
        <v>536</v>
      </c>
    </row>
    <row r="139" spans="1:11">
      <c r="B139" t="s">
        <v>13</v>
      </c>
      <c r="C139" t="s">
        <v>14</v>
      </c>
      <c r="D139">
        <v>470</v>
      </c>
      <c r="E139">
        <v>180</v>
      </c>
      <c r="F139">
        <v>650</v>
      </c>
      <c r="G139">
        <v>436</v>
      </c>
      <c r="H139">
        <v>695</v>
      </c>
      <c r="I139">
        <v>47</v>
      </c>
      <c r="J139">
        <v>536</v>
      </c>
    </row>
    <row r="140" spans="1:11">
      <c r="B140" t="s">
        <v>13</v>
      </c>
      <c r="C140" t="s">
        <v>14</v>
      </c>
      <c r="D140">
        <v>470</v>
      </c>
      <c r="E140">
        <v>168</v>
      </c>
      <c r="F140">
        <v>650</v>
      </c>
      <c r="G140">
        <v>580</v>
      </c>
      <c r="H140">
        <v>695</v>
      </c>
      <c r="I140">
        <v>50</v>
      </c>
      <c r="J140">
        <v>535</v>
      </c>
    </row>
    <row r="141" spans="1:11">
      <c r="B141" t="s">
        <v>13</v>
      </c>
      <c r="C141" t="s">
        <v>14</v>
      </c>
      <c r="D141">
        <v>470</v>
      </c>
      <c r="E141">
        <v>171</v>
      </c>
      <c r="F141">
        <v>650</v>
      </c>
      <c r="G141">
        <v>527</v>
      </c>
      <c r="H141">
        <v>695</v>
      </c>
      <c r="I141">
        <v>50</v>
      </c>
      <c r="J141">
        <v>536</v>
      </c>
    </row>
    <row r="142" spans="1:11">
      <c r="B142" t="s">
        <v>13</v>
      </c>
      <c r="C142" t="s">
        <v>14</v>
      </c>
      <c r="D142">
        <v>470</v>
      </c>
      <c r="E142">
        <v>173</v>
      </c>
      <c r="F142">
        <v>650</v>
      </c>
      <c r="G142">
        <v>407</v>
      </c>
      <c r="H142">
        <v>695</v>
      </c>
      <c r="I142">
        <v>51</v>
      </c>
      <c r="J142">
        <v>536</v>
      </c>
    </row>
    <row r="143" spans="1:11">
      <c r="B143" t="s">
        <v>13</v>
      </c>
      <c r="C143" t="s">
        <v>14</v>
      </c>
      <c r="D143">
        <v>470</v>
      </c>
      <c r="E143">
        <v>156</v>
      </c>
      <c r="F143">
        <v>650</v>
      </c>
      <c r="G143">
        <v>336</v>
      </c>
      <c r="H143">
        <v>695</v>
      </c>
      <c r="I143">
        <v>52</v>
      </c>
      <c r="J143">
        <v>536</v>
      </c>
    </row>
    <row r="144" spans="1:11">
      <c r="B144" t="s">
        <v>13</v>
      </c>
      <c r="C144" t="s">
        <v>14</v>
      </c>
      <c r="D144">
        <v>470</v>
      </c>
      <c r="E144">
        <v>139</v>
      </c>
      <c r="F144">
        <v>650</v>
      </c>
      <c r="G144">
        <v>309</v>
      </c>
      <c r="H144">
        <v>695</v>
      </c>
      <c r="I144">
        <v>51</v>
      </c>
      <c r="J144">
        <v>536</v>
      </c>
    </row>
    <row r="145" spans="2:10">
      <c r="B145" t="s">
        <v>13</v>
      </c>
      <c r="C145" t="s">
        <v>14</v>
      </c>
      <c r="D145">
        <v>470</v>
      </c>
      <c r="E145">
        <v>130</v>
      </c>
      <c r="F145">
        <v>650</v>
      </c>
      <c r="G145">
        <v>301</v>
      </c>
      <c r="H145">
        <v>695</v>
      </c>
      <c r="I145">
        <v>53</v>
      </c>
      <c r="J145">
        <v>535</v>
      </c>
    </row>
    <row r="146" spans="2:10">
      <c r="B146" t="s">
        <v>13</v>
      </c>
      <c r="C146" t="s">
        <v>14</v>
      </c>
      <c r="D146">
        <v>470</v>
      </c>
      <c r="E146">
        <v>124</v>
      </c>
      <c r="F146">
        <v>650</v>
      </c>
      <c r="G146">
        <v>322</v>
      </c>
      <c r="H146">
        <v>695</v>
      </c>
      <c r="I146">
        <v>52</v>
      </c>
      <c r="J146">
        <v>536</v>
      </c>
    </row>
    <row r="147" spans="2:10">
      <c r="B147" t="s">
        <v>13</v>
      </c>
      <c r="C147" t="s">
        <v>14</v>
      </c>
      <c r="D147">
        <v>470</v>
      </c>
      <c r="E147">
        <v>132</v>
      </c>
      <c r="F147">
        <v>650</v>
      </c>
      <c r="G147">
        <v>330</v>
      </c>
      <c r="H147">
        <v>695</v>
      </c>
      <c r="I147">
        <v>50</v>
      </c>
      <c r="J147">
        <v>536</v>
      </c>
    </row>
    <row r="148" spans="2:10">
      <c r="B148" t="s">
        <v>13</v>
      </c>
      <c r="C148" t="s">
        <v>14</v>
      </c>
      <c r="D148">
        <v>470</v>
      </c>
      <c r="E148">
        <v>143</v>
      </c>
      <c r="F148">
        <v>650</v>
      </c>
      <c r="G148">
        <v>317</v>
      </c>
      <c r="H148">
        <v>695</v>
      </c>
      <c r="I148">
        <v>50</v>
      </c>
      <c r="J148">
        <v>535</v>
      </c>
    </row>
    <row r="149" spans="2:10">
      <c r="B149" t="s">
        <v>13</v>
      </c>
      <c r="C149" t="s">
        <v>14</v>
      </c>
      <c r="D149">
        <v>470</v>
      </c>
      <c r="E149">
        <v>148</v>
      </c>
      <c r="F149">
        <v>650</v>
      </c>
      <c r="G149">
        <v>301</v>
      </c>
      <c r="H149">
        <v>695</v>
      </c>
      <c r="I149">
        <v>50</v>
      </c>
      <c r="J149">
        <v>535</v>
      </c>
    </row>
    <row r="150" spans="2:10">
      <c r="B150" t="s">
        <v>13</v>
      </c>
      <c r="C150" t="s">
        <v>14</v>
      </c>
      <c r="D150">
        <v>470</v>
      </c>
      <c r="E150">
        <v>146</v>
      </c>
      <c r="F150">
        <v>650</v>
      </c>
      <c r="G150">
        <v>287</v>
      </c>
      <c r="H150">
        <v>695</v>
      </c>
      <c r="I150">
        <v>50</v>
      </c>
      <c r="J150">
        <v>535</v>
      </c>
    </row>
    <row r="151" spans="2:10">
      <c r="B151" t="s">
        <v>13</v>
      </c>
      <c r="C151" t="s">
        <v>14</v>
      </c>
      <c r="D151">
        <v>470</v>
      </c>
      <c r="E151">
        <v>144</v>
      </c>
      <c r="F151">
        <v>650</v>
      </c>
      <c r="G151">
        <v>284</v>
      </c>
      <c r="H151">
        <v>695</v>
      </c>
      <c r="I151">
        <v>50</v>
      </c>
      <c r="J151">
        <v>536</v>
      </c>
    </row>
    <row r="152" spans="2:10">
      <c r="B152" t="s">
        <v>13</v>
      </c>
      <c r="C152" t="s">
        <v>14</v>
      </c>
      <c r="D152">
        <v>470</v>
      </c>
      <c r="E152">
        <v>149</v>
      </c>
      <c r="F152">
        <v>650</v>
      </c>
      <c r="G152">
        <v>306</v>
      </c>
      <c r="H152">
        <v>695</v>
      </c>
      <c r="I152">
        <v>50</v>
      </c>
      <c r="J152">
        <v>536</v>
      </c>
    </row>
    <row r="153" spans="2:10">
      <c r="B153" t="s">
        <v>13</v>
      </c>
      <c r="C153" t="s">
        <v>14</v>
      </c>
      <c r="D153">
        <v>470</v>
      </c>
      <c r="E153">
        <v>150</v>
      </c>
      <c r="F153">
        <v>650</v>
      </c>
      <c r="G153">
        <v>385</v>
      </c>
      <c r="H153">
        <v>695</v>
      </c>
      <c r="I153">
        <v>51</v>
      </c>
      <c r="J153">
        <v>536</v>
      </c>
    </row>
    <row r="154" spans="2:10">
      <c r="B154" t="s">
        <v>13</v>
      </c>
      <c r="C154" t="s">
        <v>14</v>
      </c>
      <c r="D154">
        <v>470</v>
      </c>
      <c r="E154">
        <v>147</v>
      </c>
      <c r="F154">
        <v>650</v>
      </c>
      <c r="G154">
        <v>448</v>
      </c>
      <c r="H154">
        <v>695</v>
      </c>
      <c r="I154">
        <v>50</v>
      </c>
      <c r="J154">
        <v>535</v>
      </c>
    </row>
    <row r="155" spans="2:10">
      <c r="B155" t="s">
        <v>13</v>
      </c>
      <c r="C155" t="s">
        <v>14</v>
      </c>
      <c r="D155">
        <v>470</v>
      </c>
      <c r="E155">
        <v>143</v>
      </c>
      <c r="F155">
        <v>650</v>
      </c>
      <c r="G155">
        <v>463</v>
      </c>
      <c r="H155">
        <v>695</v>
      </c>
      <c r="I155">
        <v>46</v>
      </c>
      <c r="J155">
        <v>535</v>
      </c>
    </row>
    <row r="156" spans="2:10">
      <c r="B156" t="s">
        <v>13</v>
      </c>
      <c r="C156" t="s">
        <v>14</v>
      </c>
      <c r="D156">
        <v>470</v>
      </c>
      <c r="E156">
        <v>137</v>
      </c>
      <c r="F156">
        <v>650</v>
      </c>
      <c r="G156">
        <v>444</v>
      </c>
      <c r="H156">
        <v>695</v>
      </c>
      <c r="I156">
        <v>52</v>
      </c>
      <c r="J156">
        <v>536</v>
      </c>
    </row>
    <row r="157" spans="2:10">
      <c r="B157" t="s">
        <v>13</v>
      </c>
      <c r="C157" t="s">
        <v>14</v>
      </c>
      <c r="D157">
        <v>470</v>
      </c>
      <c r="E157">
        <v>132</v>
      </c>
      <c r="F157">
        <v>650</v>
      </c>
      <c r="G157">
        <v>368</v>
      </c>
      <c r="H157">
        <v>695</v>
      </c>
      <c r="I157">
        <v>50</v>
      </c>
      <c r="J157">
        <v>535</v>
      </c>
    </row>
    <row r="158" spans="2:10">
      <c r="B158" t="s">
        <v>13</v>
      </c>
      <c r="C158" t="s">
        <v>14</v>
      </c>
      <c r="D158">
        <v>470</v>
      </c>
      <c r="E158">
        <v>130</v>
      </c>
      <c r="F158">
        <v>650</v>
      </c>
      <c r="G158">
        <v>322</v>
      </c>
      <c r="H158">
        <v>695</v>
      </c>
      <c r="I158">
        <v>50</v>
      </c>
      <c r="J158">
        <v>536</v>
      </c>
    </row>
    <row r="159" spans="2:10">
      <c r="B159" t="s">
        <v>13</v>
      </c>
      <c r="C159" t="s">
        <v>14</v>
      </c>
      <c r="D159">
        <v>470</v>
      </c>
      <c r="E159">
        <v>124</v>
      </c>
      <c r="F159">
        <v>650</v>
      </c>
      <c r="G159">
        <v>314</v>
      </c>
      <c r="H159">
        <v>695</v>
      </c>
      <c r="I159">
        <v>53</v>
      </c>
      <c r="J159">
        <v>535</v>
      </c>
    </row>
    <row r="160" spans="2:10">
      <c r="B160" t="s">
        <v>13</v>
      </c>
      <c r="C160" t="s">
        <v>14</v>
      </c>
      <c r="D160">
        <v>470</v>
      </c>
      <c r="E160">
        <v>121</v>
      </c>
      <c r="F160">
        <v>650</v>
      </c>
      <c r="G160">
        <v>388</v>
      </c>
      <c r="H160">
        <v>695</v>
      </c>
      <c r="I160">
        <v>51</v>
      </c>
      <c r="J160">
        <v>536</v>
      </c>
    </row>
    <row r="161" spans="1:12">
      <c r="A161" t="s">
        <v>15</v>
      </c>
      <c r="D161">
        <f>AVERAGE(D130:D160)</f>
        <v>470</v>
      </c>
      <c r="E161">
        <f t="shared" ref="E161:I161" si="11">AVERAGE(E130:E160)</f>
        <v>148.58064516129033</v>
      </c>
      <c r="F161">
        <f t="shared" si="11"/>
        <v>650</v>
      </c>
      <c r="G161">
        <f t="shared" si="11"/>
        <v>390.87096774193549</v>
      </c>
      <c r="H161">
        <f t="shared" si="11"/>
        <v>695</v>
      </c>
      <c r="I161">
        <f t="shared" si="11"/>
        <v>50.161290322580648</v>
      </c>
    </row>
    <row r="162" spans="1:12">
      <c r="A162" t="s">
        <v>16</v>
      </c>
      <c r="D162">
        <f>STDEV(D130:D160)</f>
        <v>0</v>
      </c>
      <c r="E162">
        <f t="shared" ref="E162:I162" si="12">STDEV(E130:E160)</f>
        <v>16.734742690081145</v>
      </c>
      <c r="F162">
        <f t="shared" si="12"/>
        <v>0</v>
      </c>
      <c r="G162">
        <f t="shared" si="12"/>
        <v>85.631669350182065</v>
      </c>
      <c r="H162">
        <f t="shared" si="12"/>
        <v>0</v>
      </c>
      <c r="I162">
        <f t="shared" si="12"/>
        <v>1.7145801078504788</v>
      </c>
    </row>
    <row r="163" spans="1:12">
      <c r="A163">
        <v>5</v>
      </c>
      <c r="B163" t="s">
        <v>13</v>
      </c>
      <c r="C163" t="s">
        <v>14</v>
      </c>
      <c r="D163">
        <v>470</v>
      </c>
      <c r="E163">
        <v>129</v>
      </c>
      <c r="F163">
        <v>650</v>
      </c>
      <c r="G163">
        <v>277</v>
      </c>
      <c r="H163">
        <v>695</v>
      </c>
      <c r="I163">
        <v>85</v>
      </c>
      <c r="J163">
        <v>535</v>
      </c>
      <c r="L163" t="s">
        <v>55</v>
      </c>
    </row>
    <row r="164" spans="1:12">
      <c r="B164" t="s">
        <v>13</v>
      </c>
      <c r="C164" t="s">
        <v>14</v>
      </c>
      <c r="D164">
        <v>470</v>
      </c>
      <c r="E164">
        <v>118</v>
      </c>
      <c r="F164">
        <v>650</v>
      </c>
      <c r="G164">
        <v>264</v>
      </c>
      <c r="H164">
        <v>695</v>
      </c>
      <c r="I164">
        <v>86</v>
      </c>
      <c r="J164">
        <v>535</v>
      </c>
    </row>
    <row r="165" spans="1:12">
      <c r="B165" t="s">
        <v>13</v>
      </c>
      <c r="C165" t="s">
        <v>14</v>
      </c>
      <c r="D165">
        <v>470</v>
      </c>
      <c r="E165">
        <v>125</v>
      </c>
      <c r="F165">
        <v>650</v>
      </c>
      <c r="G165">
        <v>277</v>
      </c>
      <c r="H165">
        <v>695</v>
      </c>
      <c r="I165">
        <v>75</v>
      </c>
      <c r="J165">
        <v>535</v>
      </c>
    </row>
    <row r="166" spans="1:12">
      <c r="B166" t="s">
        <v>13</v>
      </c>
      <c r="C166" t="s">
        <v>14</v>
      </c>
      <c r="D166">
        <v>470</v>
      </c>
      <c r="E166">
        <v>131</v>
      </c>
      <c r="F166">
        <v>650</v>
      </c>
      <c r="G166">
        <v>309</v>
      </c>
      <c r="H166">
        <v>695</v>
      </c>
      <c r="I166">
        <v>84</v>
      </c>
      <c r="J166">
        <v>535</v>
      </c>
    </row>
    <row r="167" spans="1:12">
      <c r="B167" t="s">
        <v>13</v>
      </c>
      <c r="C167" t="s">
        <v>14</v>
      </c>
      <c r="D167">
        <v>470</v>
      </c>
      <c r="E167">
        <v>129</v>
      </c>
      <c r="F167">
        <v>650</v>
      </c>
      <c r="G167">
        <v>310</v>
      </c>
      <c r="H167">
        <v>695</v>
      </c>
      <c r="I167">
        <v>81</v>
      </c>
      <c r="J167">
        <v>535</v>
      </c>
    </row>
    <row r="168" spans="1:12">
      <c r="B168" t="s">
        <v>13</v>
      </c>
      <c r="C168" t="s">
        <v>14</v>
      </c>
      <c r="D168">
        <v>470</v>
      </c>
      <c r="E168">
        <v>134</v>
      </c>
      <c r="F168">
        <v>650</v>
      </c>
      <c r="G168">
        <v>362</v>
      </c>
      <c r="H168">
        <v>695</v>
      </c>
      <c r="I168">
        <v>80</v>
      </c>
      <c r="J168">
        <v>535</v>
      </c>
    </row>
    <row r="169" spans="1:12">
      <c r="B169" t="s">
        <v>13</v>
      </c>
      <c r="C169" t="s">
        <v>14</v>
      </c>
      <c r="D169">
        <v>470</v>
      </c>
      <c r="E169">
        <v>124</v>
      </c>
      <c r="F169">
        <v>650</v>
      </c>
      <c r="G169">
        <v>402</v>
      </c>
      <c r="H169">
        <v>695</v>
      </c>
      <c r="I169">
        <v>81</v>
      </c>
      <c r="J169">
        <v>535</v>
      </c>
    </row>
    <row r="170" spans="1:12">
      <c r="B170" t="s">
        <v>13</v>
      </c>
      <c r="C170" t="s">
        <v>14</v>
      </c>
      <c r="D170">
        <v>470</v>
      </c>
      <c r="E170">
        <v>128</v>
      </c>
      <c r="F170">
        <v>650</v>
      </c>
      <c r="G170">
        <v>418</v>
      </c>
      <c r="H170">
        <v>695</v>
      </c>
      <c r="I170">
        <v>84</v>
      </c>
      <c r="J170">
        <v>535</v>
      </c>
    </row>
    <row r="171" spans="1:12">
      <c r="B171" t="s">
        <v>13</v>
      </c>
      <c r="C171" t="s">
        <v>14</v>
      </c>
      <c r="D171">
        <v>470</v>
      </c>
      <c r="E171">
        <v>117</v>
      </c>
      <c r="F171">
        <v>650</v>
      </c>
      <c r="G171">
        <v>376</v>
      </c>
      <c r="H171">
        <v>695</v>
      </c>
      <c r="I171">
        <v>85</v>
      </c>
      <c r="J171">
        <v>535</v>
      </c>
    </row>
    <row r="172" spans="1:12">
      <c r="B172" t="s">
        <v>13</v>
      </c>
      <c r="C172" t="s">
        <v>14</v>
      </c>
      <c r="D172">
        <v>470</v>
      </c>
      <c r="E172">
        <v>124</v>
      </c>
      <c r="F172">
        <v>650</v>
      </c>
      <c r="G172">
        <v>352</v>
      </c>
      <c r="H172">
        <v>695</v>
      </c>
      <c r="I172">
        <v>88</v>
      </c>
      <c r="J172">
        <v>535</v>
      </c>
    </row>
    <row r="173" spans="1:12">
      <c r="B173" t="s">
        <v>13</v>
      </c>
      <c r="C173" t="s">
        <v>14</v>
      </c>
      <c r="D173">
        <v>470</v>
      </c>
      <c r="E173">
        <v>113</v>
      </c>
      <c r="F173">
        <v>650</v>
      </c>
      <c r="G173">
        <v>306</v>
      </c>
      <c r="H173">
        <v>695</v>
      </c>
      <c r="I173">
        <v>86</v>
      </c>
      <c r="J173">
        <v>535</v>
      </c>
    </row>
    <row r="174" spans="1:12">
      <c r="B174" t="s">
        <v>13</v>
      </c>
      <c r="C174" t="s">
        <v>14</v>
      </c>
      <c r="D174">
        <v>470</v>
      </c>
      <c r="E174">
        <v>123</v>
      </c>
      <c r="F174">
        <v>650</v>
      </c>
      <c r="G174">
        <v>331</v>
      </c>
      <c r="H174">
        <v>695</v>
      </c>
      <c r="I174">
        <v>90</v>
      </c>
      <c r="J174">
        <v>535</v>
      </c>
    </row>
    <row r="175" spans="1:12">
      <c r="B175" t="s">
        <v>13</v>
      </c>
      <c r="C175" t="s">
        <v>14</v>
      </c>
      <c r="D175">
        <v>470</v>
      </c>
      <c r="E175">
        <v>113</v>
      </c>
      <c r="F175">
        <v>650</v>
      </c>
      <c r="G175">
        <v>361</v>
      </c>
      <c r="H175">
        <v>695</v>
      </c>
      <c r="I175">
        <v>96</v>
      </c>
      <c r="J175">
        <v>535</v>
      </c>
    </row>
    <row r="176" spans="1:12">
      <c r="B176" t="s">
        <v>13</v>
      </c>
      <c r="C176" t="s">
        <v>14</v>
      </c>
      <c r="D176">
        <v>470</v>
      </c>
      <c r="E176">
        <v>114</v>
      </c>
      <c r="F176">
        <v>650</v>
      </c>
      <c r="G176">
        <v>371</v>
      </c>
      <c r="H176">
        <v>695</v>
      </c>
      <c r="I176">
        <v>91</v>
      </c>
      <c r="J176">
        <v>535</v>
      </c>
    </row>
    <row r="177" spans="2:10">
      <c r="B177" t="s">
        <v>13</v>
      </c>
      <c r="C177" t="s">
        <v>14</v>
      </c>
      <c r="D177">
        <v>470</v>
      </c>
      <c r="E177">
        <v>120</v>
      </c>
      <c r="F177">
        <v>650</v>
      </c>
      <c r="G177">
        <v>357</v>
      </c>
      <c r="H177">
        <v>695</v>
      </c>
      <c r="I177">
        <v>97</v>
      </c>
      <c r="J177">
        <v>535</v>
      </c>
    </row>
    <row r="178" spans="2:10">
      <c r="B178" t="s">
        <v>13</v>
      </c>
      <c r="C178" t="s">
        <v>14</v>
      </c>
      <c r="D178">
        <v>470</v>
      </c>
      <c r="E178">
        <v>120</v>
      </c>
      <c r="F178">
        <v>650</v>
      </c>
      <c r="G178">
        <v>316</v>
      </c>
      <c r="H178">
        <v>695</v>
      </c>
      <c r="I178">
        <v>98</v>
      </c>
      <c r="J178">
        <v>535</v>
      </c>
    </row>
    <row r="179" spans="2:10">
      <c r="B179" t="s">
        <v>13</v>
      </c>
      <c r="C179" t="s">
        <v>14</v>
      </c>
      <c r="D179">
        <v>470</v>
      </c>
      <c r="E179">
        <v>131</v>
      </c>
      <c r="F179">
        <v>650</v>
      </c>
      <c r="G179">
        <v>301</v>
      </c>
      <c r="H179">
        <v>695</v>
      </c>
      <c r="I179">
        <v>89</v>
      </c>
      <c r="J179">
        <v>535</v>
      </c>
    </row>
    <row r="180" spans="2:10">
      <c r="B180" t="s">
        <v>13</v>
      </c>
      <c r="C180" t="s">
        <v>14</v>
      </c>
      <c r="D180">
        <v>470</v>
      </c>
      <c r="E180">
        <v>125</v>
      </c>
      <c r="F180">
        <v>650</v>
      </c>
      <c r="G180">
        <v>289</v>
      </c>
      <c r="H180">
        <v>695</v>
      </c>
      <c r="I180">
        <v>99</v>
      </c>
      <c r="J180">
        <v>535</v>
      </c>
    </row>
    <row r="181" spans="2:10">
      <c r="B181" t="s">
        <v>13</v>
      </c>
      <c r="C181" t="s">
        <v>14</v>
      </c>
      <c r="D181">
        <v>470</v>
      </c>
      <c r="E181">
        <v>121</v>
      </c>
      <c r="F181">
        <v>650</v>
      </c>
      <c r="G181">
        <v>302</v>
      </c>
      <c r="H181">
        <v>695</v>
      </c>
      <c r="I181">
        <v>95</v>
      </c>
      <c r="J181">
        <v>535</v>
      </c>
    </row>
    <row r="182" spans="2:10">
      <c r="B182" t="s">
        <v>13</v>
      </c>
      <c r="C182" t="s">
        <v>14</v>
      </c>
      <c r="D182">
        <v>470</v>
      </c>
      <c r="E182">
        <v>128</v>
      </c>
      <c r="F182">
        <v>650</v>
      </c>
      <c r="G182">
        <v>345</v>
      </c>
      <c r="H182">
        <v>695</v>
      </c>
      <c r="I182">
        <v>95</v>
      </c>
      <c r="J182">
        <v>535</v>
      </c>
    </row>
    <row r="183" spans="2:10">
      <c r="B183" t="s">
        <v>13</v>
      </c>
      <c r="C183" t="s">
        <v>14</v>
      </c>
      <c r="D183">
        <v>470</v>
      </c>
      <c r="E183">
        <v>122</v>
      </c>
      <c r="F183">
        <v>650</v>
      </c>
      <c r="G183">
        <v>364</v>
      </c>
      <c r="H183">
        <v>695</v>
      </c>
      <c r="I183">
        <v>103</v>
      </c>
      <c r="J183">
        <v>535</v>
      </c>
    </row>
    <row r="184" spans="2:10">
      <c r="B184" t="s">
        <v>13</v>
      </c>
      <c r="C184" t="s">
        <v>14</v>
      </c>
      <c r="D184">
        <v>470</v>
      </c>
      <c r="E184">
        <v>119</v>
      </c>
      <c r="F184">
        <v>650</v>
      </c>
      <c r="G184">
        <v>367</v>
      </c>
      <c r="H184">
        <v>695</v>
      </c>
      <c r="I184">
        <v>97</v>
      </c>
      <c r="J184">
        <v>535</v>
      </c>
    </row>
    <row r="185" spans="2:10">
      <c r="B185" t="s">
        <v>13</v>
      </c>
      <c r="C185" t="s">
        <v>14</v>
      </c>
      <c r="D185">
        <v>470</v>
      </c>
      <c r="E185">
        <v>128</v>
      </c>
      <c r="F185">
        <v>650</v>
      </c>
      <c r="G185">
        <v>404</v>
      </c>
      <c r="H185">
        <v>695</v>
      </c>
      <c r="I185">
        <v>96</v>
      </c>
      <c r="J185">
        <v>535</v>
      </c>
    </row>
    <row r="186" spans="2:10">
      <c r="B186" t="s">
        <v>13</v>
      </c>
      <c r="C186" t="s">
        <v>14</v>
      </c>
      <c r="D186">
        <v>470</v>
      </c>
      <c r="E186">
        <v>127</v>
      </c>
      <c r="F186">
        <v>650</v>
      </c>
      <c r="G186">
        <v>425</v>
      </c>
      <c r="H186">
        <v>695</v>
      </c>
      <c r="I186">
        <v>101</v>
      </c>
      <c r="J186">
        <v>535</v>
      </c>
    </row>
    <row r="187" spans="2:10">
      <c r="B187" t="s">
        <v>13</v>
      </c>
      <c r="C187" t="s">
        <v>14</v>
      </c>
      <c r="D187">
        <v>470</v>
      </c>
      <c r="E187">
        <v>129</v>
      </c>
      <c r="F187">
        <v>650</v>
      </c>
      <c r="G187">
        <v>431</v>
      </c>
      <c r="H187">
        <v>695</v>
      </c>
      <c r="I187">
        <v>98</v>
      </c>
      <c r="J187">
        <v>535</v>
      </c>
    </row>
    <row r="188" spans="2:10">
      <c r="B188" t="s">
        <v>13</v>
      </c>
      <c r="C188" t="s">
        <v>14</v>
      </c>
      <c r="D188">
        <v>470</v>
      </c>
      <c r="E188">
        <v>140</v>
      </c>
      <c r="F188">
        <v>650</v>
      </c>
      <c r="G188">
        <v>419</v>
      </c>
      <c r="H188">
        <v>695</v>
      </c>
      <c r="I188">
        <v>90</v>
      </c>
      <c r="J188">
        <v>535</v>
      </c>
    </row>
    <row r="189" spans="2:10">
      <c r="B189" t="s">
        <v>13</v>
      </c>
      <c r="C189" t="s">
        <v>14</v>
      </c>
      <c r="D189">
        <v>470</v>
      </c>
      <c r="E189">
        <v>128</v>
      </c>
      <c r="F189">
        <v>650</v>
      </c>
      <c r="G189">
        <v>388</v>
      </c>
      <c r="H189">
        <v>695</v>
      </c>
      <c r="I189">
        <v>98</v>
      </c>
      <c r="J189">
        <v>535</v>
      </c>
    </row>
    <row r="190" spans="2:10">
      <c r="B190" t="s">
        <v>13</v>
      </c>
      <c r="C190" t="s">
        <v>14</v>
      </c>
      <c r="D190">
        <v>470</v>
      </c>
      <c r="E190">
        <v>126</v>
      </c>
      <c r="F190">
        <v>650</v>
      </c>
      <c r="G190">
        <v>359</v>
      </c>
      <c r="H190">
        <v>695</v>
      </c>
      <c r="I190">
        <v>88</v>
      </c>
      <c r="J190">
        <v>535</v>
      </c>
    </row>
    <row r="191" spans="2:10">
      <c r="B191" t="s">
        <v>13</v>
      </c>
      <c r="C191" t="s">
        <v>14</v>
      </c>
      <c r="D191">
        <v>470</v>
      </c>
      <c r="E191">
        <v>119</v>
      </c>
      <c r="F191">
        <v>650</v>
      </c>
      <c r="G191">
        <v>369</v>
      </c>
      <c r="H191">
        <v>695</v>
      </c>
      <c r="I191">
        <v>99</v>
      </c>
      <c r="J191">
        <v>535</v>
      </c>
    </row>
    <row r="192" spans="2:10">
      <c r="B192" t="s">
        <v>13</v>
      </c>
      <c r="C192" t="s">
        <v>14</v>
      </c>
      <c r="D192">
        <v>470</v>
      </c>
      <c r="E192">
        <v>120</v>
      </c>
      <c r="F192">
        <v>650</v>
      </c>
      <c r="G192">
        <v>325</v>
      </c>
      <c r="H192">
        <v>695</v>
      </c>
      <c r="I192">
        <v>86</v>
      </c>
      <c r="J192">
        <v>535</v>
      </c>
    </row>
    <row r="193" spans="1:12">
      <c r="B193" t="s">
        <v>13</v>
      </c>
      <c r="C193" t="s">
        <v>14</v>
      </c>
      <c r="D193">
        <v>470</v>
      </c>
      <c r="E193">
        <v>124</v>
      </c>
      <c r="F193">
        <v>650</v>
      </c>
      <c r="G193">
        <v>312</v>
      </c>
      <c r="H193">
        <v>695</v>
      </c>
      <c r="I193">
        <v>91</v>
      </c>
      <c r="J193">
        <v>535</v>
      </c>
    </row>
    <row r="194" spans="1:12">
      <c r="B194" t="s">
        <v>13</v>
      </c>
      <c r="C194" t="s">
        <v>14</v>
      </c>
      <c r="D194">
        <v>470</v>
      </c>
      <c r="E194">
        <v>116</v>
      </c>
      <c r="F194">
        <v>650</v>
      </c>
      <c r="G194">
        <v>302</v>
      </c>
      <c r="H194">
        <v>695</v>
      </c>
      <c r="I194">
        <v>89</v>
      </c>
      <c r="J194">
        <v>535</v>
      </c>
    </row>
    <row r="195" spans="1:12">
      <c r="B195" t="s">
        <v>13</v>
      </c>
      <c r="C195" t="s">
        <v>14</v>
      </c>
      <c r="D195">
        <v>470</v>
      </c>
      <c r="E195">
        <v>126</v>
      </c>
      <c r="F195">
        <v>650</v>
      </c>
      <c r="G195">
        <v>325</v>
      </c>
      <c r="H195">
        <v>695</v>
      </c>
      <c r="I195">
        <v>88</v>
      </c>
      <c r="J195">
        <v>535</v>
      </c>
    </row>
    <row r="196" spans="1:12">
      <c r="B196" t="s">
        <v>13</v>
      </c>
      <c r="C196" t="s">
        <v>14</v>
      </c>
      <c r="D196">
        <v>470</v>
      </c>
      <c r="E196">
        <v>117</v>
      </c>
      <c r="F196">
        <v>650</v>
      </c>
      <c r="G196">
        <v>335</v>
      </c>
      <c r="H196">
        <v>695</v>
      </c>
      <c r="I196">
        <v>88</v>
      </c>
      <c r="J196">
        <v>535</v>
      </c>
    </row>
    <row r="197" spans="1:12">
      <c r="B197" t="s">
        <v>13</v>
      </c>
      <c r="C197" t="s">
        <v>14</v>
      </c>
      <c r="D197">
        <v>470</v>
      </c>
      <c r="E197">
        <v>126</v>
      </c>
      <c r="F197">
        <v>650</v>
      </c>
      <c r="G197">
        <v>355</v>
      </c>
      <c r="H197">
        <v>695</v>
      </c>
      <c r="I197">
        <v>86</v>
      </c>
      <c r="J197">
        <v>535</v>
      </c>
    </row>
    <row r="198" spans="1:12">
      <c r="B198" t="s">
        <v>13</v>
      </c>
      <c r="C198" t="s">
        <v>14</v>
      </c>
      <c r="D198">
        <v>470</v>
      </c>
      <c r="E198">
        <v>122</v>
      </c>
      <c r="F198">
        <v>650</v>
      </c>
      <c r="G198">
        <v>341</v>
      </c>
      <c r="H198">
        <v>695</v>
      </c>
      <c r="I198">
        <v>85</v>
      </c>
      <c r="J198">
        <v>535</v>
      </c>
    </row>
    <row r="199" spans="1:12">
      <c r="B199" t="s">
        <v>13</v>
      </c>
      <c r="C199" t="s">
        <v>14</v>
      </c>
      <c r="D199">
        <v>470</v>
      </c>
      <c r="E199">
        <v>118</v>
      </c>
      <c r="F199">
        <v>650</v>
      </c>
      <c r="G199">
        <v>338</v>
      </c>
      <c r="H199">
        <v>695</v>
      </c>
      <c r="I199">
        <v>94</v>
      </c>
      <c r="J199">
        <v>535</v>
      </c>
    </row>
    <row r="200" spans="1:12">
      <c r="B200" t="s">
        <v>13</v>
      </c>
      <c r="C200" t="s">
        <v>14</v>
      </c>
      <c r="D200">
        <v>470</v>
      </c>
      <c r="E200">
        <v>124</v>
      </c>
      <c r="F200">
        <v>650</v>
      </c>
      <c r="G200">
        <v>341</v>
      </c>
      <c r="H200">
        <v>695</v>
      </c>
      <c r="I200">
        <v>84</v>
      </c>
      <c r="J200">
        <v>535</v>
      </c>
    </row>
    <row r="201" spans="1:12">
      <c r="B201" t="s">
        <v>13</v>
      </c>
      <c r="C201" t="s">
        <v>14</v>
      </c>
      <c r="D201">
        <v>470</v>
      </c>
      <c r="E201">
        <v>117</v>
      </c>
      <c r="F201">
        <v>650</v>
      </c>
      <c r="G201">
        <v>333</v>
      </c>
      <c r="H201">
        <v>695</v>
      </c>
      <c r="I201">
        <v>86</v>
      </c>
      <c r="J201">
        <v>535</v>
      </c>
    </row>
    <row r="202" spans="1:12">
      <c r="B202" t="s">
        <v>13</v>
      </c>
      <c r="C202" t="s">
        <v>14</v>
      </c>
      <c r="D202">
        <v>470</v>
      </c>
      <c r="E202">
        <v>121</v>
      </c>
      <c r="F202">
        <v>650</v>
      </c>
      <c r="G202">
        <v>333</v>
      </c>
      <c r="H202">
        <v>695</v>
      </c>
      <c r="I202">
        <v>89</v>
      </c>
      <c r="J202">
        <v>535</v>
      </c>
    </row>
    <row r="203" spans="1:12">
      <c r="B203" t="s">
        <v>13</v>
      </c>
      <c r="C203" t="s">
        <v>14</v>
      </c>
      <c r="D203">
        <v>470</v>
      </c>
      <c r="E203">
        <v>114</v>
      </c>
      <c r="F203">
        <v>650</v>
      </c>
      <c r="G203">
        <v>325</v>
      </c>
      <c r="H203">
        <v>695</v>
      </c>
      <c r="I203">
        <v>87</v>
      </c>
      <c r="J203">
        <v>535</v>
      </c>
    </row>
    <row r="204" spans="1:12">
      <c r="B204" t="s">
        <v>13</v>
      </c>
      <c r="C204" t="s">
        <v>14</v>
      </c>
      <c r="D204">
        <v>470</v>
      </c>
      <c r="E204">
        <v>118</v>
      </c>
      <c r="F204">
        <v>650</v>
      </c>
      <c r="G204">
        <v>351</v>
      </c>
      <c r="H204">
        <v>695</v>
      </c>
      <c r="I204">
        <v>92</v>
      </c>
      <c r="J204">
        <v>535</v>
      </c>
    </row>
    <row r="205" spans="1:12">
      <c r="A205" t="s">
        <v>15</v>
      </c>
      <c r="D205">
        <f>AVERAGE(D163:D204)</f>
        <v>470</v>
      </c>
      <c r="E205">
        <f t="shared" ref="E205:H205" si="13">AVERAGE(E163:E204)</f>
        <v>123.04761904761905</v>
      </c>
      <c r="F205">
        <f t="shared" si="13"/>
        <v>650</v>
      </c>
      <c r="G205">
        <f t="shared" si="13"/>
        <v>344.47619047619048</v>
      </c>
      <c r="H205">
        <f t="shared" si="13"/>
        <v>695</v>
      </c>
      <c r="I205">
        <f>AVERAGE(I163:I204)</f>
        <v>90</v>
      </c>
    </row>
    <row r="206" spans="1:12">
      <c r="A206" t="s">
        <v>16</v>
      </c>
      <c r="D206">
        <f>STDEV(D163:D204)</f>
        <v>0</v>
      </c>
      <c r="E206">
        <f t="shared" ref="E206:I206" si="14">STDEV(E163:E204)</f>
        <v>5.9753656116424452</v>
      </c>
      <c r="F206">
        <f t="shared" si="14"/>
        <v>0</v>
      </c>
      <c r="G206">
        <f t="shared" si="14"/>
        <v>41.234746238199122</v>
      </c>
      <c r="H206">
        <f t="shared" si="14"/>
        <v>0</v>
      </c>
      <c r="I206">
        <f t="shared" si="14"/>
        <v>6.3706644750495638</v>
      </c>
    </row>
    <row r="207" spans="1:12">
      <c r="A207">
        <v>6</v>
      </c>
      <c r="B207" t="s">
        <v>13</v>
      </c>
      <c r="C207" t="s">
        <v>14</v>
      </c>
      <c r="D207">
        <v>470</v>
      </c>
      <c r="E207">
        <v>209</v>
      </c>
      <c r="F207">
        <v>650</v>
      </c>
      <c r="G207">
        <v>362</v>
      </c>
      <c r="H207">
        <v>695</v>
      </c>
      <c r="I207">
        <v>119</v>
      </c>
      <c r="J207">
        <v>535</v>
      </c>
      <c r="L207" t="s">
        <v>56</v>
      </c>
    </row>
    <row r="208" spans="1:12">
      <c r="B208" t="s">
        <v>13</v>
      </c>
      <c r="C208" t="s">
        <v>14</v>
      </c>
      <c r="D208">
        <v>470</v>
      </c>
      <c r="E208">
        <v>200</v>
      </c>
      <c r="F208">
        <v>650</v>
      </c>
      <c r="G208">
        <v>364</v>
      </c>
      <c r="H208">
        <v>695</v>
      </c>
      <c r="I208">
        <v>114</v>
      </c>
      <c r="J208">
        <v>535</v>
      </c>
    </row>
    <row r="209" spans="2:10">
      <c r="B209" t="s">
        <v>13</v>
      </c>
      <c r="C209" t="s">
        <v>14</v>
      </c>
      <c r="D209">
        <v>470</v>
      </c>
      <c r="E209">
        <v>245</v>
      </c>
      <c r="F209">
        <v>650</v>
      </c>
      <c r="G209">
        <v>359</v>
      </c>
      <c r="H209">
        <v>695</v>
      </c>
      <c r="I209">
        <v>115</v>
      </c>
      <c r="J209">
        <v>535</v>
      </c>
    </row>
    <row r="210" spans="2:10">
      <c r="B210" t="s">
        <v>13</v>
      </c>
      <c r="C210" t="s">
        <v>14</v>
      </c>
      <c r="D210">
        <v>470</v>
      </c>
      <c r="E210">
        <v>233</v>
      </c>
      <c r="F210">
        <v>650</v>
      </c>
      <c r="G210">
        <v>363</v>
      </c>
      <c r="H210">
        <v>695</v>
      </c>
      <c r="I210">
        <v>116</v>
      </c>
      <c r="J210">
        <v>535</v>
      </c>
    </row>
    <row r="211" spans="2:10">
      <c r="B211" t="s">
        <v>13</v>
      </c>
      <c r="C211" t="s">
        <v>14</v>
      </c>
      <c r="D211">
        <v>470</v>
      </c>
      <c r="E211">
        <v>188</v>
      </c>
      <c r="F211">
        <v>650</v>
      </c>
      <c r="G211">
        <v>364</v>
      </c>
      <c r="H211">
        <v>695</v>
      </c>
      <c r="I211">
        <v>116</v>
      </c>
      <c r="J211">
        <v>535</v>
      </c>
    </row>
    <row r="212" spans="2:10">
      <c r="B212" t="s">
        <v>13</v>
      </c>
      <c r="C212" t="s">
        <v>14</v>
      </c>
      <c r="D212">
        <v>470</v>
      </c>
      <c r="E212">
        <v>186</v>
      </c>
      <c r="F212">
        <v>650</v>
      </c>
      <c r="G212">
        <v>363</v>
      </c>
      <c r="H212">
        <v>695</v>
      </c>
      <c r="I212">
        <v>111</v>
      </c>
      <c r="J212">
        <v>535</v>
      </c>
    </row>
    <row r="213" spans="2:10">
      <c r="B213" t="s">
        <v>13</v>
      </c>
      <c r="C213" t="s">
        <v>14</v>
      </c>
      <c r="D213">
        <v>470</v>
      </c>
      <c r="E213">
        <v>193</v>
      </c>
      <c r="F213">
        <v>650</v>
      </c>
      <c r="G213">
        <v>365</v>
      </c>
      <c r="H213">
        <v>695</v>
      </c>
      <c r="I213">
        <v>106</v>
      </c>
      <c r="J213">
        <v>535</v>
      </c>
    </row>
    <row r="214" spans="2:10">
      <c r="B214" t="s">
        <v>13</v>
      </c>
      <c r="C214" t="s">
        <v>14</v>
      </c>
      <c r="D214">
        <v>470</v>
      </c>
      <c r="E214">
        <v>206</v>
      </c>
      <c r="F214">
        <v>650</v>
      </c>
      <c r="G214">
        <v>370</v>
      </c>
      <c r="H214">
        <v>695</v>
      </c>
      <c r="I214">
        <v>107</v>
      </c>
      <c r="J214">
        <v>535</v>
      </c>
    </row>
    <row r="215" spans="2:10">
      <c r="B215" t="s">
        <v>13</v>
      </c>
      <c r="C215" t="s">
        <v>14</v>
      </c>
      <c r="D215">
        <v>470</v>
      </c>
      <c r="E215">
        <v>283</v>
      </c>
      <c r="F215">
        <v>650</v>
      </c>
      <c r="G215">
        <v>367</v>
      </c>
      <c r="H215">
        <v>695</v>
      </c>
      <c r="I215">
        <v>105</v>
      </c>
      <c r="J215">
        <v>535</v>
      </c>
    </row>
    <row r="216" spans="2:10">
      <c r="B216" t="s">
        <v>13</v>
      </c>
      <c r="C216" t="s">
        <v>14</v>
      </c>
      <c r="D216">
        <v>470</v>
      </c>
      <c r="E216">
        <v>251</v>
      </c>
      <c r="F216">
        <v>650</v>
      </c>
      <c r="G216">
        <v>372</v>
      </c>
      <c r="H216">
        <v>695</v>
      </c>
      <c r="I216">
        <v>107</v>
      </c>
      <c r="J216">
        <v>535</v>
      </c>
    </row>
    <row r="217" spans="2:10">
      <c r="B217" t="s">
        <v>13</v>
      </c>
      <c r="C217" t="s">
        <v>14</v>
      </c>
      <c r="D217">
        <v>470</v>
      </c>
      <c r="E217">
        <v>221</v>
      </c>
      <c r="F217">
        <v>650</v>
      </c>
      <c r="G217">
        <v>380</v>
      </c>
      <c r="H217">
        <v>695</v>
      </c>
      <c r="I217">
        <v>105</v>
      </c>
      <c r="J217">
        <v>535</v>
      </c>
    </row>
    <row r="218" spans="2:10">
      <c r="B218" t="s">
        <v>13</v>
      </c>
      <c r="C218" t="s">
        <v>14</v>
      </c>
      <c r="D218">
        <v>470</v>
      </c>
      <c r="E218">
        <v>221</v>
      </c>
      <c r="F218">
        <v>650</v>
      </c>
      <c r="G218">
        <v>395</v>
      </c>
      <c r="H218">
        <v>695</v>
      </c>
      <c r="I218">
        <v>109</v>
      </c>
      <c r="J218">
        <v>535</v>
      </c>
    </row>
    <row r="219" spans="2:10">
      <c r="B219" t="s">
        <v>13</v>
      </c>
      <c r="C219" t="s">
        <v>14</v>
      </c>
      <c r="D219">
        <v>470</v>
      </c>
      <c r="E219">
        <v>238</v>
      </c>
      <c r="F219">
        <v>650</v>
      </c>
      <c r="G219">
        <v>404</v>
      </c>
      <c r="H219">
        <v>695</v>
      </c>
      <c r="I219">
        <v>112</v>
      </c>
      <c r="J219">
        <v>535</v>
      </c>
    </row>
    <row r="220" spans="2:10">
      <c r="B220" t="s">
        <v>13</v>
      </c>
      <c r="C220" t="s">
        <v>14</v>
      </c>
      <c r="D220">
        <v>470</v>
      </c>
      <c r="E220">
        <v>184</v>
      </c>
      <c r="F220">
        <v>650</v>
      </c>
      <c r="G220">
        <v>413</v>
      </c>
      <c r="H220">
        <v>695</v>
      </c>
      <c r="I220">
        <v>104</v>
      </c>
      <c r="J220">
        <v>535</v>
      </c>
    </row>
    <row r="221" spans="2:10">
      <c r="B221" t="s">
        <v>13</v>
      </c>
      <c r="C221" t="s">
        <v>14</v>
      </c>
      <c r="D221">
        <v>470</v>
      </c>
      <c r="E221">
        <v>164</v>
      </c>
      <c r="F221">
        <v>650</v>
      </c>
      <c r="G221">
        <v>421</v>
      </c>
      <c r="H221">
        <v>695</v>
      </c>
      <c r="I221">
        <v>98</v>
      </c>
      <c r="J221">
        <v>535</v>
      </c>
    </row>
    <row r="222" spans="2:10">
      <c r="B222" t="s">
        <v>13</v>
      </c>
      <c r="C222" t="s">
        <v>14</v>
      </c>
      <c r="D222">
        <v>470</v>
      </c>
      <c r="E222">
        <v>162</v>
      </c>
      <c r="F222">
        <v>650</v>
      </c>
      <c r="G222">
        <v>461</v>
      </c>
      <c r="H222">
        <v>695</v>
      </c>
      <c r="I222">
        <v>107</v>
      </c>
      <c r="J222">
        <v>535</v>
      </c>
    </row>
    <row r="223" spans="2:10">
      <c r="B223" t="s">
        <v>13</v>
      </c>
      <c r="C223" t="s">
        <v>14</v>
      </c>
      <c r="D223">
        <v>470</v>
      </c>
      <c r="E223">
        <v>163</v>
      </c>
      <c r="F223">
        <v>650</v>
      </c>
      <c r="G223">
        <v>463</v>
      </c>
      <c r="H223">
        <v>695</v>
      </c>
      <c r="I223">
        <v>110</v>
      </c>
      <c r="J223">
        <v>535</v>
      </c>
    </row>
    <row r="224" spans="2:10">
      <c r="B224" t="s">
        <v>13</v>
      </c>
      <c r="C224" t="s">
        <v>14</v>
      </c>
      <c r="D224">
        <v>470</v>
      </c>
      <c r="E224">
        <v>185</v>
      </c>
      <c r="F224">
        <v>650</v>
      </c>
      <c r="G224">
        <v>464</v>
      </c>
      <c r="H224">
        <v>695</v>
      </c>
      <c r="I224">
        <v>108</v>
      </c>
      <c r="J224">
        <v>535</v>
      </c>
    </row>
    <row r="225" spans="2:10">
      <c r="B225" t="s">
        <v>13</v>
      </c>
      <c r="C225" t="s">
        <v>14</v>
      </c>
      <c r="D225">
        <v>470</v>
      </c>
      <c r="E225">
        <v>194</v>
      </c>
      <c r="F225">
        <v>650</v>
      </c>
      <c r="G225">
        <v>483</v>
      </c>
      <c r="H225">
        <v>695</v>
      </c>
      <c r="I225">
        <v>107</v>
      </c>
      <c r="J225">
        <v>535</v>
      </c>
    </row>
    <row r="226" spans="2:10">
      <c r="B226" t="s">
        <v>13</v>
      </c>
      <c r="C226" t="s">
        <v>14</v>
      </c>
      <c r="D226">
        <v>470</v>
      </c>
      <c r="E226">
        <v>179</v>
      </c>
      <c r="F226">
        <v>650</v>
      </c>
      <c r="G226">
        <v>513</v>
      </c>
      <c r="H226">
        <v>695</v>
      </c>
      <c r="I226">
        <v>106</v>
      </c>
      <c r="J226">
        <v>535</v>
      </c>
    </row>
    <row r="227" spans="2:10">
      <c r="B227" t="s">
        <v>13</v>
      </c>
      <c r="C227" t="s">
        <v>14</v>
      </c>
      <c r="D227">
        <v>470</v>
      </c>
      <c r="E227">
        <v>203</v>
      </c>
      <c r="F227">
        <v>650</v>
      </c>
      <c r="G227">
        <v>544</v>
      </c>
      <c r="H227">
        <v>695</v>
      </c>
      <c r="I227">
        <v>108</v>
      </c>
      <c r="J227">
        <v>535</v>
      </c>
    </row>
    <row r="228" spans="2:10">
      <c r="B228" t="s">
        <v>13</v>
      </c>
      <c r="C228" t="s">
        <v>14</v>
      </c>
      <c r="D228">
        <v>470</v>
      </c>
      <c r="E228">
        <v>293</v>
      </c>
      <c r="F228">
        <v>650</v>
      </c>
      <c r="G228">
        <v>582</v>
      </c>
      <c r="H228">
        <v>695</v>
      </c>
      <c r="I228">
        <v>104</v>
      </c>
      <c r="J228">
        <v>535</v>
      </c>
    </row>
    <row r="229" spans="2:10">
      <c r="B229" t="s">
        <v>13</v>
      </c>
      <c r="C229" t="s">
        <v>14</v>
      </c>
      <c r="D229">
        <v>470</v>
      </c>
      <c r="E229">
        <v>361</v>
      </c>
      <c r="F229">
        <v>650</v>
      </c>
      <c r="G229">
        <v>613</v>
      </c>
      <c r="H229">
        <v>695</v>
      </c>
      <c r="I229">
        <v>101</v>
      </c>
      <c r="J229">
        <v>535</v>
      </c>
    </row>
    <row r="230" spans="2:10">
      <c r="B230" t="s">
        <v>13</v>
      </c>
      <c r="C230" t="s">
        <v>14</v>
      </c>
      <c r="D230">
        <v>470</v>
      </c>
      <c r="E230">
        <v>291</v>
      </c>
      <c r="F230">
        <v>650</v>
      </c>
      <c r="G230">
        <v>616</v>
      </c>
      <c r="H230">
        <v>695</v>
      </c>
      <c r="I230">
        <v>98</v>
      </c>
      <c r="J230">
        <v>535</v>
      </c>
    </row>
    <row r="231" spans="2:10">
      <c r="B231" t="s">
        <v>13</v>
      </c>
      <c r="C231" t="s">
        <v>14</v>
      </c>
      <c r="D231">
        <v>470</v>
      </c>
      <c r="E231">
        <v>251</v>
      </c>
      <c r="F231">
        <v>650</v>
      </c>
      <c r="G231">
        <v>595</v>
      </c>
      <c r="H231">
        <v>695</v>
      </c>
      <c r="I231">
        <v>102</v>
      </c>
      <c r="J231">
        <v>535</v>
      </c>
    </row>
    <row r="232" spans="2:10">
      <c r="B232" t="s">
        <v>13</v>
      </c>
      <c r="C232" t="s">
        <v>14</v>
      </c>
      <c r="D232">
        <v>470</v>
      </c>
      <c r="E232">
        <v>242</v>
      </c>
      <c r="F232">
        <v>650</v>
      </c>
      <c r="G232">
        <v>535</v>
      </c>
      <c r="H232">
        <v>695</v>
      </c>
      <c r="I232">
        <v>106</v>
      </c>
      <c r="J232">
        <v>535</v>
      </c>
    </row>
    <row r="233" spans="2:10">
      <c r="B233" t="s">
        <v>13</v>
      </c>
      <c r="C233" t="s">
        <v>14</v>
      </c>
      <c r="D233">
        <v>470</v>
      </c>
      <c r="E233">
        <v>217</v>
      </c>
      <c r="F233">
        <v>650</v>
      </c>
      <c r="G233">
        <v>459</v>
      </c>
      <c r="H233">
        <v>695</v>
      </c>
      <c r="I233">
        <v>112</v>
      </c>
      <c r="J233">
        <v>535</v>
      </c>
    </row>
    <row r="234" spans="2:10">
      <c r="B234" t="s">
        <v>13</v>
      </c>
      <c r="C234" t="s">
        <v>14</v>
      </c>
      <c r="D234">
        <v>470</v>
      </c>
      <c r="E234">
        <v>196</v>
      </c>
      <c r="F234">
        <v>650</v>
      </c>
      <c r="G234">
        <v>424</v>
      </c>
      <c r="H234">
        <v>695</v>
      </c>
      <c r="I234">
        <v>118</v>
      </c>
      <c r="J234">
        <v>535</v>
      </c>
    </row>
    <row r="235" spans="2:10">
      <c r="B235" t="s">
        <v>13</v>
      </c>
      <c r="C235" t="s">
        <v>14</v>
      </c>
      <c r="D235">
        <v>470</v>
      </c>
      <c r="E235">
        <v>185</v>
      </c>
      <c r="F235">
        <v>650</v>
      </c>
      <c r="G235">
        <v>409</v>
      </c>
      <c r="H235">
        <v>695</v>
      </c>
      <c r="I235">
        <v>120</v>
      </c>
      <c r="J235">
        <v>535</v>
      </c>
    </row>
    <row r="236" spans="2:10">
      <c r="B236" t="s">
        <v>13</v>
      </c>
      <c r="C236" t="s">
        <v>14</v>
      </c>
      <c r="D236">
        <v>470</v>
      </c>
      <c r="E236">
        <v>176</v>
      </c>
      <c r="F236">
        <v>650</v>
      </c>
      <c r="G236">
        <v>398</v>
      </c>
      <c r="H236">
        <v>695</v>
      </c>
      <c r="I236">
        <v>123</v>
      </c>
      <c r="J236">
        <v>535</v>
      </c>
    </row>
    <row r="237" spans="2:10">
      <c r="B237" t="s">
        <v>13</v>
      </c>
      <c r="C237" t="s">
        <v>14</v>
      </c>
      <c r="D237">
        <v>470</v>
      </c>
      <c r="E237">
        <v>172</v>
      </c>
      <c r="F237">
        <v>650</v>
      </c>
      <c r="G237">
        <v>399</v>
      </c>
      <c r="H237">
        <v>695</v>
      </c>
      <c r="I237">
        <v>121</v>
      </c>
      <c r="J237">
        <v>535</v>
      </c>
    </row>
    <row r="238" spans="2:10">
      <c r="B238" t="s">
        <v>13</v>
      </c>
      <c r="C238" t="s">
        <v>14</v>
      </c>
      <c r="D238">
        <v>470</v>
      </c>
      <c r="E238">
        <v>174</v>
      </c>
      <c r="F238">
        <v>650</v>
      </c>
      <c r="G238">
        <v>401</v>
      </c>
      <c r="H238">
        <v>695</v>
      </c>
      <c r="I238">
        <v>120</v>
      </c>
      <c r="J238">
        <v>535</v>
      </c>
    </row>
    <row r="239" spans="2:10">
      <c r="B239" t="s">
        <v>13</v>
      </c>
      <c r="C239" t="s">
        <v>14</v>
      </c>
      <c r="D239">
        <v>470</v>
      </c>
      <c r="E239">
        <v>186</v>
      </c>
      <c r="F239">
        <v>650</v>
      </c>
      <c r="G239">
        <v>394</v>
      </c>
      <c r="H239">
        <v>695</v>
      </c>
      <c r="I239">
        <v>119</v>
      </c>
      <c r="J239">
        <v>535</v>
      </c>
    </row>
    <row r="240" spans="2:10">
      <c r="B240" t="s">
        <v>13</v>
      </c>
      <c r="C240" t="s">
        <v>14</v>
      </c>
      <c r="D240">
        <v>470</v>
      </c>
      <c r="E240">
        <v>183</v>
      </c>
      <c r="F240">
        <v>650</v>
      </c>
      <c r="G240">
        <v>397</v>
      </c>
      <c r="H240">
        <v>695</v>
      </c>
      <c r="I240">
        <v>119</v>
      </c>
      <c r="J240">
        <v>535</v>
      </c>
    </row>
    <row r="241" spans="1:12">
      <c r="B241" t="s">
        <v>13</v>
      </c>
      <c r="C241" t="s">
        <v>14</v>
      </c>
      <c r="D241">
        <v>470</v>
      </c>
      <c r="E241">
        <v>177</v>
      </c>
      <c r="F241">
        <v>650</v>
      </c>
      <c r="G241">
        <v>452</v>
      </c>
      <c r="H241">
        <v>695</v>
      </c>
      <c r="I241">
        <v>115</v>
      </c>
      <c r="J241">
        <v>535</v>
      </c>
    </row>
    <row r="242" spans="1:12">
      <c r="B242" t="s">
        <v>13</v>
      </c>
      <c r="C242" t="s">
        <v>14</v>
      </c>
      <c r="D242">
        <v>470</v>
      </c>
      <c r="E242">
        <v>176</v>
      </c>
      <c r="F242">
        <v>650</v>
      </c>
      <c r="G242">
        <v>459</v>
      </c>
      <c r="H242">
        <v>695</v>
      </c>
      <c r="I242">
        <v>115</v>
      </c>
      <c r="J242">
        <v>535</v>
      </c>
    </row>
    <row r="243" spans="1:12">
      <c r="B243" t="s">
        <v>13</v>
      </c>
      <c r="C243" t="s">
        <v>14</v>
      </c>
      <c r="D243">
        <v>470</v>
      </c>
      <c r="E243">
        <v>199</v>
      </c>
      <c r="F243">
        <v>650</v>
      </c>
      <c r="G243">
        <v>418</v>
      </c>
      <c r="H243">
        <v>695</v>
      </c>
      <c r="I243">
        <v>120</v>
      </c>
      <c r="J243">
        <v>535</v>
      </c>
    </row>
    <row r="244" spans="1:12">
      <c r="B244" t="s">
        <v>13</v>
      </c>
      <c r="C244" t="s">
        <v>14</v>
      </c>
      <c r="D244">
        <v>470</v>
      </c>
      <c r="E244">
        <v>181</v>
      </c>
      <c r="F244">
        <v>650</v>
      </c>
      <c r="G244">
        <v>398</v>
      </c>
      <c r="H244">
        <v>695</v>
      </c>
      <c r="I244">
        <v>120</v>
      </c>
      <c r="J244">
        <v>535</v>
      </c>
    </row>
    <row r="245" spans="1:12">
      <c r="A245" t="s">
        <v>15</v>
      </c>
      <c r="D245">
        <f>AVERAGE(D207:D244)</f>
        <v>470</v>
      </c>
      <c r="E245">
        <f t="shared" ref="E245:I245" si="15">AVERAGE(E207:E244)</f>
        <v>209.68421052631578</v>
      </c>
      <c r="F245">
        <f t="shared" si="15"/>
        <v>650</v>
      </c>
      <c r="G245">
        <f t="shared" si="15"/>
        <v>435.23684210526318</v>
      </c>
      <c r="H245">
        <f t="shared" si="15"/>
        <v>695</v>
      </c>
      <c r="I245">
        <f t="shared" si="15"/>
        <v>111.13157894736842</v>
      </c>
    </row>
    <row r="246" spans="1:12">
      <c r="A246" t="s">
        <v>16</v>
      </c>
      <c r="D246">
        <f>STDEV(D207:D244)</f>
        <v>0</v>
      </c>
      <c r="E246">
        <f t="shared" ref="E246:I246" si="16">STDEV(E207:E244)</f>
        <v>43.084521120359398</v>
      </c>
      <c r="F246">
        <f t="shared" si="16"/>
        <v>0</v>
      </c>
      <c r="G246">
        <f t="shared" si="16"/>
        <v>75.445141770595171</v>
      </c>
      <c r="H246">
        <f t="shared" si="16"/>
        <v>0</v>
      </c>
      <c r="I246">
        <f t="shared" si="16"/>
        <v>6.9132503116824324</v>
      </c>
    </row>
    <row r="247" spans="1:12">
      <c r="A247">
        <v>7</v>
      </c>
      <c r="B247" t="s">
        <v>13</v>
      </c>
      <c r="C247" t="s">
        <v>14</v>
      </c>
      <c r="D247">
        <v>470</v>
      </c>
      <c r="E247">
        <v>228</v>
      </c>
      <c r="F247">
        <v>650</v>
      </c>
      <c r="G247">
        <v>504</v>
      </c>
      <c r="H247">
        <v>695</v>
      </c>
      <c r="I247">
        <v>365</v>
      </c>
      <c r="J247">
        <v>535</v>
      </c>
      <c r="L247" t="s">
        <v>57</v>
      </c>
    </row>
    <row r="248" spans="1:12">
      <c r="B248" t="s">
        <v>13</v>
      </c>
      <c r="C248" t="s">
        <v>14</v>
      </c>
      <c r="D248">
        <v>470</v>
      </c>
      <c r="E248">
        <v>220</v>
      </c>
      <c r="F248">
        <v>650</v>
      </c>
      <c r="G248">
        <v>663</v>
      </c>
      <c r="H248">
        <v>695</v>
      </c>
      <c r="I248">
        <v>358</v>
      </c>
      <c r="J248">
        <v>535</v>
      </c>
    </row>
    <row r="249" spans="1:12">
      <c r="B249" t="s">
        <v>13</v>
      </c>
      <c r="C249" t="s">
        <v>14</v>
      </c>
      <c r="D249">
        <v>470</v>
      </c>
      <c r="E249">
        <v>232</v>
      </c>
      <c r="F249">
        <v>650</v>
      </c>
      <c r="G249">
        <v>455</v>
      </c>
      <c r="H249">
        <v>695</v>
      </c>
      <c r="I249">
        <v>354</v>
      </c>
      <c r="J249">
        <v>535</v>
      </c>
    </row>
    <row r="250" spans="1:12">
      <c r="B250" t="s">
        <v>13</v>
      </c>
      <c r="C250" t="s">
        <v>14</v>
      </c>
      <c r="D250">
        <v>470</v>
      </c>
      <c r="E250">
        <v>226</v>
      </c>
      <c r="F250">
        <v>650</v>
      </c>
      <c r="G250">
        <v>416</v>
      </c>
      <c r="H250">
        <v>695</v>
      </c>
      <c r="I250">
        <v>357</v>
      </c>
      <c r="J250">
        <v>535</v>
      </c>
    </row>
    <row r="251" spans="1:12">
      <c r="B251" t="s">
        <v>13</v>
      </c>
      <c r="C251" t="s">
        <v>14</v>
      </c>
      <c r="D251">
        <v>470</v>
      </c>
      <c r="E251">
        <v>235</v>
      </c>
      <c r="F251">
        <v>650</v>
      </c>
      <c r="G251">
        <v>417</v>
      </c>
      <c r="H251">
        <v>695</v>
      </c>
      <c r="I251">
        <v>351</v>
      </c>
      <c r="J251">
        <v>535</v>
      </c>
    </row>
    <row r="252" spans="1:12">
      <c r="B252" t="s">
        <v>13</v>
      </c>
      <c r="C252" t="s">
        <v>14</v>
      </c>
      <c r="D252">
        <v>470</v>
      </c>
      <c r="E252">
        <v>245</v>
      </c>
      <c r="F252">
        <v>650</v>
      </c>
      <c r="G252">
        <v>595</v>
      </c>
      <c r="H252">
        <v>695</v>
      </c>
      <c r="I252">
        <v>350</v>
      </c>
      <c r="J252">
        <v>535</v>
      </c>
    </row>
    <row r="253" spans="1:12">
      <c r="B253" t="s">
        <v>13</v>
      </c>
      <c r="C253" t="s">
        <v>14</v>
      </c>
      <c r="D253">
        <v>470</v>
      </c>
      <c r="E253">
        <v>243</v>
      </c>
      <c r="F253">
        <v>650</v>
      </c>
      <c r="G253">
        <v>538</v>
      </c>
      <c r="H253">
        <v>695</v>
      </c>
      <c r="I253">
        <v>348</v>
      </c>
      <c r="J253">
        <v>535</v>
      </c>
    </row>
    <row r="254" spans="1:12">
      <c r="B254" t="s">
        <v>13</v>
      </c>
      <c r="C254" t="s">
        <v>14</v>
      </c>
      <c r="D254">
        <v>470</v>
      </c>
      <c r="E254">
        <v>232</v>
      </c>
      <c r="F254">
        <v>650</v>
      </c>
      <c r="G254">
        <v>603</v>
      </c>
      <c r="H254">
        <v>695</v>
      </c>
      <c r="I254">
        <v>342</v>
      </c>
      <c r="J254">
        <v>535</v>
      </c>
    </row>
    <row r="255" spans="1:12">
      <c r="B255" t="s">
        <v>13</v>
      </c>
      <c r="C255" t="s">
        <v>14</v>
      </c>
      <c r="D255">
        <v>470</v>
      </c>
      <c r="E255">
        <v>225</v>
      </c>
      <c r="F255">
        <v>650</v>
      </c>
      <c r="G255">
        <v>540</v>
      </c>
      <c r="H255">
        <v>695</v>
      </c>
      <c r="I255">
        <v>344</v>
      </c>
      <c r="J255">
        <v>535</v>
      </c>
    </row>
    <row r="256" spans="1:12">
      <c r="B256" t="s">
        <v>13</v>
      </c>
      <c r="C256" t="s">
        <v>14</v>
      </c>
      <c r="D256">
        <v>470</v>
      </c>
      <c r="E256">
        <v>214</v>
      </c>
      <c r="F256">
        <v>650</v>
      </c>
      <c r="G256">
        <v>473</v>
      </c>
      <c r="H256">
        <v>695</v>
      </c>
      <c r="I256">
        <v>345</v>
      </c>
      <c r="J256">
        <v>535</v>
      </c>
    </row>
    <row r="257" spans="2:10">
      <c r="B257" t="s">
        <v>13</v>
      </c>
      <c r="C257" t="s">
        <v>14</v>
      </c>
      <c r="D257">
        <v>470</v>
      </c>
      <c r="E257">
        <v>207</v>
      </c>
      <c r="F257">
        <v>650</v>
      </c>
      <c r="G257">
        <v>420</v>
      </c>
      <c r="H257">
        <v>695</v>
      </c>
      <c r="I257">
        <v>345</v>
      </c>
      <c r="J257">
        <v>535</v>
      </c>
    </row>
    <row r="258" spans="2:10">
      <c r="B258" t="s">
        <v>13</v>
      </c>
      <c r="C258" t="s">
        <v>14</v>
      </c>
      <c r="D258">
        <v>470</v>
      </c>
      <c r="E258">
        <v>206</v>
      </c>
      <c r="F258">
        <v>650</v>
      </c>
      <c r="G258">
        <v>417</v>
      </c>
      <c r="H258">
        <v>695</v>
      </c>
      <c r="I258">
        <v>342</v>
      </c>
      <c r="J258">
        <v>535</v>
      </c>
    </row>
    <row r="259" spans="2:10">
      <c r="B259" t="s">
        <v>13</v>
      </c>
      <c r="C259" t="s">
        <v>14</v>
      </c>
      <c r="D259">
        <v>470</v>
      </c>
      <c r="E259">
        <v>213</v>
      </c>
      <c r="F259">
        <v>650</v>
      </c>
      <c r="G259">
        <v>448</v>
      </c>
      <c r="H259">
        <v>695</v>
      </c>
      <c r="I259">
        <v>337</v>
      </c>
      <c r="J259">
        <v>535</v>
      </c>
    </row>
    <row r="260" spans="2:10">
      <c r="B260" t="s">
        <v>13</v>
      </c>
      <c r="C260" t="s">
        <v>14</v>
      </c>
      <c r="D260">
        <v>470</v>
      </c>
      <c r="E260">
        <v>221</v>
      </c>
      <c r="F260">
        <v>650</v>
      </c>
      <c r="G260">
        <v>422</v>
      </c>
      <c r="H260">
        <v>695</v>
      </c>
      <c r="I260">
        <v>335</v>
      </c>
      <c r="J260">
        <v>535</v>
      </c>
    </row>
    <row r="261" spans="2:10">
      <c r="B261" t="s">
        <v>13</v>
      </c>
      <c r="C261" t="s">
        <v>14</v>
      </c>
      <c r="D261">
        <v>470</v>
      </c>
      <c r="E261">
        <v>232</v>
      </c>
      <c r="F261">
        <v>650</v>
      </c>
      <c r="G261">
        <v>402</v>
      </c>
      <c r="H261">
        <v>695</v>
      </c>
      <c r="I261">
        <v>335</v>
      </c>
      <c r="J261">
        <v>535</v>
      </c>
    </row>
    <row r="262" spans="2:10">
      <c r="B262" t="s">
        <v>13</v>
      </c>
      <c r="C262" t="s">
        <v>14</v>
      </c>
      <c r="D262">
        <v>470</v>
      </c>
      <c r="E262">
        <v>241</v>
      </c>
      <c r="F262">
        <v>650</v>
      </c>
      <c r="G262">
        <v>404</v>
      </c>
      <c r="H262">
        <v>695</v>
      </c>
      <c r="I262">
        <v>331</v>
      </c>
      <c r="J262">
        <v>535</v>
      </c>
    </row>
    <row r="263" spans="2:10">
      <c r="B263" t="s">
        <v>13</v>
      </c>
      <c r="C263" t="s">
        <v>14</v>
      </c>
      <c r="D263">
        <v>470</v>
      </c>
      <c r="E263">
        <v>249</v>
      </c>
      <c r="F263">
        <v>650</v>
      </c>
      <c r="G263">
        <v>404</v>
      </c>
      <c r="H263">
        <v>695</v>
      </c>
      <c r="I263">
        <v>329</v>
      </c>
      <c r="J263">
        <v>535</v>
      </c>
    </row>
    <row r="264" spans="2:10">
      <c r="B264" t="s">
        <v>13</v>
      </c>
      <c r="C264" t="s">
        <v>14</v>
      </c>
      <c r="D264">
        <v>470</v>
      </c>
      <c r="E264">
        <v>294</v>
      </c>
      <c r="F264">
        <v>650</v>
      </c>
      <c r="G264">
        <v>412</v>
      </c>
      <c r="H264">
        <v>695</v>
      </c>
      <c r="I264">
        <v>327</v>
      </c>
      <c r="J264">
        <v>535</v>
      </c>
    </row>
    <row r="265" spans="2:10">
      <c r="B265" t="s">
        <v>13</v>
      </c>
      <c r="C265" t="s">
        <v>14</v>
      </c>
      <c r="D265">
        <v>470</v>
      </c>
      <c r="E265">
        <v>308</v>
      </c>
      <c r="F265">
        <v>650</v>
      </c>
      <c r="G265">
        <v>410</v>
      </c>
      <c r="H265">
        <v>695</v>
      </c>
      <c r="I265">
        <v>324</v>
      </c>
      <c r="J265">
        <v>535</v>
      </c>
    </row>
    <row r="266" spans="2:10">
      <c r="B266" t="s">
        <v>13</v>
      </c>
      <c r="C266" t="s">
        <v>14</v>
      </c>
      <c r="D266">
        <v>470</v>
      </c>
      <c r="E266">
        <v>300</v>
      </c>
      <c r="F266">
        <v>650</v>
      </c>
      <c r="G266">
        <v>415</v>
      </c>
      <c r="H266">
        <v>695</v>
      </c>
      <c r="I266">
        <v>326</v>
      </c>
      <c r="J266">
        <v>535</v>
      </c>
    </row>
    <row r="267" spans="2:10">
      <c r="B267" t="s">
        <v>13</v>
      </c>
      <c r="C267" t="s">
        <v>14</v>
      </c>
      <c r="D267">
        <v>470</v>
      </c>
      <c r="E267">
        <v>277</v>
      </c>
      <c r="F267">
        <v>650</v>
      </c>
      <c r="G267">
        <v>429</v>
      </c>
      <c r="H267">
        <v>695</v>
      </c>
      <c r="I267">
        <v>325</v>
      </c>
      <c r="J267">
        <v>535</v>
      </c>
    </row>
    <row r="268" spans="2:10">
      <c r="B268" t="s">
        <v>13</v>
      </c>
      <c r="C268" t="s">
        <v>14</v>
      </c>
      <c r="D268">
        <v>470</v>
      </c>
      <c r="E268">
        <v>258</v>
      </c>
      <c r="F268">
        <v>650</v>
      </c>
      <c r="G268">
        <v>433</v>
      </c>
      <c r="H268">
        <v>695</v>
      </c>
      <c r="I268">
        <v>329</v>
      </c>
      <c r="J268">
        <v>535</v>
      </c>
    </row>
    <row r="269" spans="2:10">
      <c r="B269" t="s">
        <v>13</v>
      </c>
      <c r="C269" t="s">
        <v>14</v>
      </c>
      <c r="D269">
        <v>470</v>
      </c>
      <c r="E269">
        <v>234</v>
      </c>
      <c r="F269">
        <v>650</v>
      </c>
      <c r="G269">
        <v>516</v>
      </c>
      <c r="H269">
        <v>695</v>
      </c>
      <c r="I269">
        <v>328</v>
      </c>
      <c r="J269">
        <v>535</v>
      </c>
    </row>
    <row r="270" spans="2:10">
      <c r="B270" t="s">
        <v>13</v>
      </c>
      <c r="C270" t="s">
        <v>14</v>
      </c>
      <c r="D270">
        <v>470</v>
      </c>
      <c r="E270">
        <v>233</v>
      </c>
      <c r="F270">
        <v>650</v>
      </c>
      <c r="G270">
        <v>788</v>
      </c>
      <c r="H270">
        <v>695</v>
      </c>
      <c r="I270">
        <v>327</v>
      </c>
      <c r="J270">
        <v>535</v>
      </c>
    </row>
    <row r="271" spans="2:10">
      <c r="B271" t="s">
        <v>13</v>
      </c>
      <c r="C271" t="s">
        <v>14</v>
      </c>
      <c r="D271">
        <v>470</v>
      </c>
      <c r="E271">
        <v>234</v>
      </c>
      <c r="F271">
        <v>650</v>
      </c>
      <c r="G271">
        <v>899</v>
      </c>
      <c r="H271">
        <v>695</v>
      </c>
      <c r="I271">
        <v>329</v>
      </c>
      <c r="J271">
        <v>535</v>
      </c>
    </row>
    <row r="272" spans="2:10">
      <c r="B272" t="s">
        <v>13</v>
      </c>
      <c r="C272" t="s">
        <v>14</v>
      </c>
      <c r="D272">
        <v>470</v>
      </c>
      <c r="E272">
        <v>239</v>
      </c>
      <c r="F272">
        <v>650</v>
      </c>
      <c r="G272">
        <v>777</v>
      </c>
      <c r="H272">
        <v>695</v>
      </c>
      <c r="I272">
        <v>331</v>
      </c>
      <c r="J272">
        <v>535</v>
      </c>
    </row>
    <row r="273" spans="2:10">
      <c r="B273" t="s">
        <v>13</v>
      </c>
      <c r="C273" t="s">
        <v>14</v>
      </c>
      <c r="D273">
        <v>470</v>
      </c>
      <c r="E273">
        <v>249</v>
      </c>
      <c r="F273">
        <v>650</v>
      </c>
      <c r="G273">
        <v>637</v>
      </c>
      <c r="H273">
        <v>695</v>
      </c>
      <c r="I273">
        <v>329</v>
      </c>
      <c r="J273">
        <v>535</v>
      </c>
    </row>
    <row r="274" spans="2:10">
      <c r="B274" t="s">
        <v>13</v>
      </c>
      <c r="C274" t="s">
        <v>14</v>
      </c>
      <c r="D274">
        <v>470</v>
      </c>
      <c r="E274">
        <v>272</v>
      </c>
      <c r="F274">
        <v>650</v>
      </c>
      <c r="G274">
        <v>599</v>
      </c>
      <c r="H274">
        <v>695</v>
      </c>
      <c r="I274">
        <v>332</v>
      </c>
      <c r="J274">
        <v>535</v>
      </c>
    </row>
    <row r="275" spans="2:10">
      <c r="B275" t="s">
        <v>13</v>
      </c>
      <c r="C275" t="s">
        <v>14</v>
      </c>
      <c r="D275">
        <v>470</v>
      </c>
      <c r="E275">
        <v>298</v>
      </c>
      <c r="F275">
        <v>650</v>
      </c>
      <c r="G275">
        <v>601</v>
      </c>
      <c r="H275">
        <v>695</v>
      </c>
      <c r="I275">
        <v>329</v>
      </c>
      <c r="J275">
        <v>535</v>
      </c>
    </row>
    <row r="276" spans="2:10">
      <c r="B276" t="s">
        <v>13</v>
      </c>
      <c r="C276" t="s">
        <v>14</v>
      </c>
      <c r="D276">
        <v>470</v>
      </c>
      <c r="E276">
        <v>312</v>
      </c>
      <c r="F276">
        <v>650</v>
      </c>
      <c r="G276">
        <v>592</v>
      </c>
      <c r="H276">
        <v>695</v>
      </c>
      <c r="I276">
        <v>329</v>
      </c>
      <c r="J276">
        <v>535</v>
      </c>
    </row>
    <row r="277" spans="2:10">
      <c r="B277" t="s">
        <v>13</v>
      </c>
      <c r="C277" t="s">
        <v>14</v>
      </c>
      <c r="D277">
        <v>470</v>
      </c>
      <c r="E277">
        <v>316</v>
      </c>
      <c r="F277">
        <v>650</v>
      </c>
      <c r="G277">
        <v>595</v>
      </c>
      <c r="H277">
        <v>695</v>
      </c>
      <c r="I277">
        <v>326</v>
      </c>
      <c r="J277">
        <v>535</v>
      </c>
    </row>
    <row r="278" spans="2:10">
      <c r="B278" t="s">
        <v>13</v>
      </c>
      <c r="C278" t="s">
        <v>14</v>
      </c>
      <c r="D278">
        <v>470</v>
      </c>
      <c r="E278">
        <v>315</v>
      </c>
      <c r="F278">
        <v>650</v>
      </c>
      <c r="G278">
        <v>565</v>
      </c>
      <c r="H278">
        <v>695</v>
      </c>
      <c r="I278">
        <v>325</v>
      </c>
      <c r="J278">
        <v>535</v>
      </c>
    </row>
    <row r="279" spans="2:10">
      <c r="B279" t="s">
        <v>13</v>
      </c>
      <c r="C279" t="s">
        <v>14</v>
      </c>
      <c r="D279">
        <v>470</v>
      </c>
      <c r="E279">
        <v>311</v>
      </c>
      <c r="F279">
        <v>650</v>
      </c>
      <c r="G279">
        <v>526</v>
      </c>
      <c r="H279">
        <v>695</v>
      </c>
      <c r="I279">
        <v>323</v>
      </c>
      <c r="J279">
        <v>534</v>
      </c>
    </row>
    <row r="280" spans="2:10">
      <c r="B280" t="s">
        <v>13</v>
      </c>
      <c r="C280" t="s">
        <v>14</v>
      </c>
      <c r="D280">
        <v>470</v>
      </c>
      <c r="E280">
        <v>292</v>
      </c>
      <c r="F280">
        <v>650</v>
      </c>
      <c r="G280">
        <v>498</v>
      </c>
      <c r="H280">
        <v>695</v>
      </c>
      <c r="I280">
        <v>319</v>
      </c>
      <c r="J280">
        <v>535</v>
      </c>
    </row>
    <row r="281" spans="2:10">
      <c r="B281" t="s">
        <v>13</v>
      </c>
      <c r="C281" t="s">
        <v>14</v>
      </c>
      <c r="D281">
        <v>470</v>
      </c>
      <c r="E281">
        <v>274</v>
      </c>
      <c r="F281">
        <v>650</v>
      </c>
      <c r="G281">
        <v>488</v>
      </c>
      <c r="H281">
        <v>695</v>
      </c>
      <c r="I281">
        <v>321</v>
      </c>
      <c r="J281">
        <v>535</v>
      </c>
    </row>
    <row r="282" spans="2:10">
      <c r="B282" t="s">
        <v>13</v>
      </c>
      <c r="C282" t="s">
        <v>14</v>
      </c>
      <c r="D282">
        <v>470</v>
      </c>
      <c r="E282">
        <v>253</v>
      </c>
      <c r="F282">
        <v>650</v>
      </c>
      <c r="G282">
        <v>500</v>
      </c>
      <c r="H282">
        <v>695</v>
      </c>
      <c r="I282">
        <v>322</v>
      </c>
      <c r="J282">
        <v>535</v>
      </c>
    </row>
    <row r="283" spans="2:10">
      <c r="B283" t="s">
        <v>13</v>
      </c>
      <c r="C283" t="s">
        <v>14</v>
      </c>
      <c r="D283">
        <v>470</v>
      </c>
      <c r="E283">
        <v>240</v>
      </c>
      <c r="F283">
        <v>650</v>
      </c>
      <c r="G283">
        <v>532</v>
      </c>
      <c r="H283">
        <v>695</v>
      </c>
      <c r="I283">
        <v>319</v>
      </c>
      <c r="J283">
        <v>535</v>
      </c>
    </row>
    <row r="284" spans="2:10">
      <c r="B284" t="s">
        <v>13</v>
      </c>
      <c r="C284" t="s">
        <v>14</v>
      </c>
      <c r="D284">
        <v>470</v>
      </c>
      <c r="E284">
        <v>238</v>
      </c>
      <c r="F284">
        <v>650</v>
      </c>
      <c r="G284">
        <v>567</v>
      </c>
      <c r="H284">
        <v>695</v>
      </c>
      <c r="I284">
        <v>315</v>
      </c>
      <c r="J284">
        <v>535</v>
      </c>
    </row>
    <row r="285" spans="2:10">
      <c r="B285" t="s">
        <v>13</v>
      </c>
      <c r="C285" t="s">
        <v>14</v>
      </c>
      <c r="D285">
        <v>470</v>
      </c>
      <c r="E285">
        <v>242</v>
      </c>
      <c r="F285">
        <v>650</v>
      </c>
      <c r="G285">
        <v>624</v>
      </c>
      <c r="H285">
        <v>695</v>
      </c>
      <c r="I285">
        <v>312</v>
      </c>
      <c r="J285">
        <v>535</v>
      </c>
    </row>
    <row r="286" spans="2:10">
      <c r="B286" t="s">
        <v>13</v>
      </c>
      <c r="C286" t="s">
        <v>14</v>
      </c>
      <c r="D286">
        <v>470</v>
      </c>
      <c r="E286">
        <v>246</v>
      </c>
      <c r="F286">
        <v>650</v>
      </c>
      <c r="G286">
        <v>710</v>
      </c>
      <c r="H286">
        <v>695</v>
      </c>
      <c r="I286">
        <v>311</v>
      </c>
      <c r="J286">
        <v>535</v>
      </c>
    </row>
    <row r="287" spans="2:10">
      <c r="B287" t="s">
        <v>13</v>
      </c>
      <c r="C287" t="s">
        <v>14</v>
      </c>
      <c r="D287">
        <v>470</v>
      </c>
      <c r="E287">
        <v>249</v>
      </c>
      <c r="F287">
        <v>650</v>
      </c>
      <c r="G287">
        <v>798</v>
      </c>
      <c r="H287">
        <v>695</v>
      </c>
      <c r="I287">
        <v>311</v>
      </c>
      <c r="J287">
        <v>535</v>
      </c>
    </row>
    <row r="288" spans="2:10">
      <c r="B288" t="s">
        <v>13</v>
      </c>
      <c r="C288" t="s">
        <v>14</v>
      </c>
      <c r="D288">
        <v>470</v>
      </c>
      <c r="E288">
        <v>253</v>
      </c>
      <c r="F288">
        <v>650</v>
      </c>
      <c r="G288">
        <v>915</v>
      </c>
      <c r="H288">
        <v>695</v>
      </c>
      <c r="I288">
        <v>311</v>
      </c>
      <c r="J288">
        <v>535</v>
      </c>
    </row>
    <row r="289" spans="1:12">
      <c r="A289" t="s">
        <v>15</v>
      </c>
      <c r="D289">
        <f>AVERAGE(D247:D288)</f>
        <v>470</v>
      </c>
      <c r="E289">
        <f t="shared" ref="E289:I289" si="17">AVERAGE(E247:E288)</f>
        <v>252.52380952380952</v>
      </c>
      <c r="F289">
        <f t="shared" si="17"/>
        <v>650</v>
      </c>
      <c r="G289">
        <f t="shared" si="17"/>
        <v>546.35714285714289</v>
      </c>
      <c r="H289">
        <f t="shared" si="17"/>
        <v>695</v>
      </c>
      <c r="I289">
        <f t="shared" si="17"/>
        <v>332.09523809523807</v>
      </c>
    </row>
    <row r="290" spans="1:12">
      <c r="A290" t="s">
        <v>16</v>
      </c>
      <c r="D290">
        <f>STDEV(D247:D288)</f>
        <v>0</v>
      </c>
      <c r="E290">
        <f t="shared" ref="E290:I290" si="18">STDEV(E247:E288)</f>
        <v>32.042074546307504</v>
      </c>
      <c r="F290">
        <f t="shared" si="18"/>
        <v>0</v>
      </c>
      <c r="G290">
        <f t="shared" si="18"/>
        <v>136.58497246707915</v>
      </c>
      <c r="H290">
        <f t="shared" si="18"/>
        <v>0</v>
      </c>
      <c r="I290">
        <f t="shared" si="18"/>
        <v>13.567913231375085</v>
      </c>
    </row>
    <row r="291" spans="1:12">
      <c r="A291">
        <v>8</v>
      </c>
      <c r="B291" t="s">
        <v>13</v>
      </c>
      <c r="C291" t="s">
        <v>14</v>
      </c>
      <c r="D291">
        <v>470</v>
      </c>
      <c r="E291">
        <v>361</v>
      </c>
      <c r="F291">
        <v>650</v>
      </c>
      <c r="G291">
        <v>598</v>
      </c>
      <c r="H291">
        <v>695</v>
      </c>
      <c r="I291">
        <v>615</v>
      </c>
      <c r="J291">
        <v>535</v>
      </c>
      <c r="L291" t="s">
        <v>58</v>
      </c>
    </row>
    <row r="292" spans="1:12">
      <c r="B292" t="s">
        <v>13</v>
      </c>
      <c r="C292" t="s">
        <v>14</v>
      </c>
      <c r="D292">
        <v>470</v>
      </c>
      <c r="E292">
        <v>366</v>
      </c>
      <c r="F292">
        <v>650</v>
      </c>
      <c r="G292">
        <v>560</v>
      </c>
      <c r="H292">
        <v>695</v>
      </c>
      <c r="I292">
        <v>600</v>
      </c>
      <c r="J292">
        <v>535</v>
      </c>
    </row>
    <row r="293" spans="1:12">
      <c r="B293" t="s">
        <v>13</v>
      </c>
      <c r="C293" t="s">
        <v>14</v>
      </c>
      <c r="D293">
        <v>470</v>
      </c>
      <c r="E293">
        <v>377</v>
      </c>
      <c r="F293">
        <v>650</v>
      </c>
      <c r="G293">
        <v>536</v>
      </c>
      <c r="H293">
        <v>695</v>
      </c>
      <c r="I293">
        <v>605</v>
      </c>
      <c r="J293">
        <v>535</v>
      </c>
    </row>
    <row r="294" spans="1:12">
      <c r="B294" t="s">
        <v>13</v>
      </c>
      <c r="C294" t="s">
        <v>14</v>
      </c>
      <c r="D294">
        <v>470</v>
      </c>
      <c r="E294">
        <v>360</v>
      </c>
      <c r="F294">
        <v>650</v>
      </c>
      <c r="G294">
        <v>544</v>
      </c>
      <c r="H294">
        <v>695</v>
      </c>
      <c r="I294">
        <v>607</v>
      </c>
      <c r="J294">
        <v>535</v>
      </c>
    </row>
    <row r="295" spans="1:12">
      <c r="B295" t="s">
        <v>13</v>
      </c>
      <c r="C295" t="s">
        <v>14</v>
      </c>
      <c r="D295">
        <v>470</v>
      </c>
      <c r="E295">
        <v>401</v>
      </c>
      <c r="F295">
        <v>650</v>
      </c>
      <c r="G295">
        <v>545</v>
      </c>
      <c r="H295">
        <v>695</v>
      </c>
      <c r="I295">
        <v>606</v>
      </c>
      <c r="J295">
        <v>535</v>
      </c>
    </row>
    <row r="296" spans="1:12">
      <c r="B296" t="s">
        <v>13</v>
      </c>
      <c r="C296" t="s">
        <v>14</v>
      </c>
      <c r="D296">
        <v>470</v>
      </c>
      <c r="E296">
        <v>388</v>
      </c>
      <c r="F296">
        <v>650</v>
      </c>
      <c r="G296">
        <v>596</v>
      </c>
      <c r="H296">
        <v>695</v>
      </c>
      <c r="I296">
        <v>606</v>
      </c>
      <c r="J296">
        <v>535</v>
      </c>
    </row>
    <row r="297" spans="1:12">
      <c r="B297" t="s">
        <v>13</v>
      </c>
      <c r="C297" t="s">
        <v>14</v>
      </c>
      <c r="D297">
        <v>470</v>
      </c>
      <c r="E297">
        <v>357</v>
      </c>
      <c r="F297">
        <v>650</v>
      </c>
      <c r="G297">
        <v>566</v>
      </c>
      <c r="H297">
        <v>695</v>
      </c>
      <c r="I297">
        <v>604</v>
      </c>
      <c r="J297">
        <v>535</v>
      </c>
    </row>
    <row r="298" spans="1:12">
      <c r="B298" t="s">
        <v>13</v>
      </c>
      <c r="C298" t="s">
        <v>14</v>
      </c>
      <c r="D298">
        <v>470</v>
      </c>
      <c r="E298">
        <v>370</v>
      </c>
      <c r="F298">
        <v>650</v>
      </c>
      <c r="G298">
        <v>616</v>
      </c>
      <c r="H298">
        <v>695</v>
      </c>
      <c r="I298">
        <v>603</v>
      </c>
      <c r="J298">
        <v>535</v>
      </c>
    </row>
    <row r="299" spans="1:12">
      <c r="B299" t="s">
        <v>13</v>
      </c>
      <c r="C299" t="s">
        <v>14</v>
      </c>
      <c r="D299">
        <v>470</v>
      </c>
      <c r="E299">
        <v>406</v>
      </c>
      <c r="F299">
        <v>650</v>
      </c>
      <c r="G299">
        <v>571</v>
      </c>
      <c r="H299">
        <v>695</v>
      </c>
      <c r="I299">
        <v>605</v>
      </c>
      <c r="J299">
        <v>535</v>
      </c>
    </row>
    <row r="300" spans="1:12">
      <c r="B300" t="s">
        <v>13</v>
      </c>
      <c r="C300" t="s">
        <v>14</v>
      </c>
      <c r="D300">
        <v>470</v>
      </c>
      <c r="E300">
        <v>378</v>
      </c>
      <c r="F300">
        <v>650</v>
      </c>
      <c r="G300">
        <v>537</v>
      </c>
      <c r="H300">
        <v>695</v>
      </c>
      <c r="I300">
        <v>601</v>
      </c>
      <c r="J300">
        <v>535</v>
      </c>
    </row>
    <row r="301" spans="1:12">
      <c r="B301" t="s">
        <v>13</v>
      </c>
      <c r="C301" t="s">
        <v>14</v>
      </c>
      <c r="D301">
        <v>470</v>
      </c>
      <c r="E301">
        <v>383</v>
      </c>
      <c r="F301">
        <v>650</v>
      </c>
      <c r="G301">
        <v>536</v>
      </c>
      <c r="H301">
        <v>695</v>
      </c>
      <c r="I301">
        <v>597</v>
      </c>
      <c r="J301">
        <v>535</v>
      </c>
    </row>
    <row r="302" spans="1:12">
      <c r="B302" t="s">
        <v>13</v>
      </c>
      <c r="C302" t="s">
        <v>14</v>
      </c>
      <c r="D302">
        <v>470</v>
      </c>
      <c r="E302">
        <v>370</v>
      </c>
      <c r="F302">
        <v>650</v>
      </c>
      <c r="G302">
        <v>570</v>
      </c>
      <c r="H302">
        <v>695</v>
      </c>
      <c r="I302">
        <v>588</v>
      </c>
      <c r="J302">
        <v>535</v>
      </c>
    </row>
    <row r="303" spans="1:12">
      <c r="B303" t="s">
        <v>13</v>
      </c>
      <c r="C303" t="s">
        <v>14</v>
      </c>
      <c r="D303">
        <v>470</v>
      </c>
      <c r="E303">
        <v>351</v>
      </c>
      <c r="F303">
        <v>650</v>
      </c>
      <c r="G303">
        <v>647</v>
      </c>
      <c r="H303">
        <v>695</v>
      </c>
      <c r="I303">
        <v>586</v>
      </c>
      <c r="J303">
        <v>535</v>
      </c>
    </row>
    <row r="304" spans="1:12">
      <c r="B304" t="s">
        <v>13</v>
      </c>
      <c r="C304" t="s">
        <v>14</v>
      </c>
      <c r="D304">
        <v>470</v>
      </c>
      <c r="E304">
        <v>352</v>
      </c>
      <c r="F304">
        <v>650</v>
      </c>
      <c r="G304">
        <v>771</v>
      </c>
      <c r="H304">
        <v>695</v>
      </c>
      <c r="I304">
        <v>589</v>
      </c>
      <c r="J304">
        <v>535</v>
      </c>
    </row>
    <row r="305" spans="2:10">
      <c r="B305" t="s">
        <v>13</v>
      </c>
      <c r="C305" t="s">
        <v>14</v>
      </c>
      <c r="D305">
        <v>470</v>
      </c>
      <c r="E305">
        <v>387</v>
      </c>
      <c r="F305">
        <v>650</v>
      </c>
      <c r="G305">
        <v>784</v>
      </c>
      <c r="H305">
        <v>695</v>
      </c>
      <c r="I305">
        <v>589</v>
      </c>
      <c r="J305">
        <v>535</v>
      </c>
    </row>
    <row r="306" spans="2:10">
      <c r="B306" t="s">
        <v>13</v>
      </c>
      <c r="C306" t="s">
        <v>14</v>
      </c>
      <c r="D306">
        <v>470</v>
      </c>
      <c r="E306">
        <v>443</v>
      </c>
      <c r="F306">
        <v>650</v>
      </c>
      <c r="G306">
        <v>830</v>
      </c>
      <c r="H306">
        <v>695</v>
      </c>
      <c r="I306">
        <v>586</v>
      </c>
      <c r="J306">
        <v>535</v>
      </c>
    </row>
    <row r="307" spans="2:10">
      <c r="B307" t="s">
        <v>13</v>
      </c>
      <c r="C307" t="s">
        <v>14</v>
      </c>
      <c r="D307">
        <v>470</v>
      </c>
      <c r="E307">
        <v>453</v>
      </c>
      <c r="F307">
        <v>650</v>
      </c>
      <c r="G307">
        <v>757</v>
      </c>
      <c r="H307">
        <v>695</v>
      </c>
      <c r="I307">
        <v>582</v>
      </c>
      <c r="J307">
        <v>535</v>
      </c>
    </row>
    <row r="308" spans="2:10">
      <c r="B308" t="s">
        <v>13</v>
      </c>
      <c r="C308" t="s">
        <v>14</v>
      </c>
      <c r="D308">
        <v>470</v>
      </c>
      <c r="E308">
        <v>418</v>
      </c>
      <c r="F308">
        <v>650</v>
      </c>
      <c r="G308">
        <v>768</v>
      </c>
      <c r="H308">
        <v>695</v>
      </c>
      <c r="I308">
        <v>579</v>
      </c>
      <c r="J308">
        <v>535</v>
      </c>
    </row>
    <row r="309" spans="2:10">
      <c r="B309" t="s">
        <v>13</v>
      </c>
      <c r="C309" t="s">
        <v>14</v>
      </c>
      <c r="D309">
        <v>470</v>
      </c>
      <c r="E309">
        <v>396</v>
      </c>
      <c r="F309">
        <v>650</v>
      </c>
      <c r="G309">
        <v>730</v>
      </c>
      <c r="H309">
        <v>695</v>
      </c>
      <c r="I309">
        <v>577</v>
      </c>
      <c r="J309">
        <v>535</v>
      </c>
    </row>
    <row r="310" spans="2:10">
      <c r="B310" t="s">
        <v>13</v>
      </c>
      <c r="C310" t="s">
        <v>14</v>
      </c>
      <c r="D310">
        <v>470</v>
      </c>
      <c r="E310">
        <v>417</v>
      </c>
      <c r="F310">
        <v>650</v>
      </c>
      <c r="G310">
        <v>758</v>
      </c>
      <c r="H310">
        <v>695</v>
      </c>
      <c r="I310">
        <v>577</v>
      </c>
      <c r="J310">
        <v>535</v>
      </c>
    </row>
    <row r="311" spans="2:10">
      <c r="B311" t="s">
        <v>13</v>
      </c>
      <c r="C311" t="s">
        <v>14</v>
      </c>
      <c r="D311">
        <v>470</v>
      </c>
      <c r="E311">
        <v>401</v>
      </c>
      <c r="F311">
        <v>650</v>
      </c>
      <c r="G311">
        <v>937</v>
      </c>
      <c r="H311">
        <v>695</v>
      </c>
      <c r="I311">
        <v>575</v>
      </c>
      <c r="J311">
        <v>535</v>
      </c>
    </row>
    <row r="312" spans="2:10">
      <c r="B312" t="s">
        <v>13</v>
      </c>
      <c r="C312" t="s">
        <v>14</v>
      </c>
      <c r="D312">
        <v>470</v>
      </c>
      <c r="E312">
        <v>334</v>
      </c>
      <c r="F312">
        <v>650</v>
      </c>
      <c r="G312">
        <v>1214</v>
      </c>
      <c r="H312">
        <v>695</v>
      </c>
      <c r="I312">
        <v>571</v>
      </c>
      <c r="J312">
        <v>535</v>
      </c>
    </row>
    <row r="313" spans="2:10">
      <c r="B313" t="s">
        <v>13</v>
      </c>
      <c r="C313" t="s">
        <v>14</v>
      </c>
      <c r="D313">
        <v>470</v>
      </c>
      <c r="E313">
        <v>337</v>
      </c>
      <c r="F313">
        <v>650</v>
      </c>
      <c r="G313">
        <v>1272</v>
      </c>
      <c r="H313">
        <v>695</v>
      </c>
      <c r="I313">
        <v>564</v>
      </c>
      <c r="J313">
        <v>535</v>
      </c>
    </row>
    <row r="314" spans="2:10">
      <c r="B314" t="s">
        <v>13</v>
      </c>
      <c r="C314" t="s">
        <v>14</v>
      </c>
      <c r="D314">
        <v>470</v>
      </c>
      <c r="E314">
        <v>353</v>
      </c>
      <c r="F314">
        <v>650</v>
      </c>
      <c r="G314">
        <v>1266</v>
      </c>
      <c r="H314">
        <v>695</v>
      </c>
      <c r="I314">
        <v>559</v>
      </c>
      <c r="J314">
        <v>535</v>
      </c>
    </row>
    <row r="315" spans="2:10">
      <c r="B315" t="s">
        <v>13</v>
      </c>
      <c r="C315" t="s">
        <v>14</v>
      </c>
      <c r="D315">
        <v>470</v>
      </c>
      <c r="E315">
        <v>327</v>
      </c>
      <c r="F315">
        <v>650</v>
      </c>
      <c r="G315">
        <v>1233</v>
      </c>
      <c r="H315">
        <v>695</v>
      </c>
      <c r="I315">
        <v>558</v>
      </c>
      <c r="J315">
        <v>535</v>
      </c>
    </row>
    <row r="316" spans="2:10">
      <c r="B316" t="s">
        <v>13</v>
      </c>
      <c r="C316" t="s">
        <v>14</v>
      </c>
      <c r="D316">
        <v>470</v>
      </c>
      <c r="E316">
        <v>325</v>
      </c>
      <c r="F316">
        <v>650</v>
      </c>
      <c r="G316">
        <v>1164</v>
      </c>
      <c r="H316">
        <v>695</v>
      </c>
      <c r="I316">
        <v>552</v>
      </c>
      <c r="J316">
        <v>535</v>
      </c>
    </row>
    <row r="317" spans="2:10">
      <c r="B317" t="s">
        <v>13</v>
      </c>
      <c r="C317" t="s">
        <v>14</v>
      </c>
      <c r="D317">
        <v>470</v>
      </c>
      <c r="E317">
        <v>332</v>
      </c>
      <c r="F317">
        <v>650</v>
      </c>
      <c r="G317">
        <v>1023</v>
      </c>
      <c r="H317">
        <v>695</v>
      </c>
      <c r="I317">
        <v>552</v>
      </c>
      <c r="J317">
        <v>535</v>
      </c>
    </row>
    <row r="318" spans="2:10">
      <c r="B318" t="s">
        <v>13</v>
      </c>
      <c r="C318" t="s">
        <v>14</v>
      </c>
      <c r="D318">
        <v>470</v>
      </c>
      <c r="E318">
        <v>329</v>
      </c>
      <c r="F318">
        <v>650</v>
      </c>
      <c r="G318">
        <v>908</v>
      </c>
      <c r="H318">
        <v>695</v>
      </c>
      <c r="I318">
        <v>549</v>
      </c>
      <c r="J318">
        <v>535</v>
      </c>
    </row>
    <row r="319" spans="2:10">
      <c r="B319" t="s">
        <v>13</v>
      </c>
      <c r="C319" t="s">
        <v>14</v>
      </c>
      <c r="D319">
        <v>470</v>
      </c>
      <c r="E319">
        <v>353</v>
      </c>
      <c r="F319">
        <v>650</v>
      </c>
      <c r="G319">
        <v>795</v>
      </c>
      <c r="H319">
        <v>695</v>
      </c>
      <c r="I319">
        <v>544</v>
      </c>
      <c r="J319">
        <v>535</v>
      </c>
    </row>
    <row r="320" spans="2:10">
      <c r="B320" t="s">
        <v>13</v>
      </c>
      <c r="C320" t="s">
        <v>14</v>
      </c>
      <c r="D320">
        <v>470</v>
      </c>
      <c r="E320">
        <v>316</v>
      </c>
      <c r="F320">
        <v>650</v>
      </c>
      <c r="G320">
        <v>696</v>
      </c>
      <c r="H320">
        <v>695</v>
      </c>
      <c r="I320">
        <v>546</v>
      </c>
      <c r="J320">
        <v>535</v>
      </c>
    </row>
    <row r="321" spans="1:12">
      <c r="B321" t="s">
        <v>13</v>
      </c>
      <c r="C321" t="s">
        <v>14</v>
      </c>
      <c r="D321">
        <v>470</v>
      </c>
      <c r="E321">
        <v>297</v>
      </c>
      <c r="F321">
        <v>650</v>
      </c>
      <c r="G321">
        <v>676</v>
      </c>
      <c r="H321">
        <v>695</v>
      </c>
      <c r="I321">
        <v>542</v>
      </c>
      <c r="J321">
        <v>535</v>
      </c>
    </row>
    <row r="322" spans="1:12">
      <c r="B322" t="s">
        <v>13</v>
      </c>
      <c r="C322" t="s">
        <v>14</v>
      </c>
      <c r="D322">
        <v>470</v>
      </c>
      <c r="E322">
        <v>305</v>
      </c>
      <c r="F322">
        <v>650</v>
      </c>
      <c r="G322">
        <v>690</v>
      </c>
      <c r="H322">
        <v>695</v>
      </c>
      <c r="I322">
        <v>538</v>
      </c>
      <c r="J322">
        <v>535</v>
      </c>
    </row>
    <row r="323" spans="1:12">
      <c r="B323" t="s">
        <v>13</v>
      </c>
      <c r="C323" t="s">
        <v>14</v>
      </c>
      <c r="D323">
        <v>470</v>
      </c>
      <c r="E323">
        <v>317</v>
      </c>
      <c r="F323">
        <v>650</v>
      </c>
      <c r="G323">
        <v>707</v>
      </c>
      <c r="H323">
        <v>695</v>
      </c>
      <c r="I323">
        <v>535</v>
      </c>
      <c r="J323">
        <v>535</v>
      </c>
    </row>
    <row r="324" spans="1:12">
      <c r="B324" t="s">
        <v>13</v>
      </c>
      <c r="C324" t="s">
        <v>14</v>
      </c>
      <c r="D324">
        <v>470</v>
      </c>
      <c r="E324">
        <v>315</v>
      </c>
      <c r="F324">
        <v>650</v>
      </c>
      <c r="G324">
        <v>696</v>
      </c>
      <c r="H324">
        <v>695</v>
      </c>
      <c r="I324">
        <v>535</v>
      </c>
      <c r="J324">
        <v>535</v>
      </c>
    </row>
    <row r="325" spans="1:12">
      <c r="A325" t="s">
        <v>15</v>
      </c>
      <c r="D325">
        <f>AVERAGE(D291:D324)</f>
        <v>470</v>
      </c>
      <c r="E325">
        <f t="shared" ref="E325:I325" si="19">AVERAGE(E291:E324)</f>
        <v>363.97058823529414</v>
      </c>
      <c r="F325">
        <f t="shared" si="19"/>
        <v>650</v>
      </c>
      <c r="G325">
        <f t="shared" si="19"/>
        <v>767.55882352941171</v>
      </c>
      <c r="H325">
        <f t="shared" si="19"/>
        <v>695</v>
      </c>
      <c r="I325">
        <f t="shared" si="19"/>
        <v>577.11764705882354</v>
      </c>
    </row>
    <row r="326" spans="1:12">
      <c r="A326" t="s">
        <v>16</v>
      </c>
      <c r="D326">
        <f>STDEV(D291:D324)</f>
        <v>0</v>
      </c>
      <c r="E326">
        <f t="shared" ref="E326:H326" si="20">STDEV(E291:E324)</f>
        <v>38.769314087239223</v>
      </c>
      <c r="F326">
        <f t="shared" si="20"/>
        <v>0</v>
      </c>
      <c r="G326">
        <f t="shared" si="20"/>
        <v>229.72449786600052</v>
      </c>
      <c r="H326">
        <f t="shared" si="20"/>
        <v>0</v>
      </c>
      <c r="I326">
        <f>STDEV(I291:I324)</f>
        <v>24.836147539401725</v>
      </c>
    </row>
    <row r="327" spans="1:12">
      <c r="A327">
        <v>9</v>
      </c>
      <c r="B327" t="s">
        <v>13</v>
      </c>
      <c r="C327" t="s">
        <v>14</v>
      </c>
      <c r="D327">
        <v>470</v>
      </c>
      <c r="E327">
        <v>4130</v>
      </c>
      <c r="F327">
        <v>650</v>
      </c>
      <c r="G327">
        <v>4130</v>
      </c>
      <c r="H327">
        <v>695</v>
      </c>
      <c r="I327">
        <v>168</v>
      </c>
      <c r="J327">
        <v>535</v>
      </c>
      <c r="L327" t="s">
        <v>59</v>
      </c>
    </row>
    <row r="328" spans="1:12">
      <c r="B328" t="s">
        <v>13</v>
      </c>
      <c r="C328" t="s">
        <v>14</v>
      </c>
      <c r="D328">
        <v>470</v>
      </c>
      <c r="E328">
        <v>4130</v>
      </c>
      <c r="F328">
        <v>650</v>
      </c>
      <c r="G328">
        <v>4130</v>
      </c>
      <c r="H328">
        <v>695</v>
      </c>
      <c r="I328">
        <v>168</v>
      </c>
      <c r="J328">
        <v>535</v>
      </c>
    </row>
    <row r="329" spans="1:12">
      <c r="B329" t="s">
        <v>13</v>
      </c>
      <c r="C329" t="s">
        <v>14</v>
      </c>
      <c r="D329">
        <v>470</v>
      </c>
      <c r="E329">
        <v>4130</v>
      </c>
      <c r="F329">
        <v>650</v>
      </c>
      <c r="G329">
        <v>4130</v>
      </c>
      <c r="H329">
        <v>695</v>
      </c>
      <c r="I329">
        <v>168</v>
      </c>
      <c r="J329">
        <v>534</v>
      </c>
    </row>
    <row r="330" spans="1:12">
      <c r="B330" t="s">
        <v>13</v>
      </c>
      <c r="C330" t="s">
        <v>14</v>
      </c>
      <c r="D330">
        <v>470</v>
      </c>
      <c r="E330">
        <v>4130</v>
      </c>
      <c r="F330">
        <v>650</v>
      </c>
      <c r="G330">
        <v>4130</v>
      </c>
      <c r="H330">
        <v>695</v>
      </c>
      <c r="I330">
        <v>169</v>
      </c>
      <c r="J330">
        <v>534</v>
      </c>
    </row>
    <row r="331" spans="1:12">
      <c r="B331" t="s">
        <v>13</v>
      </c>
      <c r="C331" t="s">
        <v>14</v>
      </c>
      <c r="D331">
        <v>470</v>
      </c>
      <c r="E331">
        <v>4130</v>
      </c>
      <c r="F331">
        <v>650</v>
      </c>
      <c r="G331">
        <v>4130</v>
      </c>
      <c r="H331">
        <v>695</v>
      </c>
      <c r="I331">
        <v>169</v>
      </c>
      <c r="J331">
        <v>535</v>
      </c>
    </row>
    <row r="332" spans="1:12">
      <c r="B332" t="s">
        <v>13</v>
      </c>
      <c r="C332" t="s">
        <v>14</v>
      </c>
      <c r="D332">
        <v>470</v>
      </c>
      <c r="E332">
        <v>4130</v>
      </c>
      <c r="F332">
        <v>650</v>
      </c>
      <c r="G332">
        <v>4130</v>
      </c>
      <c r="H332">
        <v>695</v>
      </c>
      <c r="I332">
        <v>169</v>
      </c>
      <c r="J332">
        <v>535</v>
      </c>
    </row>
    <row r="333" spans="1:12">
      <c r="B333" t="s">
        <v>13</v>
      </c>
      <c r="C333" t="s">
        <v>14</v>
      </c>
      <c r="D333">
        <v>470</v>
      </c>
      <c r="E333">
        <v>4130</v>
      </c>
      <c r="F333">
        <v>650</v>
      </c>
      <c r="G333">
        <v>4130</v>
      </c>
      <c r="H333">
        <v>695</v>
      </c>
      <c r="I333">
        <v>168</v>
      </c>
      <c r="J333">
        <v>534</v>
      </c>
    </row>
    <row r="334" spans="1:12">
      <c r="B334" t="s">
        <v>13</v>
      </c>
      <c r="C334" t="s">
        <v>14</v>
      </c>
      <c r="D334">
        <v>470</v>
      </c>
      <c r="E334">
        <v>4130</v>
      </c>
      <c r="F334">
        <v>650</v>
      </c>
      <c r="G334">
        <v>4130</v>
      </c>
      <c r="H334">
        <v>695</v>
      </c>
      <c r="I334">
        <v>167</v>
      </c>
      <c r="J334">
        <v>535</v>
      </c>
    </row>
    <row r="335" spans="1:12">
      <c r="B335" t="s">
        <v>13</v>
      </c>
      <c r="C335" t="s">
        <v>14</v>
      </c>
      <c r="D335">
        <v>470</v>
      </c>
      <c r="E335">
        <v>4130</v>
      </c>
      <c r="F335">
        <v>650</v>
      </c>
      <c r="G335">
        <v>4130</v>
      </c>
      <c r="H335">
        <v>695</v>
      </c>
      <c r="I335">
        <v>167</v>
      </c>
      <c r="J335">
        <v>534</v>
      </c>
    </row>
    <row r="336" spans="1:12">
      <c r="B336" t="s">
        <v>13</v>
      </c>
      <c r="C336" t="s">
        <v>14</v>
      </c>
      <c r="D336">
        <v>470</v>
      </c>
      <c r="E336">
        <v>4130</v>
      </c>
      <c r="F336">
        <v>650</v>
      </c>
      <c r="G336">
        <v>4130</v>
      </c>
      <c r="H336">
        <v>695</v>
      </c>
      <c r="I336">
        <v>169</v>
      </c>
      <c r="J336">
        <v>534</v>
      </c>
    </row>
    <row r="337" spans="2:10">
      <c r="B337" t="s">
        <v>13</v>
      </c>
      <c r="C337" t="s">
        <v>14</v>
      </c>
      <c r="D337">
        <v>470</v>
      </c>
      <c r="E337">
        <v>4130</v>
      </c>
      <c r="F337">
        <v>650</v>
      </c>
      <c r="G337">
        <v>4130</v>
      </c>
      <c r="H337">
        <v>695</v>
      </c>
      <c r="I337">
        <v>168</v>
      </c>
      <c r="J337">
        <v>535</v>
      </c>
    </row>
    <row r="338" spans="2:10">
      <c r="B338" t="s">
        <v>13</v>
      </c>
      <c r="C338" t="s">
        <v>14</v>
      </c>
      <c r="D338">
        <v>470</v>
      </c>
      <c r="E338">
        <v>4130</v>
      </c>
      <c r="F338">
        <v>650</v>
      </c>
      <c r="G338">
        <v>4130</v>
      </c>
      <c r="H338">
        <v>695</v>
      </c>
      <c r="I338">
        <v>168</v>
      </c>
      <c r="J338">
        <v>535</v>
      </c>
    </row>
    <row r="339" spans="2:10">
      <c r="B339" t="s">
        <v>13</v>
      </c>
      <c r="C339" t="s">
        <v>14</v>
      </c>
      <c r="D339">
        <v>470</v>
      </c>
      <c r="E339">
        <v>4130</v>
      </c>
      <c r="F339">
        <v>650</v>
      </c>
      <c r="G339">
        <v>4130</v>
      </c>
      <c r="H339">
        <v>695</v>
      </c>
      <c r="I339">
        <v>170</v>
      </c>
      <c r="J339">
        <v>534</v>
      </c>
    </row>
    <row r="340" spans="2:10">
      <c r="B340" t="s">
        <v>13</v>
      </c>
      <c r="C340" t="s">
        <v>14</v>
      </c>
      <c r="D340">
        <v>470</v>
      </c>
      <c r="E340">
        <v>4130</v>
      </c>
      <c r="F340">
        <v>650</v>
      </c>
      <c r="G340">
        <v>4130</v>
      </c>
      <c r="H340">
        <v>695</v>
      </c>
      <c r="I340">
        <v>167</v>
      </c>
      <c r="J340">
        <v>535</v>
      </c>
    </row>
    <row r="341" spans="2:10">
      <c r="B341" t="s">
        <v>13</v>
      </c>
      <c r="C341" t="s">
        <v>14</v>
      </c>
      <c r="D341">
        <v>470</v>
      </c>
      <c r="E341">
        <v>4130</v>
      </c>
      <c r="F341">
        <v>650</v>
      </c>
      <c r="G341">
        <v>4130</v>
      </c>
      <c r="H341">
        <v>695</v>
      </c>
      <c r="I341">
        <v>168</v>
      </c>
      <c r="J341">
        <v>534</v>
      </c>
    </row>
    <row r="342" spans="2:10">
      <c r="B342" t="s">
        <v>13</v>
      </c>
      <c r="C342" t="s">
        <v>14</v>
      </c>
      <c r="D342">
        <v>470</v>
      </c>
      <c r="E342">
        <v>4130</v>
      </c>
      <c r="F342">
        <v>650</v>
      </c>
      <c r="G342">
        <v>4130</v>
      </c>
      <c r="H342">
        <v>695</v>
      </c>
      <c r="I342">
        <v>169</v>
      </c>
      <c r="J342">
        <v>534</v>
      </c>
    </row>
    <row r="343" spans="2:10">
      <c r="B343" t="s">
        <v>13</v>
      </c>
      <c r="C343" t="s">
        <v>14</v>
      </c>
      <c r="D343">
        <v>470</v>
      </c>
      <c r="E343">
        <v>4130</v>
      </c>
      <c r="F343">
        <v>650</v>
      </c>
      <c r="G343">
        <v>4130</v>
      </c>
      <c r="H343">
        <v>695</v>
      </c>
      <c r="I343">
        <v>168</v>
      </c>
      <c r="J343">
        <v>535</v>
      </c>
    </row>
    <row r="344" spans="2:10">
      <c r="B344" t="s">
        <v>13</v>
      </c>
      <c r="C344" t="s">
        <v>14</v>
      </c>
      <c r="D344">
        <v>470</v>
      </c>
      <c r="E344">
        <v>4130</v>
      </c>
      <c r="F344">
        <v>650</v>
      </c>
      <c r="G344">
        <v>4130</v>
      </c>
      <c r="H344">
        <v>695</v>
      </c>
      <c r="I344">
        <v>165</v>
      </c>
      <c r="J344">
        <v>534</v>
      </c>
    </row>
    <row r="345" spans="2:10">
      <c r="B345" t="s">
        <v>13</v>
      </c>
      <c r="C345" t="s">
        <v>14</v>
      </c>
      <c r="D345">
        <v>470</v>
      </c>
      <c r="E345">
        <v>4130</v>
      </c>
      <c r="F345">
        <v>650</v>
      </c>
      <c r="G345">
        <v>4130</v>
      </c>
      <c r="H345">
        <v>695</v>
      </c>
      <c r="I345">
        <v>167</v>
      </c>
      <c r="J345">
        <v>534</v>
      </c>
    </row>
    <row r="346" spans="2:10">
      <c r="B346" t="s">
        <v>13</v>
      </c>
      <c r="C346" t="s">
        <v>14</v>
      </c>
      <c r="D346">
        <v>470</v>
      </c>
      <c r="E346">
        <v>4130</v>
      </c>
      <c r="F346">
        <v>650</v>
      </c>
      <c r="G346">
        <v>4130</v>
      </c>
      <c r="H346">
        <v>695</v>
      </c>
      <c r="I346">
        <v>167</v>
      </c>
      <c r="J346">
        <v>535</v>
      </c>
    </row>
    <row r="347" spans="2:10">
      <c r="B347" t="s">
        <v>13</v>
      </c>
      <c r="C347" t="s">
        <v>14</v>
      </c>
      <c r="D347">
        <v>470</v>
      </c>
      <c r="E347">
        <v>4130</v>
      </c>
      <c r="F347">
        <v>650</v>
      </c>
      <c r="G347">
        <v>4130</v>
      </c>
      <c r="H347">
        <v>695</v>
      </c>
      <c r="I347">
        <v>168</v>
      </c>
      <c r="J347">
        <v>535</v>
      </c>
    </row>
    <row r="348" spans="2:10">
      <c r="B348" t="s">
        <v>13</v>
      </c>
      <c r="C348" t="s">
        <v>14</v>
      </c>
      <c r="D348">
        <v>470</v>
      </c>
      <c r="E348">
        <v>4130</v>
      </c>
      <c r="F348">
        <v>650</v>
      </c>
      <c r="G348">
        <v>4130</v>
      </c>
      <c r="H348">
        <v>695</v>
      </c>
      <c r="I348">
        <v>169</v>
      </c>
      <c r="J348">
        <v>535</v>
      </c>
    </row>
    <row r="349" spans="2:10">
      <c r="B349" t="s">
        <v>13</v>
      </c>
      <c r="C349" t="s">
        <v>14</v>
      </c>
      <c r="D349">
        <v>470</v>
      </c>
      <c r="E349">
        <v>4130</v>
      </c>
      <c r="F349">
        <v>650</v>
      </c>
      <c r="G349">
        <v>4130</v>
      </c>
      <c r="H349">
        <v>695</v>
      </c>
      <c r="I349">
        <v>167</v>
      </c>
      <c r="J349">
        <v>535</v>
      </c>
    </row>
    <row r="350" spans="2:10">
      <c r="B350" t="s">
        <v>13</v>
      </c>
      <c r="C350" t="s">
        <v>14</v>
      </c>
      <c r="D350">
        <v>470</v>
      </c>
      <c r="E350">
        <v>4130</v>
      </c>
      <c r="F350">
        <v>650</v>
      </c>
      <c r="G350">
        <v>4130</v>
      </c>
      <c r="H350">
        <v>695</v>
      </c>
      <c r="I350">
        <v>165</v>
      </c>
      <c r="J350">
        <v>534</v>
      </c>
    </row>
    <row r="351" spans="2:10">
      <c r="B351" t="s">
        <v>13</v>
      </c>
      <c r="C351" t="s">
        <v>14</v>
      </c>
      <c r="D351">
        <v>470</v>
      </c>
      <c r="E351">
        <v>4130</v>
      </c>
      <c r="F351">
        <v>650</v>
      </c>
      <c r="G351">
        <v>4130</v>
      </c>
      <c r="H351">
        <v>695</v>
      </c>
      <c r="I351">
        <v>166</v>
      </c>
      <c r="J351">
        <v>534</v>
      </c>
    </row>
    <row r="352" spans="2:10">
      <c r="B352" t="s">
        <v>13</v>
      </c>
      <c r="C352" t="s">
        <v>14</v>
      </c>
      <c r="D352">
        <v>470</v>
      </c>
      <c r="E352">
        <v>4130</v>
      </c>
      <c r="F352">
        <v>650</v>
      </c>
      <c r="G352">
        <v>4130</v>
      </c>
      <c r="H352">
        <v>695</v>
      </c>
      <c r="I352">
        <v>166</v>
      </c>
      <c r="J352">
        <v>534</v>
      </c>
    </row>
    <row r="353" spans="1:10">
      <c r="B353" t="s">
        <v>13</v>
      </c>
      <c r="C353" t="s">
        <v>14</v>
      </c>
      <c r="D353">
        <v>470</v>
      </c>
      <c r="E353">
        <v>4130</v>
      </c>
      <c r="F353">
        <v>650</v>
      </c>
      <c r="G353">
        <v>4130</v>
      </c>
      <c r="H353">
        <v>695</v>
      </c>
      <c r="I353">
        <v>165</v>
      </c>
      <c r="J353">
        <v>534</v>
      </c>
    </row>
    <row r="354" spans="1:10">
      <c r="B354" t="s">
        <v>13</v>
      </c>
      <c r="C354" t="s">
        <v>14</v>
      </c>
      <c r="D354">
        <v>470</v>
      </c>
      <c r="E354">
        <v>4130</v>
      </c>
      <c r="F354">
        <v>650</v>
      </c>
      <c r="G354">
        <v>4130</v>
      </c>
      <c r="H354">
        <v>695</v>
      </c>
      <c r="I354">
        <v>169</v>
      </c>
      <c r="J354">
        <v>535</v>
      </c>
    </row>
    <row r="355" spans="1:10">
      <c r="B355" t="s">
        <v>13</v>
      </c>
      <c r="C355" t="s">
        <v>14</v>
      </c>
      <c r="D355">
        <v>470</v>
      </c>
      <c r="E355">
        <v>4130</v>
      </c>
      <c r="F355">
        <v>650</v>
      </c>
      <c r="G355">
        <v>4130</v>
      </c>
      <c r="H355">
        <v>695</v>
      </c>
      <c r="I355">
        <v>167</v>
      </c>
      <c r="J355">
        <v>534</v>
      </c>
    </row>
    <row r="356" spans="1:10">
      <c r="B356" t="s">
        <v>13</v>
      </c>
      <c r="C356" t="s">
        <v>14</v>
      </c>
      <c r="D356">
        <v>470</v>
      </c>
      <c r="E356">
        <v>4130</v>
      </c>
      <c r="F356">
        <v>650</v>
      </c>
      <c r="G356">
        <v>4130</v>
      </c>
      <c r="H356">
        <v>695</v>
      </c>
      <c r="I356">
        <v>168</v>
      </c>
      <c r="J356">
        <v>535</v>
      </c>
    </row>
    <row r="357" spans="1:10">
      <c r="B357" t="s">
        <v>13</v>
      </c>
      <c r="C357" t="s">
        <v>14</v>
      </c>
      <c r="D357">
        <v>470</v>
      </c>
      <c r="E357">
        <v>4130</v>
      </c>
      <c r="F357">
        <v>650</v>
      </c>
      <c r="G357">
        <v>4130</v>
      </c>
      <c r="H357">
        <v>695</v>
      </c>
      <c r="I357">
        <v>171</v>
      </c>
      <c r="J357">
        <v>535</v>
      </c>
    </row>
    <row r="358" spans="1:10">
      <c r="B358" t="s">
        <v>13</v>
      </c>
      <c r="C358" t="s">
        <v>14</v>
      </c>
      <c r="D358">
        <v>470</v>
      </c>
      <c r="E358">
        <v>4130</v>
      </c>
      <c r="F358">
        <v>650</v>
      </c>
      <c r="G358">
        <v>4130</v>
      </c>
      <c r="H358">
        <v>695</v>
      </c>
      <c r="I358">
        <v>167</v>
      </c>
      <c r="J358">
        <v>534</v>
      </c>
    </row>
    <row r="359" spans="1:10">
      <c r="B359" t="s">
        <v>13</v>
      </c>
      <c r="C359" t="s">
        <v>14</v>
      </c>
      <c r="D359">
        <v>470</v>
      </c>
      <c r="E359">
        <v>4130</v>
      </c>
      <c r="F359">
        <v>650</v>
      </c>
      <c r="G359">
        <v>4130</v>
      </c>
      <c r="H359">
        <v>695</v>
      </c>
      <c r="I359">
        <v>166</v>
      </c>
      <c r="J359">
        <v>535</v>
      </c>
    </row>
    <row r="360" spans="1:10">
      <c r="B360" t="s">
        <v>13</v>
      </c>
      <c r="C360" t="s">
        <v>14</v>
      </c>
      <c r="D360">
        <v>470</v>
      </c>
      <c r="E360">
        <v>4130</v>
      </c>
      <c r="F360">
        <v>650</v>
      </c>
      <c r="G360">
        <v>4130</v>
      </c>
      <c r="H360">
        <v>695</v>
      </c>
      <c r="I360">
        <v>166</v>
      </c>
      <c r="J360">
        <v>535</v>
      </c>
    </row>
    <row r="361" spans="1:10">
      <c r="B361" t="s">
        <v>13</v>
      </c>
      <c r="C361" t="s">
        <v>14</v>
      </c>
      <c r="D361">
        <v>470</v>
      </c>
      <c r="E361">
        <v>4130</v>
      </c>
      <c r="F361">
        <v>650</v>
      </c>
      <c r="G361">
        <v>4130</v>
      </c>
      <c r="H361">
        <v>695</v>
      </c>
      <c r="I361">
        <v>168</v>
      </c>
      <c r="J361">
        <v>535</v>
      </c>
    </row>
    <row r="362" spans="1:10">
      <c r="B362" t="s">
        <v>13</v>
      </c>
      <c r="C362" t="s">
        <v>14</v>
      </c>
      <c r="D362">
        <v>470</v>
      </c>
      <c r="E362">
        <v>4130</v>
      </c>
      <c r="F362">
        <v>650</v>
      </c>
      <c r="G362">
        <v>4130</v>
      </c>
      <c r="H362">
        <v>695</v>
      </c>
      <c r="I362">
        <v>170</v>
      </c>
      <c r="J362">
        <v>535</v>
      </c>
    </row>
    <row r="363" spans="1:10">
      <c r="A363" t="s">
        <v>15</v>
      </c>
      <c r="D363">
        <f>AVERAGE(D327:D362)</f>
        <v>470</v>
      </c>
      <c r="E363">
        <f t="shared" ref="E363:I363" si="21">AVERAGE(E327:E362)</f>
        <v>4130</v>
      </c>
      <c r="F363">
        <f t="shared" si="21"/>
        <v>650</v>
      </c>
      <c r="G363">
        <f t="shared" si="21"/>
        <v>4130</v>
      </c>
      <c r="H363">
        <f t="shared" si="21"/>
        <v>695</v>
      </c>
      <c r="I363">
        <f t="shared" si="21"/>
        <v>167.69444444444446</v>
      </c>
    </row>
    <row r="364" spans="1:10">
      <c r="A364" t="s">
        <v>16</v>
      </c>
      <c r="D364">
        <f>STDEV(D327:D362)</f>
        <v>0</v>
      </c>
      <c r="E364">
        <f t="shared" ref="E364:I364" si="22">STDEV(E327:E362)</f>
        <v>0</v>
      </c>
      <c r="F364">
        <f t="shared" si="22"/>
        <v>0</v>
      </c>
      <c r="G364">
        <f t="shared" si="22"/>
        <v>0</v>
      </c>
      <c r="H364">
        <f t="shared" si="22"/>
        <v>0</v>
      </c>
      <c r="I364">
        <f t="shared" si="22"/>
        <v>1.4306730572794739</v>
      </c>
    </row>
  </sheetData>
  <phoneticPr fontId="2" type="noConversion"/>
  <pageMargins left="0.75" right="0.75" top="1" bottom="1" header="0.5" footer="0.5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Dark Counts DI</vt:lpstr>
      <vt:lpstr>Dark Counts Air</vt:lpstr>
      <vt:lpstr>11JulECO_Hetero</vt:lpstr>
      <vt:lpstr>16JulFlCyt_Micro&amp;Ostreo</vt:lpstr>
      <vt:lpstr>16JulECO_Micro</vt:lpstr>
      <vt:lpstr>16JulECO_Ostre</vt:lpstr>
      <vt:lpstr>17JulECO_fASW</vt:lpstr>
      <vt:lpstr>23JulECO_Micro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dwyse</cp:lastModifiedBy>
  <dcterms:created xsi:type="dcterms:W3CDTF">2013-07-25T18:09:49Z</dcterms:created>
  <dcterms:modified xsi:type="dcterms:W3CDTF">2013-07-31T00:30:19Z</dcterms:modified>
</cp:coreProperties>
</file>