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85" yWindow="60" windowWidth="14625" windowHeight="1009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calcPr calcId="145621"/>
</workbook>
</file>

<file path=xl/calcChain.xml><?xml version="1.0" encoding="utf-8"?>
<calcChain xmlns="http://schemas.openxmlformats.org/spreadsheetml/2006/main">
  <c r="C22" i="1" l="1"/>
  <c r="D22" i="1" s="1"/>
  <c r="B22" i="1"/>
  <c r="E22" i="1" l="1"/>
  <c r="C23" i="1"/>
  <c r="D23" i="1" s="1"/>
  <c r="B23" i="1"/>
  <c r="E23" i="1" l="1"/>
  <c r="C24" i="1"/>
  <c r="D24" i="1" s="1"/>
  <c r="B24" i="1"/>
  <c r="E24" i="1" l="1"/>
  <c r="C25" i="1"/>
  <c r="D25" i="1" s="1"/>
  <c r="B25" i="1"/>
  <c r="E25" i="1" l="1"/>
  <c r="C26" i="1"/>
  <c r="D26" i="1" s="1"/>
  <c r="B26" i="1"/>
  <c r="E26" i="1" l="1"/>
  <c r="C28" i="1"/>
  <c r="D28" i="1" s="1"/>
  <c r="B28" i="1"/>
  <c r="E28" i="1" l="1"/>
  <c r="C27" i="1"/>
  <c r="B27" i="1"/>
  <c r="D27" i="1" l="1"/>
  <c r="I4" i="1" l="1"/>
  <c r="I2" i="1"/>
  <c r="B21" i="1" l="1"/>
  <c r="B20" i="1"/>
  <c r="B19" i="1"/>
  <c r="B18" i="1"/>
  <c r="B17" i="1"/>
  <c r="B11" i="1" l="1"/>
  <c r="B16" i="1"/>
  <c r="B15" i="1"/>
  <c r="B14" i="1"/>
  <c r="B12" i="1"/>
  <c r="B13" i="1" l="1"/>
  <c r="E27" i="1" l="1"/>
  <c r="C29" i="1" l="1"/>
  <c r="D29" i="1" s="1"/>
  <c r="B29" i="1" l="1"/>
  <c r="E3" i="1" s="1"/>
  <c r="E4" i="1" s="1"/>
  <c r="E6" i="1" s="1"/>
  <c r="E29" i="1" l="1"/>
</calcChain>
</file>

<file path=xl/sharedStrings.xml><?xml version="1.0" encoding="utf-8"?>
<sst xmlns="http://schemas.openxmlformats.org/spreadsheetml/2006/main" count="28" uniqueCount="28">
  <si>
    <t>20120910T143107</t>
  </si>
  <si>
    <t>20130909T173942</t>
  </si>
  <si>
    <t>20130910T183816</t>
  </si>
  <si>
    <t>20130910T192116</t>
  </si>
  <si>
    <t>20130911T003824</t>
  </si>
  <si>
    <t>20130911T065058</t>
  </si>
  <si>
    <t>20130911T162528</t>
  </si>
  <si>
    <t>20130911T205412</t>
  </si>
  <si>
    <t>20130911T230818</t>
  </si>
  <si>
    <t>20130912T010248</t>
  </si>
  <si>
    <t>20130912T061137</t>
  </si>
  <si>
    <t>20130912T174816</t>
  </si>
  <si>
    <t>20130912T181327</t>
  </si>
  <si>
    <t>20130914T034423</t>
  </si>
  <si>
    <t>20130919T220005</t>
  </si>
  <si>
    <t>20130921T060621</t>
  </si>
  <si>
    <t>20130920T204656</t>
  </si>
  <si>
    <t>Tethys 20130925T203433</t>
  </si>
  <si>
    <t>Tethys 20130928T230746</t>
  </si>
  <si>
    <t>Tethys 20130930T114115</t>
  </si>
  <si>
    <t>Nominal Primary Capacity</t>
  </si>
  <si>
    <t>calculated usage</t>
  </si>
  <si>
    <t>Current burn rate</t>
  </si>
  <si>
    <t>Ahr rate from SBD logs</t>
  </si>
  <si>
    <t>hrs in a day</t>
  </si>
  <si>
    <t>Ahrs per day</t>
  </si>
  <si>
    <t>remaining days at current burn rate</t>
  </si>
  <si>
    <t>Remaining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</si>
</sst>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09T17394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06113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1748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18132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4T0344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9T22000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20T20465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21T0606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Tethys%2020130925T20343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Tethys%2020130928T23074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Tethys%2020130930T1141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0T1838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0T1921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0038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06505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16252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20541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1T2308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20130912T01024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09T173942"/>
    </sheetNames>
    <sheetDataSet>
      <sheetData sheetId="0">
        <row r="1">
          <cell r="C1">
            <v>1.6005067905905068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061137"/>
    </sheetNames>
    <sheetDataSet>
      <sheetData sheetId="0">
        <row r="1">
          <cell r="C1">
            <v>6.0851250075159413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174816"/>
    </sheetNames>
    <sheetDataSet>
      <sheetData sheetId="0">
        <row r="1">
          <cell r="C1">
            <v>0.12448726809472355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181327"/>
    </sheetNames>
    <sheetDataSet>
      <sheetData sheetId="0">
        <row r="2">
          <cell r="A2">
            <v>20.771177964690256</v>
          </cell>
          <cell r="B2">
            <v>120302.04000020027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4T034423"/>
    </sheetNames>
    <sheetDataSet>
      <sheetData sheetId="0">
        <row r="2">
          <cell r="A2">
            <v>2.3854345889042023</v>
          </cell>
          <cell r="B2">
            <v>30647.473999977112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9T220005"/>
    </sheetNames>
    <sheetDataSet>
      <sheetData sheetId="0">
        <row r="2">
          <cell r="A2">
            <v>1.8192649870390869</v>
          </cell>
          <cell r="B2">
            <v>12023.366999864578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20T204656"/>
    </sheetNames>
    <sheetDataSet>
      <sheetData sheetId="0">
        <row r="2">
          <cell r="A2">
            <v>11.200198091296048</v>
          </cell>
          <cell r="B2">
            <v>32952.792999982834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21T060621"/>
    </sheetNames>
    <sheetDataSet>
      <sheetData sheetId="0">
        <row r="2">
          <cell r="A2">
            <v>174.55994592890539</v>
          </cell>
          <cell r="B2">
            <v>397484.85300016403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25T203433"/>
    </sheetNames>
    <sheetDataSet>
      <sheetData sheetId="0">
        <row r="2">
          <cell r="A2">
            <v>104.1010443656106</v>
          </cell>
          <cell r="B2">
            <v>236644.57299995422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thys 20130928T230746"/>
    </sheetNames>
    <sheetDataSet>
      <sheetData sheetId="0">
        <row r="2">
          <cell r="A2">
            <v>58.725364553816057</v>
          </cell>
          <cell r="B2">
            <v>131112.79299998283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thys 20130930T114115"/>
    </sheetNames>
    <sheetDataSet>
      <sheetData sheetId="0">
        <row r="2">
          <cell r="A2">
            <v>232.8620958441843</v>
          </cell>
          <cell r="B2">
            <v>568472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0T183816"/>
    </sheetNames>
    <sheetDataSet>
      <sheetData sheetId="0">
        <row r="1">
          <cell r="C1">
            <v>0.13122819920386847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0T192116"/>
    </sheetNames>
    <sheetDataSet>
      <sheetData sheetId="0">
        <row r="1">
          <cell r="C1">
            <v>7.705216065151359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003824"/>
    </sheetNames>
    <sheetDataSet>
      <sheetData sheetId="0">
        <row r="1">
          <cell r="C1">
            <v>2.9093674554938436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065058"/>
    </sheetNames>
    <sheetDataSet>
      <sheetData sheetId="0">
        <row r="1">
          <cell r="C1">
            <v>11.488790817359947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162528"/>
    </sheetNames>
    <sheetDataSet>
      <sheetData sheetId="0">
        <row r="1">
          <cell r="C1">
            <v>5.0391740413568762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205412"/>
    </sheetNames>
    <sheetDataSet>
      <sheetData sheetId="0">
        <row r="1">
          <cell r="C1">
            <v>1.5177505145604262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1T230818"/>
    </sheetNames>
    <sheetDataSet>
      <sheetData sheetId="0">
        <row r="1">
          <cell r="C1">
            <v>0.54518630658671052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0912T010248"/>
    </sheetNames>
    <sheetDataSet>
      <sheetData sheetId="0">
        <row r="1">
          <cell r="C1">
            <v>3.0096798824333635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E6" sqref="E6"/>
    </sheetView>
  </sheetViews>
  <sheetFormatPr defaultRowHeight="12.75" x14ac:dyDescent="0.2"/>
  <cols>
    <col min="1" max="1" width="25.140625" customWidth="1"/>
    <col min="2" max="2" width="16.7109375" customWidth="1"/>
  </cols>
  <sheetData>
    <row r="2" spans="1:10" x14ac:dyDescent="0.2">
      <c r="E2">
        <v>800</v>
      </c>
      <c r="F2" t="s">
        <v>20</v>
      </c>
      <c r="I2">
        <f>1.58</f>
        <v>1.58</v>
      </c>
      <c r="J2" t="s">
        <v>23</v>
      </c>
    </row>
    <row r="3" spans="1:10" x14ac:dyDescent="0.2">
      <c r="E3">
        <f>SUM(B:B)</f>
        <v>661.7594069998853</v>
      </c>
      <c r="F3" t="s">
        <v>21</v>
      </c>
      <c r="I3">
        <v>24</v>
      </c>
      <c r="J3" t="s">
        <v>24</v>
      </c>
    </row>
    <row r="4" spans="1:10" x14ac:dyDescent="0.2">
      <c r="A4" t="s">
        <v>0</v>
      </c>
      <c r="B4">
        <v>2.3289032127270297</v>
      </c>
      <c r="E4">
        <f>E2-E3</f>
        <v>138.2405930001147</v>
      </c>
      <c r="F4" t="s">
        <v>27</v>
      </c>
      <c r="I4">
        <f>I2*I3</f>
        <v>37.92</v>
      </c>
      <c r="J4" t="s">
        <v>25</v>
      </c>
    </row>
    <row r="5" spans="1:10" x14ac:dyDescent="0.2">
      <c r="B5">
        <v>0.30954377269395988</v>
      </c>
      <c r="E5">
        <v>36</v>
      </c>
      <c r="F5" t="s">
        <v>22</v>
      </c>
    </row>
    <row r="6" spans="1:10" x14ac:dyDescent="0.2">
      <c r="B6">
        <v>1.2835310122047434</v>
      </c>
      <c r="E6">
        <f>E4/E5</f>
        <v>3.8400164722254084</v>
      </c>
      <c r="F6" t="s">
        <v>26</v>
      </c>
    </row>
    <row r="7" spans="1:10" x14ac:dyDescent="0.2">
      <c r="B7">
        <v>4.1154555752295732</v>
      </c>
    </row>
    <row r="8" spans="1:10" x14ac:dyDescent="0.2">
      <c r="B8">
        <v>2.9659920444742003</v>
      </c>
    </row>
    <row r="9" spans="1:10" x14ac:dyDescent="0.2">
      <c r="B9">
        <v>4.1749427097622824</v>
      </c>
    </row>
    <row r="11" spans="1:10" x14ac:dyDescent="0.2">
      <c r="A11" t="s">
        <v>1</v>
      </c>
      <c r="B11">
        <f>'[1]20130909T173942'!$C$1</f>
        <v>1.6005067905905068</v>
      </c>
    </row>
    <row r="12" spans="1:10" x14ac:dyDescent="0.2">
      <c r="A12" t="s">
        <v>2</v>
      </c>
      <c r="B12">
        <f>'[2]20130910T183816'!$C$1</f>
        <v>0.13122819920386847</v>
      </c>
    </row>
    <row r="13" spans="1:10" x14ac:dyDescent="0.2">
      <c r="A13" t="s">
        <v>3</v>
      </c>
      <c r="B13">
        <f>'[3]20130910T192116'!$C$1</f>
        <v>7.705216065151359</v>
      </c>
    </row>
    <row r="14" spans="1:10" x14ac:dyDescent="0.2">
      <c r="A14" t="s">
        <v>4</v>
      </c>
      <c r="B14">
        <f>'[4]20130911T003824'!$C$1</f>
        <v>2.9093674554938436</v>
      </c>
    </row>
    <row r="15" spans="1:10" x14ac:dyDescent="0.2">
      <c r="A15" t="s">
        <v>5</v>
      </c>
      <c r="B15">
        <f>'[5]20130911T065058'!$C$1</f>
        <v>11.488790817359947</v>
      </c>
    </row>
    <row r="16" spans="1:10" x14ac:dyDescent="0.2">
      <c r="A16" t="s">
        <v>6</v>
      </c>
      <c r="B16">
        <f>'[6]20130911T162528'!$C$1</f>
        <v>5.0391740413568762</v>
      </c>
    </row>
    <row r="17" spans="1:5" x14ac:dyDescent="0.2">
      <c r="A17" t="s">
        <v>7</v>
      </c>
      <c r="B17">
        <f>'[7]20130911T205412'!$C$1</f>
        <v>1.5177505145604262</v>
      </c>
    </row>
    <row r="18" spans="1:5" x14ac:dyDescent="0.2">
      <c r="A18" t="s">
        <v>8</v>
      </c>
      <c r="B18">
        <f>'[8]20130911T230818'!$C$1</f>
        <v>0.54518630658671052</v>
      </c>
    </row>
    <row r="19" spans="1:5" x14ac:dyDescent="0.2">
      <c r="A19" t="s">
        <v>9</v>
      </c>
      <c r="B19">
        <f>'[9]20130912T010248'!$C$1</f>
        <v>3.0096798824333635</v>
      </c>
    </row>
    <row r="20" spans="1:5" x14ac:dyDescent="0.2">
      <c r="A20" t="s">
        <v>10</v>
      </c>
      <c r="B20">
        <f>'[10]20130912T061137'!$C$1</f>
        <v>6.0851250075159413</v>
      </c>
    </row>
    <row r="21" spans="1:5" x14ac:dyDescent="0.2">
      <c r="A21" t="s">
        <v>11</v>
      </c>
      <c r="B21">
        <f>'[11]20130912T174816'!$C$1</f>
        <v>0.12448726809472355</v>
      </c>
    </row>
    <row r="22" spans="1:5" x14ac:dyDescent="0.2">
      <c r="A22" t="s">
        <v>12</v>
      </c>
      <c r="B22">
        <f>'[12]20130912T181327'!$A$2</f>
        <v>20.771177964690256</v>
      </c>
      <c r="C22">
        <f>'[12]20130912T181327'!$B$2</f>
        <v>120302.04000020027</v>
      </c>
      <c r="D22">
        <f t="shared" ref="D22:D29" si="0">C22/(24*60*60)</f>
        <v>1.3923847222245402</v>
      </c>
      <c r="E22">
        <f t="shared" ref="E22:E29" si="1">B22/D22</f>
        <v>14.917700282939927</v>
      </c>
    </row>
    <row r="23" spans="1:5" x14ac:dyDescent="0.2">
      <c r="A23" t="s">
        <v>13</v>
      </c>
      <c r="B23">
        <f>'[13]20130914T034423'!$A$2</f>
        <v>2.3854345889042023</v>
      </c>
      <c r="C23">
        <f>'[13]20130914T034423'!$B$2</f>
        <v>30647.473999977112</v>
      </c>
      <c r="D23">
        <f t="shared" si="0"/>
        <v>0.35471613425899434</v>
      </c>
      <c r="E23">
        <f t="shared" si="1"/>
        <v>6.7249114390790252</v>
      </c>
    </row>
    <row r="24" spans="1:5" x14ac:dyDescent="0.2">
      <c r="A24" t="s">
        <v>14</v>
      </c>
      <c r="B24">
        <f>'[14]20130919T220005'!$A$2</f>
        <v>1.8192649870390869</v>
      </c>
      <c r="C24">
        <f>'[14]20130919T220005'!$B$2</f>
        <v>12023.366999864578</v>
      </c>
      <c r="D24">
        <f t="shared" si="0"/>
        <v>0.13915934027621041</v>
      </c>
      <c r="E24">
        <f t="shared" si="1"/>
        <v>13.073251018782633</v>
      </c>
    </row>
    <row r="25" spans="1:5" x14ac:dyDescent="0.2">
      <c r="A25" t="s">
        <v>16</v>
      </c>
      <c r="B25">
        <f>'[15]20130920T204656'!$A$2</f>
        <v>11.200198091296048</v>
      </c>
      <c r="C25">
        <f>'[15]20130920T204656'!$B$2</f>
        <v>32952.792999982834</v>
      </c>
      <c r="D25">
        <f t="shared" si="0"/>
        <v>0.38139806712943097</v>
      </c>
      <c r="E25">
        <f t="shared" si="1"/>
        <v>29.366163744860188</v>
      </c>
    </row>
    <row r="26" spans="1:5" x14ac:dyDescent="0.2">
      <c r="A26" t="s">
        <v>15</v>
      </c>
      <c r="B26">
        <f>'[16]20130921T060621'!$A$2</f>
        <v>174.55994592890539</v>
      </c>
      <c r="C26">
        <f>'[16]20130921T060621'!$B$2</f>
        <v>397484.85300016403</v>
      </c>
      <c r="D26">
        <f t="shared" si="0"/>
        <v>4.600519131946343</v>
      </c>
      <c r="E26">
        <f t="shared" si="1"/>
        <v>37.943532223732817</v>
      </c>
    </row>
    <row r="27" spans="1:5" x14ac:dyDescent="0.2">
      <c r="A27" t="s">
        <v>17</v>
      </c>
      <c r="B27">
        <f>'[17]20130925T203433'!$A$2</f>
        <v>104.1010443656106</v>
      </c>
      <c r="C27">
        <f>'[17]20130925T203433'!$B$2</f>
        <v>236644.57299995422</v>
      </c>
      <c r="D27">
        <f t="shared" si="0"/>
        <v>2.7389418171291</v>
      </c>
      <c r="E27">
        <f t="shared" si="1"/>
        <v>38.007760411182112</v>
      </c>
    </row>
    <row r="28" spans="1:5" x14ac:dyDescent="0.2">
      <c r="A28" t="s">
        <v>18</v>
      </c>
      <c r="B28">
        <f>'[18]Tethys 20130928T230746'!$A$2</f>
        <v>58.725364553816057</v>
      </c>
      <c r="C28">
        <f>'[18]Tethys 20130928T230746'!$B$2</f>
        <v>131112.79299998283</v>
      </c>
      <c r="D28">
        <f t="shared" si="0"/>
        <v>1.5175091782405421</v>
      </c>
      <c r="E28">
        <f t="shared" si="1"/>
        <v>38.698523472460629</v>
      </c>
    </row>
    <row r="29" spans="1:5" x14ac:dyDescent="0.2">
      <c r="A29" t="s">
        <v>19</v>
      </c>
      <c r="B29">
        <f>'[19]Tethys 20130930T114115'!$A$2</f>
        <v>232.8620958441843</v>
      </c>
      <c r="C29">
        <f>'[19]Tethys 20130930T114115'!$B$2</f>
        <v>568472</v>
      </c>
      <c r="D29">
        <f t="shared" si="0"/>
        <v>6.5795370370370367</v>
      </c>
      <c r="E29">
        <f t="shared" si="1"/>
        <v>35.391866408437927</v>
      </c>
    </row>
  </sheetData>
  <sortState ref="A11:B26">
    <sortCondition ref="A11:A26"/>
  </sortState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Thomas Hoover</cp:lastModifiedBy>
  <dcterms:created xsi:type="dcterms:W3CDTF">2013-08-05T20:06:56Z</dcterms:created>
  <dcterms:modified xsi:type="dcterms:W3CDTF">2013-10-07T20:48:11Z</dcterms:modified>
</cp:coreProperties>
</file>