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6095" windowHeight="1899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19" i="1"/>
  <c r="H19"/>
  <c r="I19"/>
  <c r="J19"/>
  <c r="K19"/>
  <c r="L19"/>
  <c r="M19"/>
  <c r="B10"/>
  <c r="B14"/>
  <c r="C9"/>
  <c r="C8"/>
  <c r="B15"/>
  <c r="E39"/>
  <c r="F39" s="1"/>
  <c r="E38"/>
  <c r="F38" s="1"/>
  <c r="E37"/>
  <c r="F37" s="1"/>
  <c r="E36"/>
  <c r="F36" s="1"/>
  <c r="E35"/>
  <c r="F35" s="1"/>
  <c r="E34"/>
  <c r="F34" s="1"/>
  <c r="E33"/>
  <c r="F33" s="1"/>
  <c r="E32"/>
  <c r="F32" s="1"/>
  <c r="G39"/>
  <c r="G38"/>
  <c r="G37"/>
  <c r="G36"/>
  <c r="G35"/>
  <c r="G34"/>
  <c r="G33"/>
  <c r="G32"/>
  <c r="D33"/>
  <c r="D32"/>
  <c r="D39"/>
  <c r="D38"/>
  <c r="D37"/>
  <c r="D36"/>
  <c r="D35"/>
  <c r="D34"/>
  <c r="G18"/>
  <c r="G20" s="1"/>
  <c r="D22"/>
  <c r="E22" s="1"/>
  <c r="F21"/>
  <c r="E21"/>
  <c r="B16" l="1"/>
  <c r="B17" s="1"/>
  <c r="B8" s="1"/>
  <c r="D23"/>
  <c r="D24" s="1"/>
  <c r="D25" s="1"/>
  <c r="D26" s="1"/>
  <c r="D27" s="1"/>
  <c r="D28" s="1"/>
  <c r="H18"/>
  <c r="I18" s="1"/>
  <c r="J18" s="1"/>
  <c r="K18" s="1"/>
  <c r="L18" s="1"/>
  <c r="M18" s="1"/>
  <c r="M20" s="1"/>
  <c r="F22"/>
  <c r="G21"/>
  <c r="G22"/>
  <c r="B18" l="1"/>
  <c r="B9" s="1"/>
  <c r="H20"/>
  <c r="J20"/>
  <c r="I21"/>
  <c r="L20"/>
  <c r="I20"/>
  <c r="M21"/>
  <c r="K20"/>
  <c r="E23"/>
  <c r="F23"/>
  <c r="M22" l="1"/>
  <c r="I22"/>
  <c r="K21"/>
  <c r="K22"/>
  <c r="H21"/>
  <c r="H22"/>
  <c r="J21"/>
  <c r="J22"/>
  <c r="L21"/>
  <c r="L22"/>
  <c r="M23"/>
  <c r="K23"/>
  <c r="I23"/>
  <c r="G23"/>
  <c r="L23"/>
  <c r="J23"/>
  <c r="H23"/>
  <c r="E24"/>
  <c r="F24"/>
  <c r="F25"/>
  <c r="F26"/>
  <c r="E25" l="1"/>
  <c r="L24"/>
  <c r="J24"/>
  <c r="H24"/>
  <c r="M24"/>
  <c r="K24"/>
  <c r="I24"/>
  <c r="G24"/>
  <c r="E26"/>
  <c r="F27"/>
  <c r="L26" l="1"/>
  <c r="J26"/>
  <c r="H26"/>
  <c r="M26"/>
  <c r="K26"/>
  <c r="I26"/>
  <c r="G26"/>
  <c r="M25"/>
  <c r="K25"/>
  <c r="I25"/>
  <c r="G25"/>
  <c r="L25"/>
  <c r="J25"/>
  <c r="H25"/>
  <c r="E27"/>
  <c r="M27" l="1"/>
  <c r="K27"/>
  <c r="I27"/>
  <c r="G27"/>
  <c r="L27"/>
  <c r="J27"/>
  <c r="H27"/>
  <c r="E28"/>
  <c r="F28"/>
  <c r="L28" l="1"/>
  <c r="J28"/>
  <c r="H28"/>
  <c r="M28"/>
  <c r="K28"/>
  <c r="I28"/>
  <c r="G28"/>
</calcChain>
</file>

<file path=xl/sharedStrings.xml><?xml version="1.0" encoding="utf-8"?>
<sst xmlns="http://schemas.openxmlformats.org/spreadsheetml/2006/main" count="21" uniqueCount="18">
  <si>
    <t>km^2</t>
  </si>
  <si>
    <t>Vehicle speed</t>
  </si>
  <si>
    <t>m/s</t>
  </si>
  <si>
    <t>Decorrelation time</t>
  </si>
  <si>
    <t>Survey Area</t>
  </si>
  <si>
    <t>Decorrelation distance</t>
  </si>
  <si>
    <t>days</t>
  </si>
  <si>
    <t>km</t>
  </si>
  <si>
    <t>k</t>
  </si>
  <si>
    <t>lnorm</t>
  </si>
  <si>
    <t>tnorm</t>
  </si>
  <si>
    <t>Area normalized</t>
  </si>
  <si>
    <t>Speed normalized</t>
  </si>
  <si>
    <t xml:space="preserve">k </t>
  </si>
  <si>
    <t>Optimum grid spacing</t>
  </si>
  <si>
    <t>normalized</t>
  </si>
  <si>
    <t>Survey time</t>
  </si>
  <si>
    <t>Error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</si>
</sst>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0"/>
  <c:chart>
    <c:view3D>
      <c:rotX val="90"/>
      <c:rotY val="0"/>
      <c:perspective val="0"/>
    </c:view3D>
    <c:plotArea>
      <c:layout/>
      <c:surfaceChart>
        <c:ser>
          <c:idx val="0"/>
          <c:order val="0"/>
          <c:tx>
            <c:strRef>
              <c:f>Sheet1!$G$20</c:f>
              <c:strCache>
                <c:ptCount val="1"/>
                <c:pt idx="0">
                  <c:v>0.646330407</c:v>
                </c:pt>
              </c:strCache>
            </c:strRef>
          </c:tx>
          <c:cat>
            <c:numRef>
              <c:f>Sheet1!$F$21:$F$28</c:f>
              <c:numCache>
                <c:formatCode>General</c:formatCode>
                <c:ptCount val="8"/>
                <c:pt idx="0">
                  <c:v>2</c:v>
                </c:pt>
                <c:pt idx="1">
                  <c:v>3.5565588200778464</c:v>
                </c:pt>
                <c:pt idx="2">
                  <c:v>6.3245553203367608</c:v>
                </c:pt>
                <c:pt idx="3">
                  <c:v>11.246826503806986</c:v>
                </c:pt>
                <c:pt idx="4">
                  <c:v>20.000000000000007</c:v>
                </c:pt>
                <c:pt idx="5">
                  <c:v>35.565588200778478</c:v>
                </c:pt>
                <c:pt idx="6">
                  <c:v>63.245553203367635</c:v>
                </c:pt>
                <c:pt idx="7">
                  <c:v>112.46826503806992</c:v>
                </c:pt>
              </c:numCache>
            </c:numRef>
          </c:cat>
          <c:val>
            <c:numRef>
              <c:f>Sheet1!$G$21:$G$28</c:f>
              <c:numCache>
                <c:formatCode>General</c:formatCode>
                <c:ptCount val="8"/>
                <c:pt idx="0">
                  <c:v>8.2139059204537457E-2</c:v>
                </c:pt>
                <c:pt idx="1">
                  <c:v>0.10555430758070272</c:v>
                </c:pt>
                <c:pt idx="2">
                  <c:v>0.1469244755754624</c:v>
                </c:pt>
                <c:pt idx="3">
                  <c:v>0.21901775462781925</c:v>
                </c:pt>
                <c:pt idx="4">
                  <c:v>0.33952668934529184</c:v>
                </c:pt>
                <c:pt idx="5">
                  <c:v>0.51897573728572932</c:v>
                </c:pt>
                <c:pt idx="6">
                  <c:v>0.72452676292594509</c:v>
                </c:pt>
                <c:pt idx="7">
                  <c:v>0.87960419418509594</c:v>
                </c:pt>
              </c:numCache>
            </c:numRef>
          </c:val>
        </c:ser>
        <c:ser>
          <c:idx val="1"/>
          <c:order val="1"/>
          <c:tx>
            <c:strRef>
              <c:f>Sheet1!$H$20</c:f>
              <c:strCache>
                <c:ptCount val="1"/>
                <c:pt idx="0">
                  <c:v>1.39247665</c:v>
                </c:pt>
              </c:strCache>
            </c:strRef>
          </c:tx>
          <c:cat>
            <c:numRef>
              <c:f>Sheet1!$F$21:$F$28</c:f>
              <c:numCache>
                <c:formatCode>General</c:formatCode>
                <c:ptCount val="8"/>
                <c:pt idx="0">
                  <c:v>2</c:v>
                </c:pt>
                <c:pt idx="1">
                  <c:v>3.5565588200778464</c:v>
                </c:pt>
                <c:pt idx="2">
                  <c:v>6.3245553203367608</c:v>
                </c:pt>
                <c:pt idx="3">
                  <c:v>11.246826503806986</c:v>
                </c:pt>
                <c:pt idx="4">
                  <c:v>20.000000000000007</c:v>
                </c:pt>
                <c:pt idx="5">
                  <c:v>35.565588200778478</c:v>
                </c:pt>
                <c:pt idx="6">
                  <c:v>63.245553203367635</c:v>
                </c:pt>
                <c:pt idx="7">
                  <c:v>112.46826503806992</c:v>
                </c:pt>
              </c:numCache>
            </c:numRef>
          </c:cat>
          <c:val>
            <c:numRef>
              <c:f>Sheet1!$H$21:$H$28</c:f>
              <c:numCache>
                <c:formatCode>General</c:formatCode>
                <c:ptCount val="8"/>
                <c:pt idx="0">
                  <c:v>0.13595332509681923</c:v>
                </c:pt>
                <c:pt idx="1">
                  <c:v>0.15799573544704471</c:v>
                </c:pt>
                <c:pt idx="2">
                  <c:v>0.1969403669345543</c:v>
                </c:pt>
                <c:pt idx="3">
                  <c:v>0.26480681083625346</c:v>
                </c:pt>
                <c:pt idx="4">
                  <c:v>0.37825029634781326</c:v>
                </c:pt>
                <c:pt idx="5">
                  <c:v>0.54717823117539255</c:v>
                </c:pt>
                <c:pt idx="6">
                  <c:v>0.74067778250551575</c:v>
                </c:pt>
                <c:pt idx="7">
                  <c:v>0.88666301063372244</c:v>
                </c:pt>
              </c:numCache>
            </c:numRef>
          </c:val>
        </c:ser>
        <c:ser>
          <c:idx val="2"/>
          <c:order val="2"/>
          <c:tx>
            <c:strRef>
              <c:f>Sheet1!$I$20</c:f>
              <c:strCache>
                <c:ptCount val="1"/>
                <c:pt idx="0">
                  <c:v>3</c:v>
                </c:pt>
              </c:strCache>
            </c:strRef>
          </c:tx>
          <c:cat>
            <c:numRef>
              <c:f>Sheet1!$F$21:$F$28</c:f>
              <c:numCache>
                <c:formatCode>General</c:formatCode>
                <c:ptCount val="8"/>
                <c:pt idx="0">
                  <c:v>2</c:v>
                </c:pt>
                <c:pt idx="1">
                  <c:v>3.5565588200778464</c:v>
                </c:pt>
                <c:pt idx="2">
                  <c:v>6.3245553203367608</c:v>
                </c:pt>
                <c:pt idx="3">
                  <c:v>11.246826503806986</c:v>
                </c:pt>
                <c:pt idx="4">
                  <c:v>20.000000000000007</c:v>
                </c:pt>
                <c:pt idx="5">
                  <c:v>35.565588200778478</c:v>
                </c:pt>
                <c:pt idx="6">
                  <c:v>63.245553203367635</c:v>
                </c:pt>
                <c:pt idx="7">
                  <c:v>112.46826503806992</c:v>
                </c:pt>
              </c:numCache>
            </c:numRef>
          </c:cat>
          <c:val>
            <c:numRef>
              <c:f>Sheet1!$I$21:$I$28</c:f>
              <c:numCache>
                <c:formatCode>General</c:formatCode>
                <c:ptCount val="8"/>
                <c:pt idx="0">
                  <c:v>0.23809767528370696</c:v>
                </c:pt>
                <c:pt idx="1">
                  <c:v>0.25753431473384913</c:v>
                </c:pt>
                <c:pt idx="2">
                  <c:v>0.29187505826935056</c:v>
                </c:pt>
                <c:pt idx="3">
                  <c:v>0.35171858626478725</c:v>
                </c:pt>
                <c:pt idx="4">
                  <c:v>0.45175120932286628</c:v>
                </c:pt>
                <c:pt idx="5">
                  <c:v>0.60070911865001819</c:v>
                </c:pt>
                <c:pt idx="6">
                  <c:v>0.77133388033491257</c:v>
                </c:pt>
                <c:pt idx="7">
                  <c:v>0.90006128351319836</c:v>
                </c:pt>
              </c:numCache>
            </c:numRef>
          </c:val>
        </c:ser>
        <c:ser>
          <c:idx val="3"/>
          <c:order val="3"/>
          <c:tx>
            <c:strRef>
              <c:f>Sheet1!$J$20</c:f>
              <c:strCache>
                <c:ptCount val="1"/>
                <c:pt idx="0">
                  <c:v>6.46330407</c:v>
                </c:pt>
              </c:strCache>
            </c:strRef>
          </c:tx>
          <c:cat>
            <c:numRef>
              <c:f>Sheet1!$F$21:$F$28</c:f>
              <c:numCache>
                <c:formatCode>General</c:formatCode>
                <c:ptCount val="8"/>
                <c:pt idx="0">
                  <c:v>2</c:v>
                </c:pt>
                <c:pt idx="1">
                  <c:v>3.5565588200778464</c:v>
                </c:pt>
                <c:pt idx="2">
                  <c:v>6.3245553203367608</c:v>
                </c:pt>
                <c:pt idx="3">
                  <c:v>11.246826503806986</c:v>
                </c:pt>
                <c:pt idx="4">
                  <c:v>20.000000000000007</c:v>
                </c:pt>
                <c:pt idx="5">
                  <c:v>35.565588200778478</c:v>
                </c:pt>
                <c:pt idx="6">
                  <c:v>63.245553203367635</c:v>
                </c:pt>
                <c:pt idx="7">
                  <c:v>112.46826503806992</c:v>
                </c:pt>
              </c:numCache>
            </c:numRef>
          </c:cat>
          <c:val>
            <c:numRef>
              <c:f>Sheet1!$J$21:$J$28</c:f>
              <c:numCache>
                <c:formatCode>General</c:formatCode>
                <c:ptCount val="8"/>
                <c:pt idx="0">
                  <c:v>0.40728989888109757</c:v>
                </c:pt>
                <c:pt idx="1">
                  <c:v>0.42241033119923654</c:v>
                </c:pt>
                <c:pt idx="2">
                  <c:v>0.44912518022007986</c:v>
                </c:pt>
                <c:pt idx="3">
                  <c:v>0.49567952502102919</c:v>
                </c:pt>
                <c:pt idx="4">
                  <c:v>0.57349835324158982</c:v>
                </c:pt>
                <c:pt idx="5">
                  <c:v>0.68937784938649582</c:v>
                </c:pt>
                <c:pt idx="6">
                  <c:v>0.82211273740419566</c:v>
                </c:pt>
                <c:pt idx="7">
                  <c:v>0.92225422494065423</c:v>
                </c:pt>
              </c:numCache>
            </c:numRef>
          </c:val>
        </c:ser>
        <c:ser>
          <c:idx val="4"/>
          <c:order val="4"/>
          <c:tx>
            <c:strRef>
              <c:f>Sheet1!$K$20</c:f>
              <c:strCache>
                <c:ptCount val="1"/>
                <c:pt idx="0">
                  <c:v>13.9247665</c:v>
                </c:pt>
              </c:strCache>
            </c:strRef>
          </c:tx>
          <c:cat>
            <c:numRef>
              <c:f>Sheet1!$F$21:$F$28</c:f>
              <c:numCache>
                <c:formatCode>General</c:formatCode>
                <c:ptCount val="8"/>
                <c:pt idx="0">
                  <c:v>2</c:v>
                </c:pt>
                <c:pt idx="1">
                  <c:v>3.5565588200778464</c:v>
                </c:pt>
                <c:pt idx="2">
                  <c:v>6.3245553203367608</c:v>
                </c:pt>
                <c:pt idx="3">
                  <c:v>11.246826503806986</c:v>
                </c:pt>
                <c:pt idx="4">
                  <c:v>20.000000000000007</c:v>
                </c:pt>
                <c:pt idx="5">
                  <c:v>35.565588200778478</c:v>
                </c:pt>
                <c:pt idx="6">
                  <c:v>63.245553203367635</c:v>
                </c:pt>
                <c:pt idx="7">
                  <c:v>112.46826503806992</c:v>
                </c:pt>
              </c:numCache>
            </c:numRef>
          </c:cat>
          <c:val>
            <c:numRef>
              <c:f>Sheet1!$K$21:$K$28</c:f>
              <c:numCache>
                <c:formatCode>General</c:formatCode>
                <c:ptCount val="8"/>
                <c:pt idx="0">
                  <c:v>0.62378672958904002</c:v>
                </c:pt>
                <c:pt idx="1">
                  <c:v>0.63338418251197148</c:v>
                </c:pt>
                <c:pt idx="2">
                  <c:v>0.65034100626053504</c:v>
                </c:pt>
                <c:pt idx="3">
                  <c:v>0.67989063309554498</c:v>
                </c:pt>
                <c:pt idx="4">
                  <c:v>0.72928489145074848</c:v>
                </c:pt>
                <c:pt idx="5">
                  <c:v>0.80283755089750175</c:v>
                </c:pt>
                <c:pt idx="6">
                  <c:v>0.88708890113516825</c:v>
                </c:pt>
                <c:pt idx="7">
                  <c:v>0.9506521109721332</c:v>
                </c:pt>
              </c:numCache>
            </c:numRef>
          </c:val>
        </c:ser>
        <c:ser>
          <c:idx val="5"/>
          <c:order val="5"/>
          <c:tx>
            <c:strRef>
              <c:f>Sheet1!$L$20</c:f>
              <c:strCache>
                <c:ptCount val="1"/>
                <c:pt idx="0">
                  <c:v>30</c:v>
                </c:pt>
              </c:strCache>
            </c:strRef>
          </c:tx>
          <c:cat>
            <c:numRef>
              <c:f>Sheet1!$F$21:$F$28</c:f>
              <c:numCache>
                <c:formatCode>General</c:formatCode>
                <c:ptCount val="8"/>
                <c:pt idx="0">
                  <c:v>2</c:v>
                </c:pt>
                <c:pt idx="1">
                  <c:v>3.5565588200778464</c:v>
                </c:pt>
                <c:pt idx="2">
                  <c:v>6.3245553203367608</c:v>
                </c:pt>
                <c:pt idx="3">
                  <c:v>11.246826503806986</c:v>
                </c:pt>
                <c:pt idx="4">
                  <c:v>20.000000000000007</c:v>
                </c:pt>
                <c:pt idx="5">
                  <c:v>35.565588200778478</c:v>
                </c:pt>
                <c:pt idx="6">
                  <c:v>63.245553203367635</c:v>
                </c:pt>
                <c:pt idx="7">
                  <c:v>112.46826503806992</c:v>
                </c:pt>
              </c:numCache>
            </c:numRef>
          </c:cat>
          <c:val>
            <c:numRef>
              <c:f>Sheet1!$L$21:$L$28</c:f>
              <c:numCache>
                <c:formatCode>General</c:formatCode>
                <c:ptCount val="8"/>
                <c:pt idx="0">
                  <c:v>0.80766769103758496</c:v>
                </c:pt>
                <c:pt idx="1">
                  <c:v>0.81257421727151891</c:v>
                </c:pt>
                <c:pt idx="2">
                  <c:v>0.82124309027716114</c:v>
                </c:pt>
                <c:pt idx="3">
                  <c:v>0.83634980874019393</c:v>
                </c:pt>
                <c:pt idx="4">
                  <c:v>0.86160174030700132</c:v>
                </c:pt>
                <c:pt idx="5">
                  <c:v>0.89920422255401811</c:v>
                </c:pt>
                <c:pt idx="6">
                  <c:v>0.94227621920823146</c:v>
                </c:pt>
                <c:pt idx="7">
                  <c:v>0.97477177392285275</c:v>
                </c:pt>
              </c:numCache>
            </c:numRef>
          </c:val>
        </c:ser>
        <c:ser>
          <c:idx val="6"/>
          <c:order val="6"/>
          <c:tx>
            <c:strRef>
              <c:f>Sheet1!$M$20</c:f>
              <c:strCache>
                <c:ptCount val="1"/>
                <c:pt idx="0">
                  <c:v>64.6330407</c:v>
                </c:pt>
              </c:strCache>
            </c:strRef>
          </c:tx>
          <c:cat>
            <c:numRef>
              <c:f>Sheet1!$F$21:$F$28</c:f>
              <c:numCache>
                <c:formatCode>General</c:formatCode>
                <c:ptCount val="8"/>
                <c:pt idx="0">
                  <c:v>2</c:v>
                </c:pt>
                <c:pt idx="1">
                  <c:v>3.5565588200778464</c:v>
                </c:pt>
                <c:pt idx="2">
                  <c:v>6.3245553203367608</c:v>
                </c:pt>
                <c:pt idx="3">
                  <c:v>11.246826503806986</c:v>
                </c:pt>
                <c:pt idx="4">
                  <c:v>20.000000000000007</c:v>
                </c:pt>
                <c:pt idx="5">
                  <c:v>35.565588200778478</c:v>
                </c:pt>
                <c:pt idx="6">
                  <c:v>63.245553203367635</c:v>
                </c:pt>
                <c:pt idx="7">
                  <c:v>112.46826503806992</c:v>
                </c:pt>
              </c:numCache>
            </c:numRef>
          </c:cat>
          <c:val>
            <c:numRef>
              <c:f>Sheet1!$M$21:$M$28</c:f>
              <c:numCache>
                <c:formatCode>General</c:formatCode>
                <c:ptCount val="8"/>
                <c:pt idx="0">
                  <c:v>0.91012353992011608</c:v>
                </c:pt>
                <c:pt idx="1">
                  <c:v>0.91241634871326194</c:v>
                </c:pt>
                <c:pt idx="2">
                  <c:v>0.9164672937824101</c:v>
                </c:pt>
                <c:pt idx="3">
                  <c:v>0.92352662971096766</c:v>
                </c:pt>
                <c:pt idx="4">
                  <c:v>0.93532680115198974</c:v>
                </c:pt>
                <c:pt idx="5">
                  <c:v>0.9528983574485399</c:v>
                </c:pt>
                <c:pt idx="6">
                  <c:v>0.97302580565907315</c:v>
                </c:pt>
                <c:pt idx="7">
                  <c:v>0.98821090608155648</c:v>
                </c:pt>
              </c:numCache>
            </c:numRef>
          </c:val>
        </c:ser>
        <c:bandFmts/>
        <c:axId val="80050816"/>
        <c:axId val="80475648"/>
        <c:axId val="89796608"/>
      </c:surfaceChart>
      <c:catAx>
        <c:axId val="80050816"/>
        <c:scaling>
          <c:orientation val="minMax"/>
        </c:scaling>
        <c:axPos val="b"/>
        <c:numFmt formatCode="General" sourceLinked="1"/>
        <c:tickLblPos val="nextTo"/>
        <c:crossAx val="80475648"/>
        <c:crosses val="autoZero"/>
        <c:auto val="1"/>
        <c:lblAlgn val="ctr"/>
        <c:lblOffset val="100"/>
      </c:catAx>
      <c:valAx>
        <c:axId val="80475648"/>
        <c:scaling>
          <c:orientation val="minMax"/>
        </c:scaling>
        <c:axPos val="l"/>
        <c:majorGridlines/>
        <c:numFmt formatCode="General" sourceLinked="1"/>
        <c:tickLblPos val="none"/>
        <c:crossAx val="80050816"/>
        <c:crosses val="autoZero"/>
        <c:crossBetween val="midCat"/>
      </c:valAx>
      <c:serAx>
        <c:axId val="89796608"/>
        <c:scaling>
          <c:orientation val="minMax"/>
        </c:scaling>
        <c:axPos val="b"/>
        <c:numFmt formatCode="#,##0.00" sourceLinked="0"/>
        <c:tickLblPos val="nextTo"/>
        <c:txPr>
          <a:bodyPr rot="0"/>
          <a:lstStyle/>
          <a:p>
            <a:pPr>
              <a:defRPr/>
            </a:pPr>
            <a:endParaRPr lang="en-US"/>
          </a:p>
        </c:txPr>
        <c:crossAx val="80475648"/>
        <c:crosses val="autoZero"/>
      </c:serAx>
    </c:plotArea>
    <c:legend>
      <c:legendPos val="r"/>
      <c:layout/>
      <c:txPr>
        <a:bodyPr/>
        <a:lstStyle/>
        <a:p>
          <a:pPr rtl="0">
            <a:defRPr/>
          </a:pPr>
          <a:endParaRPr lang="en-US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xVal>
            <c:numRef>
              <c:f>Sheet1!$C$32:$C$39</c:f>
              <c:numCache>
                <c:formatCode>General</c:formatCode>
                <c:ptCount val="8"/>
                <c:pt idx="0">
                  <c:v>4.8051000000000003E-2</c:v>
                </c:pt>
                <c:pt idx="1">
                  <c:v>8.7017800000000006E-2</c:v>
                </c:pt>
                <c:pt idx="2">
                  <c:v>0.14881</c:v>
                </c:pt>
                <c:pt idx="3">
                  <c:v>0.26536500000000002</c:v>
                </c:pt>
                <c:pt idx="4">
                  <c:v>0.44386900000000001</c:v>
                </c:pt>
                <c:pt idx="5">
                  <c:v>0.76353700000000002</c:v>
                </c:pt>
                <c:pt idx="6">
                  <c:v>1.2183999999999999</c:v>
                </c:pt>
                <c:pt idx="7">
                  <c:v>1.91764</c:v>
                </c:pt>
              </c:numCache>
            </c:numRef>
          </c:xVal>
          <c:yVal>
            <c:numRef>
              <c:f>Sheet1!$D$32:$D$39</c:f>
              <c:numCache>
                <c:formatCode>General</c:formatCode>
                <c:ptCount val="8"/>
                <c:pt idx="0">
                  <c:v>6.2433664231753762E-2</c:v>
                </c:pt>
                <c:pt idx="1">
                  <c:v>0.1149190165690238</c:v>
                </c:pt>
                <c:pt idx="2">
                  <c:v>0.20159935488206437</c:v>
                </c:pt>
                <c:pt idx="3">
                  <c:v>0.3768394475533699</c:v>
                </c:pt>
                <c:pt idx="4">
                  <c:v>0.67587508927183471</c:v>
                </c:pt>
                <c:pt idx="5">
                  <c:v>1.3096942256891284</c:v>
                </c:pt>
                <c:pt idx="6">
                  <c:v>2.4622455679579778</c:v>
                </c:pt>
                <c:pt idx="7">
                  <c:v>5.2147431217538225</c:v>
                </c:pt>
              </c:numCache>
            </c:numRef>
          </c:yVal>
        </c:ser>
        <c:axId val="60920192"/>
        <c:axId val="56058624"/>
      </c:scatterChart>
      <c:valAx>
        <c:axId val="60920192"/>
        <c:scaling>
          <c:logBase val="10"/>
          <c:orientation val="minMax"/>
        </c:scaling>
        <c:axPos val="b"/>
        <c:numFmt formatCode="General" sourceLinked="1"/>
        <c:tickLblPos val="nextTo"/>
        <c:crossAx val="56058624"/>
        <c:crosses val="autoZero"/>
        <c:crossBetween val="midCat"/>
      </c:valAx>
      <c:valAx>
        <c:axId val="56058624"/>
        <c:scaling>
          <c:logBase val="10"/>
          <c:orientation val="minMax"/>
        </c:scaling>
        <c:axPos val="l"/>
        <c:majorGridlines/>
        <c:numFmt formatCode="General" sourceLinked="1"/>
        <c:tickLblPos val="nextTo"/>
        <c:crossAx val="6092019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trendline>
            <c:trendlineType val="power"/>
            <c:dispEq val="1"/>
            <c:trendlineLbl>
              <c:layout/>
              <c:numFmt formatCode="General" sourceLinked="0"/>
            </c:trendlineLbl>
          </c:trendline>
          <c:xVal>
            <c:numRef>
              <c:f>Sheet1!$B$32:$B$39</c:f>
              <c:numCache>
                <c:formatCode>General</c:formatCode>
                <c:ptCount val="8"/>
                <c:pt idx="0">
                  <c:v>3.0000000000000001E-3</c:v>
                </c:pt>
                <c:pt idx="1">
                  <c:v>0.01</c:v>
                </c:pt>
                <c:pt idx="2">
                  <c:v>0.03</c:v>
                </c:pt>
                <c:pt idx="3">
                  <c:v>0.1</c:v>
                </c:pt>
                <c:pt idx="4">
                  <c:v>0.3</c:v>
                </c:pt>
                <c:pt idx="5">
                  <c:v>1</c:v>
                </c:pt>
                <c:pt idx="6">
                  <c:v>3</c:v>
                </c:pt>
                <c:pt idx="7">
                  <c:v>10</c:v>
                </c:pt>
              </c:numCache>
            </c:numRef>
          </c:xVal>
          <c:yVal>
            <c:numRef>
              <c:f>Sheet1!$C$32:$C$39</c:f>
              <c:numCache>
                <c:formatCode>General</c:formatCode>
                <c:ptCount val="8"/>
                <c:pt idx="0">
                  <c:v>4.8051000000000003E-2</c:v>
                </c:pt>
                <c:pt idx="1">
                  <c:v>8.7017800000000006E-2</c:v>
                </c:pt>
                <c:pt idx="2">
                  <c:v>0.14881</c:v>
                </c:pt>
                <c:pt idx="3">
                  <c:v>0.26536500000000002</c:v>
                </c:pt>
                <c:pt idx="4">
                  <c:v>0.44386900000000001</c:v>
                </c:pt>
                <c:pt idx="5">
                  <c:v>0.76353700000000002</c:v>
                </c:pt>
                <c:pt idx="6">
                  <c:v>1.2183999999999999</c:v>
                </c:pt>
                <c:pt idx="7">
                  <c:v>1.91764</c:v>
                </c:pt>
              </c:numCache>
            </c:numRef>
          </c:yVal>
        </c:ser>
        <c:axId val="64591744"/>
        <c:axId val="64589824"/>
      </c:scatterChart>
      <c:valAx>
        <c:axId val="64591744"/>
        <c:scaling>
          <c:logBase val="10"/>
          <c:orientation val="minMax"/>
        </c:scaling>
        <c:axPos val="b"/>
        <c:numFmt formatCode="General" sourceLinked="1"/>
        <c:tickLblPos val="nextTo"/>
        <c:crossAx val="64589824"/>
        <c:crosses val="autoZero"/>
        <c:crossBetween val="midCat"/>
      </c:valAx>
      <c:valAx>
        <c:axId val="64589824"/>
        <c:scaling>
          <c:logBase val="10"/>
          <c:orientation val="minMax"/>
        </c:scaling>
        <c:axPos val="l"/>
        <c:majorGridlines/>
        <c:numFmt formatCode="General" sourceLinked="1"/>
        <c:tickLblPos val="nextTo"/>
        <c:crossAx val="6459174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marker>
            <c:symbol val="none"/>
          </c:marker>
          <c:trendline>
            <c:trendlineType val="power"/>
            <c:dispEq val="1"/>
            <c:trendlineLbl>
              <c:layout/>
              <c:numFmt formatCode="General" sourceLinked="0"/>
            </c:trendlineLbl>
          </c:trendline>
          <c:xVal>
            <c:numRef>
              <c:f>Sheet1!$B$32:$B$39</c:f>
              <c:numCache>
                <c:formatCode>General</c:formatCode>
                <c:ptCount val="8"/>
                <c:pt idx="0">
                  <c:v>3.0000000000000001E-3</c:v>
                </c:pt>
                <c:pt idx="1">
                  <c:v>0.01</c:v>
                </c:pt>
                <c:pt idx="2">
                  <c:v>0.03</c:v>
                </c:pt>
                <c:pt idx="3">
                  <c:v>0.1</c:v>
                </c:pt>
                <c:pt idx="4">
                  <c:v>0.3</c:v>
                </c:pt>
                <c:pt idx="5">
                  <c:v>1</c:v>
                </c:pt>
                <c:pt idx="6">
                  <c:v>3</c:v>
                </c:pt>
                <c:pt idx="7">
                  <c:v>10</c:v>
                </c:pt>
              </c:numCache>
            </c:numRef>
          </c:xVal>
          <c:yVal>
            <c:numRef>
              <c:f>Sheet1!$G$32:$G$39</c:f>
              <c:numCache>
                <c:formatCode>General</c:formatCode>
                <c:ptCount val="8"/>
                <c:pt idx="0">
                  <c:v>0.76963286700000011</c:v>
                </c:pt>
                <c:pt idx="1">
                  <c:v>0.75720975168400007</c:v>
                </c:pt>
                <c:pt idx="2">
                  <c:v>0.73814720333333328</c:v>
                </c:pt>
                <c:pt idx="3">
                  <c:v>0.70418583225000009</c:v>
                </c:pt>
                <c:pt idx="4">
                  <c:v>0.65673229720333337</c:v>
                </c:pt>
                <c:pt idx="5">
                  <c:v>0.582988750369</c:v>
                </c:pt>
                <c:pt idx="6">
                  <c:v>0.49483285333333327</c:v>
                </c:pt>
                <c:pt idx="7">
                  <c:v>0.36773431695999997</c:v>
                </c:pt>
              </c:numCache>
            </c:numRef>
          </c:yVal>
        </c:ser>
        <c:axId val="89740416"/>
        <c:axId val="80575488"/>
      </c:scatterChart>
      <c:valAx>
        <c:axId val="89740416"/>
        <c:scaling>
          <c:orientation val="minMax"/>
        </c:scaling>
        <c:axPos val="b"/>
        <c:numFmt formatCode="General" sourceLinked="1"/>
        <c:tickLblPos val="nextTo"/>
        <c:crossAx val="80575488"/>
        <c:crosses val="autoZero"/>
        <c:crossBetween val="midCat"/>
      </c:valAx>
      <c:valAx>
        <c:axId val="80575488"/>
        <c:scaling>
          <c:orientation val="minMax"/>
        </c:scaling>
        <c:axPos val="l"/>
        <c:majorGridlines/>
        <c:numFmt formatCode="General" sourceLinked="1"/>
        <c:tickLblPos val="nextTo"/>
        <c:crossAx val="89740416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180975</xdr:colOff>
      <xdr:row>0</xdr:row>
      <xdr:rowOff>0</xdr:rowOff>
    </xdr:from>
    <xdr:to>
      <xdr:col>11</xdr:col>
      <xdr:colOff>485775</xdr:colOff>
      <xdr:row>14</xdr:row>
      <xdr:rowOff>76200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200025</xdr:colOff>
      <xdr:row>28</xdr:row>
      <xdr:rowOff>66675</xdr:rowOff>
    </xdr:from>
    <xdr:to>
      <xdr:col>14</xdr:col>
      <xdr:colOff>504825</xdr:colOff>
      <xdr:row>42</xdr:row>
      <xdr:rowOff>142875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666750</xdr:colOff>
      <xdr:row>43</xdr:row>
      <xdr:rowOff>85725</xdr:rowOff>
    </xdr:from>
    <xdr:to>
      <xdr:col>7</xdr:col>
      <xdr:colOff>180975</xdr:colOff>
      <xdr:row>57</xdr:row>
      <xdr:rowOff>161925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590550</xdr:colOff>
      <xdr:row>43</xdr:row>
      <xdr:rowOff>171450</xdr:rowOff>
    </xdr:from>
    <xdr:to>
      <xdr:col>15</xdr:col>
      <xdr:colOff>285750</xdr:colOff>
      <xdr:row>58</xdr:row>
      <xdr:rowOff>57150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39"/>
  <sheetViews>
    <sheetView tabSelected="1" workbookViewId="0">
      <selection activeCell="E20" sqref="E20"/>
    </sheetView>
  </sheetViews>
  <sheetFormatPr defaultRowHeight="15"/>
  <cols>
    <col min="1" max="1" width="21" customWidth="1"/>
    <col min="6" max="6" width="11" bestFit="1" customWidth="1"/>
  </cols>
  <sheetData>
    <row r="2" spans="1:3">
      <c r="A2" t="s">
        <v>4</v>
      </c>
      <c r="B2">
        <v>900</v>
      </c>
      <c r="C2" t="s">
        <v>0</v>
      </c>
    </row>
    <row r="3" spans="1:3">
      <c r="A3" t="s">
        <v>1</v>
      </c>
      <c r="B3">
        <v>1</v>
      </c>
      <c r="C3" t="s">
        <v>2</v>
      </c>
    </row>
    <row r="5" spans="1:3">
      <c r="A5" t="s">
        <v>3</v>
      </c>
      <c r="B5">
        <v>3</v>
      </c>
      <c r="C5" t="s">
        <v>6</v>
      </c>
    </row>
    <row r="6" spans="1:3">
      <c r="A6" t="s">
        <v>5</v>
      </c>
      <c r="B6">
        <v>20</v>
      </c>
      <c r="C6" t="s">
        <v>7</v>
      </c>
    </row>
    <row r="8" spans="1:3">
      <c r="A8" t="s">
        <v>14</v>
      </c>
      <c r="B8">
        <f>B17*B6</f>
        <v>6.5477054755222461</v>
      </c>
      <c r="C8" t="str">
        <f>C6</f>
        <v>km</v>
      </c>
    </row>
    <row r="9" spans="1:3">
      <c r="A9" t="s">
        <v>16</v>
      </c>
      <c r="B9">
        <f>B18*B5</f>
        <v>1.5908880913486463</v>
      </c>
      <c r="C9" t="str">
        <f>C5</f>
        <v>days</v>
      </c>
    </row>
    <row r="10" spans="1:3">
      <c r="A10" t="s">
        <v>17</v>
      </c>
      <c r="B10">
        <f>1-(1-(1+2*(EXP(-B18/2)-1)/B18))*(1-SQRT(B17^2/(B17^2+3.14159265^2)))</f>
        <v>0.21263965829646803</v>
      </c>
    </row>
    <row r="14" spans="1:3">
      <c r="A14" t="s">
        <v>11</v>
      </c>
      <c r="B14">
        <f>B2/(B6^2)</f>
        <v>2.25</v>
      </c>
    </row>
    <row r="15" spans="1:3">
      <c r="A15" t="s">
        <v>12</v>
      </c>
      <c r="B15">
        <f>B3*(B5*3600*24)/(B6*1000)</f>
        <v>12.96</v>
      </c>
    </row>
    <row r="16" spans="1:3">
      <c r="A16" t="s">
        <v>13</v>
      </c>
      <c r="B16">
        <f>B14/B15</f>
        <v>0.1736111111111111</v>
      </c>
    </row>
    <row r="17" spans="1:13">
      <c r="A17" t="s">
        <v>14</v>
      </c>
      <c r="B17">
        <f>0.7304*B16^0.4583</f>
        <v>0.32738527377611232</v>
      </c>
      <c r="C17" t="s">
        <v>15</v>
      </c>
    </row>
    <row r="18" spans="1:13">
      <c r="A18" t="s">
        <v>16</v>
      </c>
      <c r="B18">
        <f>B16/B17</f>
        <v>0.53029603044954876</v>
      </c>
      <c r="C18" t="s">
        <v>15</v>
      </c>
      <c r="G18">
        <f>0.1*10^(1/3)</f>
        <v>0.21544346900318839</v>
      </c>
      <c r="H18">
        <f>G18*10^(1/3)</f>
        <v>0.46415888336127797</v>
      </c>
      <c r="I18">
        <f t="shared" ref="I18:L18" si="0">H18*10^(1/3)</f>
        <v>1.0000000000000002</v>
      </c>
      <c r="J18">
        <f t="shared" si="0"/>
        <v>2.1544346900318843</v>
      </c>
      <c r="K18">
        <f t="shared" si="0"/>
        <v>4.6415888336127802</v>
      </c>
      <c r="L18">
        <f t="shared" si="0"/>
        <v>10.000000000000004</v>
      </c>
      <c r="M18">
        <f>L18*10^(1/3)</f>
        <v>21.544346900318846</v>
      </c>
    </row>
    <row r="19" spans="1:13">
      <c r="G19">
        <f t="shared" ref="G19:M19" si="1">1+2*(EXP(-G18/2)-1)/G18</f>
        <v>5.1977852975281236E-2</v>
      </c>
      <c r="H19">
        <f t="shared" si="1"/>
        <v>0.10756047298256266</v>
      </c>
      <c r="I19">
        <f t="shared" si="1"/>
        <v>0.21306131942526685</v>
      </c>
      <c r="J19">
        <f t="shared" si="1"/>
        <v>0.38781325400010114</v>
      </c>
      <c r="K19">
        <f t="shared" si="1"/>
        <v>0.61142424031564957</v>
      </c>
      <c r="L19">
        <f t="shared" si="1"/>
        <v>0.80134758939981721</v>
      </c>
      <c r="M19">
        <f t="shared" si="1"/>
        <v>0.90717017048566162</v>
      </c>
    </row>
    <row r="20" spans="1:13">
      <c r="G20" s="1">
        <f>G18*$B5</f>
        <v>0.64633040700956523</v>
      </c>
      <c r="H20" s="1">
        <f>H18*$B5</f>
        <v>1.3924766500838339</v>
      </c>
      <c r="I20" s="1">
        <f>I18*$B5</f>
        <v>3.0000000000000009</v>
      </c>
      <c r="J20" s="1">
        <f>J18*$B5</f>
        <v>6.4633040700956528</v>
      </c>
      <c r="K20" s="1">
        <f>K18*$B5</f>
        <v>13.924766500838341</v>
      </c>
      <c r="L20" s="1">
        <f>L18*$B5</f>
        <v>30.000000000000011</v>
      </c>
      <c r="M20" s="1">
        <f>M18*$B5</f>
        <v>64.633040700956542</v>
      </c>
    </row>
    <row r="21" spans="1:13">
      <c r="D21">
        <v>0.1</v>
      </c>
      <c r="E21">
        <f>SQRT(D21^2/(D21^2+3.14159265^2))</f>
        <v>3.1814875131255617E-2</v>
      </c>
      <c r="F21" s="1">
        <f>B$6*D21</f>
        <v>2</v>
      </c>
      <c r="G21">
        <f>1-(1-G$19)*(1-$E21)</f>
        <v>8.2139059204537457E-2</v>
      </c>
      <c r="H21">
        <f>1-(1-H$19)*(1-$E21)</f>
        <v>0.13595332509681923</v>
      </c>
      <c r="I21">
        <f>1-(1-I$19)*(1-$E21)</f>
        <v>0.23809767528370696</v>
      </c>
      <c r="J21">
        <f>1-(1-J$19)*(1-$E21)</f>
        <v>0.40728989888109757</v>
      </c>
      <c r="K21">
        <f>1-(1-K$19)*(1-$E21)</f>
        <v>0.62378672958904002</v>
      </c>
      <c r="L21">
        <f>1-(1-L$19)*(1-$E21)</f>
        <v>0.80766769103758496</v>
      </c>
      <c r="M21">
        <f>1-(1-M$19)*(1-$E21)</f>
        <v>0.91012353992011608</v>
      </c>
    </row>
    <row r="22" spans="1:13">
      <c r="D22">
        <f>D21*10^(1/4)</f>
        <v>0.17782794100389232</v>
      </c>
      <c r="E22">
        <f t="shared" ref="E22:E28" si="2">SQRT(D22^2/(D22^2+3.14159265^2))</f>
        <v>5.651392720472441E-2</v>
      </c>
      <c r="F22" s="1">
        <f>B$6*D22</f>
        <v>3.5565588200778464</v>
      </c>
      <c r="G22">
        <f>1-(1-G$19)*(1-$E22)</f>
        <v>0.10555430758070272</v>
      </c>
      <c r="H22">
        <f>1-(1-H$19)*(1-$E22)</f>
        <v>0.15799573544704471</v>
      </c>
      <c r="I22">
        <f>1-(1-I$19)*(1-$E22)</f>
        <v>0.25753431473384913</v>
      </c>
      <c r="J22">
        <f>1-(1-J$19)*(1-$E22)</f>
        <v>0.42241033119923654</v>
      </c>
      <c r="K22">
        <f>1-(1-K$19)*(1-$E22)</f>
        <v>0.63338418251197148</v>
      </c>
      <c r="L22">
        <f>1-(1-L$19)*(1-$E22)</f>
        <v>0.81257421727151891</v>
      </c>
      <c r="M22">
        <f>1-(1-M$19)*(1-$E22)</f>
        <v>0.91241634871326194</v>
      </c>
    </row>
    <row r="23" spans="1:13">
      <c r="D23">
        <f t="shared" ref="D23:D28" si="3">D22*10^(1/4)</f>
        <v>0.31622776601683805</v>
      </c>
      <c r="E23">
        <f t="shared" si="2"/>
        <v>0.10015232544741964</v>
      </c>
      <c r="F23" s="1">
        <f t="shared" ref="F23:F28" si="4">B$6*D23</f>
        <v>6.3245553203367608</v>
      </c>
      <c r="G23">
        <f>1-(1-G$19)*(1-$E23)</f>
        <v>0.1469244755754624</v>
      </c>
      <c r="H23">
        <f>1-(1-H$19)*(1-$E23)</f>
        <v>0.1969403669345543</v>
      </c>
      <c r="I23">
        <f>1-(1-I$19)*(1-$E23)</f>
        <v>0.29187505826935056</v>
      </c>
      <c r="J23">
        <f>1-(1-J$19)*(1-$E23)</f>
        <v>0.44912518022007986</v>
      </c>
      <c r="K23">
        <f>1-(1-K$19)*(1-$E23)</f>
        <v>0.65034100626053504</v>
      </c>
      <c r="L23">
        <f>1-(1-L$19)*(1-$E23)</f>
        <v>0.82124309027716114</v>
      </c>
      <c r="M23">
        <f>1-(1-M$19)*(1-$E23)</f>
        <v>0.9164672937824101</v>
      </c>
    </row>
    <row r="24" spans="1:13">
      <c r="D24">
        <f t="shared" si="3"/>
        <v>0.56234132519034929</v>
      </c>
      <c r="E24">
        <f t="shared" si="2"/>
        <v>0.17619831158668345</v>
      </c>
      <c r="F24" s="1">
        <f t="shared" si="4"/>
        <v>11.246826503806986</v>
      </c>
      <c r="G24">
        <f>1-(1-G$19)*(1-$E24)</f>
        <v>0.21901775462781925</v>
      </c>
      <c r="H24">
        <f>1-(1-H$19)*(1-$E24)</f>
        <v>0.26480681083625346</v>
      </c>
      <c r="I24">
        <f>1-(1-I$19)*(1-$E24)</f>
        <v>0.35171858626478725</v>
      </c>
      <c r="J24">
        <f>1-(1-J$19)*(1-$E24)</f>
        <v>0.49567952502102919</v>
      </c>
      <c r="K24">
        <f>1-(1-K$19)*(1-$E24)</f>
        <v>0.67989063309554498</v>
      </c>
      <c r="L24">
        <f>1-(1-L$19)*(1-$E24)</f>
        <v>0.83634980874019393</v>
      </c>
      <c r="M24">
        <f>1-(1-M$19)*(1-$E24)</f>
        <v>0.92352662971096766</v>
      </c>
    </row>
    <row r="25" spans="1:13">
      <c r="D25">
        <f t="shared" si="3"/>
        <v>1.0000000000000004</v>
      </c>
      <c r="E25">
        <f t="shared" si="2"/>
        <v>0.30331447136805439</v>
      </c>
      <c r="F25" s="1">
        <f t="shared" si="4"/>
        <v>20.000000000000007</v>
      </c>
      <c r="G25">
        <f>1-(1-G$19)*(1-$E25)</f>
        <v>0.33952668934529184</v>
      </c>
      <c r="H25">
        <f>1-(1-H$19)*(1-$E25)</f>
        <v>0.37825029634781326</v>
      </c>
      <c r="I25">
        <f>1-(1-I$19)*(1-$E25)</f>
        <v>0.45175120932286628</v>
      </c>
      <c r="J25">
        <f>1-(1-J$19)*(1-$E25)</f>
        <v>0.57349835324158982</v>
      </c>
      <c r="K25">
        <f>1-(1-K$19)*(1-$E25)</f>
        <v>0.72928489145074848</v>
      </c>
      <c r="L25">
        <f>1-(1-L$19)*(1-$E25)</f>
        <v>0.86160174030700132</v>
      </c>
      <c r="M25">
        <f>1-(1-M$19)*(1-$E25)</f>
        <v>0.93532680115198974</v>
      </c>
    </row>
    <row r="26" spans="1:13">
      <c r="D26">
        <f t="shared" si="3"/>
        <v>1.7782794100389239</v>
      </c>
      <c r="E26">
        <f t="shared" si="2"/>
        <v>0.4926022939190593</v>
      </c>
      <c r="F26" s="1">
        <f t="shared" si="4"/>
        <v>35.565588200778478</v>
      </c>
      <c r="G26">
        <f>1-(1-G$19)*(1-$E26)</f>
        <v>0.51897573728572932</v>
      </c>
      <c r="H26">
        <f>1-(1-H$19)*(1-$E26)</f>
        <v>0.54717823117539255</v>
      </c>
      <c r="I26">
        <f>1-(1-I$19)*(1-$E26)</f>
        <v>0.60070911865001819</v>
      </c>
      <c r="J26">
        <f>1-(1-J$19)*(1-$E26)</f>
        <v>0.68937784938649582</v>
      </c>
      <c r="K26">
        <f>1-(1-K$19)*(1-$E26)</f>
        <v>0.80283755089750175</v>
      </c>
      <c r="L26">
        <f>1-(1-L$19)*(1-$E26)</f>
        <v>0.89920422255401811</v>
      </c>
      <c r="M26">
        <f>1-(1-M$19)*(1-$E26)</f>
        <v>0.9528983574485399</v>
      </c>
    </row>
    <row r="27" spans="1:13">
      <c r="D27">
        <f t="shared" si="3"/>
        <v>3.1622776601683817</v>
      </c>
      <c r="E27">
        <f t="shared" si="2"/>
        <v>0.70942320499726441</v>
      </c>
      <c r="F27" s="1">
        <f t="shared" si="4"/>
        <v>63.245553203367635</v>
      </c>
      <c r="G27">
        <f>1-(1-G$19)*(1-$E27)</f>
        <v>0.72452676292594509</v>
      </c>
      <c r="H27">
        <f>1-(1-H$19)*(1-$E27)</f>
        <v>0.74067778250551575</v>
      </c>
      <c r="I27">
        <f>1-(1-I$19)*(1-$E27)</f>
        <v>0.77133388033491257</v>
      </c>
      <c r="J27">
        <f>1-(1-J$19)*(1-$E27)</f>
        <v>0.82211273740419566</v>
      </c>
      <c r="K27">
        <f>1-(1-K$19)*(1-$E27)</f>
        <v>0.88708890113516825</v>
      </c>
      <c r="L27">
        <f>1-(1-L$19)*(1-$E27)</f>
        <v>0.94227621920823146</v>
      </c>
      <c r="M27">
        <f>1-(1-M$19)*(1-$E27)</f>
        <v>0.97302580565907315</v>
      </c>
    </row>
    <row r="28" spans="1:13">
      <c r="D28">
        <f t="shared" si="3"/>
        <v>5.6234132519034956</v>
      </c>
      <c r="E28">
        <f t="shared" si="2"/>
        <v>0.87300317171623543</v>
      </c>
      <c r="F28" s="1">
        <f t="shared" si="4"/>
        <v>112.46826503806992</v>
      </c>
      <c r="G28">
        <f>1-(1-G$19)*(1-$E28)</f>
        <v>0.87960419418509594</v>
      </c>
      <c r="H28">
        <f>1-(1-H$19)*(1-$E28)</f>
        <v>0.88666301063372244</v>
      </c>
      <c r="I28">
        <f>1-(1-I$19)*(1-$E28)</f>
        <v>0.90006128351319836</v>
      </c>
      <c r="J28">
        <f>1-(1-J$19)*(1-$E28)</f>
        <v>0.92225422494065423</v>
      </c>
      <c r="K28">
        <f>1-(1-K$19)*(1-$E28)</f>
        <v>0.9506521109721332</v>
      </c>
      <c r="L28">
        <f>1-(1-L$19)*(1-$E28)</f>
        <v>0.97477177392285275</v>
      </c>
      <c r="M28">
        <f>1-(1-M$19)*(1-$E28)</f>
        <v>0.98821090608155648</v>
      </c>
    </row>
    <row r="31" spans="1:13">
      <c r="B31" t="s">
        <v>8</v>
      </c>
      <c r="C31" t="s">
        <v>9</v>
      </c>
      <c r="D31" t="s">
        <v>10</v>
      </c>
    </row>
    <row r="32" spans="1:13">
      <c r="B32">
        <v>3.0000000000000001E-3</v>
      </c>
      <c r="C32">
        <v>4.8051000000000003E-2</v>
      </c>
      <c r="D32">
        <f t="shared" ref="D32:D33" si="5">B32/C32</f>
        <v>6.2433664231753762E-2</v>
      </c>
      <c r="E32">
        <f>0.7304*B32^0.4583</f>
        <v>5.0971267765454499E-2</v>
      </c>
      <c r="F32">
        <f>C32/E32</f>
        <v>0.94270757049065024</v>
      </c>
      <c r="G32">
        <f>C32^2/B32</f>
        <v>0.76963286700000011</v>
      </c>
    </row>
    <row r="33" spans="2:7">
      <c r="B33">
        <v>0.01</v>
      </c>
      <c r="C33">
        <v>8.7017800000000006E-2</v>
      </c>
      <c r="D33">
        <f t="shared" si="5"/>
        <v>0.1149190165690238</v>
      </c>
      <c r="E33">
        <f t="shared" ref="E33:E39" si="6">0.7304*B33^0.4583</f>
        <v>8.850356494282445E-2</v>
      </c>
      <c r="F33">
        <f>C33/E33</f>
        <v>0.98321237179785603</v>
      </c>
      <c r="G33">
        <f t="shared" ref="G33:G39" si="7">C33^2/B33</f>
        <v>0.75720975168400007</v>
      </c>
    </row>
    <row r="34" spans="2:7">
      <c r="B34">
        <v>0.03</v>
      </c>
      <c r="C34">
        <v>0.14881</v>
      </c>
      <c r="D34">
        <f>B34/C34</f>
        <v>0.20159935488206437</v>
      </c>
      <c r="E34">
        <f t="shared" si="6"/>
        <v>0.14642843999753918</v>
      </c>
      <c r="F34">
        <f>C34/E34</f>
        <v>1.0162643268104259</v>
      </c>
      <c r="G34">
        <f t="shared" si="7"/>
        <v>0.73814720333333328</v>
      </c>
    </row>
    <row r="35" spans="2:7">
      <c r="B35">
        <v>0.1</v>
      </c>
      <c r="C35">
        <v>0.26536500000000002</v>
      </c>
      <c r="D35">
        <f t="shared" ref="D35:D39" si="8">B35/C35</f>
        <v>0.3768394475533699</v>
      </c>
      <c r="E35">
        <f t="shared" si="6"/>
        <v>0.25424988462974568</v>
      </c>
      <c r="F35">
        <f>C35/E35</f>
        <v>1.0437172877637324</v>
      </c>
      <c r="G35">
        <f t="shared" si="7"/>
        <v>0.70418583225000009</v>
      </c>
    </row>
    <row r="36" spans="2:7">
      <c r="B36">
        <v>0.3</v>
      </c>
      <c r="C36">
        <v>0.44386900000000001</v>
      </c>
      <c r="D36">
        <f t="shared" si="8"/>
        <v>0.67587508927183471</v>
      </c>
      <c r="E36">
        <f t="shared" si="6"/>
        <v>0.42065439962716888</v>
      </c>
      <c r="F36">
        <f>C36/E36</f>
        <v>1.0551868716775732</v>
      </c>
      <c r="G36">
        <f t="shared" si="7"/>
        <v>0.65673229720333337</v>
      </c>
    </row>
    <row r="37" spans="2:7">
      <c r="B37">
        <v>1</v>
      </c>
      <c r="C37">
        <v>0.76353700000000002</v>
      </c>
      <c r="D37">
        <f t="shared" si="8"/>
        <v>1.3096942256891284</v>
      </c>
      <c r="E37">
        <f t="shared" si="6"/>
        <v>0.73040000000000005</v>
      </c>
      <c r="F37">
        <f>C37/E37</f>
        <v>1.0453682913472069</v>
      </c>
      <c r="G37">
        <f t="shared" si="7"/>
        <v>0.582988750369</v>
      </c>
    </row>
    <row r="38" spans="2:7">
      <c r="B38">
        <v>3</v>
      </c>
      <c r="C38">
        <v>1.2183999999999999</v>
      </c>
      <c r="D38">
        <f t="shared" si="8"/>
        <v>2.4622455679579778</v>
      </c>
      <c r="E38">
        <f t="shared" si="6"/>
        <v>1.2084409553818076</v>
      </c>
      <c r="F38">
        <f>C38/E38</f>
        <v>1.0082412339418318</v>
      </c>
      <c r="G38">
        <f t="shared" si="7"/>
        <v>0.49483285333333327</v>
      </c>
    </row>
    <row r="39" spans="2:7">
      <c r="B39">
        <v>10</v>
      </c>
      <c r="C39">
        <v>1.91764</v>
      </c>
      <c r="D39">
        <f t="shared" si="8"/>
        <v>5.2147431217538225</v>
      </c>
      <c r="E39">
        <f t="shared" si="6"/>
        <v>2.0982670681518405</v>
      </c>
      <c r="F39">
        <f>C39/E39</f>
        <v>0.91391607346202253</v>
      </c>
      <c r="G39">
        <f t="shared" si="7"/>
        <v>0.36773431695999997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G. Bellingham</dc:creator>
  <cp:lastModifiedBy>James G. Bellingham</cp:lastModifiedBy>
  <dcterms:created xsi:type="dcterms:W3CDTF">2011-05-27T20:29:37Z</dcterms:created>
  <dcterms:modified xsi:type="dcterms:W3CDTF">2011-05-28T01:29:09Z</dcterms:modified>
</cp:coreProperties>
</file>