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620" windowHeight="14700"/>
  </bookViews>
  <sheets>
    <sheet name="pH Mixing for 650m " sheetId="1" r:id="rId1"/>
  </sheets>
  <externalReferences>
    <externalReference r:id="rId2"/>
  </externalReferences>
  <definedNames>
    <definedName name="CO2_7" localSheetId="0">#REF!</definedName>
    <definedName name="CO2_7">#REF!</definedName>
    <definedName name="erse">#REF!</definedName>
    <definedName name="test">#REF!</definedName>
    <definedName name="waypoints" localSheetId="0">#REF!</definedName>
    <definedName name="waypoints">#REF!</definedName>
  </definedNames>
  <calcPr calcId="144525" concurrentCalc="0"/>
</workbook>
</file>

<file path=xl/calcChain.xml><?xml version="1.0" encoding="utf-8"?>
<calcChain xmlns="http://schemas.openxmlformats.org/spreadsheetml/2006/main">
  <c r="S114" i="1" l="1"/>
  <c r="AB41" i="1"/>
  <c r="AB42" i="1"/>
  <c r="AB114" i="1"/>
  <c r="AK114" i="1"/>
  <c r="R114" i="1"/>
  <c r="AA41" i="1"/>
  <c r="AA42" i="1"/>
  <c r="AA114" i="1"/>
  <c r="AJ114" i="1"/>
  <c r="Q114" i="1"/>
  <c r="Z41" i="1"/>
  <c r="Z42" i="1"/>
  <c r="Z114" i="1"/>
  <c r="AI114" i="1"/>
  <c r="P114" i="1"/>
  <c r="Y41" i="1"/>
  <c r="Y42" i="1"/>
  <c r="Y114" i="1"/>
  <c r="AH114" i="1"/>
  <c r="O114" i="1"/>
  <c r="X41" i="1"/>
  <c r="X42" i="1"/>
  <c r="X114" i="1"/>
  <c r="AG114" i="1"/>
  <c r="N114" i="1"/>
  <c r="W41" i="1"/>
  <c r="W42" i="1"/>
  <c r="W114" i="1"/>
  <c r="AF114" i="1"/>
  <c r="M114" i="1"/>
  <c r="V114" i="1"/>
  <c r="AE114" i="1"/>
  <c r="L114" i="1"/>
  <c r="U114" i="1"/>
  <c r="AD114" i="1"/>
  <c r="C36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S113" i="1"/>
  <c r="AB113" i="1"/>
  <c r="AK113" i="1"/>
  <c r="R113" i="1"/>
  <c r="AA113" i="1"/>
  <c r="AJ113" i="1"/>
  <c r="Q113" i="1"/>
  <c r="Z113" i="1"/>
  <c r="AI113" i="1"/>
  <c r="P113" i="1"/>
  <c r="Y113" i="1"/>
  <c r="AH113" i="1"/>
  <c r="O113" i="1"/>
  <c r="X113" i="1"/>
  <c r="AG113" i="1"/>
  <c r="N113" i="1"/>
  <c r="W113" i="1"/>
  <c r="AF113" i="1"/>
  <c r="M113" i="1"/>
  <c r="V113" i="1"/>
  <c r="AE113" i="1"/>
  <c r="L113" i="1"/>
  <c r="U113" i="1"/>
  <c r="AD113" i="1"/>
  <c r="S112" i="1"/>
  <c r="AB112" i="1"/>
  <c r="AK112" i="1"/>
  <c r="R112" i="1"/>
  <c r="AA112" i="1"/>
  <c r="AJ112" i="1"/>
  <c r="Q112" i="1"/>
  <c r="Z112" i="1"/>
  <c r="AI112" i="1"/>
  <c r="P112" i="1"/>
  <c r="Y112" i="1"/>
  <c r="AH112" i="1"/>
  <c r="O112" i="1"/>
  <c r="X112" i="1"/>
  <c r="AG112" i="1"/>
  <c r="N112" i="1"/>
  <c r="W112" i="1"/>
  <c r="AF112" i="1"/>
  <c r="M112" i="1"/>
  <c r="V112" i="1"/>
  <c r="AE112" i="1"/>
  <c r="L112" i="1"/>
  <c r="U112" i="1"/>
  <c r="AD112" i="1"/>
  <c r="S111" i="1"/>
  <c r="AB111" i="1"/>
  <c r="AK111" i="1"/>
  <c r="R111" i="1"/>
  <c r="AA111" i="1"/>
  <c r="AJ111" i="1"/>
  <c r="Q111" i="1"/>
  <c r="Z111" i="1"/>
  <c r="AI111" i="1"/>
  <c r="P111" i="1"/>
  <c r="Y111" i="1"/>
  <c r="AH111" i="1"/>
  <c r="O111" i="1"/>
  <c r="X111" i="1"/>
  <c r="AG111" i="1"/>
  <c r="N111" i="1"/>
  <c r="W111" i="1"/>
  <c r="AF111" i="1"/>
  <c r="M111" i="1"/>
  <c r="V111" i="1"/>
  <c r="AE111" i="1"/>
  <c r="L111" i="1"/>
  <c r="U111" i="1"/>
  <c r="AD111" i="1"/>
  <c r="S110" i="1"/>
  <c r="AB110" i="1"/>
  <c r="AK110" i="1"/>
  <c r="R110" i="1"/>
  <c r="AA110" i="1"/>
  <c r="AJ110" i="1"/>
  <c r="Q110" i="1"/>
  <c r="Z110" i="1"/>
  <c r="AI110" i="1"/>
  <c r="P110" i="1"/>
  <c r="Y110" i="1"/>
  <c r="AH110" i="1"/>
  <c r="O110" i="1"/>
  <c r="X110" i="1"/>
  <c r="AG110" i="1"/>
  <c r="N110" i="1"/>
  <c r="W110" i="1"/>
  <c r="AF110" i="1"/>
  <c r="M110" i="1"/>
  <c r="V110" i="1"/>
  <c r="AE110" i="1"/>
  <c r="L110" i="1"/>
  <c r="U110" i="1"/>
  <c r="AD110" i="1"/>
  <c r="S109" i="1"/>
  <c r="AB109" i="1"/>
  <c r="AK109" i="1"/>
  <c r="R109" i="1"/>
  <c r="AA109" i="1"/>
  <c r="AJ109" i="1"/>
  <c r="Q109" i="1"/>
  <c r="Z109" i="1"/>
  <c r="AI109" i="1"/>
  <c r="P109" i="1"/>
  <c r="Y109" i="1"/>
  <c r="AH109" i="1"/>
  <c r="O109" i="1"/>
  <c r="X109" i="1"/>
  <c r="AG109" i="1"/>
  <c r="N109" i="1"/>
  <c r="W109" i="1"/>
  <c r="AF109" i="1"/>
  <c r="M109" i="1"/>
  <c r="V109" i="1"/>
  <c r="AE109" i="1"/>
  <c r="L109" i="1"/>
  <c r="U109" i="1"/>
  <c r="AD109" i="1"/>
  <c r="S108" i="1"/>
  <c r="AB108" i="1"/>
  <c r="AK108" i="1"/>
  <c r="R108" i="1"/>
  <c r="AA108" i="1"/>
  <c r="AJ108" i="1"/>
  <c r="Q108" i="1"/>
  <c r="Z108" i="1"/>
  <c r="AI108" i="1"/>
  <c r="P108" i="1"/>
  <c r="Y108" i="1"/>
  <c r="AH108" i="1"/>
  <c r="O108" i="1"/>
  <c r="X108" i="1"/>
  <c r="AG108" i="1"/>
  <c r="N108" i="1"/>
  <c r="W108" i="1"/>
  <c r="AF108" i="1"/>
  <c r="M108" i="1"/>
  <c r="V108" i="1"/>
  <c r="AE108" i="1"/>
  <c r="L108" i="1"/>
  <c r="U108" i="1"/>
  <c r="AD108" i="1"/>
  <c r="S107" i="1"/>
  <c r="AB107" i="1"/>
  <c r="AK107" i="1"/>
  <c r="R107" i="1"/>
  <c r="AA107" i="1"/>
  <c r="AJ107" i="1"/>
  <c r="Q107" i="1"/>
  <c r="Z107" i="1"/>
  <c r="AI107" i="1"/>
  <c r="P107" i="1"/>
  <c r="Y107" i="1"/>
  <c r="AH107" i="1"/>
  <c r="O107" i="1"/>
  <c r="X107" i="1"/>
  <c r="AG107" i="1"/>
  <c r="N107" i="1"/>
  <c r="W107" i="1"/>
  <c r="AF107" i="1"/>
  <c r="M107" i="1"/>
  <c r="V107" i="1"/>
  <c r="AE107" i="1"/>
  <c r="L107" i="1"/>
  <c r="U107" i="1"/>
  <c r="AD107" i="1"/>
  <c r="S106" i="1"/>
  <c r="AB106" i="1"/>
  <c r="AK106" i="1"/>
  <c r="R106" i="1"/>
  <c r="AA106" i="1"/>
  <c r="AJ106" i="1"/>
  <c r="Q106" i="1"/>
  <c r="Z106" i="1"/>
  <c r="AI106" i="1"/>
  <c r="P106" i="1"/>
  <c r="Y106" i="1"/>
  <c r="AH106" i="1"/>
  <c r="O106" i="1"/>
  <c r="X106" i="1"/>
  <c r="AG106" i="1"/>
  <c r="N106" i="1"/>
  <c r="W106" i="1"/>
  <c r="AF106" i="1"/>
  <c r="M106" i="1"/>
  <c r="V106" i="1"/>
  <c r="AE106" i="1"/>
  <c r="L106" i="1"/>
  <c r="U106" i="1"/>
  <c r="AD106" i="1"/>
  <c r="S105" i="1"/>
  <c r="AB105" i="1"/>
  <c r="AK105" i="1"/>
  <c r="R105" i="1"/>
  <c r="AA105" i="1"/>
  <c r="AJ105" i="1"/>
  <c r="Q105" i="1"/>
  <c r="Z105" i="1"/>
  <c r="AI105" i="1"/>
  <c r="P105" i="1"/>
  <c r="Y105" i="1"/>
  <c r="AH105" i="1"/>
  <c r="O105" i="1"/>
  <c r="X105" i="1"/>
  <c r="AG105" i="1"/>
  <c r="N105" i="1"/>
  <c r="W105" i="1"/>
  <c r="AF105" i="1"/>
  <c r="M105" i="1"/>
  <c r="V105" i="1"/>
  <c r="AE105" i="1"/>
  <c r="L105" i="1"/>
  <c r="U105" i="1"/>
  <c r="AD105" i="1"/>
  <c r="S104" i="1"/>
  <c r="AB104" i="1"/>
  <c r="AK104" i="1"/>
  <c r="R104" i="1"/>
  <c r="AA104" i="1"/>
  <c r="AJ104" i="1"/>
  <c r="Q104" i="1"/>
  <c r="Z104" i="1"/>
  <c r="AI104" i="1"/>
  <c r="P104" i="1"/>
  <c r="Y104" i="1"/>
  <c r="AH104" i="1"/>
  <c r="O104" i="1"/>
  <c r="X104" i="1"/>
  <c r="AG104" i="1"/>
  <c r="N104" i="1"/>
  <c r="W104" i="1"/>
  <c r="AF104" i="1"/>
  <c r="M104" i="1"/>
  <c r="V104" i="1"/>
  <c r="AE104" i="1"/>
  <c r="L104" i="1"/>
  <c r="U104" i="1"/>
  <c r="AD104" i="1"/>
  <c r="S103" i="1"/>
  <c r="AB103" i="1"/>
  <c r="AK103" i="1"/>
  <c r="R103" i="1"/>
  <c r="AA103" i="1"/>
  <c r="AJ103" i="1"/>
  <c r="Q103" i="1"/>
  <c r="Z103" i="1"/>
  <c r="AI103" i="1"/>
  <c r="P103" i="1"/>
  <c r="Y103" i="1"/>
  <c r="AH103" i="1"/>
  <c r="O103" i="1"/>
  <c r="X103" i="1"/>
  <c r="AG103" i="1"/>
  <c r="N103" i="1"/>
  <c r="W103" i="1"/>
  <c r="AF103" i="1"/>
  <c r="M103" i="1"/>
  <c r="V103" i="1"/>
  <c r="AE103" i="1"/>
  <c r="L103" i="1"/>
  <c r="U103" i="1"/>
  <c r="AD103" i="1"/>
  <c r="S102" i="1"/>
  <c r="AB102" i="1"/>
  <c r="AK102" i="1"/>
  <c r="R102" i="1"/>
  <c r="AA102" i="1"/>
  <c r="AJ102" i="1"/>
  <c r="Q102" i="1"/>
  <c r="Z102" i="1"/>
  <c r="AI102" i="1"/>
  <c r="P102" i="1"/>
  <c r="Y102" i="1"/>
  <c r="AH102" i="1"/>
  <c r="O102" i="1"/>
  <c r="X102" i="1"/>
  <c r="AG102" i="1"/>
  <c r="N102" i="1"/>
  <c r="W102" i="1"/>
  <c r="AF102" i="1"/>
  <c r="M102" i="1"/>
  <c r="V102" i="1"/>
  <c r="AE102" i="1"/>
  <c r="L102" i="1"/>
  <c r="U102" i="1"/>
  <c r="AD102" i="1"/>
  <c r="S101" i="1"/>
  <c r="AB101" i="1"/>
  <c r="AK101" i="1"/>
  <c r="R101" i="1"/>
  <c r="AA101" i="1"/>
  <c r="AJ101" i="1"/>
  <c r="Q101" i="1"/>
  <c r="Z101" i="1"/>
  <c r="AI101" i="1"/>
  <c r="P101" i="1"/>
  <c r="Y101" i="1"/>
  <c r="AH101" i="1"/>
  <c r="O101" i="1"/>
  <c r="X101" i="1"/>
  <c r="AG101" i="1"/>
  <c r="N101" i="1"/>
  <c r="W101" i="1"/>
  <c r="AF101" i="1"/>
  <c r="M101" i="1"/>
  <c r="V101" i="1"/>
  <c r="AE101" i="1"/>
  <c r="L101" i="1"/>
  <c r="U101" i="1"/>
  <c r="AD101" i="1"/>
  <c r="S100" i="1"/>
  <c r="AB100" i="1"/>
  <c r="AK100" i="1"/>
  <c r="R100" i="1"/>
  <c r="AA100" i="1"/>
  <c r="AJ100" i="1"/>
  <c r="Q100" i="1"/>
  <c r="Z100" i="1"/>
  <c r="AI100" i="1"/>
  <c r="P100" i="1"/>
  <c r="Y100" i="1"/>
  <c r="AH100" i="1"/>
  <c r="O100" i="1"/>
  <c r="X100" i="1"/>
  <c r="AG100" i="1"/>
  <c r="N100" i="1"/>
  <c r="W100" i="1"/>
  <c r="AF100" i="1"/>
  <c r="M100" i="1"/>
  <c r="V100" i="1"/>
  <c r="AE100" i="1"/>
  <c r="L100" i="1"/>
  <c r="U100" i="1"/>
  <c r="AD100" i="1"/>
  <c r="S99" i="1"/>
  <c r="AB99" i="1"/>
  <c r="AK99" i="1"/>
  <c r="R99" i="1"/>
  <c r="AA99" i="1"/>
  <c r="AJ99" i="1"/>
  <c r="Q99" i="1"/>
  <c r="Z99" i="1"/>
  <c r="AI99" i="1"/>
  <c r="P99" i="1"/>
  <c r="Y99" i="1"/>
  <c r="AH99" i="1"/>
  <c r="O99" i="1"/>
  <c r="X99" i="1"/>
  <c r="AG99" i="1"/>
  <c r="N99" i="1"/>
  <c r="W99" i="1"/>
  <c r="AF99" i="1"/>
  <c r="M99" i="1"/>
  <c r="V99" i="1"/>
  <c r="AE99" i="1"/>
  <c r="L99" i="1"/>
  <c r="U99" i="1"/>
  <c r="AD99" i="1"/>
  <c r="S98" i="1"/>
  <c r="AB98" i="1"/>
  <c r="AK98" i="1"/>
  <c r="R98" i="1"/>
  <c r="AA98" i="1"/>
  <c r="AJ98" i="1"/>
  <c r="Q98" i="1"/>
  <c r="Z98" i="1"/>
  <c r="AI98" i="1"/>
  <c r="P98" i="1"/>
  <c r="Y98" i="1"/>
  <c r="AH98" i="1"/>
  <c r="O98" i="1"/>
  <c r="X98" i="1"/>
  <c r="AG98" i="1"/>
  <c r="N98" i="1"/>
  <c r="W98" i="1"/>
  <c r="AF98" i="1"/>
  <c r="M98" i="1"/>
  <c r="V98" i="1"/>
  <c r="AE98" i="1"/>
  <c r="L98" i="1"/>
  <c r="U98" i="1"/>
  <c r="AD98" i="1"/>
  <c r="S97" i="1"/>
  <c r="AB97" i="1"/>
  <c r="AK97" i="1"/>
  <c r="R97" i="1"/>
  <c r="AA97" i="1"/>
  <c r="AJ97" i="1"/>
  <c r="Q97" i="1"/>
  <c r="Z97" i="1"/>
  <c r="AI97" i="1"/>
  <c r="P97" i="1"/>
  <c r="Y97" i="1"/>
  <c r="AH97" i="1"/>
  <c r="O97" i="1"/>
  <c r="X97" i="1"/>
  <c r="AG97" i="1"/>
  <c r="N97" i="1"/>
  <c r="W97" i="1"/>
  <c r="AF97" i="1"/>
  <c r="M97" i="1"/>
  <c r="V97" i="1"/>
  <c r="AE97" i="1"/>
  <c r="L97" i="1"/>
  <c r="U97" i="1"/>
  <c r="AD97" i="1"/>
  <c r="S96" i="1"/>
  <c r="AB96" i="1"/>
  <c r="AK96" i="1"/>
  <c r="R96" i="1"/>
  <c r="AA96" i="1"/>
  <c r="AJ96" i="1"/>
  <c r="Q96" i="1"/>
  <c r="Z96" i="1"/>
  <c r="AI96" i="1"/>
  <c r="P96" i="1"/>
  <c r="Y96" i="1"/>
  <c r="AH96" i="1"/>
  <c r="O96" i="1"/>
  <c r="X96" i="1"/>
  <c r="AG96" i="1"/>
  <c r="N96" i="1"/>
  <c r="W96" i="1"/>
  <c r="AF96" i="1"/>
  <c r="M96" i="1"/>
  <c r="V96" i="1"/>
  <c r="AE96" i="1"/>
  <c r="L96" i="1"/>
  <c r="U96" i="1"/>
  <c r="AD96" i="1"/>
  <c r="S95" i="1"/>
  <c r="AB95" i="1"/>
  <c r="AK95" i="1"/>
  <c r="R95" i="1"/>
  <c r="AA95" i="1"/>
  <c r="AJ95" i="1"/>
  <c r="Q95" i="1"/>
  <c r="Z95" i="1"/>
  <c r="AI95" i="1"/>
  <c r="P95" i="1"/>
  <c r="Y95" i="1"/>
  <c r="AH95" i="1"/>
  <c r="O95" i="1"/>
  <c r="X95" i="1"/>
  <c r="AG95" i="1"/>
  <c r="N95" i="1"/>
  <c r="W95" i="1"/>
  <c r="AF95" i="1"/>
  <c r="M95" i="1"/>
  <c r="V95" i="1"/>
  <c r="AE95" i="1"/>
  <c r="L95" i="1"/>
  <c r="U95" i="1"/>
  <c r="AD95" i="1"/>
  <c r="S94" i="1"/>
  <c r="AB94" i="1"/>
  <c r="AK94" i="1"/>
  <c r="R94" i="1"/>
  <c r="AA94" i="1"/>
  <c r="AJ94" i="1"/>
  <c r="Q94" i="1"/>
  <c r="Z94" i="1"/>
  <c r="AI94" i="1"/>
  <c r="P94" i="1"/>
  <c r="Y94" i="1"/>
  <c r="AH94" i="1"/>
  <c r="O94" i="1"/>
  <c r="X94" i="1"/>
  <c r="AG94" i="1"/>
  <c r="N94" i="1"/>
  <c r="W94" i="1"/>
  <c r="AF94" i="1"/>
  <c r="M94" i="1"/>
  <c r="V94" i="1"/>
  <c r="AE94" i="1"/>
  <c r="L94" i="1"/>
  <c r="U94" i="1"/>
  <c r="AD94" i="1"/>
  <c r="S93" i="1"/>
  <c r="AB93" i="1"/>
  <c r="AK93" i="1"/>
  <c r="R93" i="1"/>
  <c r="AA93" i="1"/>
  <c r="AJ93" i="1"/>
  <c r="Q93" i="1"/>
  <c r="Z93" i="1"/>
  <c r="AI93" i="1"/>
  <c r="P93" i="1"/>
  <c r="Y93" i="1"/>
  <c r="AH93" i="1"/>
  <c r="O93" i="1"/>
  <c r="X93" i="1"/>
  <c r="AG93" i="1"/>
  <c r="N93" i="1"/>
  <c r="W93" i="1"/>
  <c r="AF93" i="1"/>
  <c r="M93" i="1"/>
  <c r="V93" i="1"/>
  <c r="AE93" i="1"/>
  <c r="L93" i="1"/>
  <c r="U93" i="1"/>
  <c r="AD93" i="1"/>
  <c r="S92" i="1"/>
  <c r="AB92" i="1"/>
  <c r="AK92" i="1"/>
  <c r="R92" i="1"/>
  <c r="AA92" i="1"/>
  <c r="AJ92" i="1"/>
  <c r="Q92" i="1"/>
  <c r="Z92" i="1"/>
  <c r="AI92" i="1"/>
  <c r="P92" i="1"/>
  <c r="Y92" i="1"/>
  <c r="AH92" i="1"/>
  <c r="O92" i="1"/>
  <c r="X92" i="1"/>
  <c r="AG92" i="1"/>
  <c r="N92" i="1"/>
  <c r="W92" i="1"/>
  <c r="AF92" i="1"/>
  <c r="M92" i="1"/>
  <c r="V92" i="1"/>
  <c r="AE92" i="1"/>
  <c r="L92" i="1"/>
  <c r="U92" i="1"/>
  <c r="AD92" i="1"/>
  <c r="S91" i="1"/>
  <c r="AB91" i="1"/>
  <c r="AK91" i="1"/>
  <c r="R91" i="1"/>
  <c r="AA91" i="1"/>
  <c r="AJ91" i="1"/>
  <c r="Q91" i="1"/>
  <c r="Z91" i="1"/>
  <c r="AI91" i="1"/>
  <c r="P91" i="1"/>
  <c r="Y91" i="1"/>
  <c r="AH91" i="1"/>
  <c r="O91" i="1"/>
  <c r="X91" i="1"/>
  <c r="AG91" i="1"/>
  <c r="N91" i="1"/>
  <c r="W91" i="1"/>
  <c r="AF91" i="1"/>
  <c r="M91" i="1"/>
  <c r="V91" i="1"/>
  <c r="AE91" i="1"/>
  <c r="L91" i="1"/>
  <c r="U91" i="1"/>
  <c r="AD91" i="1"/>
  <c r="S90" i="1"/>
  <c r="AB90" i="1"/>
  <c r="AK90" i="1"/>
  <c r="R90" i="1"/>
  <c r="AA90" i="1"/>
  <c r="AJ90" i="1"/>
  <c r="Q90" i="1"/>
  <c r="Z90" i="1"/>
  <c r="AI90" i="1"/>
  <c r="P90" i="1"/>
  <c r="Y90" i="1"/>
  <c r="AH90" i="1"/>
  <c r="O90" i="1"/>
  <c r="X90" i="1"/>
  <c r="AG90" i="1"/>
  <c r="N90" i="1"/>
  <c r="W90" i="1"/>
  <c r="AF90" i="1"/>
  <c r="M90" i="1"/>
  <c r="V90" i="1"/>
  <c r="AE90" i="1"/>
  <c r="L90" i="1"/>
  <c r="U90" i="1"/>
  <c r="AD90" i="1"/>
  <c r="S89" i="1"/>
  <c r="AB89" i="1"/>
  <c r="AK89" i="1"/>
  <c r="R89" i="1"/>
  <c r="AA89" i="1"/>
  <c r="AJ89" i="1"/>
  <c r="Q89" i="1"/>
  <c r="Z89" i="1"/>
  <c r="AI89" i="1"/>
  <c r="P89" i="1"/>
  <c r="Y89" i="1"/>
  <c r="AH89" i="1"/>
  <c r="O89" i="1"/>
  <c r="X89" i="1"/>
  <c r="AG89" i="1"/>
  <c r="N89" i="1"/>
  <c r="W89" i="1"/>
  <c r="AF89" i="1"/>
  <c r="M89" i="1"/>
  <c r="V89" i="1"/>
  <c r="AE89" i="1"/>
  <c r="L89" i="1"/>
  <c r="U89" i="1"/>
  <c r="AD89" i="1"/>
  <c r="S88" i="1"/>
  <c r="AB88" i="1"/>
  <c r="AK88" i="1"/>
  <c r="R88" i="1"/>
  <c r="AA88" i="1"/>
  <c r="AJ88" i="1"/>
  <c r="Q88" i="1"/>
  <c r="Z88" i="1"/>
  <c r="AI88" i="1"/>
  <c r="P88" i="1"/>
  <c r="Y88" i="1"/>
  <c r="AH88" i="1"/>
  <c r="O88" i="1"/>
  <c r="X88" i="1"/>
  <c r="AG88" i="1"/>
  <c r="N88" i="1"/>
  <c r="W88" i="1"/>
  <c r="AF88" i="1"/>
  <c r="M88" i="1"/>
  <c r="V88" i="1"/>
  <c r="AE88" i="1"/>
  <c r="L88" i="1"/>
  <c r="U88" i="1"/>
  <c r="AD88" i="1"/>
  <c r="S87" i="1"/>
  <c r="AB87" i="1"/>
  <c r="AK87" i="1"/>
  <c r="R87" i="1"/>
  <c r="AA87" i="1"/>
  <c r="AJ87" i="1"/>
  <c r="Q87" i="1"/>
  <c r="Z87" i="1"/>
  <c r="AI87" i="1"/>
  <c r="P87" i="1"/>
  <c r="Y87" i="1"/>
  <c r="AH87" i="1"/>
  <c r="O87" i="1"/>
  <c r="X87" i="1"/>
  <c r="AG87" i="1"/>
  <c r="N87" i="1"/>
  <c r="W87" i="1"/>
  <c r="AF87" i="1"/>
  <c r="M87" i="1"/>
  <c r="V87" i="1"/>
  <c r="AE87" i="1"/>
  <c r="L87" i="1"/>
  <c r="U87" i="1"/>
  <c r="AD87" i="1"/>
  <c r="S86" i="1"/>
  <c r="AB86" i="1"/>
  <c r="AK86" i="1"/>
  <c r="R86" i="1"/>
  <c r="AA86" i="1"/>
  <c r="AJ86" i="1"/>
  <c r="Q86" i="1"/>
  <c r="Z86" i="1"/>
  <c r="AI86" i="1"/>
  <c r="P86" i="1"/>
  <c r="Y86" i="1"/>
  <c r="AH86" i="1"/>
  <c r="O86" i="1"/>
  <c r="X86" i="1"/>
  <c r="AG86" i="1"/>
  <c r="N86" i="1"/>
  <c r="W86" i="1"/>
  <c r="AF86" i="1"/>
  <c r="M86" i="1"/>
  <c r="V86" i="1"/>
  <c r="AE86" i="1"/>
  <c r="L86" i="1"/>
  <c r="U86" i="1"/>
  <c r="AD86" i="1"/>
  <c r="S85" i="1"/>
  <c r="AB85" i="1"/>
  <c r="AK85" i="1"/>
  <c r="R85" i="1"/>
  <c r="AA85" i="1"/>
  <c r="AJ85" i="1"/>
  <c r="Q85" i="1"/>
  <c r="Z85" i="1"/>
  <c r="AI85" i="1"/>
  <c r="P85" i="1"/>
  <c r="Y85" i="1"/>
  <c r="AH85" i="1"/>
  <c r="O85" i="1"/>
  <c r="X85" i="1"/>
  <c r="AG85" i="1"/>
  <c r="N85" i="1"/>
  <c r="W85" i="1"/>
  <c r="AF85" i="1"/>
  <c r="M85" i="1"/>
  <c r="V85" i="1"/>
  <c r="AE85" i="1"/>
  <c r="L85" i="1"/>
  <c r="U85" i="1"/>
  <c r="AD85" i="1"/>
  <c r="S84" i="1"/>
  <c r="AB84" i="1"/>
  <c r="AK84" i="1"/>
  <c r="R84" i="1"/>
  <c r="AA84" i="1"/>
  <c r="AJ84" i="1"/>
  <c r="Q84" i="1"/>
  <c r="Z84" i="1"/>
  <c r="AI84" i="1"/>
  <c r="P84" i="1"/>
  <c r="Y84" i="1"/>
  <c r="AH84" i="1"/>
  <c r="O84" i="1"/>
  <c r="X84" i="1"/>
  <c r="AG84" i="1"/>
  <c r="N84" i="1"/>
  <c r="W84" i="1"/>
  <c r="AF84" i="1"/>
  <c r="M84" i="1"/>
  <c r="V84" i="1"/>
  <c r="AE84" i="1"/>
  <c r="L84" i="1"/>
  <c r="U84" i="1"/>
  <c r="AD84" i="1"/>
  <c r="S83" i="1"/>
  <c r="AB83" i="1"/>
  <c r="AK83" i="1"/>
  <c r="R83" i="1"/>
  <c r="AA83" i="1"/>
  <c r="AJ83" i="1"/>
  <c r="Q83" i="1"/>
  <c r="Z83" i="1"/>
  <c r="AI83" i="1"/>
  <c r="P83" i="1"/>
  <c r="Y83" i="1"/>
  <c r="AH83" i="1"/>
  <c r="O83" i="1"/>
  <c r="X83" i="1"/>
  <c r="AG83" i="1"/>
  <c r="N83" i="1"/>
  <c r="W83" i="1"/>
  <c r="AF83" i="1"/>
  <c r="M83" i="1"/>
  <c r="V83" i="1"/>
  <c r="AE83" i="1"/>
  <c r="L83" i="1"/>
  <c r="U83" i="1"/>
  <c r="AD83" i="1"/>
  <c r="S82" i="1"/>
  <c r="AB82" i="1"/>
  <c r="AK82" i="1"/>
  <c r="R82" i="1"/>
  <c r="AA82" i="1"/>
  <c r="AJ82" i="1"/>
  <c r="Q82" i="1"/>
  <c r="Z82" i="1"/>
  <c r="AI82" i="1"/>
  <c r="P82" i="1"/>
  <c r="Y82" i="1"/>
  <c r="AH82" i="1"/>
  <c r="O82" i="1"/>
  <c r="X82" i="1"/>
  <c r="AG82" i="1"/>
  <c r="N82" i="1"/>
  <c r="W82" i="1"/>
  <c r="AF82" i="1"/>
  <c r="M82" i="1"/>
  <c r="V82" i="1"/>
  <c r="AE82" i="1"/>
  <c r="L82" i="1"/>
  <c r="U82" i="1"/>
  <c r="AD82" i="1"/>
  <c r="S81" i="1"/>
  <c r="AB81" i="1"/>
  <c r="AK81" i="1"/>
  <c r="R81" i="1"/>
  <c r="AA81" i="1"/>
  <c r="AJ81" i="1"/>
  <c r="Q81" i="1"/>
  <c r="Z81" i="1"/>
  <c r="AI81" i="1"/>
  <c r="P81" i="1"/>
  <c r="Y81" i="1"/>
  <c r="AH81" i="1"/>
  <c r="O81" i="1"/>
  <c r="X81" i="1"/>
  <c r="AG81" i="1"/>
  <c r="N81" i="1"/>
  <c r="W81" i="1"/>
  <c r="AF81" i="1"/>
  <c r="M81" i="1"/>
  <c r="V81" i="1"/>
  <c r="AE81" i="1"/>
  <c r="L81" i="1"/>
  <c r="U81" i="1"/>
  <c r="AD81" i="1"/>
  <c r="S80" i="1"/>
  <c r="AB80" i="1"/>
  <c r="AK80" i="1"/>
  <c r="R80" i="1"/>
  <c r="AA80" i="1"/>
  <c r="AJ80" i="1"/>
  <c r="Q80" i="1"/>
  <c r="Z80" i="1"/>
  <c r="AI80" i="1"/>
  <c r="P80" i="1"/>
  <c r="Y80" i="1"/>
  <c r="AH80" i="1"/>
  <c r="O80" i="1"/>
  <c r="X80" i="1"/>
  <c r="AG80" i="1"/>
  <c r="N80" i="1"/>
  <c r="W80" i="1"/>
  <c r="AF80" i="1"/>
  <c r="M80" i="1"/>
  <c r="V80" i="1"/>
  <c r="AE80" i="1"/>
  <c r="L80" i="1"/>
  <c r="U80" i="1"/>
  <c r="AD80" i="1"/>
  <c r="S79" i="1"/>
  <c r="AB79" i="1"/>
  <c r="AK79" i="1"/>
  <c r="R79" i="1"/>
  <c r="AA79" i="1"/>
  <c r="AJ79" i="1"/>
  <c r="Q79" i="1"/>
  <c r="Z79" i="1"/>
  <c r="AI79" i="1"/>
  <c r="P79" i="1"/>
  <c r="Y79" i="1"/>
  <c r="AH79" i="1"/>
  <c r="O79" i="1"/>
  <c r="X79" i="1"/>
  <c r="AG79" i="1"/>
  <c r="N79" i="1"/>
  <c r="W79" i="1"/>
  <c r="AF79" i="1"/>
  <c r="M79" i="1"/>
  <c r="V79" i="1"/>
  <c r="AE79" i="1"/>
  <c r="L79" i="1"/>
  <c r="U79" i="1"/>
  <c r="AD79" i="1"/>
  <c r="S78" i="1"/>
  <c r="AB78" i="1"/>
  <c r="AK78" i="1"/>
  <c r="R78" i="1"/>
  <c r="AA78" i="1"/>
  <c r="AJ78" i="1"/>
  <c r="Q78" i="1"/>
  <c r="Z78" i="1"/>
  <c r="AI78" i="1"/>
  <c r="P78" i="1"/>
  <c r="Y78" i="1"/>
  <c r="AH78" i="1"/>
  <c r="O78" i="1"/>
  <c r="X78" i="1"/>
  <c r="AG78" i="1"/>
  <c r="N78" i="1"/>
  <c r="W78" i="1"/>
  <c r="AF78" i="1"/>
  <c r="M78" i="1"/>
  <c r="V78" i="1"/>
  <c r="AE78" i="1"/>
  <c r="L78" i="1"/>
  <c r="U78" i="1"/>
  <c r="AD78" i="1"/>
  <c r="S77" i="1"/>
  <c r="AB77" i="1"/>
  <c r="AK77" i="1"/>
  <c r="R77" i="1"/>
  <c r="AA77" i="1"/>
  <c r="AJ77" i="1"/>
  <c r="Q77" i="1"/>
  <c r="Z77" i="1"/>
  <c r="AI77" i="1"/>
  <c r="P77" i="1"/>
  <c r="Y77" i="1"/>
  <c r="AH77" i="1"/>
  <c r="O77" i="1"/>
  <c r="X77" i="1"/>
  <c r="AG77" i="1"/>
  <c r="N77" i="1"/>
  <c r="W77" i="1"/>
  <c r="AF77" i="1"/>
  <c r="M77" i="1"/>
  <c r="V77" i="1"/>
  <c r="AE77" i="1"/>
  <c r="L77" i="1"/>
  <c r="U77" i="1"/>
  <c r="AD77" i="1"/>
  <c r="S76" i="1"/>
  <c r="AB76" i="1"/>
  <c r="AK76" i="1"/>
  <c r="R76" i="1"/>
  <c r="AA76" i="1"/>
  <c r="AJ76" i="1"/>
  <c r="Q76" i="1"/>
  <c r="Z76" i="1"/>
  <c r="AI76" i="1"/>
  <c r="P76" i="1"/>
  <c r="Y76" i="1"/>
  <c r="AH76" i="1"/>
  <c r="O76" i="1"/>
  <c r="X76" i="1"/>
  <c r="AG76" i="1"/>
  <c r="N76" i="1"/>
  <c r="W76" i="1"/>
  <c r="AF76" i="1"/>
  <c r="M76" i="1"/>
  <c r="V76" i="1"/>
  <c r="AE76" i="1"/>
  <c r="L76" i="1"/>
  <c r="U76" i="1"/>
  <c r="AD76" i="1"/>
  <c r="S75" i="1"/>
  <c r="AB75" i="1"/>
  <c r="AK75" i="1"/>
  <c r="R75" i="1"/>
  <c r="AA75" i="1"/>
  <c r="AJ75" i="1"/>
  <c r="Q75" i="1"/>
  <c r="Z75" i="1"/>
  <c r="AI75" i="1"/>
  <c r="P75" i="1"/>
  <c r="Y75" i="1"/>
  <c r="AH75" i="1"/>
  <c r="O75" i="1"/>
  <c r="X75" i="1"/>
  <c r="AG75" i="1"/>
  <c r="N75" i="1"/>
  <c r="W75" i="1"/>
  <c r="AF75" i="1"/>
  <c r="M75" i="1"/>
  <c r="V75" i="1"/>
  <c r="AE75" i="1"/>
  <c r="L75" i="1"/>
  <c r="U75" i="1"/>
  <c r="AD75" i="1"/>
  <c r="S74" i="1"/>
  <c r="AB74" i="1"/>
  <c r="AK74" i="1"/>
  <c r="R74" i="1"/>
  <c r="AA74" i="1"/>
  <c r="AJ74" i="1"/>
  <c r="Q74" i="1"/>
  <c r="Z74" i="1"/>
  <c r="AI74" i="1"/>
  <c r="P74" i="1"/>
  <c r="Y74" i="1"/>
  <c r="AH74" i="1"/>
  <c r="O74" i="1"/>
  <c r="X74" i="1"/>
  <c r="AG74" i="1"/>
  <c r="N74" i="1"/>
  <c r="W74" i="1"/>
  <c r="AF74" i="1"/>
  <c r="M74" i="1"/>
  <c r="V74" i="1"/>
  <c r="AE74" i="1"/>
  <c r="L74" i="1"/>
  <c r="U74" i="1"/>
  <c r="AD74" i="1"/>
  <c r="S73" i="1"/>
  <c r="AB73" i="1"/>
  <c r="AK73" i="1"/>
  <c r="R73" i="1"/>
  <c r="AA73" i="1"/>
  <c r="AJ73" i="1"/>
  <c r="Q73" i="1"/>
  <c r="Z73" i="1"/>
  <c r="AI73" i="1"/>
  <c r="P73" i="1"/>
  <c r="Y73" i="1"/>
  <c r="AH73" i="1"/>
  <c r="O73" i="1"/>
  <c r="X73" i="1"/>
  <c r="AG73" i="1"/>
  <c r="N73" i="1"/>
  <c r="W73" i="1"/>
  <c r="AF73" i="1"/>
  <c r="M73" i="1"/>
  <c r="V73" i="1"/>
  <c r="AE73" i="1"/>
  <c r="L73" i="1"/>
  <c r="U73" i="1"/>
  <c r="AD73" i="1"/>
  <c r="S72" i="1"/>
  <c r="AB72" i="1"/>
  <c r="AK72" i="1"/>
  <c r="R72" i="1"/>
  <c r="AA72" i="1"/>
  <c r="AJ72" i="1"/>
  <c r="Q72" i="1"/>
  <c r="Z72" i="1"/>
  <c r="AI72" i="1"/>
  <c r="P72" i="1"/>
  <c r="Y72" i="1"/>
  <c r="AH72" i="1"/>
  <c r="O72" i="1"/>
  <c r="X72" i="1"/>
  <c r="AG72" i="1"/>
  <c r="N72" i="1"/>
  <c r="W72" i="1"/>
  <c r="AF72" i="1"/>
  <c r="M72" i="1"/>
  <c r="V72" i="1"/>
  <c r="AE72" i="1"/>
  <c r="L72" i="1"/>
  <c r="U72" i="1"/>
  <c r="AD72" i="1"/>
  <c r="S71" i="1"/>
  <c r="AB71" i="1"/>
  <c r="AK71" i="1"/>
  <c r="R71" i="1"/>
  <c r="AA71" i="1"/>
  <c r="AJ71" i="1"/>
  <c r="Q71" i="1"/>
  <c r="Z71" i="1"/>
  <c r="AI71" i="1"/>
  <c r="P71" i="1"/>
  <c r="Y71" i="1"/>
  <c r="AH71" i="1"/>
  <c r="O71" i="1"/>
  <c r="X71" i="1"/>
  <c r="AG71" i="1"/>
  <c r="N71" i="1"/>
  <c r="W71" i="1"/>
  <c r="AF71" i="1"/>
  <c r="M71" i="1"/>
  <c r="V71" i="1"/>
  <c r="AE71" i="1"/>
  <c r="L71" i="1"/>
  <c r="U71" i="1"/>
  <c r="AD71" i="1"/>
  <c r="S70" i="1"/>
  <c r="AB70" i="1"/>
  <c r="AK70" i="1"/>
  <c r="R70" i="1"/>
  <c r="AA70" i="1"/>
  <c r="AJ70" i="1"/>
  <c r="Q70" i="1"/>
  <c r="Z70" i="1"/>
  <c r="AI70" i="1"/>
  <c r="P70" i="1"/>
  <c r="Y70" i="1"/>
  <c r="AH70" i="1"/>
  <c r="O70" i="1"/>
  <c r="X70" i="1"/>
  <c r="AG70" i="1"/>
  <c r="N70" i="1"/>
  <c r="W70" i="1"/>
  <c r="AF70" i="1"/>
  <c r="M70" i="1"/>
  <c r="V70" i="1"/>
  <c r="AE70" i="1"/>
  <c r="L70" i="1"/>
  <c r="U70" i="1"/>
  <c r="AD70" i="1"/>
  <c r="S69" i="1"/>
  <c r="AB69" i="1"/>
  <c r="AK69" i="1"/>
  <c r="R69" i="1"/>
  <c r="AA69" i="1"/>
  <c r="AJ69" i="1"/>
  <c r="Q69" i="1"/>
  <c r="Z69" i="1"/>
  <c r="AI69" i="1"/>
  <c r="P69" i="1"/>
  <c r="Y69" i="1"/>
  <c r="AH69" i="1"/>
  <c r="O69" i="1"/>
  <c r="X69" i="1"/>
  <c r="AG69" i="1"/>
  <c r="N69" i="1"/>
  <c r="W69" i="1"/>
  <c r="AF69" i="1"/>
  <c r="M69" i="1"/>
  <c r="V69" i="1"/>
  <c r="AE69" i="1"/>
  <c r="L69" i="1"/>
  <c r="U69" i="1"/>
  <c r="AD69" i="1"/>
  <c r="S68" i="1"/>
  <c r="AB68" i="1"/>
  <c r="AK68" i="1"/>
  <c r="R68" i="1"/>
  <c r="AA68" i="1"/>
  <c r="AJ68" i="1"/>
  <c r="Q68" i="1"/>
  <c r="Z68" i="1"/>
  <c r="AI68" i="1"/>
  <c r="P68" i="1"/>
  <c r="Y68" i="1"/>
  <c r="AH68" i="1"/>
  <c r="O68" i="1"/>
  <c r="X68" i="1"/>
  <c r="AG68" i="1"/>
  <c r="N68" i="1"/>
  <c r="W68" i="1"/>
  <c r="AF68" i="1"/>
  <c r="M68" i="1"/>
  <c r="V68" i="1"/>
  <c r="AE68" i="1"/>
  <c r="L68" i="1"/>
  <c r="U68" i="1"/>
  <c r="AD68" i="1"/>
  <c r="S67" i="1"/>
  <c r="AB67" i="1"/>
  <c r="AK67" i="1"/>
  <c r="R67" i="1"/>
  <c r="AA67" i="1"/>
  <c r="AJ67" i="1"/>
  <c r="Q67" i="1"/>
  <c r="Z67" i="1"/>
  <c r="AI67" i="1"/>
  <c r="P67" i="1"/>
  <c r="Y67" i="1"/>
  <c r="AH67" i="1"/>
  <c r="O67" i="1"/>
  <c r="X67" i="1"/>
  <c r="AG67" i="1"/>
  <c r="N67" i="1"/>
  <c r="W67" i="1"/>
  <c r="AF67" i="1"/>
  <c r="M67" i="1"/>
  <c r="V67" i="1"/>
  <c r="AE67" i="1"/>
  <c r="L67" i="1"/>
  <c r="U67" i="1"/>
  <c r="AD67" i="1"/>
  <c r="S66" i="1"/>
  <c r="AB66" i="1"/>
  <c r="AK66" i="1"/>
  <c r="R66" i="1"/>
  <c r="AA66" i="1"/>
  <c r="AJ66" i="1"/>
  <c r="Q66" i="1"/>
  <c r="Z66" i="1"/>
  <c r="AI66" i="1"/>
  <c r="P66" i="1"/>
  <c r="Y66" i="1"/>
  <c r="AH66" i="1"/>
  <c r="O66" i="1"/>
  <c r="X66" i="1"/>
  <c r="AG66" i="1"/>
  <c r="N66" i="1"/>
  <c r="W66" i="1"/>
  <c r="AF66" i="1"/>
  <c r="M66" i="1"/>
  <c r="V66" i="1"/>
  <c r="AE66" i="1"/>
  <c r="L66" i="1"/>
  <c r="U66" i="1"/>
  <c r="AD66" i="1"/>
  <c r="S65" i="1"/>
  <c r="AB65" i="1"/>
  <c r="AK65" i="1"/>
  <c r="R65" i="1"/>
  <c r="AA65" i="1"/>
  <c r="AJ65" i="1"/>
  <c r="Q65" i="1"/>
  <c r="Z65" i="1"/>
  <c r="AI65" i="1"/>
  <c r="P65" i="1"/>
  <c r="Y65" i="1"/>
  <c r="AH65" i="1"/>
  <c r="O65" i="1"/>
  <c r="X65" i="1"/>
  <c r="AG65" i="1"/>
  <c r="N65" i="1"/>
  <c r="W65" i="1"/>
  <c r="AF65" i="1"/>
  <c r="M65" i="1"/>
  <c r="V65" i="1"/>
  <c r="AE65" i="1"/>
  <c r="L65" i="1"/>
  <c r="U65" i="1"/>
  <c r="AD65" i="1"/>
  <c r="S64" i="1"/>
  <c r="AB64" i="1"/>
  <c r="AK64" i="1"/>
  <c r="R64" i="1"/>
  <c r="AA64" i="1"/>
  <c r="AJ64" i="1"/>
  <c r="Q64" i="1"/>
  <c r="Z64" i="1"/>
  <c r="AI64" i="1"/>
  <c r="P64" i="1"/>
  <c r="Y64" i="1"/>
  <c r="AH64" i="1"/>
  <c r="O64" i="1"/>
  <c r="X64" i="1"/>
  <c r="AG64" i="1"/>
  <c r="N64" i="1"/>
  <c r="W64" i="1"/>
  <c r="AF64" i="1"/>
  <c r="M64" i="1"/>
  <c r="V64" i="1"/>
  <c r="AE64" i="1"/>
  <c r="L64" i="1"/>
  <c r="U64" i="1"/>
  <c r="AD64" i="1"/>
  <c r="S63" i="1"/>
  <c r="AB63" i="1"/>
  <c r="AK63" i="1"/>
  <c r="R63" i="1"/>
  <c r="AA63" i="1"/>
  <c r="AJ63" i="1"/>
  <c r="Q63" i="1"/>
  <c r="Z63" i="1"/>
  <c r="AI63" i="1"/>
  <c r="P63" i="1"/>
  <c r="Y63" i="1"/>
  <c r="AH63" i="1"/>
  <c r="O63" i="1"/>
  <c r="X63" i="1"/>
  <c r="AG63" i="1"/>
  <c r="N63" i="1"/>
  <c r="W63" i="1"/>
  <c r="AF63" i="1"/>
  <c r="M63" i="1"/>
  <c r="V63" i="1"/>
  <c r="AE63" i="1"/>
  <c r="L63" i="1"/>
  <c r="U63" i="1"/>
  <c r="AD63" i="1"/>
  <c r="S62" i="1"/>
  <c r="AB62" i="1"/>
  <c r="AK62" i="1"/>
  <c r="R62" i="1"/>
  <c r="AA62" i="1"/>
  <c r="AJ62" i="1"/>
  <c r="Q62" i="1"/>
  <c r="Z62" i="1"/>
  <c r="AI62" i="1"/>
  <c r="P62" i="1"/>
  <c r="Y62" i="1"/>
  <c r="AH62" i="1"/>
  <c r="O62" i="1"/>
  <c r="X62" i="1"/>
  <c r="AG62" i="1"/>
  <c r="N62" i="1"/>
  <c r="W62" i="1"/>
  <c r="AF62" i="1"/>
  <c r="M62" i="1"/>
  <c r="V62" i="1"/>
  <c r="AE62" i="1"/>
  <c r="L62" i="1"/>
  <c r="U62" i="1"/>
  <c r="AD62" i="1"/>
  <c r="S61" i="1"/>
  <c r="AB61" i="1"/>
  <c r="AK61" i="1"/>
  <c r="R61" i="1"/>
  <c r="AA61" i="1"/>
  <c r="AJ61" i="1"/>
  <c r="Q61" i="1"/>
  <c r="Z61" i="1"/>
  <c r="AI61" i="1"/>
  <c r="P61" i="1"/>
  <c r="Y61" i="1"/>
  <c r="AH61" i="1"/>
  <c r="O61" i="1"/>
  <c r="X61" i="1"/>
  <c r="AG61" i="1"/>
  <c r="N61" i="1"/>
  <c r="W61" i="1"/>
  <c r="AF61" i="1"/>
  <c r="M61" i="1"/>
  <c r="V61" i="1"/>
  <c r="AE61" i="1"/>
  <c r="L61" i="1"/>
  <c r="U61" i="1"/>
  <c r="AD61" i="1"/>
  <c r="S60" i="1"/>
  <c r="AB60" i="1"/>
  <c r="AK60" i="1"/>
  <c r="R60" i="1"/>
  <c r="AA60" i="1"/>
  <c r="AJ60" i="1"/>
  <c r="Q60" i="1"/>
  <c r="Z60" i="1"/>
  <c r="AI60" i="1"/>
  <c r="P60" i="1"/>
  <c r="Y60" i="1"/>
  <c r="AH60" i="1"/>
  <c r="O60" i="1"/>
  <c r="X60" i="1"/>
  <c r="AG60" i="1"/>
  <c r="N60" i="1"/>
  <c r="W60" i="1"/>
  <c r="AF60" i="1"/>
  <c r="M60" i="1"/>
  <c r="V60" i="1"/>
  <c r="AE60" i="1"/>
  <c r="L60" i="1"/>
  <c r="U60" i="1"/>
  <c r="AD60" i="1"/>
  <c r="S59" i="1"/>
  <c r="AB59" i="1"/>
  <c r="AK59" i="1"/>
  <c r="R59" i="1"/>
  <c r="AA59" i="1"/>
  <c r="AJ59" i="1"/>
  <c r="Q59" i="1"/>
  <c r="Z59" i="1"/>
  <c r="AI59" i="1"/>
  <c r="P59" i="1"/>
  <c r="Y59" i="1"/>
  <c r="AH59" i="1"/>
  <c r="O59" i="1"/>
  <c r="X59" i="1"/>
  <c r="AG59" i="1"/>
  <c r="N59" i="1"/>
  <c r="W59" i="1"/>
  <c r="AF59" i="1"/>
  <c r="M59" i="1"/>
  <c r="V59" i="1"/>
  <c r="AE59" i="1"/>
  <c r="L59" i="1"/>
  <c r="U59" i="1"/>
  <c r="AD59" i="1"/>
  <c r="S58" i="1"/>
  <c r="AB58" i="1"/>
  <c r="AK58" i="1"/>
  <c r="R58" i="1"/>
  <c r="AA58" i="1"/>
  <c r="AJ58" i="1"/>
  <c r="Q58" i="1"/>
  <c r="Z58" i="1"/>
  <c r="AI58" i="1"/>
  <c r="P58" i="1"/>
  <c r="Y58" i="1"/>
  <c r="AH58" i="1"/>
  <c r="O58" i="1"/>
  <c r="X58" i="1"/>
  <c r="AG58" i="1"/>
  <c r="N58" i="1"/>
  <c r="W58" i="1"/>
  <c r="AF58" i="1"/>
  <c r="M58" i="1"/>
  <c r="V58" i="1"/>
  <c r="AE58" i="1"/>
  <c r="L58" i="1"/>
  <c r="U58" i="1"/>
  <c r="AD58" i="1"/>
  <c r="S57" i="1"/>
  <c r="AB57" i="1"/>
  <c r="AK57" i="1"/>
  <c r="R57" i="1"/>
  <c r="AA57" i="1"/>
  <c r="AJ57" i="1"/>
  <c r="Q57" i="1"/>
  <c r="Z57" i="1"/>
  <c r="AI57" i="1"/>
  <c r="P57" i="1"/>
  <c r="Y57" i="1"/>
  <c r="AH57" i="1"/>
  <c r="O57" i="1"/>
  <c r="X57" i="1"/>
  <c r="AG57" i="1"/>
  <c r="N57" i="1"/>
  <c r="W57" i="1"/>
  <c r="AF57" i="1"/>
  <c r="M57" i="1"/>
  <c r="V57" i="1"/>
  <c r="AE57" i="1"/>
  <c r="L57" i="1"/>
  <c r="U57" i="1"/>
  <c r="AD57" i="1"/>
  <c r="S56" i="1"/>
  <c r="AB56" i="1"/>
  <c r="AK56" i="1"/>
  <c r="R56" i="1"/>
  <c r="AA56" i="1"/>
  <c r="AJ56" i="1"/>
  <c r="Q56" i="1"/>
  <c r="Z56" i="1"/>
  <c r="AI56" i="1"/>
  <c r="P56" i="1"/>
  <c r="Y56" i="1"/>
  <c r="AH56" i="1"/>
  <c r="O56" i="1"/>
  <c r="X56" i="1"/>
  <c r="AG56" i="1"/>
  <c r="N56" i="1"/>
  <c r="W56" i="1"/>
  <c r="AF56" i="1"/>
  <c r="M56" i="1"/>
  <c r="V56" i="1"/>
  <c r="AE56" i="1"/>
  <c r="L56" i="1"/>
  <c r="U56" i="1"/>
  <c r="AD56" i="1"/>
  <c r="S55" i="1"/>
  <c r="AB55" i="1"/>
  <c r="AK55" i="1"/>
  <c r="R55" i="1"/>
  <c r="AA55" i="1"/>
  <c r="AJ55" i="1"/>
  <c r="Q55" i="1"/>
  <c r="Z55" i="1"/>
  <c r="AI55" i="1"/>
  <c r="P55" i="1"/>
  <c r="Y55" i="1"/>
  <c r="AH55" i="1"/>
  <c r="O55" i="1"/>
  <c r="X55" i="1"/>
  <c r="AG55" i="1"/>
  <c r="N55" i="1"/>
  <c r="W55" i="1"/>
  <c r="AF55" i="1"/>
  <c r="M55" i="1"/>
  <c r="V55" i="1"/>
  <c r="AE55" i="1"/>
  <c r="L55" i="1"/>
  <c r="U55" i="1"/>
  <c r="AD55" i="1"/>
  <c r="S54" i="1"/>
  <c r="AB54" i="1"/>
  <c r="AK54" i="1"/>
  <c r="R54" i="1"/>
  <c r="AA54" i="1"/>
  <c r="AJ54" i="1"/>
  <c r="Q54" i="1"/>
  <c r="Z54" i="1"/>
  <c r="AI54" i="1"/>
  <c r="P54" i="1"/>
  <c r="Y54" i="1"/>
  <c r="AH54" i="1"/>
  <c r="O54" i="1"/>
  <c r="X54" i="1"/>
  <c r="AG54" i="1"/>
  <c r="N54" i="1"/>
  <c r="W54" i="1"/>
  <c r="AF54" i="1"/>
  <c r="M54" i="1"/>
  <c r="V54" i="1"/>
  <c r="AE54" i="1"/>
  <c r="L54" i="1"/>
  <c r="U54" i="1"/>
  <c r="AD54" i="1"/>
  <c r="S53" i="1"/>
  <c r="AB53" i="1"/>
  <c r="AK53" i="1"/>
  <c r="R53" i="1"/>
  <c r="AA53" i="1"/>
  <c r="AJ53" i="1"/>
  <c r="Q53" i="1"/>
  <c r="Z53" i="1"/>
  <c r="AI53" i="1"/>
  <c r="P53" i="1"/>
  <c r="Y53" i="1"/>
  <c r="AH53" i="1"/>
  <c r="O53" i="1"/>
  <c r="X53" i="1"/>
  <c r="AG53" i="1"/>
  <c r="N53" i="1"/>
  <c r="W53" i="1"/>
  <c r="AF53" i="1"/>
  <c r="M53" i="1"/>
  <c r="V53" i="1"/>
  <c r="AE53" i="1"/>
  <c r="L53" i="1"/>
  <c r="U53" i="1"/>
  <c r="AD53" i="1"/>
  <c r="S52" i="1"/>
  <c r="AB52" i="1"/>
  <c r="AK52" i="1"/>
  <c r="R52" i="1"/>
  <c r="AA52" i="1"/>
  <c r="AJ52" i="1"/>
  <c r="Q52" i="1"/>
  <c r="Z52" i="1"/>
  <c r="AI52" i="1"/>
  <c r="P52" i="1"/>
  <c r="Y52" i="1"/>
  <c r="AH52" i="1"/>
  <c r="O52" i="1"/>
  <c r="X52" i="1"/>
  <c r="AG52" i="1"/>
  <c r="N52" i="1"/>
  <c r="W52" i="1"/>
  <c r="AF52" i="1"/>
  <c r="M52" i="1"/>
  <c r="V52" i="1"/>
  <c r="AE52" i="1"/>
  <c r="L52" i="1"/>
  <c r="U52" i="1"/>
  <c r="AD52" i="1"/>
  <c r="S51" i="1"/>
  <c r="AB51" i="1"/>
  <c r="AK51" i="1"/>
  <c r="R51" i="1"/>
  <c r="AA51" i="1"/>
  <c r="AJ51" i="1"/>
  <c r="Q51" i="1"/>
  <c r="Z51" i="1"/>
  <c r="AI51" i="1"/>
  <c r="P51" i="1"/>
  <c r="Y51" i="1"/>
  <c r="AH51" i="1"/>
  <c r="O51" i="1"/>
  <c r="X51" i="1"/>
  <c r="AG51" i="1"/>
  <c r="N51" i="1"/>
  <c r="W51" i="1"/>
  <c r="AF51" i="1"/>
  <c r="M51" i="1"/>
  <c r="V51" i="1"/>
  <c r="AE51" i="1"/>
  <c r="L51" i="1"/>
  <c r="U51" i="1"/>
  <c r="AD51" i="1"/>
  <c r="S50" i="1"/>
  <c r="AB50" i="1"/>
  <c r="AK50" i="1"/>
  <c r="R50" i="1"/>
  <c r="AA50" i="1"/>
  <c r="AJ50" i="1"/>
  <c r="Q50" i="1"/>
  <c r="Z50" i="1"/>
  <c r="AI50" i="1"/>
  <c r="P50" i="1"/>
  <c r="Y50" i="1"/>
  <c r="AH50" i="1"/>
  <c r="O50" i="1"/>
  <c r="X50" i="1"/>
  <c r="AG50" i="1"/>
  <c r="N50" i="1"/>
  <c r="W50" i="1"/>
  <c r="AF50" i="1"/>
  <c r="M50" i="1"/>
  <c r="V50" i="1"/>
  <c r="AE50" i="1"/>
  <c r="L50" i="1"/>
  <c r="U50" i="1"/>
  <c r="AD50" i="1"/>
  <c r="S49" i="1"/>
  <c r="AB49" i="1"/>
  <c r="AK49" i="1"/>
  <c r="R49" i="1"/>
  <c r="AA49" i="1"/>
  <c r="AJ49" i="1"/>
  <c r="Q49" i="1"/>
  <c r="Z49" i="1"/>
  <c r="AI49" i="1"/>
  <c r="P49" i="1"/>
  <c r="Y49" i="1"/>
  <c r="AH49" i="1"/>
  <c r="O49" i="1"/>
  <c r="X49" i="1"/>
  <c r="AG49" i="1"/>
  <c r="N49" i="1"/>
  <c r="W49" i="1"/>
  <c r="AF49" i="1"/>
  <c r="M49" i="1"/>
  <c r="V49" i="1"/>
  <c r="AE49" i="1"/>
  <c r="L49" i="1"/>
  <c r="U49" i="1"/>
  <c r="AD49" i="1"/>
  <c r="S48" i="1"/>
  <c r="AB48" i="1"/>
  <c r="AK48" i="1"/>
  <c r="R48" i="1"/>
  <c r="AA48" i="1"/>
  <c r="AJ48" i="1"/>
  <c r="Q48" i="1"/>
  <c r="Z48" i="1"/>
  <c r="AI48" i="1"/>
  <c r="P48" i="1"/>
  <c r="Y48" i="1"/>
  <c r="AH48" i="1"/>
  <c r="O48" i="1"/>
  <c r="X48" i="1"/>
  <c r="AG48" i="1"/>
  <c r="N48" i="1"/>
  <c r="W48" i="1"/>
  <c r="AF48" i="1"/>
  <c r="M48" i="1"/>
  <c r="V48" i="1"/>
  <c r="AE48" i="1"/>
  <c r="L48" i="1"/>
  <c r="U48" i="1"/>
  <c r="AD48" i="1"/>
  <c r="S47" i="1"/>
  <c r="AB47" i="1"/>
  <c r="AK47" i="1"/>
  <c r="R47" i="1"/>
  <c r="AA47" i="1"/>
  <c r="AJ47" i="1"/>
  <c r="Q47" i="1"/>
  <c r="Z47" i="1"/>
  <c r="AI47" i="1"/>
  <c r="P47" i="1"/>
  <c r="Y47" i="1"/>
  <c r="AH47" i="1"/>
  <c r="O47" i="1"/>
  <c r="X47" i="1"/>
  <c r="AG47" i="1"/>
  <c r="N47" i="1"/>
  <c r="W47" i="1"/>
  <c r="AF47" i="1"/>
  <c r="M47" i="1"/>
  <c r="V47" i="1"/>
  <c r="AE47" i="1"/>
  <c r="L47" i="1"/>
  <c r="U47" i="1"/>
  <c r="AD47" i="1"/>
  <c r="S46" i="1"/>
  <c r="AB46" i="1"/>
  <c r="AK46" i="1"/>
  <c r="R46" i="1"/>
  <c r="AA46" i="1"/>
  <c r="AJ46" i="1"/>
  <c r="Q46" i="1"/>
  <c r="Z46" i="1"/>
  <c r="AI46" i="1"/>
  <c r="P46" i="1"/>
  <c r="Y46" i="1"/>
  <c r="AH46" i="1"/>
  <c r="O46" i="1"/>
  <c r="X46" i="1"/>
  <c r="AG46" i="1"/>
  <c r="N46" i="1"/>
  <c r="W46" i="1"/>
  <c r="AF46" i="1"/>
  <c r="M46" i="1"/>
  <c r="V46" i="1"/>
  <c r="AE46" i="1"/>
  <c r="L46" i="1"/>
  <c r="U46" i="1"/>
  <c r="AD46" i="1"/>
  <c r="S45" i="1"/>
  <c r="AB45" i="1"/>
  <c r="AK45" i="1"/>
  <c r="R45" i="1"/>
  <c r="AA45" i="1"/>
  <c r="AJ45" i="1"/>
  <c r="Q45" i="1"/>
  <c r="Z45" i="1"/>
  <c r="AI45" i="1"/>
  <c r="P45" i="1"/>
  <c r="Y45" i="1"/>
  <c r="AH45" i="1"/>
  <c r="O45" i="1"/>
  <c r="X45" i="1"/>
  <c r="AG45" i="1"/>
  <c r="N45" i="1"/>
  <c r="W45" i="1"/>
  <c r="AF45" i="1"/>
  <c r="M45" i="1"/>
  <c r="V45" i="1"/>
  <c r="AE45" i="1"/>
  <c r="L45" i="1"/>
  <c r="U45" i="1"/>
  <c r="AD45" i="1"/>
  <c r="V41" i="1"/>
  <c r="U41" i="1"/>
  <c r="AK36" i="1"/>
  <c r="AJ36" i="1"/>
  <c r="AI36" i="1"/>
  <c r="AH36" i="1"/>
  <c r="AG36" i="1"/>
  <c r="AF36" i="1"/>
  <c r="AE36" i="1"/>
  <c r="AD36" i="1"/>
  <c r="L34" i="1"/>
  <c r="M34" i="1"/>
  <c r="N34" i="1"/>
  <c r="O34" i="1"/>
  <c r="P34" i="1"/>
  <c r="Q34" i="1"/>
  <c r="R34" i="1"/>
  <c r="S34" i="1"/>
  <c r="K35" i="1"/>
  <c r="N26" i="1"/>
  <c r="U26" i="1"/>
  <c r="T26" i="1"/>
  <c r="S26" i="1"/>
  <c r="E9" i="1"/>
  <c r="R26" i="1"/>
  <c r="Q26" i="1"/>
  <c r="P26" i="1"/>
  <c r="I16" i="1"/>
  <c r="C22" i="1"/>
  <c r="F20" i="1"/>
  <c r="F21" i="1"/>
  <c r="I18" i="1"/>
  <c r="L26" i="1"/>
  <c r="N25" i="1"/>
  <c r="U25" i="1"/>
  <c r="T25" i="1"/>
  <c r="S25" i="1"/>
  <c r="R25" i="1"/>
  <c r="Q25" i="1"/>
  <c r="P25" i="1"/>
  <c r="L25" i="1"/>
  <c r="N24" i="1"/>
  <c r="U24" i="1"/>
  <c r="T24" i="1"/>
  <c r="S24" i="1"/>
  <c r="R24" i="1"/>
  <c r="Q24" i="1"/>
  <c r="P24" i="1"/>
  <c r="L24" i="1"/>
  <c r="N23" i="1"/>
  <c r="U23" i="1"/>
  <c r="T23" i="1"/>
  <c r="S23" i="1"/>
  <c r="R23" i="1"/>
  <c r="Q23" i="1"/>
  <c r="P23" i="1"/>
  <c r="L23" i="1"/>
  <c r="F23" i="1"/>
  <c r="E20" i="1"/>
  <c r="E21" i="1"/>
  <c r="E16" i="1"/>
  <c r="E23" i="1"/>
  <c r="C20" i="1"/>
  <c r="C21" i="1"/>
  <c r="C23" i="1"/>
  <c r="N22" i="1"/>
  <c r="U22" i="1"/>
  <c r="T22" i="1"/>
  <c r="S22" i="1"/>
  <c r="R22" i="1"/>
  <c r="Q22" i="1"/>
  <c r="P22" i="1"/>
  <c r="L22" i="1"/>
  <c r="N21" i="1"/>
  <c r="U21" i="1"/>
  <c r="T21" i="1"/>
  <c r="S21" i="1"/>
  <c r="R21" i="1"/>
  <c r="Q21" i="1"/>
  <c r="P21" i="1"/>
  <c r="L21" i="1"/>
  <c r="D20" i="1"/>
  <c r="D21" i="1"/>
  <c r="N20" i="1"/>
  <c r="U20" i="1"/>
  <c r="T20" i="1"/>
  <c r="S20" i="1"/>
  <c r="R20" i="1"/>
  <c r="Q20" i="1"/>
  <c r="P20" i="1"/>
  <c r="L20" i="1"/>
  <c r="N19" i="1"/>
  <c r="U19" i="1"/>
  <c r="T19" i="1"/>
  <c r="S19" i="1"/>
  <c r="R19" i="1"/>
  <c r="Q19" i="1"/>
  <c r="P19" i="1"/>
  <c r="L19" i="1"/>
  <c r="I19" i="1"/>
  <c r="N18" i="1"/>
  <c r="U18" i="1"/>
  <c r="T18" i="1"/>
  <c r="S18" i="1"/>
  <c r="R18" i="1"/>
  <c r="Q18" i="1"/>
  <c r="P18" i="1"/>
  <c r="L18" i="1"/>
  <c r="N17" i="1"/>
  <c r="U17" i="1"/>
  <c r="T17" i="1"/>
  <c r="S17" i="1"/>
  <c r="R17" i="1"/>
  <c r="Q17" i="1"/>
  <c r="P17" i="1"/>
  <c r="L17" i="1"/>
  <c r="N16" i="1"/>
  <c r="U16" i="1"/>
  <c r="T16" i="1"/>
  <c r="S16" i="1"/>
  <c r="R16" i="1"/>
  <c r="Q16" i="1"/>
  <c r="P16" i="1"/>
  <c r="L16" i="1"/>
  <c r="D16" i="1"/>
  <c r="N15" i="1"/>
  <c r="U15" i="1"/>
  <c r="T15" i="1"/>
  <c r="S15" i="1"/>
  <c r="R15" i="1"/>
  <c r="Q15" i="1"/>
  <c r="P15" i="1"/>
  <c r="L15" i="1"/>
  <c r="N14" i="1"/>
  <c r="U14" i="1"/>
  <c r="T14" i="1"/>
  <c r="S14" i="1"/>
  <c r="R14" i="1"/>
  <c r="Q14" i="1"/>
  <c r="P14" i="1"/>
  <c r="L14" i="1"/>
  <c r="N13" i="1"/>
  <c r="U13" i="1"/>
  <c r="T13" i="1"/>
  <c r="S13" i="1"/>
  <c r="R13" i="1"/>
  <c r="Q13" i="1"/>
  <c r="P13" i="1"/>
  <c r="L13" i="1"/>
  <c r="D13" i="1"/>
  <c r="N12" i="1"/>
  <c r="U12" i="1"/>
  <c r="T12" i="1"/>
  <c r="S12" i="1"/>
  <c r="R12" i="1"/>
  <c r="Q12" i="1"/>
  <c r="P12" i="1"/>
  <c r="L12" i="1"/>
  <c r="E12" i="1"/>
  <c r="D12" i="1"/>
  <c r="C12" i="1"/>
  <c r="N11" i="1"/>
  <c r="U11" i="1"/>
  <c r="T11" i="1"/>
  <c r="S11" i="1"/>
  <c r="R11" i="1"/>
  <c r="Q11" i="1"/>
  <c r="P11" i="1"/>
  <c r="L11" i="1"/>
  <c r="I11" i="1"/>
  <c r="N10" i="1"/>
  <c r="U10" i="1"/>
  <c r="T10" i="1"/>
  <c r="S10" i="1"/>
  <c r="R10" i="1"/>
  <c r="Q10" i="1"/>
  <c r="P10" i="1"/>
  <c r="L10" i="1"/>
  <c r="I10" i="1"/>
  <c r="I9" i="1"/>
  <c r="D4" i="1"/>
</calcChain>
</file>

<file path=xl/sharedStrings.xml><?xml version="1.0" encoding="utf-8"?>
<sst xmlns="http://schemas.openxmlformats.org/spreadsheetml/2006/main" count="149" uniqueCount="79">
  <si>
    <t xml:space="preserve">Surface </t>
  </si>
  <si>
    <t>Saturated</t>
  </si>
  <si>
    <t>Injection</t>
  </si>
  <si>
    <t>In situ water</t>
  </si>
  <si>
    <t>Calculated , p17 WOCE station, and CO2SYS, estimating surface t for saturation</t>
  </si>
  <si>
    <t>Source Water</t>
  </si>
  <si>
    <t>w/ OXYGEN</t>
  </si>
  <si>
    <t>water</t>
  </si>
  <si>
    <t>slope</t>
  </si>
  <si>
    <t>for bubbling</t>
  </si>
  <si>
    <t>Bubbling</t>
  </si>
  <si>
    <t>Chamber values</t>
  </si>
  <si>
    <t>ubt</t>
  </si>
  <si>
    <t>Bubbling w/ CO2 = 1, O2 = 2</t>
  </si>
  <si>
    <t>m</t>
  </si>
  <si>
    <t>Calculated as dilution</t>
  </si>
  <si>
    <t>Calculated from equation</t>
  </si>
  <si>
    <t xml:space="preserve">Chamber </t>
  </si>
  <si>
    <t>Chamber</t>
  </si>
  <si>
    <t>pH change</t>
  </si>
  <si>
    <t>Chamber O2 (uM)</t>
  </si>
  <si>
    <t>Desired Chamber O2</t>
  </si>
  <si>
    <t>Injection vol (ml)</t>
  </si>
  <si>
    <t>DIC</t>
  </si>
  <si>
    <t>TA</t>
  </si>
  <si>
    <t>Salinity</t>
  </si>
  <si>
    <t>Temp</t>
  </si>
  <si>
    <t>PO4</t>
  </si>
  <si>
    <t>SIO2</t>
  </si>
  <si>
    <t>pH</t>
  </si>
  <si>
    <t>Depth</t>
  </si>
  <si>
    <t>uM</t>
  </si>
  <si>
    <t>estimated from dilution</t>
  </si>
  <si>
    <t>Salinity ppt</t>
  </si>
  <si>
    <t>Temp C</t>
  </si>
  <si>
    <t>Temperature C</t>
  </si>
  <si>
    <t xml:space="preserve">pH  </t>
  </si>
  <si>
    <t>pCO2</t>
  </si>
  <si>
    <t>Vapor Pressure H20 (mm Hg)</t>
  </si>
  <si>
    <t>pCO2 atmosphere (ppm)</t>
  </si>
  <si>
    <t>SiO2</t>
  </si>
  <si>
    <t>T alk.</t>
  </si>
  <si>
    <t>Chamber TC</t>
  </si>
  <si>
    <t>Estimated or measured O2 (uM)</t>
  </si>
  <si>
    <t>Ambient O2</t>
  </si>
  <si>
    <t>Using CO2sys.exe</t>
  </si>
  <si>
    <t>Chamber Vol ml</t>
  </si>
  <si>
    <t>T Alk (umol/kg)</t>
  </si>
  <si>
    <t>Injection O2 (uM)</t>
  </si>
  <si>
    <t>T Carbon (umol/kg)</t>
  </si>
  <si>
    <t>Inj Vol. (ml)</t>
  </si>
  <si>
    <t>Oxygen uM/kg at Saturation</t>
  </si>
  <si>
    <t>Oxygen uM/L at Saturation</t>
  </si>
  <si>
    <t>Constant for O2 Saturation Calc.</t>
  </si>
  <si>
    <t>O2 Saturation %</t>
  </si>
  <si>
    <t>Used regression based on last results (Dec 2010) to determine injection volumes</t>
  </si>
  <si>
    <t>Hours between flushing</t>
  </si>
  <si>
    <t>H</t>
  </si>
  <si>
    <t>Total Vol (liters)</t>
  </si>
  <si>
    <t>Flushing minutes</t>
  </si>
  <si>
    <t>min</t>
  </si>
  <si>
    <t>all c</t>
  </si>
  <si>
    <t>liters</t>
  </si>
  <si>
    <t>Time per period</t>
  </si>
  <si>
    <t>Total Minutes</t>
  </si>
  <si>
    <t>Number of urchins</t>
  </si>
  <si>
    <t>Injection pump (ml/min)</t>
  </si>
  <si>
    <t>Hours per period (between flushing)</t>
  </si>
  <si>
    <t>ml/s</t>
  </si>
  <si>
    <t>sec / ml</t>
  </si>
  <si>
    <t>Chamber O2</t>
  </si>
  <si>
    <t>O2 uM</t>
  </si>
  <si>
    <t>Injection Vol. (ml)</t>
  </si>
  <si>
    <t>ml</t>
  </si>
  <si>
    <t>Injection period (sec)</t>
  </si>
  <si>
    <t>s</t>
  </si>
  <si>
    <t>Inj. Period (minutes)</t>
  </si>
  <si>
    <t>~ Hours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</si>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</sst>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Verdana"/>
      <family val="2"/>
    </font>
    <font>
      <sz val="12"/>
      <name val="Comic Sans MS"/>
      <family val="4"/>
    </font>
    <font>
      <sz val="12"/>
      <color theme="1"/>
      <name val="Calibri"/>
      <family val="2"/>
      <scheme val="minor"/>
    </font>
    <font>
      <sz val="10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3" fillId="0" borderId="0"/>
    <xf numFmtId="0" fontId="6" fillId="0" borderId="0"/>
    <xf numFmtId="0" fontId="7" fillId="0" borderId="0"/>
    <xf numFmtId="0" fontId="8" fillId="0" borderId="0"/>
    <xf numFmtId="0" fontId="7" fillId="0" borderId="0"/>
  </cellStyleXfs>
  <cellXfs count="41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right" vertical="center"/>
    </xf>
    <xf numFmtId="0" fontId="3" fillId="0" borderId="0" xfId="1" applyFont="1"/>
    <xf numFmtId="0" fontId="1" fillId="2" borderId="0" xfId="1" applyFill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2" borderId="0" xfId="1" applyFill="1"/>
    <xf numFmtId="0" fontId="3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1" fillId="4" borderId="0" xfId="1" applyFill="1" applyAlignment="1">
      <alignment horizontal="center" vertical="center"/>
    </xf>
    <xf numFmtId="164" fontId="1" fillId="0" borderId="0" xfId="1" applyNumberFormat="1" applyAlignment="1">
      <alignment horizontal="center"/>
    </xf>
    <xf numFmtId="164" fontId="2" fillId="2" borderId="0" xfId="1" applyNumberFormat="1" applyFont="1" applyFill="1" applyAlignment="1">
      <alignment horizontal="center"/>
    </xf>
    <xf numFmtId="0" fontId="1" fillId="5" borderId="0" xfId="1" applyFill="1" applyAlignment="1">
      <alignment horizontal="center" vertical="center"/>
    </xf>
    <xf numFmtId="164" fontId="1" fillId="3" borderId="0" xfId="1" applyNumberFormat="1" applyFill="1" applyAlignment="1">
      <alignment horizontal="center" vertical="center"/>
    </xf>
    <xf numFmtId="1" fontId="1" fillId="3" borderId="0" xfId="1" applyNumberFormat="1" applyFill="1" applyAlignment="1">
      <alignment horizontal="center" vertical="center"/>
    </xf>
    <xf numFmtId="1" fontId="1" fillId="5" borderId="0" xfId="1" applyNumberFormat="1" applyFill="1" applyAlignment="1">
      <alignment horizontal="center" vertical="center"/>
    </xf>
    <xf numFmtId="2" fontId="1" fillId="4" borderId="0" xfId="1" applyNumberFormat="1" applyFill="1" applyAlignment="1">
      <alignment horizontal="center" vertical="center"/>
    </xf>
    <xf numFmtId="0" fontId="1" fillId="4" borderId="0" xfId="1" applyFill="1" applyAlignment="1">
      <alignment horizontal="center"/>
    </xf>
    <xf numFmtId="164" fontId="1" fillId="5" borderId="0" xfId="1" applyNumberFormat="1" applyFill="1" applyAlignment="1">
      <alignment horizontal="center" vertical="center"/>
    </xf>
    <xf numFmtId="164" fontId="1" fillId="5" borderId="0" xfId="1" applyNumberFormat="1" applyFill="1" applyAlignment="1">
      <alignment horizontal="center"/>
    </xf>
    <xf numFmtId="2" fontId="1" fillId="3" borderId="0" xfId="1" applyNumberFormat="1" applyFill="1" applyAlignment="1">
      <alignment horizontal="center"/>
    </xf>
    <xf numFmtId="164" fontId="1" fillId="3" borderId="0" xfId="1" applyNumberFormat="1" applyFill="1" applyAlignment="1">
      <alignment horizontal="center"/>
    </xf>
    <xf numFmtId="2" fontId="1" fillId="0" borderId="0" xfId="1" applyNumberFormat="1" applyAlignment="1">
      <alignment horizontal="center"/>
    </xf>
    <xf numFmtId="164" fontId="1" fillId="0" borderId="0" xfId="1" applyNumberForma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right"/>
    </xf>
    <xf numFmtId="1" fontId="2" fillId="0" borderId="0" xfId="1" applyNumberFormat="1" applyFont="1"/>
    <xf numFmtId="1" fontId="1" fillId="0" borderId="0" xfId="1" applyNumberFormat="1" applyAlignment="1">
      <alignment horizontal="center"/>
    </xf>
    <xf numFmtId="164" fontId="3" fillId="0" borderId="0" xfId="1" applyNumberFormat="1" applyFont="1" applyAlignment="1">
      <alignment horizontal="center"/>
    </xf>
    <xf numFmtId="1" fontId="1" fillId="6" borderId="0" xfId="1" applyNumberFormat="1" applyFill="1" applyAlignment="1">
      <alignment horizontal="center"/>
    </xf>
    <xf numFmtId="164" fontId="1" fillId="0" borderId="0" xfId="1" applyNumberFormat="1"/>
    <xf numFmtId="0" fontId="1" fillId="0" borderId="0" xfId="1" applyAlignment="1">
      <alignment horizontal="right"/>
    </xf>
  </cellXfs>
  <cellStyles count="8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2/Allocentrotus/BRS%20deployments/September%20-%20October%202010/WF%20BRS%20and%20Deadwood%20cruise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ise Plan original"/>
      <sheetName val="Cruise Plan 23 sept"/>
      <sheetName val="pH Mixing for 3207m"/>
      <sheetName val="pH Mixing for 650m "/>
      <sheetName val="TC"/>
      <sheetName val="WOCE info"/>
      <sheetName val="P17Nst10"/>
      <sheetName val="ROVCTD"/>
      <sheetName val="Salinity"/>
      <sheetName val="Temp"/>
      <sheetName val="Sept 23 2010 inj sched"/>
      <sheetName val="Oct 17 2010 inj sched"/>
      <sheetName val="Berthing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7"/>
  <sheetViews>
    <sheetView tabSelected="1" topLeftCell="A40" zoomScaleNormal="100" workbookViewId="0">
      <selection activeCell="N53" sqref="N53"/>
    </sheetView>
  </sheetViews>
  <sheetFormatPr defaultColWidth="7.7109375" defaultRowHeight="12.75" x14ac:dyDescent="0.2"/>
  <cols>
    <col min="1" max="1" width="7.7109375" style="5"/>
    <col min="2" max="2" width="27.7109375" style="5" customWidth="1"/>
    <col min="3" max="3" width="12.42578125" style="5" customWidth="1"/>
    <col min="4" max="4" width="10" style="5" customWidth="1"/>
    <col min="5" max="5" width="9.42578125" style="5" customWidth="1"/>
    <col min="6" max="6" width="12.140625" style="5" customWidth="1"/>
    <col min="7" max="7" width="11.28515625" style="5" customWidth="1"/>
    <col min="8" max="8" width="17.7109375" style="40" customWidth="1"/>
    <col min="9" max="10" width="7.7109375" style="5"/>
    <col min="11" max="11" width="15.42578125" style="5" customWidth="1"/>
    <col min="12" max="12" width="13.28515625" style="5" customWidth="1"/>
    <col min="13" max="15" width="7.7109375" style="5"/>
    <col min="16" max="16" width="14.85546875" style="5" customWidth="1"/>
    <col min="17" max="19" width="8" style="6" bestFit="1" customWidth="1"/>
    <col min="20" max="20" width="18.42578125" style="6" customWidth="1"/>
    <col min="21" max="22" width="8" style="6" bestFit="1" customWidth="1"/>
    <col min="23" max="28" width="8.140625" style="6" bestFit="1" customWidth="1"/>
    <col min="29" max="29" width="17.7109375" style="6" customWidth="1"/>
    <col min="30" max="33" width="8.42578125" style="6" bestFit="1" customWidth="1"/>
    <col min="34" max="35" width="8.7109375" style="6" bestFit="1" customWidth="1"/>
    <col min="36" max="16384" width="7.7109375" style="5"/>
  </cols>
  <sheetData>
    <row r="2" spans="2:37" x14ac:dyDescent="0.2">
      <c r="B2" s="1"/>
      <c r="C2" s="2" t="s">
        <v>0</v>
      </c>
      <c r="D2" s="2" t="s">
        <v>1</v>
      </c>
      <c r="E2" s="2" t="s">
        <v>2</v>
      </c>
      <c r="F2" s="3" t="s">
        <v>3</v>
      </c>
      <c r="G2" s="1"/>
      <c r="H2" s="4" t="s">
        <v>4</v>
      </c>
      <c r="I2" s="1"/>
      <c r="J2" s="1"/>
      <c r="N2" s="6"/>
      <c r="O2" s="6"/>
      <c r="P2" s="6"/>
    </row>
    <row r="3" spans="2:37" x14ac:dyDescent="0.2">
      <c r="B3" s="1"/>
      <c r="C3" s="2" t="s">
        <v>5</v>
      </c>
      <c r="D3" s="2" t="s">
        <v>6</v>
      </c>
      <c r="E3" s="2" t="s">
        <v>7</v>
      </c>
      <c r="F3" s="3"/>
      <c r="G3" s="1"/>
      <c r="H3" s="7"/>
      <c r="I3" s="1"/>
      <c r="J3" s="1"/>
      <c r="M3" s="8" t="s">
        <v>8</v>
      </c>
      <c r="N3" s="9">
        <v>8.1165000000000003</v>
      </c>
      <c r="O3" s="6">
        <v>8.1165000000000003</v>
      </c>
      <c r="P3" s="6"/>
    </row>
    <row r="4" spans="2:37" x14ac:dyDescent="0.2">
      <c r="B4" s="1"/>
      <c r="C4" s="10" t="s">
        <v>9</v>
      </c>
      <c r="D4" s="11" t="str">
        <f>IF(D6=1,"CO2","Oxygen")</f>
        <v>Oxygen</v>
      </c>
      <c r="E4" s="2"/>
      <c r="F4" s="3"/>
      <c r="G4" s="1"/>
      <c r="H4" s="7"/>
      <c r="I4" s="2"/>
      <c r="J4" s="1"/>
      <c r="N4" s="12">
        <v>-73.040000000000006</v>
      </c>
      <c r="O4" s="5">
        <v>-68.296999999999997</v>
      </c>
      <c r="P4" s="6"/>
    </row>
    <row r="5" spans="2:37" x14ac:dyDescent="0.2">
      <c r="B5" s="5" t="s">
        <v>10</v>
      </c>
      <c r="C5" s="2"/>
      <c r="D5" s="2"/>
      <c r="E5" s="2"/>
      <c r="F5" s="3"/>
      <c r="G5" s="1"/>
      <c r="H5" s="4" t="s">
        <v>11</v>
      </c>
      <c r="I5" s="6"/>
      <c r="J5" s="6"/>
      <c r="L5" s="13"/>
      <c r="M5" s="13" t="s">
        <v>12</v>
      </c>
      <c r="N5" s="12"/>
      <c r="AJ5" s="6"/>
      <c r="AK5" s="6"/>
    </row>
    <row r="6" spans="2:37" x14ac:dyDescent="0.2">
      <c r="B6" s="14" t="s">
        <v>13</v>
      </c>
      <c r="C6" s="2"/>
      <c r="D6" s="2">
        <v>2</v>
      </c>
      <c r="E6" s="2"/>
      <c r="F6" s="2"/>
      <c r="G6" s="1" t="s">
        <v>14</v>
      </c>
      <c r="H6" s="4" t="s">
        <v>14</v>
      </c>
      <c r="I6" s="6"/>
      <c r="J6" s="6"/>
      <c r="L6" s="8" t="s">
        <v>15</v>
      </c>
      <c r="N6" s="15" t="s">
        <v>16</v>
      </c>
      <c r="P6" s="5" t="s">
        <v>17</v>
      </c>
      <c r="Q6" s="6" t="s">
        <v>18</v>
      </c>
      <c r="AJ6" s="6"/>
      <c r="AK6" s="6"/>
    </row>
    <row r="7" spans="2:37" x14ac:dyDescent="0.2">
      <c r="B7" s="1"/>
      <c r="C7" s="2"/>
      <c r="D7" s="2"/>
      <c r="E7" s="2"/>
      <c r="F7" s="2"/>
      <c r="G7" s="1" t="s">
        <v>19</v>
      </c>
      <c r="H7" s="4" t="s">
        <v>20</v>
      </c>
      <c r="I7" s="6">
        <v>9</v>
      </c>
      <c r="J7" s="6"/>
      <c r="K7" s="8" t="s">
        <v>21</v>
      </c>
      <c r="L7" s="8" t="s">
        <v>22</v>
      </c>
      <c r="N7" s="8" t="s">
        <v>22</v>
      </c>
      <c r="P7" s="5" t="s">
        <v>23</v>
      </c>
      <c r="Q7" s="6" t="s">
        <v>24</v>
      </c>
      <c r="R7" s="6" t="s">
        <v>25</v>
      </c>
      <c r="S7" s="6" t="s">
        <v>26</v>
      </c>
      <c r="T7" s="6" t="s">
        <v>27</v>
      </c>
      <c r="U7" s="6" t="s">
        <v>28</v>
      </c>
      <c r="V7" s="6" t="s">
        <v>29</v>
      </c>
      <c r="AJ7" s="6"/>
      <c r="AK7" s="6"/>
    </row>
    <row r="8" spans="2:37" x14ac:dyDescent="0.2">
      <c r="B8" s="1" t="s">
        <v>30</v>
      </c>
      <c r="C8" s="16">
        <v>1</v>
      </c>
      <c r="D8" s="16">
        <v>1</v>
      </c>
      <c r="E8" s="16">
        <v>1</v>
      </c>
      <c r="F8" s="16">
        <v>650</v>
      </c>
      <c r="G8" s="1"/>
      <c r="H8" s="4" t="s">
        <v>25</v>
      </c>
      <c r="I8" s="6"/>
      <c r="J8" s="6"/>
      <c r="K8" s="8" t="s">
        <v>31</v>
      </c>
      <c r="N8" s="12"/>
      <c r="P8" s="5" t="s">
        <v>32</v>
      </c>
      <c r="AJ8" s="6"/>
      <c r="AK8" s="6"/>
    </row>
    <row r="9" spans="2:37" ht="18" customHeight="1" x14ac:dyDescent="0.2">
      <c r="B9" s="1" t="s">
        <v>33</v>
      </c>
      <c r="C9" s="16">
        <v>33.6</v>
      </c>
      <c r="D9" s="16">
        <v>33.6</v>
      </c>
      <c r="E9" s="16">
        <f>D9</f>
        <v>33.6</v>
      </c>
      <c r="F9" s="16">
        <v>34.253</v>
      </c>
      <c r="G9" s="1"/>
      <c r="H9" s="4" t="s">
        <v>34</v>
      </c>
      <c r="I9" s="6">
        <f>$F10</f>
        <v>5</v>
      </c>
      <c r="J9" s="6"/>
      <c r="N9" s="12"/>
      <c r="AJ9" s="6"/>
      <c r="AK9" s="6"/>
    </row>
    <row r="10" spans="2:37" ht="18" customHeight="1" x14ac:dyDescent="0.2">
      <c r="B10" s="1" t="s">
        <v>35</v>
      </c>
      <c r="C10" s="16">
        <v>6</v>
      </c>
      <c r="D10" s="16">
        <v>6</v>
      </c>
      <c r="E10" s="16">
        <v>5</v>
      </c>
      <c r="F10" s="16">
        <v>5</v>
      </c>
      <c r="G10" s="1"/>
      <c r="H10" s="4" t="s">
        <v>36</v>
      </c>
      <c r="I10" s="6">
        <f>$F11</f>
        <v>7.6260000000000003</v>
      </c>
      <c r="J10" s="6"/>
      <c r="K10" s="5">
        <v>9</v>
      </c>
      <c r="L10" s="17">
        <f>($I$17*(K10-$I$16))/$I$18</f>
        <v>0</v>
      </c>
      <c r="M10" s="17"/>
      <c r="N10" s="18">
        <f>K10*N$3+N$4</f>
        <v>8.4999999999979536E-3</v>
      </c>
      <c r="O10" s="17"/>
      <c r="P10" s="17">
        <f>(($I$17-$N10)*$F$19+($N10*$E$19))/$I$17</f>
        <v>2320.2981476122941</v>
      </c>
      <c r="Q10" s="17">
        <f>(($I$17-$N10)*$F$18+($N10*$E$18))/$I$17</f>
        <v>2342.0995152954047</v>
      </c>
      <c r="R10" s="17">
        <f>(($I$17-$N10)*$F$9+($N10*$E$9))/$I$17</f>
        <v>34.252997570897158</v>
      </c>
      <c r="S10" s="17">
        <f>(($I$17-$N10)*$F$10+($N10*$E$10))/$I$17</f>
        <v>5</v>
      </c>
      <c r="T10" s="17">
        <f>(($I$17-$N10)*$F$14+($N10*$E$14))/$I$17</f>
        <v>3.1599896214442014</v>
      </c>
      <c r="U10" s="17">
        <f>(($I$17-$N10)*$F$15+($N10*$E$15))/$I$17</f>
        <v>96.8496533785558</v>
      </c>
      <c r="V10" s="6">
        <v>7.6440000000000001</v>
      </c>
      <c r="AJ10" s="6"/>
      <c r="AK10" s="6"/>
    </row>
    <row r="11" spans="2:37" ht="18" customHeight="1" x14ac:dyDescent="0.2">
      <c r="B11" s="1" t="s">
        <v>29</v>
      </c>
      <c r="C11" s="19">
        <v>8.0399999999999991</v>
      </c>
      <c r="D11" s="19">
        <v>8.0399999999999991</v>
      </c>
      <c r="E11" s="19">
        <v>8.0399999999999991</v>
      </c>
      <c r="F11" s="19">
        <v>7.6260000000000003</v>
      </c>
      <c r="G11" s="1"/>
      <c r="H11" s="4" t="s">
        <v>37</v>
      </c>
      <c r="I11" s="6">
        <f>$F13</f>
        <v>1057.2</v>
      </c>
      <c r="J11" s="6"/>
      <c r="K11" s="5">
        <v>20</v>
      </c>
      <c r="L11" s="17">
        <f t="shared" ref="L11:L26" si="0">($I$17*(K11-$I$16))/$I$18</f>
        <v>81.055502886121303</v>
      </c>
      <c r="M11" s="17"/>
      <c r="N11" s="18">
        <f>K11*N$3+N$4</f>
        <v>89.29</v>
      </c>
      <c r="O11" s="17"/>
      <c r="P11" s="17">
        <f t="shared" ref="P11:P26" si="1">(($I$17-$N11)*$F$19+($N11*$E$19))/$I$17</f>
        <v>2308.0214796614296</v>
      </c>
      <c r="Q11" s="17">
        <f t="shared" ref="Q11:Q26" si="2">(($I$17-$N11)*$F$18+($N11*$E$18))/$I$17</f>
        <v>2337.0083207877465</v>
      </c>
      <c r="R11" s="17">
        <f t="shared" ref="R11:R26" si="3">(($I$17-$N11)*$F$9+($N11*$E$9))/$I$17</f>
        <v>34.227482989059084</v>
      </c>
      <c r="S11" s="17">
        <f t="shared" ref="S11:S26" si="4">(($I$17-$N11)*$F$10+($N11*$E$10))/$I$17</f>
        <v>5</v>
      </c>
      <c r="T11" s="17">
        <f t="shared" ref="T11:T26" si="5">(($I$17-$N11)*$F$14+($N11*$E$14))/$I$17</f>
        <v>3.0509763238512035</v>
      </c>
      <c r="U11" s="17">
        <f t="shared" ref="U11:U26" si="6">(($I$17-$N11)*$F$15+($N11*$E$15))/$I$17</f>
        <v>93.208843676148803</v>
      </c>
      <c r="V11" s="6">
        <v>7.6689999999999996</v>
      </c>
      <c r="AJ11" s="6"/>
      <c r="AK11" s="6"/>
    </row>
    <row r="12" spans="2:37" ht="18" customHeight="1" x14ac:dyDescent="0.2">
      <c r="B12" s="1" t="s">
        <v>38</v>
      </c>
      <c r="C12" s="20">
        <f>4.6399383*EXP(0.0652139*C10)</f>
        <v>6.8619006684635</v>
      </c>
      <c r="D12" s="20">
        <f>4.6399383*EXP(0.0652139*D10)</f>
        <v>6.8619006684635</v>
      </c>
      <c r="E12" s="20">
        <f>4.6399383*EXP(0.0652139*E10)</f>
        <v>6.4286886097741132</v>
      </c>
      <c r="F12" s="2"/>
      <c r="G12" s="1"/>
      <c r="H12" s="4" t="s">
        <v>27</v>
      </c>
      <c r="I12" s="6"/>
      <c r="J12" s="6"/>
      <c r="K12" s="5">
        <v>30</v>
      </c>
      <c r="L12" s="17">
        <f t="shared" si="0"/>
        <v>154.74232369168612</v>
      </c>
      <c r="M12" s="17"/>
      <c r="N12" s="18">
        <f t="shared" ref="N12:N19" si="7">K12*N$3+N$4</f>
        <v>170.45499999999998</v>
      </c>
      <c r="O12" s="17"/>
      <c r="P12" s="17">
        <f t="shared" si="1"/>
        <v>2296.8608724333712</v>
      </c>
      <c r="Q12" s="17">
        <f t="shared" si="2"/>
        <v>2332.37996214442</v>
      </c>
      <c r="R12" s="17">
        <f t="shared" si="3"/>
        <v>34.204287914660831</v>
      </c>
      <c r="S12" s="17">
        <f t="shared" si="4"/>
        <v>5</v>
      </c>
      <c r="T12" s="17">
        <f t="shared" si="5"/>
        <v>2.9518733260393875</v>
      </c>
      <c r="U12" s="17">
        <f t="shared" si="6"/>
        <v>89.899016673960617</v>
      </c>
      <c r="V12" s="6">
        <v>7.6920000000000002</v>
      </c>
      <c r="AJ12" s="6"/>
      <c r="AK12" s="6"/>
    </row>
    <row r="13" spans="2:37" ht="18" customHeight="1" x14ac:dyDescent="0.2">
      <c r="B13" s="1" t="s">
        <v>39</v>
      </c>
      <c r="C13" s="16">
        <v>400</v>
      </c>
      <c r="D13" s="21">
        <f>IF(D6=1,(1000000*(760-D12)/760),C13)</f>
        <v>400</v>
      </c>
      <c r="E13" s="22">
        <v>400</v>
      </c>
      <c r="F13" s="19">
        <v>1057.2</v>
      </c>
      <c r="G13" s="1"/>
      <c r="H13" s="4" t="s">
        <v>40</v>
      </c>
      <c r="I13" s="6"/>
      <c r="J13" s="6"/>
      <c r="K13" s="5">
        <v>40</v>
      </c>
      <c r="L13" s="17">
        <f t="shared" si="0"/>
        <v>228.42914449725095</v>
      </c>
      <c r="M13" s="17"/>
      <c r="N13" s="18">
        <f t="shared" si="7"/>
        <v>251.62</v>
      </c>
      <c r="O13" s="17"/>
      <c r="P13" s="17">
        <f t="shared" si="1"/>
        <v>2285.7002652053134</v>
      </c>
      <c r="Q13" s="17">
        <f t="shared" si="2"/>
        <v>2327.7516035010945</v>
      </c>
      <c r="R13" s="17">
        <f t="shared" si="3"/>
        <v>34.181092840262586</v>
      </c>
      <c r="S13" s="17">
        <f t="shared" si="4"/>
        <v>5.0000000000000009</v>
      </c>
      <c r="T13" s="17">
        <f t="shared" si="5"/>
        <v>2.8527703282275714</v>
      </c>
      <c r="U13" s="17">
        <f t="shared" si="6"/>
        <v>86.589189671772431</v>
      </c>
      <c r="V13" s="6">
        <v>7.7140000000000004</v>
      </c>
      <c r="AJ13" s="6"/>
      <c r="AK13" s="6"/>
    </row>
    <row r="14" spans="2:37" ht="18" customHeight="1" x14ac:dyDescent="0.2">
      <c r="B14" s="1" t="s">
        <v>27</v>
      </c>
      <c r="C14" s="16">
        <v>0.37</v>
      </c>
      <c r="D14" s="16">
        <v>0.37</v>
      </c>
      <c r="E14" s="16">
        <v>0.37</v>
      </c>
      <c r="F14" s="16">
        <v>3.16</v>
      </c>
      <c r="G14" s="1"/>
      <c r="H14" s="4" t="s">
        <v>41</v>
      </c>
      <c r="I14" s="6"/>
      <c r="J14" s="6"/>
      <c r="K14" s="5">
        <v>50</v>
      </c>
      <c r="L14" s="17">
        <f t="shared" si="0"/>
        <v>302.11596530281577</v>
      </c>
      <c r="M14" s="17"/>
      <c r="N14" s="18">
        <f t="shared" si="7"/>
        <v>332.78499999999997</v>
      </c>
      <c r="O14" s="17"/>
      <c r="P14" s="17">
        <f t="shared" si="1"/>
        <v>2274.539657977255</v>
      </c>
      <c r="Q14" s="17">
        <f t="shared" si="2"/>
        <v>2323.123244857768</v>
      </c>
      <c r="R14" s="17">
        <f t="shared" si="3"/>
        <v>34.157897765864341</v>
      </c>
      <c r="S14" s="17">
        <f t="shared" si="4"/>
        <v>5</v>
      </c>
      <c r="T14" s="17">
        <f t="shared" si="5"/>
        <v>2.7536673304157548</v>
      </c>
      <c r="U14" s="17">
        <f t="shared" si="6"/>
        <v>83.279362669584245</v>
      </c>
      <c r="V14" s="6">
        <v>7.7359999999999998</v>
      </c>
      <c r="AJ14" s="6"/>
      <c r="AK14" s="6"/>
    </row>
    <row r="15" spans="2:37" ht="18" customHeight="1" x14ac:dyDescent="0.2">
      <c r="B15" s="1" t="s">
        <v>40</v>
      </c>
      <c r="C15" s="23">
        <v>3.67</v>
      </c>
      <c r="D15" s="23">
        <v>3.67</v>
      </c>
      <c r="E15" s="23">
        <v>3.67</v>
      </c>
      <c r="F15" s="16">
        <v>96.85</v>
      </c>
      <c r="G15" s="1"/>
      <c r="H15" s="4" t="s">
        <v>42</v>
      </c>
      <c r="I15" s="6"/>
      <c r="J15" s="6"/>
      <c r="K15" s="5">
        <v>60</v>
      </c>
      <c r="L15" s="17">
        <f t="shared" si="0"/>
        <v>375.80278610838059</v>
      </c>
      <c r="M15" s="17"/>
      <c r="N15" s="18">
        <f t="shared" si="7"/>
        <v>413.95</v>
      </c>
      <c r="O15" s="17"/>
      <c r="P15" s="17">
        <f t="shared" si="1"/>
        <v>2263.3790507491963</v>
      </c>
      <c r="Q15" s="17">
        <f t="shared" si="2"/>
        <v>2318.494886214442</v>
      </c>
      <c r="R15" s="17">
        <f t="shared" si="3"/>
        <v>34.134702691466082</v>
      </c>
      <c r="S15" s="17">
        <f t="shared" si="4"/>
        <v>5</v>
      </c>
      <c r="T15" s="17">
        <f t="shared" si="5"/>
        <v>2.6545643326039388</v>
      </c>
      <c r="U15" s="17">
        <f t="shared" si="6"/>
        <v>79.969535667396045</v>
      </c>
      <c r="V15" s="6">
        <v>7.7590000000000003</v>
      </c>
      <c r="AJ15" s="6"/>
      <c r="AK15" s="6"/>
    </row>
    <row r="16" spans="2:37" ht="18" customHeight="1" x14ac:dyDescent="0.2">
      <c r="B16" s="5" t="s">
        <v>43</v>
      </c>
      <c r="C16" s="24">
        <v>200</v>
      </c>
      <c r="D16" s="20">
        <f>D21</f>
        <v>311.58104234269558</v>
      </c>
      <c r="E16" s="20">
        <f>E21</f>
        <v>311.58104234269558</v>
      </c>
      <c r="F16" s="16">
        <v>9</v>
      </c>
      <c r="G16" s="1"/>
      <c r="H16" s="4" t="s">
        <v>44</v>
      </c>
      <c r="I16" s="6">
        <f>$F16</f>
        <v>9</v>
      </c>
      <c r="J16" s="6"/>
      <c r="K16" s="5">
        <v>70</v>
      </c>
      <c r="L16" s="17">
        <f t="shared" si="0"/>
        <v>449.48960691394541</v>
      </c>
      <c r="M16" s="17"/>
      <c r="N16" s="18">
        <f t="shared" si="7"/>
        <v>495.11499999999995</v>
      </c>
      <c r="O16" s="17"/>
      <c r="P16" s="17">
        <f t="shared" si="1"/>
        <v>2252.2184435211379</v>
      </c>
      <c r="Q16" s="17">
        <f t="shared" si="2"/>
        <v>2313.866527571116</v>
      </c>
      <c r="R16" s="17">
        <f t="shared" si="3"/>
        <v>34.111507617067836</v>
      </c>
      <c r="S16" s="17">
        <f t="shared" si="4"/>
        <v>5</v>
      </c>
      <c r="T16" s="17">
        <f t="shared" si="5"/>
        <v>2.5554613347921227</v>
      </c>
      <c r="U16" s="17">
        <f t="shared" si="6"/>
        <v>76.659708665207859</v>
      </c>
      <c r="V16" s="6">
        <v>7.7809999999999997</v>
      </c>
      <c r="AJ16" s="6"/>
      <c r="AK16" s="6"/>
    </row>
    <row r="17" spans="2:37" ht="18" customHeight="1" x14ac:dyDescent="0.2">
      <c r="B17" s="1" t="s">
        <v>45</v>
      </c>
      <c r="C17" s="2"/>
      <c r="D17" s="2"/>
      <c r="E17" s="2"/>
      <c r="F17" s="2"/>
      <c r="G17" s="1"/>
      <c r="H17" s="4" t="s">
        <v>46</v>
      </c>
      <c r="I17" s="6">
        <v>2285</v>
      </c>
      <c r="J17" s="6"/>
      <c r="K17" s="5">
        <v>80</v>
      </c>
      <c r="L17" s="17">
        <f t="shared" si="0"/>
        <v>523.17642771951023</v>
      </c>
      <c r="M17" s="17"/>
      <c r="N17" s="18">
        <f t="shared" si="7"/>
        <v>576.28000000000009</v>
      </c>
      <c r="O17" s="17"/>
      <c r="P17" s="17">
        <f t="shared" si="1"/>
        <v>2241.0578362930796</v>
      </c>
      <c r="Q17" s="17">
        <f t="shared" si="2"/>
        <v>2309.23816892779</v>
      </c>
      <c r="R17" s="17">
        <f t="shared" si="3"/>
        <v>34.088312542669584</v>
      </c>
      <c r="S17" s="17">
        <f t="shared" si="4"/>
        <v>5</v>
      </c>
      <c r="T17" s="17">
        <f t="shared" si="5"/>
        <v>2.4563583369803061</v>
      </c>
      <c r="U17" s="17">
        <f t="shared" si="6"/>
        <v>73.349881663019687</v>
      </c>
      <c r="V17" s="6">
        <v>7.8029999999999999</v>
      </c>
      <c r="AJ17" s="6"/>
      <c r="AK17" s="6"/>
    </row>
    <row r="18" spans="2:37" ht="18" customHeight="1" x14ac:dyDescent="0.2">
      <c r="B18" s="1" t="s">
        <v>47</v>
      </c>
      <c r="C18" s="16">
        <v>2211.8000000000002</v>
      </c>
      <c r="D18" s="16">
        <v>2211.8000000000002</v>
      </c>
      <c r="E18" s="16">
        <v>2211.8000000000002</v>
      </c>
      <c r="F18" s="19">
        <v>2342.1</v>
      </c>
      <c r="G18" s="1"/>
      <c r="H18" s="4" t="s">
        <v>48</v>
      </c>
      <c r="I18" s="17">
        <f>$F21</f>
        <v>310.09615763303998</v>
      </c>
      <c r="J18" s="6"/>
      <c r="K18" s="5">
        <v>90</v>
      </c>
      <c r="L18" s="17">
        <f t="shared" si="0"/>
        <v>596.86324852507505</v>
      </c>
      <c r="M18" s="17"/>
      <c r="N18" s="18">
        <f t="shared" si="7"/>
        <v>657.44500000000005</v>
      </c>
      <c r="O18" s="17"/>
      <c r="P18" s="17">
        <f t="shared" si="1"/>
        <v>2229.8972290650213</v>
      </c>
      <c r="Q18" s="17">
        <f t="shared" si="2"/>
        <v>2304.6098102844639</v>
      </c>
      <c r="R18" s="17">
        <f t="shared" si="3"/>
        <v>34.065117468271332</v>
      </c>
      <c r="S18" s="17">
        <f t="shared" si="4"/>
        <v>5</v>
      </c>
      <c r="T18" s="17">
        <f t="shared" si="5"/>
        <v>2.3572553391684901</v>
      </c>
      <c r="U18" s="17">
        <f t="shared" si="6"/>
        <v>70.040054660831501</v>
      </c>
      <c r="V18" s="6">
        <v>7.8239999999999998</v>
      </c>
      <c r="AJ18" s="6"/>
      <c r="AK18" s="6"/>
    </row>
    <row r="19" spans="2:37" ht="17.25" customHeight="1" x14ac:dyDescent="0.2">
      <c r="B19" s="1" t="s">
        <v>49</v>
      </c>
      <c r="C19" s="19">
        <v>2006.1</v>
      </c>
      <c r="D19" s="19">
        <v>2006.1</v>
      </c>
      <c r="E19" s="25">
        <v>2006.1</v>
      </c>
      <c r="F19" s="26">
        <v>2320.29931640625</v>
      </c>
      <c r="G19" s="1"/>
      <c r="H19" s="4" t="s">
        <v>50</v>
      </c>
      <c r="I19" s="27">
        <f>(I17*(I7-I16))/I18</f>
        <v>0</v>
      </c>
      <c r="J19" s="6"/>
      <c r="K19" s="5">
        <v>100</v>
      </c>
      <c r="L19" s="17">
        <f t="shared" si="0"/>
        <v>670.55006933063987</v>
      </c>
      <c r="M19" s="17"/>
      <c r="N19" s="18">
        <f t="shared" si="7"/>
        <v>738.61</v>
      </c>
      <c r="O19" s="17"/>
      <c r="P19" s="17">
        <f t="shared" si="1"/>
        <v>2218.736621836963</v>
      </c>
      <c r="Q19" s="17">
        <f t="shared" si="2"/>
        <v>2299.9814516411375</v>
      </c>
      <c r="R19" s="17">
        <f t="shared" si="3"/>
        <v>34.041922393873087</v>
      </c>
      <c r="S19" s="17">
        <f t="shared" si="4"/>
        <v>5</v>
      </c>
      <c r="T19" s="17">
        <f t="shared" si="5"/>
        <v>2.258152341356674</v>
      </c>
      <c r="U19" s="17">
        <f t="shared" si="6"/>
        <v>66.730227658643315</v>
      </c>
      <c r="V19" s="6">
        <v>7.8460000000000001</v>
      </c>
      <c r="AJ19" s="6"/>
      <c r="AK19" s="6"/>
    </row>
    <row r="20" spans="2:37" ht="15" customHeight="1" x14ac:dyDescent="0.2">
      <c r="B20" s="1" t="s">
        <v>51</v>
      </c>
      <c r="C20" s="20">
        <f>(EXP((-177.7888+(255.5907/$C$22)+(146.4813*(LN($C$22)))-(22.204*$C$22))+(C9*(-0.037362+$C$22*(0.016504-0.0020564*$C$22)))))*1000/22.392</f>
        <v>303.9815047245811</v>
      </c>
      <c r="D20" s="20">
        <f>(EXP((-177.7888+(255.5907/$C$22)+(146.4813*(LN($C$22)))-(22.204*$C$22))+(D9*(-0.037362+$C$22*(0.016504-0.0020564*$C$22)))))*1000/22.392</f>
        <v>303.9815047245811</v>
      </c>
      <c r="E20" s="20">
        <f>(EXP((-177.7888+(255.5907/$C$22)+(146.4813*(LN($C$22)))-(22.204*$C$22))+(E9*(-0.037362+$C$22*(0.016504-0.0020564*$C$22)))))*1000/22.392</f>
        <v>303.9815047245811</v>
      </c>
      <c r="F20" s="20">
        <f>(EXP((-177.7888+(255.5907/$C$22)+(146.4813*(LN($C$22)))-(22.204*$C$22))+(F9*(-0.037362+$C$22*(0.016504-0.0020564*$C$22)))))*1000/22.392</f>
        <v>302.53283671516095</v>
      </c>
      <c r="G20" s="1"/>
      <c r="H20" s="7"/>
      <c r="I20" s="6"/>
      <c r="J20" s="6"/>
      <c r="K20" s="5">
        <v>110</v>
      </c>
      <c r="L20" s="17">
        <f t="shared" si="0"/>
        <v>744.23689013620469</v>
      </c>
      <c r="M20" s="17"/>
      <c r="N20" s="18">
        <f>K20*N$3+N$4</f>
        <v>819.77500000000009</v>
      </c>
      <c r="O20" s="17"/>
      <c r="P20" s="17">
        <f t="shared" si="1"/>
        <v>2207.5760146089051</v>
      </c>
      <c r="Q20" s="17">
        <f t="shared" si="2"/>
        <v>2295.3530929978119</v>
      </c>
      <c r="R20" s="17">
        <f t="shared" si="3"/>
        <v>34.018727319474834</v>
      </c>
      <c r="S20" s="17">
        <f t="shared" si="4"/>
        <v>5</v>
      </c>
      <c r="T20" s="17">
        <f t="shared" si="5"/>
        <v>2.1590493435448579</v>
      </c>
      <c r="U20" s="17">
        <f t="shared" si="6"/>
        <v>63.420400656455136</v>
      </c>
      <c r="V20" s="6">
        <v>7.867</v>
      </c>
      <c r="AJ20" s="6"/>
      <c r="AK20" s="6"/>
    </row>
    <row r="21" spans="2:37" ht="15.75" customHeight="1" x14ac:dyDescent="0.2">
      <c r="B21" s="1" t="s">
        <v>52</v>
      </c>
      <c r="C21" s="28">
        <f>C20*1.025</f>
        <v>311.58104234269558</v>
      </c>
      <c r="D21" s="28">
        <f>D20*1.025</f>
        <v>311.58104234269558</v>
      </c>
      <c r="E21" s="28">
        <f>E20*1.025</f>
        <v>311.58104234269558</v>
      </c>
      <c r="F21" s="28">
        <f>F20*1.025</f>
        <v>310.09615763303998</v>
      </c>
      <c r="G21" s="1"/>
      <c r="H21" s="7"/>
      <c r="I21" s="1"/>
      <c r="J21" s="1"/>
      <c r="K21" s="1">
        <v>120</v>
      </c>
      <c r="L21" s="17">
        <f t="shared" si="0"/>
        <v>817.92371094176951</v>
      </c>
      <c r="M21" s="17"/>
      <c r="N21" s="18">
        <f>K21*N$3+N$4</f>
        <v>900.94</v>
      </c>
      <c r="O21" s="17"/>
      <c r="P21" s="17">
        <f t="shared" si="1"/>
        <v>2196.4154073808463</v>
      </c>
      <c r="Q21" s="17">
        <f t="shared" si="2"/>
        <v>2290.7247343544859</v>
      </c>
      <c r="R21" s="17">
        <f t="shared" si="3"/>
        <v>33.995532245076589</v>
      </c>
      <c r="S21" s="17">
        <f t="shared" si="4"/>
        <v>5</v>
      </c>
      <c r="T21" s="17">
        <f t="shared" si="5"/>
        <v>2.0599463457330414</v>
      </c>
      <c r="U21" s="17">
        <f t="shared" si="6"/>
        <v>60.11057365426695</v>
      </c>
      <c r="V21" s="6">
        <v>7.8879999999999999</v>
      </c>
      <c r="X21" s="29"/>
    </row>
    <row r="22" spans="2:37" ht="17.25" customHeight="1" x14ac:dyDescent="0.2">
      <c r="B22" s="1" t="s">
        <v>53</v>
      </c>
      <c r="C22" s="11">
        <f>(C10+273.15)/100</f>
        <v>2.7914999999999996</v>
      </c>
      <c r="D22" s="2"/>
      <c r="E22" s="2"/>
      <c r="F22" s="2"/>
      <c r="G22" s="1"/>
      <c r="H22" s="7"/>
      <c r="I22" s="1"/>
      <c r="J22" s="1"/>
      <c r="K22" s="1">
        <v>130</v>
      </c>
      <c r="L22" s="30">
        <f t="shared" si="0"/>
        <v>891.61053174733433</v>
      </c>
      <c r="M22" s="30"/>
      <c r="N22" s="17">
        <f>K22*N$3+N$4</f>
        <v>982.10500000000002</v>
      </c>
      <c r="O22" s="17"/>
      <c r="P22" s="17">
        <f t="shared" si="1"/>
        <v>2185.2548001527884</v>
      </c>
      <c r="Q22" s="17">
        <f t="shared" si="2"/>
        <v>2286.0963757111595</v>
      </c>
      <c r="R22" s="17">
        <f t="shared" si="3"/>
        <v>33.972337170678337</v>
      </c>
      <c r="S22" s="17">
        <f t="shared" si="4"/>
        <v>5</v>
      </c>
      <c r="T22" s="17">
        <f t="shared" si="5"/>
        <v>1.9608433479212257</v>
      </c>
      <c r="U22" s="17">
        <f t="shared" si="6"/>
        <v>56.800746652078772</v>
      </c>
      <c r="V22" s="6">
        <v>7.9080000000000004</v>
      </c>
    </row>
    <row r="23" spans="2:37" ht="15" customHeight="1" x14ac:dyDescent="0.2">
      <c r="B23" s="5" t="s">
        <v>54</v>
      </c>
      <c r="C23" s="28">
        <f>100*C16/C21</f>
        <v>64.188757600992929</v>
      </c>
      <c r="D23" s="28">
        <v>100</v>
      </c>
      <c r="E23" s="28">
        <f>100*E16/E21</f>
        <v>100</v>
      </c>
      <c r="F23" s="28">
        <f>100*F16/F21</f>
        <v>2.902325545952225</v>
      </c>
      <c r="G23" s="1"/>
      <c r="H23" s="7"/>
      <c r="I23" s="1"/>
      <c r="J23" s="1"/>
      <c r="K23" s="1">
        <v>140</v>
      </c>
      <c r="L23" s="30">
        <f t="shared" si="0"/>
        <v>965.29735255289916</v>
      </c>
      <c r="M23" s="30"/>
      <c r="N23" s="17">
        <f>K23*N$3+N$4</f>
        <v>1063.27</v>
      </c>
      <c r="O23" s="17"/>
      <c r="P23" s="17">
        <f t="shared" si="1"/>
        <v>2174.0941929247297</v>
      </c>
      <c r="Q23" s="17">
        <f t="shared" si="2"/>
        <v>2281.4680170678334</v>
      </c>
      <c r="R23" s="17">
        <f t="shared" si="3"/>
        <v>33.949142096280092</v>
      </c>
      <c r="S23" s="17">
        <f t="shared" si="4"/>
        <v>5</v>
      </c>
      <c r="T23" s="17">
        <f t="shared" si="5"/>
        <v>1.8617403501094094</v>
      </c>
      <c r="U23" s="17">
        <f t="shared" si="6"/>
        <v>53.490919649890586</v>
      </c>
      <c r="V23" s="6">
        <v>7.9290000000000003</v>
      </c>
    </row>
    <row r="24" spans="2:37" ht="15" customHeight="1" x14ac:dyDescent="0.2">
      <c r="D24" s="2"/>
      <c r="E24" s="2"/>
      <c r="F24" s="2"/>
      <c r="G24" s="1"/>
      <c r="H24" s="7"/>
      <c r="I24" s="1"/>
      <c r="J24" s="1"/>
      <c r="K24" s="1">
        <v>150</v>
      </c>
      <c r="L24" s="30">
        <f t="shared" si="0"/>
        <v>1038.984173358464</v>
      </c>
      <c r="M24" s="30"/>
      <c r="N24" s="17">
        <f>K24*N$3+N$4</f>
        <v>1144.4350000000002</v>
      </c>
      <c r="O24" s="17"/>
      <c r="P24" s="17">
        <f t="shared" si="1"/>
        <v>2162.9335856966713</v>
      </c>
      <c r="Q24" s="17">
        <f t="shared" si="2"/>
        <v>2276.8396584245079</v>
      </c>
      <c r="R24" s="17">
        <f t="shared" si="3"/>
        <v>33.925947021881839</v>
      </c>
      <c r="S24" s="17">
        <f t="shared" si="4"/>
        <v>5</v>
      </c>
      <c r="T24" s="17">
        <f t="shared" si="5"/>
        <v>1.7626373522975929</v>
      </c>
      <c r="U24" s="17">
        <f t="shared" si="6"/>
        <v>50.1810926477024</v>
      </c>
      <c r="V24" s="6">
        <v>7.9489999999999998</v>
      </c>
    </row>
    <row r="25" spans="2:37" x14ac:dyDescent="0.2">
      <c r="B25" s="1"/>
      <c r="C25" s="1"/>
      <c r="D25" s="1"/>
      <c r="E25" s="1"/>
      <c r="F25" s="1"/>
      <c r="G25" s="1"/>
      <c r="H25" s="7"/>
      <c r="I25" s="1"/>
      <c r="J25" s="1"/>
      <c r="K25" s="1">
        <v>160</v>
      </c>
      <c r="L25" s="30">
        <f t="shared" si="0"/>
        <v>1112.6709941640288</v>
      </c>
      <c r="M25" s="30"/>
      <c r="N25" s="17">
        <f>K25*N$3+N$4</f>
        <v>1225.6000000000001</v>
      </c>
      <c r="O25" s="17"/>
      <c r="P25" s="17">
        <f t="shared" si="1"/>
        <v>2151.7729784686135</v>
      </c>
      <c r="Q25" s="17">
        <f t="shared" si="2"/>
        <v>2272.2112997811819</v>
      </c>
      <c r="R25" s="17">
        <f t="shared" si="3"/>
        <v>33.902751947483587</v>
      </c>
      <c r="S25" s="17">
        <f t="shared" si="4"/>
        <v>5</v>
      </c>
      <c r="T25" s="17">
        <f t="shared" si="5"/>
        <v>1.6635343544857768</v>
      </c>
      <c r="U25" s="17">
        <f t="shared" si="6"/>
        <v>46.871265645514221</v>
      </c>
      <c r="V25" s="6">
        <v>7.968</v>
      </c>
    </row>
    <row r="26" spans="2:37" x14ac:dyDescent="0.2">
      <c r="B26" s="1"/>
      <c r="C26" s="1"/>
      <c r="D26" s="1"/>
      <c r="E26" s="1"/>
      <c r="F26" s="1"/>
      <c r="G26" s="1"/>
      <c r="H26" s="7"/>
      <c r="I26" s="1"/>
      <c r="J26" s="1"/>
      <c r="K26" s="1">
        <v>170</v>
      </c>
      <c r="L26" s="30">
        <f t="shared" si="0"/>
        <v>1186.3578149695936</v>
      </c>
      <c r="M26" s="30"/>
      <c r="N26" s="17">
        <f>K26*N$3+N$4</f>
        <v>1306.7650000000001</v>
      </c>
      <c r="O26" s="17"/>
      <c r="P26" s="17">
        <f t="shared" si="1"/>
        <v>2140.6123712405547</v>
      </c>
      <c r="Q26" s="17">
        <f t="shared" si="2"/>
        <v>2267.5829411378559</v>
      </c>
      <c r="R26" s="17">
        <f t="shared" si="3"/>
        <v>33.879556873085335</v>
      </c>
      <c r="S26" s="17">
        <f t="shared" si="4"/>
        <v>5</v>
      </c>
      <c r="T26" s="17">
        <f t="shared" si="5"/>
        <v>1.5644313566739603</v>
      </c>
      <c r="U26" s="17">
        <f t="shared" si="6"/>
        <v>43.561438643326035</v>
      </c>
      <c r="V26" s="6">
        <v>7.9880000000000004</v>
      </c>
    </row>
    <row r="27" spans="2:37" x14ac:dyDescent="0.2">
      <c r="B27" s="1"/>
      <c r="C27" s="1"/>
      <c r="D27" s="1"/>
      <c r="E27" s="1"/>
      <c r="F27" s="1"/>
      <c r="G27" s="1"/>
      <c r="H27" s="7"/>
      <c r="I27" s="1"/>
      <c r="J27" s="1"/>
      <c r="K27" s="1"/>
      <c r="L27" s="1"/>
      <c r="M27" s="1"/>
    </row>
    <row r="28" spans="2:37" x14ac:dyDescent="0.2">
      <c r="B28" s="1"/>
      <c r="C28" s="1"/>
      <c r="D28" s="1"/>
      <c r="E28" s="1"/>
      <c r="F28" s="1"/>
      <c r="G28" s="1"/>
      <c r="H28" s="7"/>
      <c r="I28" s="1"/>
      <c r="J28" s="1"/>
      <c r="K28" s="1"/>
      <c r="L28" s="1"/>
      <c r="M28" s="1"/>
    </row>
    <row r="29" spans="2:37" x14ac:dyDescent="0.2">
      <c r="B29" s="1"/>
      <c r="C29" s="1"/>
      <c r="D29" s="1"/>
      <c r="E29" s="1"/>
      <c r="F29" s="1"/>
      <c r="G29" s="1"/>
      <c r="H29" s="7"/>
      <c r="I29" s="1"/>
      <c r="J29" s="1"/>
      <c r="K29" s="1"/>
      <c r="L29" s="1"/>
      <c r="M29" s="1"/>
    </row>
    <row r="30" spans="2:37" x14ac:dyDescent="0.2">
      <c r="B30" s="1"/>
      <c r="C30" s="1"/>
      <c r="D30" s="1"/>
      <c r="E30" s="1"/>
      <c r="F30" s="1"/>
      <c r="G30" s="1"/>
      <c r="H30" s="7"/>
      <c r="I30" s="1"/>
      <c r="J30" s="1"/>
      <c r="K30" s="1"/>
      <c r="L30" s="1"/>
      <c r="M30" s="1"/>
    </row>
    <row r="31" spans="2:37" x14ac:dyDescent="0.2">
      <c r="B31" s="1"/>
      <c r="C31" s="1"/>
      <c r="D31" s="1"/>
      <c r="E31" s="1"/>
      <c r="F31" s="1"/>
      <c r="G31" s="1"/>
      <c r="H31" s="7"/>
      <c r="I31" s="1"/>
      <c r="J31" s="1"/>
      <c r="K31" s="1"/>
      <c r="L31" s="1"/>
      <c r="M31" s="1"/>
    </row>
    <row r="32" spans="2:37" ht="15" x14ac:dyDescent="0.2">
      <c r="B32" s="31"/>
      <c r="C32" s="1"/>
      <c r="D32" s="1"/>
      <c r="E32" s="1"/>
      <c r="F32" s="1"/>
      <c r="G32" s="1"/>
      <c r="H32" s="7"/>
      <c r="I32" s="1"/>
      <c r="J32" s="1"/>
      <c r="K32" s="1"/>
      <c r="L32" s="1"/>
      <c r="M32" s="32" t="s">
        <v>55</v>
      </c>
    </row>
    <row r="33" spans="1:37" x14ac:dyDescent="0.2">
      <c r="E33" s="33"/>
      <c r="F33" s="33"/>
      <c r="G33" s="33"/>
      <c r="H33" s="34"/>
      <c r="I33" s="33"/>
      <c r="J33" s="33"/>
      <c r="K33" s="33"/>
      <c r="L33" s="33"/>
      <c r="M33" s="33"/>
    </row>
    <row r="34" spans="1:37" x14ac:dyDescent="0.2">
      <c r="B34" s="8" t="s">
        <v>56</v>
      </c>
      <c r="C34" s="5">
        <v>6</v>
      </c>
      <c r="D34" s="8" t="s">
        <v>57</v>
      </c>
      <c r="E34" s="33"/>
      <c r="F34" s="33"/>
      <c r="G34" s="33"/>
      <c r="H34" s="34"/>
      <c r="I34" s="33"/>
      <c r="J34" s="33"/>
      <c r="K34" s="33" t="s">
        <v>58</v>
      </c>
      <c r="L34" s="35">
        <f>SUM(L45:L114)/1000</f>
        <v>5.9499999999985671E-4</v>
      </c>
      <c r="M34" s="35">
        <f t="shared" ref="M34:S34" si="8">SUM(M45:M114)/1000</f>
        <v>5.9499999999985671E-4</v>
      </c>
      <c r="N34" s="35">
        <f t="shared" si="8"/>
        <v>21.785280999999994</v>
      </c>
      <c r="O34" s="35">
        <f t="shared" si="8"/>
        <v>21.785280999999998</v>
      </c>
      <c r="P34" s="35">
        <f t="shared" si="8"/>
        <v>21.785280999999994</v>
      </c>
      <c r="Q34" s="35">
        <f t="shared" si="8"/>
        <v>21.785280999999998</v>
      </c>
      <c r="R34" s="35">
        <f t="shared" si="8"/>
        <v>21.135960999999991</v>
      </c>
      <c r="S34" s="35">
        <f t="shared" si="8"/>
        <v>14.772625000000009</v>
      </c>
    </row>
    <row r="35" spans="1:37" x14ac:dyDescent="0.2">
      <c r="B35" s="8" t="s">
        <v>59</v>
      </c>
      <c r="C35" s="5">
        <v>20</v>
      </c>
      <c r="D35" s="8" t="s">
        <v>60</v>
      </c>
      <c r="E35" s="33"/>
      <c r="F35" s="33"/>
      <c r="G35" s="33"/>
      <c r="H35" s="34"/>
      <c r="I35" s="33"/>
      <c r="J35" s="33" t="s">
        <v>61</v>
      </c>
      <c r="K35" s="35">
        <f>SUM(L34:S34)</f>
        <v>123.05089999999998</v>
      </c>
      <c r="L35" s="33" t="s">
        <v>62</v>
      </c>
      <c r="M35" s="33"/>
    </row>
    <row r="36" spans="1:37" x14ac:dyDescent="0.2">
      <c r="B36" s="8" t="s">
        <v>63</v>
      </c>
      <c r="C36" s="5">
        <f>C34+C35/60</f>
        <v>6.333333333333333</v>
      </c>
      <c r="D36" s="8" t="s">
        <v>57</v>
      </c>
      <c r="E36" s="33"/>
      <c r="F36" s="33"/>
      <c r="G36" s="33"/>
      <c r="H36" s="34"/>
      <c r="I36" s="33"/>
      <c r="J36" s="33"/>
      <c r="K36" s="33"/>
      <c r="L36" s="33"/>
      <c r="M36" s="33"/>
      <c r="AC36" s="13" t="s">
        <v>64</v>
      </c>
      <c r="AD36" s="36">
        <f>SUM(AD45:AD114)</f>
        <v>0</v>
      </c>
      <c r="AE36" s="36">
        <f t="shared" ref="AE36:AK36" si="9">SUM(AE45:AE114)</f>
        <v>0</v>
      </c>
      <c r="AF36" s="36">
        <f t="shared" si="9"/>
        <v>146.20993959731535</v>
      </c>
      <c r="AG36" s="36">
        <f t="shared" si="9"/>
        <v>194.51143750000028</v>
      </c>
      <c r="AH36" s="36">
        <f t="shared" si="9"/>
        <v>165.04000757575767</v>
      </c>
      <c r="AI36" s="36">
        <f t="shared" si="9"/>
        <v>181.54400833333312</v>
      </c>
      <c r="AJ36" s="36">
        <f t="shared" si="9"/>
        <v>185.403166666667</v>
      </c>
      <c r="AK36" s="36">
        <f t="shared" si="9"/>
        <v>184.65781249999972</v>
      </c>
    </row>
    <row r="37" spans="1:37" x14ac:dyDescent="0.2">
      <c r="E37" s="33"/>
      <c r="F37" s="33"/>
      <c r="G37" s="33"/>
      <c r="H37" s="34"/>
      <c r="I37" s="33"/>
      <c r="J37" s="33"/>
      <c r="K37" s="33"/>
      <c r="L37" s="33"/>
      <c r="M37" s="33"/>
    </row>
    <row r="38" spans="1:37" x14ac:dyDescent="0.2">
      <c r="A38" s="6"/>
      <c r="B38" s="6"/>
      <c r="C38" s="6" t="s">
        <v>17</v>
      </c>
      <c r="D38" s="6" t="s">
        <v>17</v>
      </c>
      <c r="E38" s="6" t="s">
        <v>17</v>
      </c>
      <c r="F38" s="6" t="s">
        <v>17</v>
      </c>
      <c r="G38" s="6" t="s">
        <v>17</v>
      </c>
      <c r="H38" s="6" t="s">
        <v>17</v>
      </c>
      <c r="I38" s="6" t="s">
        <v>17</v>
      </c>
      <c r="J38" s="6" t="s">
        <v>17</v>
      </c>
      <c r="K38" s="6"/>
      <c r="L38" s="6" t="s">
        <v>17</v>
      </c>
      <c r="M38" s="6" t="s">
        <v>17</v>
      </c>
      <c r="N38" s="6" t="s">
        <v>17</v>
      </c>
      <c r="O38" s="6" t="s">
        <v>17</v>
      </c>
      <c r="P38" s="6" t="s">
        <v>17</v>
      </c>
      <c r="Q38" s="6" t="s">
        <v>17</v>
      </c>
      <c r="R38" s="6" t="s">
        <v>17</v>
      </c>
      <c r="S38" s="6" t="s">
        <v>17</v>
      </c>
      <c r="U38" s="6" t="s">
        <v>17</v>
      </c>
      <c r="V38" s="6" t="s">
        <v>17</v>
      </c>
      <c r="W38" s="6" t="s">
        <v>17</v>
      </c>
      <c r="X38" s="6" t="s">
        <v>17</v>
      </c>
      <c r="Y38" s="6" t="s">
        <v>17</v>
      </c>
      <c r="Z38" s="6" t="s">
        <v>17</v>
      </c>
      <c r="AA38" s="6" t="s">
        <v>17</v>
      </c>
      <c r="AB38" s="6" t="s">
        <v>17</v>
      </c>
      <c r="AD38" s="6" t="s">
        <v>17</v>
      </c>
      <c r="AE38" s="6" t="s">
        <v>17</v>
      </c>
      <c r="AF38" s="6" t="s">
        <v>17</v>
      </c>
      <c r="AG38" s="6" t="s">
        <v>17</v>
      </c>
      <c r="AH38" s="6" t="s">
        <v>17</v>
      </c>
      <c r="AI38" s="6" t="s">
        <v>17</v>
      </c>
      <c r="AJ38" s="6" t="s">
        <v>17</v>
      </c>
      <c r="AK38" s="6" t="s">
        <v>17</v>
      </c>
    </row>
    <row r="39" spans="1:37" x14ac:dyDescent="0.2">
      <c r="A39" s="6"/>
      <c r="B39" s="6"/>
      <c r="C39" s="6">
        <v>1</v>
      </c>
      <c r="D39" s="6">
        <v>2</v>
      </c>
      <c r="E39" s="6">
        <v>3</v>
      </c>
      <c r="F39" s="6">
        <v>4</v>
      </c>
      <c r="G39" s="6">
        <v>5</v>
      </c>
      <c r="H39" s="6">
        <v>6</v>
      </c>
      <c r="I39" s="6">
        <v>7</v>
      </c>
      <c r="J39" s="6">
        <v>8</v>
      </c>
      <c r="K39" s="6"/>
      <c r="L39" s="6">
        <v>1</v>
      </c>
      <c r="M39" s="6">
        <v>2</v>
      </c>
      <c r="N39" s="6">
        <v>3</v>
      </c>
      <c r="O39" s="6">
        <v>4</v>
      </c>
      <c r="P39" s="6">
        <v>5</v>
      </c>
      <c r="Q39" s="6">
        <v>6</v>
      </c>
      <c r="R39" s="6">
        <v>7</v>
      </c>
      <c r="S39" s="6">
        <v>8</v>
      </c>
      <c r="U39" s="6">
        <v>1</v>
      </c>
      <c r="V39" s="6">
        <v>2</v>
      </c>
      <c r="W39" s="6">
        <v>3</v>
      </c>
      <c r="X39" s="6">
        <v>4</v>
      </c>
      <c r="Y39" s="6">
        <v>5</v>
      </c>
      <c r="Z39" s="6">
        <v>6</v>
      </c>
      <c r="AA39" s="6">
        <v>7</v>
      </c>
      <c r="AB39" s="6">
        <v>8</v>
      </c>
      <c r="AD39" s="6">
        <v>1</v>
      </c>
      <c r="AE39" s="6">
        <v>2</v>
      </c>
      <c r="AF39" s="6">
        <v>3</v>
      </c>
      <c r="AG39" s="6">
        <v>4</v>
      </c>
      <c r="AH39" s="6">
        <v>5</v>
      </c>
      <c r="AI39" s="6">
        <v>6</v>
      </c>
      <c r="AJ39" s="6">
        <v>7</v>
      </c>
      <c r="AK39" s="6">
        <v>8</v>
      </c>
    </row>
    <row r="40" spans="1:37" x14ac:dyDescent="0.2">
      <c r="A40" s="6"/>
      <c r="B40" s="13" t="s">
        <v>65</v>
      </c>
      <c r="C40" s="6">
        <v>0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/>
      <c r="L40" s="6">
        <v>0</v>
      </c>
      <c r="M40" s="6">
        <v>1</v>
      </c>
      <c r="N40" s="6">
        <v>1</v>
      </c>
      <c r="O40" s="6">
        <v>1</v>
      </c>
      <c r="P40" s="6">
        <v>0</v>
      </c>
      <c r="Q40" s="6">
        <v>1</v>
      </c>
      <c r="R40" s="6">
        <v>1</v>
      </c>
      <c r="S40" s="6">
        <v>1</v>
      </c>
      <c r="T40" s="13" t="s">
        <v>66</v>
      </c>
      <c r="U40" s="6">
        <v>0</v>
      </c>
      <c r="V40" s="6">
        <v>0</v>
      </c>
      <c r="W40" s="6">
        <v>149</v>
      </c>
      <c r="X40" s="6">
        <v>112</v>
      </c>
      <c r="Y40" s="6">
        <v>132</v>
      </c>
      <c r="Z40" s="6">
        <v>120</v>
      </c>
      <c r="AA40" s="6">
        <v>114</v>
      </c>
      <c r="AB40" s="6">
        <v>80</v>
      </c>
    </row>
    <row r="41" spans="1:37" x14ac:dyDescent="0.2">
      <c r="A41" s="6"/>
      <c r="B41" s="13" t="s">
        <v>67</v>
      </c>
      <c r="C41" s="6">
        <v>6</v>
      </c>
      <c r="D41" s="6">
        <v>6</v>
      </c>
      <c r="E41" s="6">
        <v>6</v>
      </c>
      <c r="F41" s="6">
        <v>6</v>
      </c>
      <c r="G41" s="6">
        <v>6</v>
      </c>
      <c r="H41" s="6">
        <v>6</v>
      </c>
      <c r="I41" s="6">
        <v>6</v>
      </c>
      <c r="J41" s="6">
        <v>6</v>
      </c>
      <c r="K41" s="6"/>
      <c r="L41" s="6">
        <v>6</v>
      </c>
      <c r="M41" s="6">
        <v>6</v>
      </c>
      <c r="N41" s="6">
        <v>6</v>
      </c>
      <c r="O41" s="6">
        <v>6</v>
      </c>
      <c r="P41" s="6">
        <v>6</v>
      </c>
      <c r="Q41" s="6">
        <v>6</v>
      </c>
      <c r="R41" s="6">
        <v>6</v>
      </c>
      <c r="S41" s="6">
        <v>6</v>
      </c>
      <c r="T41" s="13" t="s">
        <v>68</v>
      </c>
      <c r="U41" s="29">
        <f>U40/60</f>
        <v>0</v>
      </c>
      <c r="V41" s="29">
        <f t="shared" ref="V41:AB41" si="10">V40/60</f>
        <v>0</v>
      </c>
      <c r="W41" s="29">
        <f t="shared" si="10"/>
        <v>2.4833333333333334</v>
      </c>
      <c r="X41" s="29">
        <f t="shared" si="10"/>
        <v>1.8666666666666667</v>
      </c>
      <c r="Y41" s="29">
        <f t="shared" si="10"/>
        <v>2.2000000000000002</v>
      </c>
      <c r="Z41" s="29">
        <f t="shared" si="10"/>
        <v>2</v>
      </c>
      <c r="AA41" s="29">
        <f t="shared" si="10"/>
        <v>1.9</v>
      </c>
      <c r="AB41" s="29">
        <f t="shared" si="10"/>
        <v>1.3333333333333333</v>
      </c>
    </row>
    <row r="42" spans="1:37" x14ac:dyDescent="0.2">
      <c r="A42" s="6"/>
      <c r="B42" s="13"/>
      <c r="C42" s="6"/>
      <c r="D42" s="6"/>
      <c r="E42" s="6"/>
      <c r="F42" s="6"/>
      <c r="G42" s="6"/>
      <c r="H42" s="6"/>
      <c r="I42" s="6"/>
      <c r="J42" s="6"/>
      <c r="K42" s="6"/>
      <c r="T42" s="13" t="s">
        <v>69</v>
      </c>
      <c r="U42" s="6">
        <v>0</v>
      </c>
      <c r="V42" s="6">
        <v>0</v>
      </c>
      <c r="W42" s="29">
        <f t="shared" ref="W42:AB42" si="11">1/W41</f>
        <v>0.40268456375838924</v>
      </c>
      <c r="X42" s="29">
        <f t="shared" si="11"/>
        <v>0.5357142857142857</v>
      </c>
      <c r="Y42" s="29">
        <f t="shared" si="11"/>
        <v>0.45454545454545453</v>
      </c>
      <c r="Z42" s="29">
        <f t="shared" si="11"/>
        <v>0.5</v>
      </c>
      <c r="AA42" s="29">
        <f t="shared" si="11"/>
        <v>0.52631578947368418</v>
      </c>
      <c r="AB42" s="29">
        <f t="shared" si="11"/>
        <v>0.75</v>
      </c>
    </row>
    <row r="43" spans="1:37" x14ac:dyDescent="0.2">
      <c r="A43" s="6"/>
      <c r="B43" s="13" t="s">
        <v>70</v>
      </c>
      <c r="C43" s="13" t="s">
        <v>71</v>
      </c>
      <c r="D43" s="13" t="s">
        <v>71</v>
      </c>
      <c r="E43" s="13" t="s">
        <v>71</v>
      </c>
      <c r="F43" s="13" t="s">
        <v>71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72</v>
      </c>
      <c r="L43" s="13" t="s">
        <v>73</v>
      </c>
      <c r="M43" s="13" t="s">
        <v>73</v>
      </c>
      <c r="N43" s="13" t="s">
        <v>73</v>
      </c>
      <c r="O43" s="13" t="s">
        <v>73</v>
      </c>
      <c r="P43" s="13" t="s">
        <v>73</v>
      </c>
      <c r="Q43" s="13" t="s">
        <v>73</v>
      </c>
      <c r="R43" s="13" t="s">
        <v>73</v>
      </c>
      <c r="S43" s="13" t="s">
        <v>73</v>
      </c>
      <c r="T43" s="13" t="s">
        <v>74</v>
      </c>
      <c r="U43" s="13" t="s">
        <v>75</v>
      </c>
      <c r="V43" s="13" t="s">
        <v>75</v>
      </c>
      <c r="W43" s="13" t="s">
        <v>75</v>
      </c>
      <c r="X43" s="13" t="s">
        <v>75</v>
      </c>
      <c r="Y43" s="13" t="s">
        <v>75</v>
      </c>
      <c r="Z43" s="13" t="s">
        <v>75</v>
      </c>
      <c r="AA43" s="13" t="s">
        <v>75</v>
      </c>
      <c r="AB43" s="13" t="s">
        <v>75</v>
      </c>
      <c r="AC43" s="13" t="s">
        <v>76</v>
      </c>
      <c r="AD43" s="13" t="s">
        <v>60</v>
      </c>
      <c r="AE43" s="13" t="s">
        <v>60</v>
      </c>
      <c r="AF43" s="13" t="s">
        <v>60</v>
      </c>
      <c r="AG43" s="13" t="s">
        <v>60</v>
      </c>
      <c r="AH43" s="13" t="s">
        <v>60</v>
      </c>
      <c r="AI43" s="13" t="s">
        <v>60</v>
      </c>
      <c r="AJ43" s="13" t="s">
        <v>60</v>
      </c>
      <c r="AK43" s="13" t="s">
        <v>60</v>
      </c>
    </row>
    <row r="44" spans="1:37" x14ac:dyDescent="0.2">
      <c r="A44" s="37" t="s">
        <v>77</v>
      </c>
      <c r="B44" s="13" t="s">
        <v>78</v>
      </c>
      <c r="C44" s="6"/>
      <c r="D44" s="6"/>
      <c r="E44" s="6"/>
      <c r="F44" s="6"/>
      <c r="G44" s="6"/>
      <c r="H44" s="6"/>
      <c r="I44" s="6"/>
      <c r="J44" s="6"/>
      <c r="K44" s="13" t="s">
        <v>78</v>
      </c>
      <c r="L44" s="6"/>
      <c r="M44" s="6"/>
      <c r="N44" s="6"/>
      <c r="O44" s="6"/>
      <c r="P44" s="6"/>
    </row>
    <row r="45" spans="1:37" x14ac:dyDescent="0.2">
      <c r="A45" s="17">
        <v>0</v>
      </c>
      <c r="B45" s="6">
        <v>1</v>
      </c>
      <c r="C45" s="9">
        <v>9</v>
      </c>
      <c r="D45" s="9">
        <v>9</v>
      </c>
      <c r="E45" s="9">
        <v>9</v>
      </c>
      <c r="F45" s="9">
        <v>9</v>
      </c>
      <c r="G45" s="9">
        <v>9</v>
      </c>
      <c r="H45" s="9">
        <v>9</v>
      </c>
      <c r="I45" s="9">
        <v>9</v>
      </c>
      <c r="J45" s="9">
        <v>9</v>
      </c>
      <c r="K45" s="6"/>
      <c r="L45" s="38">
        <f>$N$3*C45+$N$4</f>
        <v>8.4999999999979536E-3</v>
      </c>
      <c r="M45" s="38">
        <f t="shared" ref="M45:S108" si="12">$N$3*D45+$N$4</f>
        <v>8.4999999999979536E-3</v>
      </c>
      <c r="N45" s="38">
        <f t="shared" si="12"/>
        <v>8.4999999999979536E-3</v>
      </c>
      <c r="O45" s="38">
        <f t="shared" si="12"/>
        <v>8.4999999999979536E-3</v>
      </c>
      <c r="P45" s="38">
        <f t="shared" si="12"/>
        <v>8.4999999999979536E-3</v>
      </c>
      <c r="Q45" s="38">
        <f t="shared" si="12"/>
        <v>8.4999999999979536E-3</v>
      </c>
      <c r="R45" s="38">
        <f t="shared" si="12"/>
        <v>8.4999999999979536E-3</v>
      </c>
      <c r="S45" s="38">
        <f t="shared" si="12"/>
        <v>8.4999999999979536E-3</v>
      </c>
      <c r="U45" s="38">
        <f>L45*U$42</f>
        <v>0</v>
      </c>
      <c r="V45" s="38">
        <f t="shared" ref="V45:AB108" si="13">M45*V$42</f>
        <v>0</v>
      </c>
      <c r="W45" s="38">
        <f t="shared" si="13"/>
        <v>3.4228187919454847E-3</v>
      </c>
      <c r="X45" s="38">
        <f t="shared" si="13"/>
        <v>4.5535714285703322E-3</v>
      </c>
      <c r="Y45" s="38">
        <f t="shared" si="13"/>
        <v>3.8636363636354336E-3</v>
      </c>
      <c r="Z45" s="38">
        <f t="shared" si="13"/>
        <v>4.2499999999989768E-3</v>
      </c>
      <c r="AA45" s="38">
        <f t="shared" si="13"/>
        <v>4.4736842105252382E-3</v>
      </c>
      <c r="AB45" s="38">
        <f t="shared" si="13"/>
        <v>6.3749999999984652E-3</v>
      </c>
      <c r="AD45" s="38">
        <f>U45/60</f>
        <v>0</v>
      </c>
      <c r="AE45" s="38">
        <f t="shared" ref="AE45:AK108" si="14">V45/60</f>
        <v>0</v>
      </c>
      <c r="AF45" s="38">
        <f t="shared" si="14"/>
        <v>5.7046979865758075E-5</v>
      </c>
      <c r="AG45" s="38">
        <f t="shared" si="14"/>
        <v>7.5892857142838868E-5</v>
      </c>
      <c r="AH45" s="38">
        <f t="shared" si="14"/>
        <v>6.4393939393923887E-5</v>
      </c>
      <c r="AI45" s="38">
        <f t="shared" si="14"/>
        <v>7.0833333333316276E-5</v>
      </c>
      <c r="AJ45" s="38">
        <f t="shared" si="14"/>
        <v>7.4561403508753964E-5</v>
      </c>
      <c r="AK45" s="38">
        <f t="shared" si="14"/>
        <v>1.0624999999997442E-4</v>
      </c>
    </row>
    <row r="46" spans="1:37" x14ac:dyDescent="0.2">
      <c r="A46" s="17">
        <f>A45+$C$36</f>
        <v>6.333333333333333</v>
      </c>
      <c r="B46" s="6">
        <v>2</v>
      </c>
      <c r="C46" s="9">
        <v>9</v>
      </c>
      <c r="D46" s="9">
        <v>9</v>
      </c>
      <c r="E46" s="9">
        <v>9</v>
      </c>
      <c r="F46" s="9">
        <v>9</v>
      </c>
      <c r="G46" s="9">
        <v>9</v>
      </c>
      <c r="H46" s="9">
        <v>9</v>
      </c>
      <c r="I46" s="9">
        <v>9</v>
      </c>
      <c r="J46" s="9">
        <v>9</v>
      </c>
      <c r="K46" s="6"/>
      <c r="L46" s="38">
        <f t="shared" ref="L46:O109" si="15">$N$3*C46+$N$4</f>
        <v>8.4999999999979536E-3</v>
      </c>
      <c r="M46" s="38">
        <f t="shared" si="12"/>
        <v>8.4999999999979536E-3</v>
      </c>
      <c r="N46" s="38">
        <f t="shared" si="12"/>
        <v>8.4999999999979536E-3</v>
      </c>
      <c r="O46" s="38">
        <f t="shared" si="12"/>
        <v>8.4999999999979536E-3</v>
      </c>
      <c r="P46" s="38">
        <f t="shared" si="12"/>
        <v>8.4999999999979536E-3</v>
      </c>
      <c r="Q46" s="38">
        <f t="shared" si="12"/>
        <v>8.4999999999979536E-3</v>
      </c>
      <c r="R46" s="38">
        <f t="shared" si="12"/>
        <v>8.4999999999979536E-3</v>
      </c>
      <c r="S46" s="38">
        <f t="shared" si="12"/>
        <v>8.4999999999979536E-3</v>
      </c>
      <c r="U46" s="38">
        <f t="shared" ref="U46:X109" si="16">L46*U$42</f>
        <v>0</v>
      </c>
      <c r="V46" s="38">
        <f t="shared" si="13"/>
        <v>0</v>
      </c>
      <c r="W46" s="38">
        <f t="shared" si="13"/>
        <v>3.4228187919454847E-3</v>
      </c>
      <c r="X46" s="38">
        <f t="shared" si="13"/>
        <v>4.5535714285703322E-3</v>
      </c>
      <c r="Y46" s="38">
        <f t="shared" si="13"/>
        <v>3.8636363636354336E-3</v>
      </c>
      <c r="Z46" s="38">
        <f t="shared" si="13"/>
        <v>4.2499999999989768E-3</v>
      </c>
      <c r="AA46" s="38">
        <f t="shared" si="13"/>
        <v>4.4736842105252382E-3</v>
      </c>
      <c r="AB46" s="38">
        <f t="shared" si="13"/>
        <v>6.3749999999984652E-3</v>
      </c>
      <c r="AD46" s="38">
        <f t="shared" ref="AD46:AG109" si="17">U46/60</f>
        <v>0</v>
      </c>
      <c r="AE46" s="38">
        <f t="shared" si="14"/>
        <v>0</v>
      </c>
      <c r="AF46" s="38">
        <f t="shared" si="14"/>
        <v>5.7046979865758075E-5</v>
      </c>
      <c r="AG46" s="38">
        <f t="shared" si="14"/>
        <v>7.5892857142838868E-5</v>
      </c>
      <c r="AH46" s="38">
        <f t="shared" si="14"/>
        <v>6.4393939393923887E-5</v>
      </c>
      <c r="AI46" s="38">
        <f t="shared" si="14"/>
        <v>7.0833333333316276E-5</v>
      </c>
      <c r="AJ46" s="38">
        <f t="shared" si="14"/>
        <v>7.4561403508753964E-5</v>
      </c>
      <c r="AK46" s="38">
        <f t="shared" si="14"/>
        <v>1.0624999999997442E-4</v>
      </c>
    </row>
    <row r="47" spans="1:37" x14ac:dyDescent="0.2">
      <c r="A47" s="17">
        <f t="shared" ref="A47:A110" si="18">A46+$C$36</f>
        <v>12.666666666666666</v>
      </c>
      <c r="B47" s="6">
        <v>3</v>
      </c>
      <c r="C47" s="9">
        <v>9</v>
      </c>
      <c r="D47" s="9">
        <v>9</v>
      </c>
      <c r="E47" s="9">
        <v>9</v>
      </c>
      <c r="F47" s="9">
        <v>9</v>
      </c>
      <c r="G47" s="9">
        <v>9</v>
      </c>
      <c r="H47" s="9">
        <v>9</v>
      </c>
      <c r="I47" s="9">
        <v>9</v>
      </c>
      <c r="J47" s="9">
        <v>9</v>
      </c>
      <c r="K47" s="6"/>
      <c r="L47" s="38">
        <f t="shared" si="15"/>
        <v>8.4999999999979536E-3</v>
      </c>
      <c r="M47" s="38">
        <f t="shared" si="12"/>
        <v>8.4999999999979536E-3</v>
      </c>
      <c r="N47" s="38">
        <f t="shared" si="12"/>
        <v>8.4999999999979536E-3</v>
      </c>
      <c r="O47" s="38">
        <f t="shared" si="12"/>
        <v>8.4999999999979536E-3</v>
      </c>
      <c r="P47" s="38">
        <f t="shared" si="12"/>
        <v>8.4999999999979536E-3</v>
      </c>
      <c r="Q47" s="38">
        <f t="shared" si="12"/>
        <v>8.4999999999979536E-3</v>
      </c>
      <c r="R47" s="38">
        <f t="shared" si="12"/>
        <v>8.4999999999979536E-3</v>
      </c>
      <c r="S47" s="38">
        <f t="shared" si="12"/>
        <v>8.4999999999979536E-3</v>
      </c>
      <c r="U47" s="38">
        <f t="shared" si="16"/>
        <v>0</v>
      </c>
      <c r="V47" s="38">
        <f t="shared" si="13"/>
        <v>0</v>
      </c>
      <c r="W47" s="38">
        <f t="shared" si="13"/>
        <v>3.4228187919454847E-3</v>
      </c>
      <c r="X47" s="38">
        <f t="shared" si="13"/>
        <v>4.5535714285703322E-3</v>
      </c>
      <c r="Y47" s="38">
        <f t="shared" si="13"/>
        <v>3.8636363636354336E-3</v>
      </c>
      <c r="Z47" s="38">
        <f t="shared" si="13"/>
        <v>4.2499999999989768E-3</v>
      </c>
      <c r="AA47" s="38">
        <f t="shared" si="13"/>
        <v>4.4736842105252382E-3</v>
      </c>
      <c r="AB47" s="38">
        <f t="shared" si="13"/>
        <v>6.3749999999984652E-3</v>
      </c>
      <c r="AD47" s="38">
        <f t="shared" si="17"/>
        <v>0</v>
      </c>
      <c r="AE47" s="38">
        <f t="shared" si="14"/>
        <v>0</v>
      </c>
      <c r="AF47" s="38">
        <f t="shared" si="14"/>
        <v>5.7046979865758075E-5</v>
      </c>
      <c r="AG47" s="38">
        <f t="shared" si="14"/>
        <v>7.5892857142838868E-5</v>
      </c>
      <c r="AH47" s="38">
        <f t="shared" si="14"/>
        <v>6.4393939393923887E-5</v>
      </c>
      <c r="AI47" s="38">
        <f t="shared" si="14"/>
        <v>7.0833333333316276E-5</v>
      </c>
      <c r="AJ47" s="38">
        <f t="shared" si="14"/>
        <v>7.4561403508753964E-5</v>
      </c>
      <c r="AK47" s="38">
        <f t="shared" si="14"/>
        <v>1.0624999999997442E-4</v>
      </c>
    </row>
    <row r="48" spans="1:37" x14ac:dyDescent="0.2">
      <c r="A48" s="17">
        <f t="shared" si="18"/>
        <v>19</v>
      </c>
      <c r="B48" s="6">
        <v>4</v>
      </c>
      <c r="C48" s="9">
        <v>9</v>
      </c>
      <c r="D48" s="9">
        <v>9</v>
      </c>
      <c r="E48" s="9">
        <v>9</v>
      </c>
      <c r="F48" s="9">
        <v>9</v>
      </c>
      <c r="G48" s="9">
        <v>9</v>
      </c>
      <c r="H48" s="9">
        <v>9</v>
      </c>
      <c r="I48" s="9">
        <v>9</v>
      </c>
      <c r="J48" s="9">
        <v>9</v>
      </c>
      <c r="K48" s="6"/>
      <c r="L48" s="38">
        <f t="shared" si="15"/>
        <v>8.4999999999979536E-3</v>
      </c>
      <c r="M48" s="38">
        <f t="shared" si="12"/>
        <v>8.4999999999979536E-3</v>
      </c>
      <c r="N48" s="38">
        <f t="shared" si="12"/>
        <v>8.4999999999979536E-3</v>
      </c>
      <c r="O48" s="38">
        <f t="shared" si="12"/>
        <v>8.4999999999979536E-3</v>
      </c>
      <c r="P48" s="38">
        <f t="shared" si="12"/>
        <v>8.4999999999979536E-3</v>
      </c>
      <c r="Q48" s="38">
        <f t="shared" si="12"/>
        <v>8.4999999999979536E-3</v>
      </c>
      <c r="R48" s="38">
        <f t="shared" si="12"/>
        <v>8.4999999999979536E-3</v>
      </c>
      <c r="S48" s="38">
        <f t="shared" si="12"/>
        <v>8.4999999999979536E-3</v>
      </c>
      <c r="U48" s="38">
        <f t="shared" si="16"/>
        <v>0</v>
      </c>
      <c r="V48" s="38">
        <f t="shared" si="13"/>
        <v>0</v>
      </c>
      <c r="W48" s="38">
        <f t="shared" si="13"/>
        <v>3.4228187919454847E-3</v>
      </c>
      <c r="X48" s="38">
        <f t="shared" si="13"/>
        <v>4.5535714285703322E-3</v>
      </c>
      <c r="Y48" s="38">
        <f t="shared" si="13"/>
        <v>3.8636363636354336E-3</v>
      </c>
      <c r="Z48" s="38">
        <f t="shared" si="13"/>
        <v>4.2499999999989768E-3</v>
      </c>
      <c r="AA48" s="38">
        <f t="shared" si="13"/>
        <v>4.4736842105252382E-3</v>
      </c>
      <c r="AB48" s="38">
        <f t="shared" si="13"/>
        <v>6.3749999999984652E-3</v>
      </c>
      <c r="AD48" s="38">
        <f t="shared" si="17"/>
        <v>0</v>
      </c>
      <c r="AE48" s="38">
        <f t="shared" si="14"/>
        <v>0</v>
      </c>
      <c r="AF48" s="38">
        <f t="shared" si="14"/>
        <v>5.7046979865758075E-5</v>
      </c>
      <c r="AG48" s="38">
        <f t="shared" si="14"/>
        <v>7.5892857142838868E-5</v>
      </c>
      <c r="AH48" s="38">
        <f t="shared" si="14"/>
        <v>6.4393939393923887E-5</v>
      </c>
      <c r="AI48" s="38">
        <f t="shared" si="14"/>
        <v>7.0833333333316276E-5</v>
      </c>
      <c r="AJ48" s="38">
        <f t="shared" si="14"/>
        <v>7.4561403508753964E-5</v>
      </c>
      <c r="AK48" s="38">
        <f t="shared" si="14"/>
        <v>1.0624999999997442E-4</v>
      </c>
    </row>
    <row r="49" spans="1:37" x14ac:dyDescent="0.2">
      <c r="A49" s="17">
        <f t="shared" si="18"/>
        <v>25.333333333333332</v>
      </c>
      <c r="B49" s="6">
        <v>5</v>
      </c>
      <c r="C49" s="9">
        <v>9</v>
      </c>
      <c r="D49" s="9">
        <v>9</v>
      </c>
      <c r="E49" s="9">
        <v>9</v>
      </c>
      <c r="F49" s="9">
        <v>9</v>
      </c>
      <c r="G49" s="9">
        <v>9</v>
      </c>
      <c r="H49" s="9">
        <v>9</v>
      </c>
      <c r="I49" s="9">
        <v>9</v>
      </c>
      <c r="J49" s="9">
        <v>9</v>
      </c>
      <c r="K49" s="6"/>
      <c r="L49" s="38">
        <f t="shared" si="15"/>
        <v>8.4999999999979536E-3</v>
      </c>
      <c r="M49" s="38">
        <f t="shared" si="12"/>
        <v>8.4999999999979536E-3</v>
      </c>
      <c r="N49" s="38">
        <f t="shared" si="12"/>
        <v>8.4999999999979536E-3</v>
      </c>
      <c r="O49" s="38">
        <f t="shared" si="12"/>
        <v>8.4999999999979536E-3</v>
      </c>
      <c r="P49" s="38">
        <f t="shared" si="12"/>
        <v>8.4999999999979536E-3</v>
      </c>
      <c r="Q49" s="38">
        <f t="shared" si="12"/>
        <v>8.4999999999979536E-3</v>
      </c>
      <c r="R49" s="38">
        <f t="shared" si="12"/>
        <v>8.4999999999979536E-3</v>
      </c>
      <c r="S49" s="38">
        <f t="shared" si="12"/>
        <v>8.4999999999979536E-3</v>
      </c>
      <c r="U49" s="38">
        <f t="shared" si="16"/>
        <v>0</v>
      </c>
      <c r="V49" s="38">
        <f t="shared" si="13"/>
        <v>0</v>
      </c>
      <c r="W49" s="38">
        <f t="shared" si="13"/>
        <v>3.4228187919454847E-3</v>
      </c>
      <c r="X49" s="38">
        <f t="shared" si="13"/>
        <v>4.5535714285703322E-3</v>
      </c>
      <c r="Y49" s="38">
        <f t="shared" si="13"/>
        <v>3.8636363636354336E-3</v>
      </c>
      <c r="Z49" s="38">
        <f t="shared" si="13"/>
        <v>4.2499999999989768E-3</v>
      </c>
      <c r="AA49" s="38">
        <f t="shared" si="13"/>
        <v>4.4736842105252382E-3</v>
      </c>
      <c r="AB49" s="38">
        <f t="shared" si="13"/>
        <v>6.3749999999984652E-3</v>
      </c>
      <c r="AD49" s="38">
        <f t="shared" si="17"/>
        <v>0</v>
      </c>
      <c r="AE49" s="38">
        <f t="shared" si="14"/>
        <v>0</v>
      </c>
      <c r="AF49" s="38">
        <f t="shared" si="14"/>
        <v>5.7046979865758075E-5</v>
      </c>
      <c r="AG49" s="38">
        <f t="shared" si="14"/>
        <v>7.5892857142838868E-5</v>
      </c>
      <c r="AH49" s="38">
        <f t="shared" si="14"/>
        <v>6.4393939393923887E-5</v>
      </c>
      <c r="AI49" s="38">
        <f t="shared" si="14"/>
        <v>7.0833333333316276E-5</v>
      </c>
      <c r="AJ49" s="38">
        <f t="shared" si="14"/>
        <v>7.4561403508753964E-5</v>
      </c>
      <c r="AK49" s="38">
        <f t="shared" si="14"/>
        <v>1.0624999999997442E-4</v>
      </c>
    </row>
    <row r="50" spans="1:37" x14ac:dyDescent="0.2">
      <c r="A50" s="17">
        <f t="shared" si="18"/>
        <v>31.666666666666664</v>
      </c>
      <c r="B50" s="6">
        <v>6</v>
      </c>
      <c r="C50" s="9">
        <v>9</v>
      </c>
      <c r="D50" s="9">
        <v>9</v>
      </c>
      <c r="E50" s="9">
        <v>9</v>
      </c>
      <c r="F50" s="9">
        <v>9</v>
      </c>
      <c r="G50" s="9">
        <v>9</v>
      </c>
      <c r="H50" s="9">
        <v>9</v>
      </c>
      <c r="I50" s="9">
        <v>9</v>
      </c>
      <c r="J50" s="9">
        <v>9</v>
      </c>
      <c r="K50" s="6"/>
      <c r="L50" s="38">
        <f t="shared" si="15"/>
        <v>8.4999999999979536E-3</v>
      </c>
      <c r="M50" s="38">
        <f t="shared" si="12"/>
        <v>8.4999999999979536E-3</v>
      </c>
      <c r="N50" s="38">
        <f t="shared" si="12"/>
        <v>8.4999999999979536E-3</v>
      </c>
      <c r="O50" s="38">
        <f t="shared" si="12"/>
        <v>8.4999999999979536E-3</v>
      </c>
      <c r="P50" s="38">
        <f t="shared" si="12"/>
        <v>8.4999999999979536E-3</v>
      </c>
      <c r="Q50" s="38">
        <f t="shared" si="12"/>
        <v>8.4999999999979536E-3</v>
      </c>
      <c r="R50" s="38">
        <f t="shared" si="12"/>
        <v>8.4999999999979536E-3</v>
      </c>
      <c r="S50" s="38">
        <f t="shared" si="12"/>
        <v>8.4999999999979536E-3</v>
      </c>
      <c r="U50" s="38">
        <f t="shared" si="16"/>
        <v>0</v>
      </c>
      <c r="V50" s="38">
        <f t="shared" si="13"/>
        <v>0</v>
      </c>
      <c r="W50" s="38">
        <f t="shared" si="13"/>
        <v>3.4228187919454847E-3</v>
      </c>
      <c r="X50" s="38">
        <f t="shared" si="13"/>
        <v>4.5535714285703322E-3</v>
      </c>
      <c r="Y50" s="38">
        <f t="shared" si="13"/>
        <v>3.8636363636354336E-3</v>
      </c>
      <c r="Z50" s="38">
        <f t="shared" si="13"/>
        <v>4.2499999999989768E-3</v>
      </c>
      <c r="AA50" s="38">
        <f t="shared" si="13"/>
        <v>4.4736842105252382E-3</v>
      </c>
      <c r="AB50" s="38">
        <f t="shared" si="13"/>
        <v>6.3749999999984652E-3</v>
      </c>
      <c r="AD50" s="38">
        <f t="shared" si="17"/>
        <v>0</v>
      </c>
      <c r="AE50" s="38">
        <f t="shared" si="14"/>
        <v>0</v>
      </c>
      <c r="AF50" s="38">
        <f t="shared" si="14"/>
        <v>5.7046979865758075E-5</v>
      </c>
      <c r="AG50" s="38">
        <f t="shared" si="14"/>
        <v>7.5892857142838868E-5</v>
      </c>
      <c r="AH50" s="38">
        <f t="shared" si="14"/>
        <v>6.4393939393923887E-5</v>
      </c>
      <c r="AI50" s="38">
        <f t="shared" si="14"/>
        <v>7.0833333333316276E-5</v>
      </c>
      <c r="AJ50" s="38">
        <f t="shared" si="14"/>
        <v>7.4561403508753964E-5</v>
      </c>
      <c r="AK50" s="38">
        <f t="shared" si="14"/>
        <v>1.0624999999997442E-4</v>
      </c>
    </row>
    <row r="51" spans="1:37" x14ac:dyDescent="0.2">
      <c r="A51" s="17">
        <f t="shared" si="18"/>
        <v>38</v>
      </c>
      <c r="B51" s="6">
        <v>7</v>
      </c>
      <c r="C51" s="9">
        <v>9</v>
      </c>
      <c r="D51" s="9">
        <v>9</v>
      </c>
      <c r="E51" s="9">
        <v>20</v>
      </c>
      <c r="F51" s="9">
        <v>25</v>
      </c>
      <c r="G51" s="9">
        <v>20</v>
      </c>
      <c r="H51" s="9">
        <v>25</v>
      </c>
      <c r="I51" s="9">
        <v>150</v>
      </c>
      <c r="J51" s="9">
        <v>75</v>
      </c>
      <c r="K51" s="6"/>
      <c r="L51" s="38">
        <f t="shared" si="15"/>
        <v>8.4999999999979536E-3</v>
      </c>
      <c r="M51" s="38">
        <f t="shared" si="12"/>
        <v>8.4999999999979536E-3</v>
      </c>
      <c r="N51" s="38">
        <f t="shared" si="12"/>
        <v>89.29</v>
      </c>
      <c r="O51" s="38">
        <f t="shared" si="12"/>
        <v>129.8725</v>
      </c>
      <c r="P51" s="38">
        <f t="shared" si="12"/>
        <v>89.29</v>
      </c>
      <c r="Q51" s="38">
        <f t="shared" si="12"/>
        <v>129.8725</v>
      </c>
      <c r="R51" s="38">
        <f t="shared" si="12"/>
        <v>1144.4350000000002</v>
      </c>
      <c r="S51" s="38">
        <f t="shared" si="12"/>
        <v>535.6975000000001</v>
      </c>
      <c r="U51" s="38">
        <f t="shared" si="16"/>
        <v>0</v>
      </c>
      <c r="V51" s="38">
        <f t="shared" si="13"/>
        <v>0</v>
      </c>
      <c r="W51" s="38">
        <f t="shared" si="13"/>
        <v>35.955704697986576</v>
      </c>
      <c r="X51" s="38">
        <f t="shared" si="13"/>
        <v>69.574553571428567</v>
      </c>
      <c r="Y51" s="38">
        <f t="shared" si="13"/>
        <v>40.586363636363636</v>
      </c>
      <c r="Z51" s="38">
        <f t="shared" si="13"/>
        <v>64.936250000000001</v>
      </c>
      <c r="AA51" s="38">
        <f t="shared" si="13"/>
        <v>602.33421052631581</v>
      </c>
      <c r="AB51" s="38">
        <f t="shared" si="13"/>
        <v>401.77312500000005</v>
      </c>
      <c r="AD51" s="38">
        <f t="shared" si="17"/>
        <v>0</v>
      </c>
      <c r="AE51" s="38">
        <f t="shared" si="14"/>
        <v>0</v>
      </c>
      <c r="AF51" s="38">
        <f t="shared" si="14"/>
        <v>0.59926174496644291</v>
      </c>
      <c r="AG51" s="38">
        <f t="shared" si="14"/>
        <v>1.1595758928571427</v>
      </c>
      <c r="AH51" s="38">
        <f t="shared" si="14"/>
        <v>0.6764393939393939</v>
      </c>
      <c r="AI51" s="38">
        <f t="shared" si="14"/>
        <v>1.0822708333333333</v>
      </c>
      <c r="AJ51" s="38">
        <f t="shared" si="14"/>
        <v>10.038903508771931</v>
      </c>
      <c r="AK51" s="38">
        <f t="shared" si="14"/>
        <v>6.6962187500000008</v>
      </c>
    </row>
    <row r="52" spans="1:37" x14ac:dyDescent="0.2">
      <c r="A52" s="17">
        <f t="shared" si="18"/>
        <v>44.333333333333336</v>
      </c>
      <c r="B52" s="6">
        <v>8</v>
      </c>
      <c r="C52" s="9">
        <v>9</v>
      </c>
      <c r="D52" s="9">
        <v>9</v>
      </c>
      <c r="E52" s="9">
        <v>20</v>
      </c>
      <c r="F52" s="9">
        <v>25</v>
      </c>
      <c r="G52" s="9">
        <v>20</v>
      </c>
      <c r="H52" s="9">
        <v>25</v>
      </c>
      <c r="I52" s="9">
        <v>150</v>
      </c>
      <c r="J52" s="9">
        <v>75</v>
      </c>
      <c r="K52" s="6"/>
      <c r="L52" s="38">
        <f t="shared" si="15"/>
        <v>8.4999999999979536E-3</v>
      </c>
      <c r="M52" s="38">
        <f t="shared" si="12"/>
        <v>8.4999999999979536E-3</v>
      </c>
      <c r="N52" s="38">
        <f t="shared" si="12"/>
        <v>89.29</v>
      </c>
      <c r="O52" s="38">
        <f t="shared" si="12"/>
        <v>129.8725</v>
      </c>
      <c r="P52" s="38">
        <f t="shared" si="12"/>
        <v>89.29</v>
      </c>
      <c r="Q52" s="38">
        <f t="shared" si="12"/>
        <v>129.8725</v>
      </c>
      <c r="R52" s="38">
        <f t="shared" si="12"/>
        <v>1144.4350000000002</v>
      </c>
      <c r="S52" s="38">
        <f t="shared" si="12"/>
        <v>535.6975000000001</v>
      </c>
      <c r="U52" s="38">
        <f t="shared" si="16"/>
        <v>0</v>
      </c>
      <c r="V52" s="38">
        <f t="shared" si="13"/>
        <v>0</v>
      </c>
      <c r="W52" s="38">
        <f t="shared" si="13"/>
        <v>35.955704697986576</v>
      </c>
      <c r="X52" s="38">
        <f t="shared" si="13"/>
        <v>69.574553571428567</v>
      </c>
      <c r="Y52" s="38">
        <f t="shared" si="13"/>
        <v>40.586363636363636</v>
      </c>
      <c r="Z52" s="38">
        <f t="shared" si="13"/>
        <v>64.936250000000001</v>
      </c>
      <c r="AA52" s="38">
        <f t="shared" si="13"/>
        <v>602.33421052631581</v>
      </c>
      <c r="AB52" s="38">
        <f t="shared" si="13"/>
        <v>401.77312500000005</v>
      </c>
      <c r="AD52" s="38">
        <f t="shared" si="17"/>
        <v>0</v>
      </c>
      <c r="AE52" s="38">
        <f t="shared" si="14"/>
        <v>0</v>
      </c>
      <c r="AF52" s="38">
        <f t="shared" si="14"/>
        <v>0.59926174496644291</v>
      </c>
      <c r="AG52" s="38">
        <f t="shared" si="14"/>
        <v>1.1595758928571427</v>
      </c>
      <c r="AH52" s="38">
        <f t="shared" si="14"/>
        <v>0.6764393939393939</v>
      </c>
      <c r="AI52" s="38">
        <f t="shared" si="14"/>
        <v>1.0822708333333333</v>
      </c>
      <c r="AJ52" s="38">
        <f t="shared" si="14"/>
        <v>10.038903508771931</v>
      </c>
      <c r="AK52" s="38">
        <f t="shared" si="14"/>
        <v>6.6962187500000008</v>
      </c>
    </row>
    <row r="53" spans="1:37" x14ac:dyDescent="0.2">
      <c r="A53" s="17">
        <f t="shared" si="18"/>
        <v>50.666666666666671</v>
      </c>
      <c r="B53" s="6">
        <v>9</v>
      </c>
      <c r="C53" s="9">
        <v>9</v>
      </c>
      <c r="D53" s="9">
        <v>9</v>
      </c>
      <c r="E53" s="9">
        <v>20</v>
      </c>
      <c r="F53" s="9">
        <v>25</v>
      </c>
      <c r="G53" s="9">
        <v>20</v>
      </c>
      <c r="H53" s="9">
        <v>25</v>
      </c>
      <c r="I53" s="9">
        <v>150</v>
      </c>
      <c r="J53" s="9">
        <v>75</v>
      </c>
      <c r="K53" s="6"/>
      <c r="L53" s="38">
        <f t="shared" si="15"/>
        <v>8.4999999999979536E-3</v>
      </c>
      <c r="M53" s="38">
        <f t="shared" si="12"/>
        <v>8.4999999999979536E-3</v>
      </c>
      <c r="N53" s="38">
        <f t="shared" si="12"/>
        <v>89.29</v>
      </c>
      <c r="O53" s="38">
        <f t="shared" si="12"/>
        <v>129.8725</v>
      </c>
      <c r="P53" s="38">
        <f t="shared" si="12"/>
        <v>89.29</v>
      </c>
      <c r="Q53" s="38">
        <f t="shared" si="12"/>
        <v>129.8725</v>
      </c>
      <c r="R53" s="38">
        <f t="shared" si="12"/>
        <v>1144.4350000000002</v>
      </c>
      <c r="S53" s="38">
        <f t="shared" si="12"/>
        <v>535.6975000000001</v>
      </c>
      <c r="U53" s="38">
        <f t="shared" si="16"/>
        <v>0</v>
      </c>
      <c r="V53" s="38">
        <f t="shared" si="13"/>
        <v>0</v>
      </c>
      <c r="W53" s="38">
        <f t="shared" si="13"/>
        <v>35.955704697986576</v>
      </c>
      <c r="X53" s="38">
        <f t="shared" si="13"/>
        <v>69.574553571428567</v>
      </c>
      <c r="Y53" s="38">
        <f t="shared" si="13"/>
        <v>40.586363636363636</v>
      </c>
      <c r="Z53" s="38">
        <f t="shared" si="13"/>
        <v>64.936250000000001</v>
      </c>
      <c r="AA53" s="38">
        <f t="shared" si="13"/>
        <v>602.33421052631581</v>
      </c>
      <c r="AB53" s="38">
        <f t="shared" si="13"/>
        <v>401.77312500000005</v>
      </c>
      <c r="AD53" s="38">
        <f t="shared" si="17"/>
        <v>0</v>
      </c>
      <c r="AE53" s="38">
        <f t="shared" si="14"/>
        <v>0</v>
      </c>
      <c r="AF53" s="38">
        <f t="shared" si="14"/>
        <v>0.59926174496644291</v>
      </c>
      <c r="AG53" s="38">
        <f t="shared" si="14"/>
        <v>1.1595758928571427</v>
      </c>
      <c r="AH53" s="38">
        <f t="shared" si="14"/>
        <v>0.6764393939393939</v>
      </c>
      <c r="AI53" s="38">
        <f t="shared" si="14"/>
        <v>1.0822708333333333</v>
      </c>
      <c r="AJ53" s="38">
        <f t="shared" si="14"/>
        <v>10.038903508771931</v>
      </c>
      <c r="AK53" s="38">
        <f t="shared" si="14"/>
        <v>6.6962187500000008</v>
      </c>
    </row>
    <row r="54" spans="1:37" x14ac:dyDescent="0.2">
      <c r="A54" s="17">
        <f t="shared" si="18"/>
        <v>57.000000000000007</v>
      </c>
      <c r="B54" s="6">
        <v>10</v>
      </c>
      <c r="C54" s="9">
        <v>9</v>
      </c>
      <c r="D54" s="9">
        <v>9</v>
      </c>
      <c r="E54" s="9">
        <v>20</v>
      </c>
      <c r="F54" s="9">
        <v>25</v>
      </c>
      <c r="G54" s="9">
        <v>20</v>
      </c>
      <c r="H54" s="9">
        <v>25</v>
      </c>
      <c r="I54" s="9">
        <v>150</v>
      </c>
      <c r="J54" s="9">
        <v>75</v>
      </c>
      <c r="K54" s="6"/>
      <c r="L54" s="38">
        <f t="shared" si="15"/>
        <v>8.4999999999979536E-3</v>
      </c>
      <c r="M54" s="38">
        <f t="shared" si="12"/>
        <v>8.4999999999979536E-3</v>
      </c>
      <c r="N54" s="38">
        <f t="shared" si="12"/>
        <v>89.29</v>
      </c>
      <c r="O54" s="38">
        <f t="shared" si="12"/>
        <v>129.8725</v>
      </c>
      <c r="P54" s="38">
        <f t="shared" si="12"/>
        <v>89.29</v>
      </c>
      <c r="Q54" s="38">
        <f t="shared" si="12"/>
        <v>129.8725</v>
      </c>
      <c r="R54" s="38">
        <f t="shared" si="12"/>
        <v>1144.4350000000002</v>
      </c>
      <c r="S54" s="38">
        <f t="shared" si="12"/>
        <v>535.6975000000001</v>
      </c>
      <c r="U54" s="38">
        <f t="shared" si="16"/>
        <v>0</v>
      </c>
      <c r="V54" s="38">
        <f t="shared" si="13"/>
        <v>0</v>
      </c>
      <c r="W54" s="38">
        <f t="shared" si="13"/>
        <v>35.955704697986576</v>
      </c>
      <c r="X54" s="38">
        <f t="shared" si="13"/>
        <v>69.574553571428567</v>
      </c>
      <c r="Y54" s="38">
        <f t="shared" si="13"/>
        <v>40.586363636363636</v>
      </c>
      <c r="Z54" s="38">
        <f t="shared" si="13"/>
        <v>64.936250000000001</v>
      </c>
      <c r="AA54" s="38">
        <f t="shared" si="13"/>
        <v>602.33421052631581</v>
      </c>
      <c r="AB54" s="38">
        <f t="shared" si="13"/>
        <v>401.77312500000005</v>
      </c>
      <c r="AD54" s="38">
        <f t="shared" si="17"/>
        <v>0</v>
      </c>
      <c r="AE54" s="38">
        <f t="shared" si="14"/>
        <v>0</v>
      </c>
      <c r="AF54" s="38">
        <f t="shared" si="14"/>
        <v>0.59926174496644291</v>
      </c>
      <c r="AG54" s="38">
        <f t="shared" si="14"/>
        <v>1.1595758928571427</v>
      </c>
      <c r="AH54" s="38">
        <f t="shared" si="14"/>
        <v>0.6764393939393939</v>
      </c>
      <c r="AI54" s="38">
        <f t="shared" si="14"/>
        <v>1.0822708333333333</v>
      </c>
      <c r="AJ54" s="38">
        <f t="shared" si="14"/>
        <v>10.038903508771931</v>
      </c>
      <c r="AK54" s="38">
        <f t="shared" si="14"/>
        <v>6.6962187500000008</v>
      </c>
    </row>
    <row r="55" spans="1:37" x14ac:dyDescent="0.2">
      <c r="A55" s="17">
        <f t="shared" si="18"/>
        <v>63.333333333333343</v>
      </c>
      <c r="B55" s="6">
        <v>11</v>
      </c>
      <c r="C55" s="9">
        <v>9</v>
      </c>
      <c r="D55" s="9">
        <v>9</v>
      </c>
      <c r="E55" s="9">
        <v>35</v>
      </c>
      <c r="F55" s="9">
        <v>50</v>
      </c>
      <c r="G55" s="9">
        <v>35</v>
      </c>
      <c r="H55" s="9">
        <v>50</v>
      </c>
      <c r="I55" s="9">
        <v>110</v>
      </c>
      <c r="J55" s="9">
        <v>100</v>
      </c>
      <c r="K55" s="6"/>
      <c r="L55" s="38">
        <f t="shared" si="15"/>
        <v>8.4999999999979536E-3</v>
      </c>
      <c r="M55" s="38">
        <f t="shared" si="12"/>
        <v>8.4999999999979536E-3</v>
      </c>
      <c r="N55" s="38">
        <f t="shared" si="12"/>
        <v>211.03749999999997</v>
      </c>
      <c r="O55" s="38">
        <f t="shared" si="12"/>
        <v>332.78499999999997</v>
      </c>
      <c r="P55" s="38">
        <f t="shared" si="12"/>
        <v>211.03749999999997</v>
      </c>
      <c r="Q55" s="38">
        <f t="shared" si="12"/>
        <v>332.78499999999997</v>
      </c>
      <c r="R55" s="38">
        <f t="shared" si="12"/>
        <v>819.77500000000009</v>
      </c>
      <c r="S55" s="38">
        <f t="shared" si="12"/>
        <v>738.61</v>
      </c>
      <c r="U55" s="38">
        <f t="shared" si="16"/>
        <v>0</v>
      </c>
      <c r="V55" s="38">
        <f t="shared" si="13"/>
        <v>0</v>
      </c>
      <c r="W55" s="38">
        <f t="shared" si="13"/>
        <v>84.981543624161048</v>
      </c>
      <c r="X55" s="38">
        <f t="shared" si="13"/>
        <v>178.27767857142854</v>
      </c>
      <c r="Y55" s="38">
        <f t="shared" si="13"/>
        <v>95.926136363636346</v>
      </c>
      <c r="Z55" s="38">
        <f t="shared" si="13"/>
        <v>166.39249999999998</v>
      </c>
      <c r="AA55" s="38">
        <f t="shared" si="13"/>
        <v>431.46052631578948</v>
      </c>
      <c r="AB55" s="38">
        <f t="shared" si="13"/>
        <v>553.95749999999998</v>
      </c>
      <c r="AD55" s="38">
        <f t="shared" si="17"/>
        <v>0</v>
      </c>
      <c r="AE55" s="38">
        <f t="shared" si="14"/>
        <v>0</v>
      </c>
      <c r="AF55" s="38">
        <f t="shared" si="14"/>
        <v>1.4163590604026841</v>
      </c>
      <c r="AG55" s="38">
        <f t="shared" si="14"/>
        <v>2.9712946428571425</v>
      </c>
      <c r="AH55" s="38">
        <f t="shared" si="14"/>
        <v>1.598768939393939</v>
      </c>
      <c r="AI55" s="38">
        <f t="shared" si="14"/>
        <v>2.7732083333333333</v>
      </c>
      <c r="AJ55" s="38">
        <f t="shared" si="14"/>
        <v>7.191008771929825</v>
      </c>
      <c r="AK55" s="38">
        <f t="shared" si="14"/>
        <v>9.2326250000000005</v>
      </c>
    </row>
    <row r="56" spans="1:37" x14ac:dyDescent="0.2">
      <c r="A56" s="17">
        <f t="shared" si="18"/>
        <v>69.666666666666671</v>
      </c>
      <c r="B56" s="6">
        <v>12</v>
      </c>
      <c r="C56" s="9">
        <v>9</v>
      </c>
      <c r="D56" s="9">
        <v>9</v>
      </c>
      <c r="E56" s="9">
        <v>35</v>
      </c>
      <c r="F56" s="9">
        <v>50</v>
      </c>
      <c r="G56" s="9">
        <v>35</v>
      </c>
      <c r="H56" s="9">
        <v>50</v>
      </c>
      <c r="I56" s="9">
        <v>110</v>
      </c>
      <c r="J56" s="9">
        <v>100</v>
      </c>
      <c r="K56" s="6"/>
      <c r="L56" s="38">
        <f t="shared" si="15"/>
        <v>8.4999999999979536E-3</v>
      </c>
      <c r="M56" s="38">
        <f t="shared" si="12"/>
        <v>8.4999999999979536E-3</v>
      </c>
      <c r="N56" s="38">
        <f t="shared" si="12"/>
        <v>211.03749999999997</v>
      </c>
      <c r="O56" s="38">
        <f t="shared" si="12"/>
        <v>332.78499999999997</v>
      </c>
      <c r="P56" s="38">
        <f t="shared" si="12"/>
        <v>211.03749999999997</v>
      </c>
      <c r="Q56" s="38">
        <f t="shared" si="12"/>
        <v>332.78499999999997</v>
      </c>
      <c r="R56" s="38">
        <f t="shared" si="12"/>
        <v>819.77500000000009</v>
      </c>
      <c r="S56" s="38">
        <f t="shared" si="12"/>
        <v>738.61</v>
      </c>
      <c r="U56" s="38">
        <f t="shared" si="16"/>
        <v>0</v>
      </c>
      <c r="V56" s="38">
        <f t="shared" si="13"/>
        <v>0</v>
      </c>
      <c r="W56" s="38">
        <f t="shared" si="13"/>
        <v>84.981543624161048</v>
      </c>
      <c r="X56" s="38">
        <f t="shared" si="13"/>
        <v>178.27767857142854</v>
      </c>
      <c r="Y56" s="38">
        <f t="shared" si="13"/>
        <v>95.926136363636346</v>
      </c>
      <c r="Z56" s="38">
        <f t="shared" si="13"/>
        <v>166.39249999999998</v>
      </c>
      <c r="AA56" s="38">
        <f t="shared" si="13"/>
        <v>431.46052631578948</v>
      </c>
      <c r="AB56" s="38">
        <f t="shared" si="13"/>
        <v>553.95749999999998</v>
      </c>
      <c r="AD56" s="38">
        <f t="shared" si="17"/>
        <v>0</v>
      </c>
      <c r="AE56" s="38">
        <f t="shared" si="14"/>
        <v>0</v>
      </c>
      <c r="AF56" s="38">
        <f t="shared" si="14"/>
        <v>1.4163590604026841</v>
      </c>
      <c r="AG56" s="38">
        <f t="shared" si="14"/>
        <v>2.9712946428571425</v>
      </c>
      <c r="AH56" s="38">
        <f t="shared" si="14"/>
        <v>1.598768939393939</v>
      </c>
      <c r="AI56" s="38">
        <f t="shared" si="14"/>
        <v>2.7732083333333333</v>
      </c>
      <c r="AJ56" s="38">
        <f t="shared" si="14"/>
        <v>7.191008771929825</v>
      </c>
      <c r="AK56" s="38">
        <f t="shared" si="14"/>
        <v>9.2326250000000005</v>
      </c>
    </row>
    <row r="57" spans="1:37" x14ac:dyDescent="0.2">
      <c r="A57" s="17">
        <f t="shared" si="18"/>
        <v>76</v>
      </c>
      <c r="B57" s="6">
        <v>13</v>
      </c>
      <c r="C57" s="9">
        <v>9</v>
      </c>
      <c r="D57" s="9">
        <v>9</v>
      </c>
      <c r="E57" s="9">
        <v>35</v>
      </c>
      <c r="F57" s="9">
        <v>50</v>
      </c>
      <c r="G57" s="9">
        <v>35</v>
      </c>
      <c r="H57" s="9">
        <v>50</v>
      </c>
      <c r="I57" s="9">
        <v>110</v>
      </c>
      <c r="J57" s="9">
        <v>100</v>
      </c>
      <c r="K57" s="6"/>
      <c r="L57" s="38">
        <f t="shared" si="15"/>
        <v>8.4999999999979536E-3</v>
      </c>
      <c r="M57" s="38">
        <f t="shared" si="12"/>
        <v>8.4999999999979536E-3</v>
      </c>
      <c r="N57" s="38">
        <f t="shared" si="12"/>
        <v>211.03749999999997</v>
      </c>
      <c r="O57" s="38">
        <f t="shared" si="12"/>
        <v>332.78499999999997</v>
      </c>
      <c r="P57" s="38">
        <f t="shared" si="12"/>
        <v>211.03749999999997</v>
      </c>
      <c r="Q57" s="38">
        <f t="shared" si="12"/>
        <v>332.78499999999997</v>
      </c>
      <c r="R57" s="38">
        <f t="shared" si="12"/>
        <v>819.77500000000009</v>
      </c>
      <c r="S57" s="38">
        <f t="shared" si="12"/>
        <v>738.61</v>
      </c>
      <c r="U57" s="38">
        <f t="shared" si="16"/>
        <v>0</v>
      </c>
      <c r="V57" s="38">
        <f t="shared" si="13"/>
        <v>0</v>
      </c>
      <c r="W57" s="38">
        <f t="shared" si="13"/>
        <v>84.981543624161048</v>
      </c>
      <c r="X57" s="38">
        <f t="shared" si="13"/>
        <v>178.27767857142854</v>
      </c>
      <c r="Y57" s="38">
        <f t="shared" si="13"/>
        <v>95.926136363636346</v>
      </c>
      <c r="Z57" s="38">
        <f t="shared" si="13"/>
        <v>166.39249999999998</v>
      </c>
      <c r="AA57" s="38">
        <f t="shared" si="13"/>
        <v>431.46052631578948</v>
      </c>
      <c r="AB57" s="38">
        <f t="shared" si="13"/>
        <v>553.95749999999998</v>
      </c>
      <c r="AD57" s="38">
        <f t="shared" si="17"/>
        <v>0</v>
      </c>
      <c r="AE57" s="38">
        <f t="shared" si="14"/>
        <v>0</v>
      </c>
      <c r="AF57" s="38">
        <f t="shared" si="14"/>
        <v>1.4163590604026841</v>
      </c>
      <c r="AG57" s="38">
        <f t="shared" si="14"/>
        <v>2.9712946428571425</v>
      </c>
      <c r="AH57" s="38">
        <f t="shared" si="14"/>
        <v>1.598768939393939</v>
      </c>
      <c r="AI57" s="38">
        <f t="shared" si="14"/>
        <v>2.7732083333333333</v>
      </c>
      <c r="AJ57" s="38">
        <f t="shared" si="14"/>
        <v>7.191008771929825</v>
      </c>
      <c r="AK57" s="38">
        <f t="shared" si="14"/>
        <v>9.2326250000000005</v>
      </c>
    </row>
    <row r="58" spans="1:37" x14ac:dyDescent="0.2">
      <c r="A58" s="17">
        <f t="shared" si="18"/>
        <v>82.333333333333329</v>
      </c>
      <c r="B58" s="6">
        <v>14</v>
      </c>
      <c r="C58" s="9">
        <v>9</v>
      </c>
      <c r="D58" s="9">
        <v>9</v>
      </c>
      <c r="E58" s="9">
        <v>35</v>
      </c>
      <c r="F58" s="9">
        <v>50</v>
      </c>
      <c r="G58" s="9">
        <v>35</v>
      </c>
      <c r="H58" s="9">
        <v>50</v>
      </c>
      <c r="I58" s="9">
        <v>110</v>
      </c>
      <c r="J58" s="9">
        <v>100</v>
      </c>
      <c r="K58" s="6"/>
      <c r="L58" s="38">
        <f t="shared" si="15"/>
        <v>8.4999999999979536E-3</v>
      </c>
      <c r="M58" s="38">
        <f t="shared" si="12"/>
        <v>8.4999999999979536E-3</v>
      </c>
      <c r="N58" s="38">
        <f t="shared" si="12"/>
        <v>211.03749999999997</v>
      </c>
      <c r="O58" s="38">
        <f t="shared" si="12"/>
        <v>332.78499999999997</v>
      </c>
      <c r="P58" s="38">
        <f t="shared" si="12"/>
        <v>211.03749999999997</v>
      </c>
      <c r="Q58" s="38">
        <f t="shared" si="12"/>
        <v>332.78499999999997</v>
      </c>
      <c r="R58" s="38">
        <f t="shared" si="12"/>
        <v>819.77500000000009</v>
      </c>
      <c r="S58" s="38">
        <f t="shared" si="12"/>
        <v>738.61</v>
      </c>
      <c r="U58" s="38">
        <f t="shared" si="16"/>
        <v>0</v>
      </c>
      <c r="V58" s="38">
        <f t="shared" si="13"/>
        <v>0</v>
      </c>
      <c r="W58" s="38">
        <f t="shared" si="13"/>
        <v>84.981543624161048</v>
      </c>
      <c r="X58" s="38">
        <f t="shared" si="13"/>
        <v>178.27767857142854</v>
      </c>
      <c r="Y58" s="38">
        <f t="shared" si="13"/>
        <v>95.926136363636346</v>
      </c>
      <c r="Z58" s="38">
        <f t="shared" si="13"/>
        <v>166.39249999999998</v>
      </c>
      <c r="AA58" s="38">
        <f t="shared" si="13"/>
        <v>431.46052631578948</v>
      </c>
      <c r="AB58" s="38">
        <f t="shared" si="13"/>
        <v>553.95749999999998</v>
      </c>
      <c r="AD58" s="38">
        <f t="shared" si="17"/>
        <v>0</v>
      </c>
      <c r="AE58" s="38">
        <f t="shared" si="14"/>
        <v>0</v>
      </c>
      <c r="AF58" s="38">
        <f t="shared" si="14"/>
        <v>1.4163590604026841</v>
      </c>
      <c r="AG58" s="38">
        <f t="shared" si="14"/>
        <v>2.9712946428571425</v>
      </c>
      <c r="AH58" s="38">
        <f t="shared" si="14"/>
        <v>1.598768939393939</v>
      </c>
      <c r="AI58" s="38">
        <f t="shared" si="14"/>
        <v>2.7732083333333333</v>
      </c>
      <c r="AJ58" s="38">
        <f t="shared" si="14"/>
        <v>7.191008771929825</v>
      </c>
      <c r="AK58" s="38">
        <f t="shared" si="14"/>
        <v>9.2326250000000005</v>
      </c>
    </row>
    <row r="59" spans="1:37" x14ac:dyDescent="0.2">
      <c r="A59" s="17">
        <f t="shared" si="18"/>
        <v>88.666666666666657</v>
      </c>
      <c r="B59" s="6">
        <v>15</v>
      </c>
      <c r="C59" s="9">
        <v>9</v>
      </c>
      <c r="D59" s="9">
        <v>9</v>
      </c>
      <c r="E59" s="9">
        <v>50</v>
      </c>
      <c r="F59" s="9">
        <v>90</v>
      </c>
      <c r="G59" s="9">
        <v>50</v>
      </c>
      <c r="H59" s="9">
        <v>90</v>
      </c>
      <c r="I59" s="9">
        <v>90</v>
      </c>
      <c r="J59" s="9">
        <v>125</v>
      </c>
      <c r="K59" s="6"/>
      <c r="L59" s="38">
        <f t="shared" si="15"/>
        <v>8.4999999999979536E-3</v>
      </c>
      <c r="M59" s="38">
        <f t="shared" si="12"/>
        <v>8.4999999999979536E-3</v>
      </c>
      <c r="N59" s="38">
        <f t="shared" si="12"/>
        <v>332.78499999999997</v>
      </c>
      <c r="O59" s="38">
        <f t="shared" si="12"/>
        <v>657.44500000000005</v>
      </c>
      <c r="P59" s="38">
        <f t="shared" si="12"/>
        <v>332.78499999999997</v>
      </c>
      <c r="Q59" s="38">
        <f t="shared" si="12"/>
        <v>657.44500000000005</v>
      </c>
      <c r="R59" s="38">
        <f t="shared" si="12"/>
        <v>657.44500000000005</v>
      </c>
      <c r="S59" s="38">
        <f t="shared" si="12"/>
        <v>941.52250000000004</v>
      </c>
      <c r="U59" s="38">
        <f t="shared" si="16"/>
        <v>0</v>
      </c>
      <c r="V59" s="38">
        <f t="shared" si="13"/>
        <v>0</v>
      </c>
      <c r="W59" s="38">
        <f t="shared" si="13"/>
        <v>134.00738255033554</v>
      </c>
      <c r="X59" s="38">
        <f t="shared" si="13"/>
        <v>352.20267857142858</v>
      </c>
      <c r="Y59" s="38">
        <f t="shared" si="13"/>
        <v>151.26590909090908</v>
      </c>
      <c r="Z59" s="38">
        <f t="shared" si="13"/>
        <v>328.72250000000003</v>
      </c>
      <c r="AA59" s="38">
        <f t="shared" si="13"/>
        <v>346.02368421052631</v>
      </c>
      <c r="AB59" s="38">
        <f t="shared" si="13"/>
        <v>706.14187500000003</v>
      </c>
      <c r="AD59" s="38">
        <f t="shared" si="17"/>
        <v>0</v>
      </c>
      <c r="AE59" s="38">
        <f t="shared" si="14"/>
        <v>0</v>
      </c>
      <c r="AF59" s="38">
        <f t="shared" si="14"/>
        <v>2.2334563758389256</v>
      </c>
      <c r="AG59" s="38">
        <f t="shared" si="14"/>
        <v>5.8700446428571427</v>
      </c>
      <c r="AH59" s="38">
        <f t="shared" si="14"/>
        <v>2.5210984848484848</v>
      </c>
      <c r="AI59" s="38">
        <f t="shared" si="14"/>
        <v>5.4787083333333335</v>
      </c>
      <c r="AJ59" s="38">
        <f t="shared" si="14"/>
        <v>5.7670614035087722</v>
      </c>
      <c r="AK59" s="38">
        <f t="shared" si="14"/>
        <v>11.769031250000001</v>
      </c>
    </row>
    <row r="60" spans="1:37" x14ac:dyDescent="0.2">
      <c r="A60" s="17">
        <f t="shared" si="18"/>
        <v>94.999999999999986</v>
      </c>
      <c r="B60" s="6">
        <v>16</v>
      </c>
      <c r="C60" s="9">
        <v>9</v>
      </c>
      <c r="D60" s="9">
        <v>9</v>
      </c>
      <c r="E60" s="9">
        <v>50</v>
      </c>
      <c r="F60" s="9">
        <v>90</v>
      </c>
      <c r="G60" s="9">
        <v>50</v>
      </c>
      <c r="H60" s="9">
        <v>90</v>
      </c>
      <c r="I60" s="9">
        <v>90</v>
      </c>
      <c r="J60" s="9">
        <v>125</v>
      </c>
      <c r="K60" s="6"/>
      <c r="L60" s="38">
        <f t="shared" si="15"/>
        <v>8.4999999999979536E-3</v>
      </c>
      <c r="M60" s="38">
        <f t="shared" si="12"/>
        <v>8.4999999999979536E-3</v>
      </c>
      <c r="N60" s="38">
        <f t="shared" si="12"/>
        <v>332.78499999999997</v>
      </c>
      <c r="O60" s="38">
        <f t="shared" si="12"/>
        <v>657.44500000000005</v>
      </c>
      <c r="P60" s="38">
        <f t="shared" si="12"/>
        <v>332.78499999999997</v>
      </c>
      <c r="Q60" s="38">
        <f t="shared" si="12"/>
        <v>657.44500000000005</v>
      </c>
      <c r="R60" s="38">
        <f t="shared" si="12"/>
        <v>657.44500000000005</v>
      </c>
      <c r="S60" s="38">
        <f t="shared" si="12"/>
        <v>941.52250000000004</v>
      </c>
      <c r="U60" s="38">
        <f t="shared" si="16"/>
        <v>0</v>
      </c>
      <c r="V60" s="38">
        <f t="shared" si="13"/>
        <v>0</v>
      </c>
      <c r="W60" s="38">
        <f t="shared" si="13"/>
        <v>134.00738255033554</v>
      </c>
      <c r="X60" s="38">
        <f t="shared" si="13"/>
        <v>352.20267857142858</v>
      </c>
      <c r="Y60" s="38">
        <f t="shared" si="13"/>
        <v>151.26590909090908</v>
      </c>
      <c r="Z60" s="38">
        <f t="shared" si="13"/>
        <v>328.72250000000003</v>
      </c>
      <c r="AA60" s="38">
        <f t="shared" si="13"/>
        <v>346.02368421052631</v>
      </c>
      <c r="AB60" s="38">
        <f t="shared" si="13"/>
        <v>706.14187500000003</v>
      </c>
      <c r="AD60" s="38">
        <f t="shared" si="17"/>
        <v>0</v>
      </c>
      <c r="AE60" s="38">
        <f t="shared" si="14"/>
        <v>0</v>
      </c>
      <c r="AF60" s="38">
        <f t="shared" si="14"/>
        <v>2.2334563758389256</v>
      </c>
      <c r="AG60" s="38">
        <f t="shared" si="14"/>
        <v>5.8700446428571427</v>
      </c>
      <c r="AH60" s="38">
        <f t="shared" si="14"/>
        <v>2.5210984848484848</v>
      </c>
      <c r="AI60" s="38">
        <f t="shared" si="14"/>
        <v>5.4787083333333335</v>
      </c>
      <c r="AJ60" s="38">
        <f t="shared" si="14"/>
        <v>5.7670614035087722</v>
      </c>
      <c r="AK60" s="38">
        <f t="shared" si="14"/>
        <v>11.769031250000001</v>
      </c>
    </row>
    <row r="61" spans="1:37" x14ac:dyDescent="0.2">
      <c r="A61" s="17">
        <f t="shared" si="18"/>
        <v>101.33333333333331</v>
      </c>
      <c r="B61" s="6">
        <v>17</v>
      </c>
      <c r="C61" s="9">
        <v>9</v>
      </c>
      <c r="D61" s="9">
        <v>9</v>
      </c>
      <c r="E61" s="9">
        <v>50</v>
      </c>
      <c r="F61" s="9">
        <v>90</v>
      </c>
      <c r="G61" s="9">
        <v>50</v>
      </c>
      <c r="H61" s="9">
        <v>90</v>
      </c>
      <c r="I61" s="9">
        <v>90</v>
      </c>
      <c r="J61" s="9">
        <v>125</v>
      </c>
      <c r="K61" s="6"/>
      <c r="L61" s="38">
        <f t="shared" si="15"/>
        <v>8.4999999999979536E-3</v>
      </c>
      <c r="M61" s="38">
        <f t="shared" si="12"/>
        <v>8.4999999999979536E-3</v>
      </c>
      <c r="N61" s="38">
        <f t="shared" si="12"/>
        <v>332.78499999999997</v>
      </c>
      <c r="O61" s="38">
        <f t="shared" si="12"/>
        <v>657.44500000000005</v>
      </c>
      <c r="P61" s="38">
        <f t="shared" si="12"/>
        <v>332.78499999999997</v>
      </c>
      <c r="Q61" s="38">
        <f t="shared" si="12"/>
        <v>657.44500000000005</v>
      </c>
      <c r="R61" s="38">
        <f t="shared" si="12"/>
        <v>657.44500000000005</v>
      </c>
      <c r="S61" s="38">
        <f t="shared" si="12"/>
        <v>941.52250000000004</v>
      </c>
      <c r="U61" s="38">
        <f t="shared" si="16"/>
        <v>0</v>
      </c>
      <c r="V61" s="38">
        <f t="shared" si="13"/>
        <v>0</v>
      </c>
      <c r="W61" s="38">
        <f t="shared" si="13"/>
        <v>134.00738255033554</v>
      </c>
      <c r="X61" s="38">
        <f t="shared" si="13"/>
        <v>352.20267857142858</v>
      </c>
      <c r="Y61" s="38">
        <f t="shared" si="13"/>
        <v>151.26590909090908</v>
      </c>
      <c r="Z61" s="38">
        <f t="shared" si="13"/>
        <v>328.72250000000003</v>
      </c>
      <c r="AA61" s="38">
        <f t="shared" si="13"/>
        <v>346.02368421052631</v>
      </c>
      <c r="AB61" s="38">
        <f t="shared" si="13"/>
        <v>706.14187500000003</v>
      </c>
      <c r="AD61" s="38">
        <f t="shared" si="17"/>
        <v>0</v>
      </c>
      <c r="AE61" s="38">
        <f t="shared" si="14"/>
        <v>0</v>
      </c>
      <c r="AF61" s="38">
        <f t="shared" si="14"/>
        <v>2.2334563758389256</v>
      </c>
      <c r="AG61" s="38">
        <f t="shared" si="14"/>
        <v>5.8700446428571427</v>
      </c>
      <c r="AH61" s="38">
        <f t="shared" si="14"/>
        <v>2.5210984848484848</v>
      </c>
      <c r="AI61" s="38">
        <f t="shared" si="14"/>
        <v>5.4787083333333335</v>
      </c>
      <c r="AJ61" s="38">
        <f t="shared" si="14"/>
        <v>5.7670614035087722</v>
      </c>
      <c r="AK61" s="38">
        <f t="shared" si="14"/>
        <v>11.769031250000001</v>
      </c>
    </row>
    <row r="62" spans="1:37" x14ac:dyDescent="0.2">
      <c r="A62" s="17">
        <f t="shared" si="18"/>
        <v>107.66666666666664</v>
      </c>
      <c r="B62" s="6">
        <v>18</v>
      </c>
      <c r="C62" s="9">
        <v>9</v>
      </c>
      <c r="D62" s="9">
        <v>9</v>
      </c>
      <c r="E62" s="9">
        <v>50</v>
      </c>
      <c r="F62" s="9">
        <v>90</v>
      </c>
      <c r="G62" s="9">
        <v>50</v>
      </c>
      <c r="H62" s="9">
        <v>90</v>
      </c>
      <c r="I62" s="9">
        <v>90</v>
      </c>
      <c r="J62" s="9">
        <v>125</v>
      </c>
      <c r="K62" s="6"/>
      <c r="L62" s="38">
        <f t="shared" si="15"/>
        <v>8.4999999999979536E-3</v>
      </c>
      <c r="M62" s="38">
        <f t="shared" si="12"/>
        <v>8.4999999999979536E-3</v>
      </c>
      <c r="N62" s="38">
        <f t="shared" si="12"/>
        <v>332.78499999999997</v>
      </c>
      <c r="O62" s="38">
        <f t="shared" si="12"/>
        <v>657.44500000000005</v>
      </c>
      <c r="P62" s="38">
        <f t="shared" si="12"/>
        <v>332.78499999999997</v>
      </c>
      <c r="Q62" s="38">
        <f t="shared" si="12"/>
        <v>657.44500000000005</v>
      </c>
      <c r="R62" s="38">
        <f t="shared" si="12"/>
        <v>657.44500000000005</v>
      </c>
      <c r="S62" s="38">
        <f t="shared" si="12"/>
        <v>941.52250000000004</v>
      </c>
      <c r="U62" s="38">
        <f t="shared" si="16"/>
        <v>0</v>
      </c>
      <c r="V62" s="38">
        <f t="shared" si="13"/>
        <v>0</v>
      </c>
      <c r="W62" s="38">
        <f t="shared" si="13"/>
        <v>134.00738255033554</v>
      </c>
      <c r="X62" s="38">
        <f t="shared" si="13"/>
        <v>352.20267857142858</v>
      </c>
      <c r="Y62" s="38">
        <f t="shared" si="13"/>
        <v>151.26590909090908</v>
      </c>
      <c r="Z62" s="38">
        <f t="shared" si="13"/>
        <v>328.72250000000003</v>
      </c>
      <c r="AA62" s="38">
        <f t="shared" si="13"/>
        <v>346.02368421052631</v>
      </c>
      <c r="AB62" s="38">
        <f t="shared" si="13"/>
        <v>706.14187500000003</v>
      </c>
      <c r="AD62" s="38">
        <f t="shared" si="17"/>
        <v>0</v>
      </c>
      <c r="AE62" s="38">
        <f t="shared" si="14"/>
        <v>0</v>
      </c>
      <c r="AF62" s="38">
        <f t="shared" si="14"/>
        <v>2.2334563758389256</v>
      </c>
      <c r="AG62" s="38">
        <f t="shared" si="14"/>
        <v>5.8700446428571427</v>
      </c>
      <c r="AH62" s="38">
        <f t="shared" si="14"/>
        <v>2.5210984848484848</v>
      </c>
      <c r="AI62" s="38">
        <f t="shared" si="14"/>
        <v>5.4787083333333335</v>
      </c>
      <c r="AJ62" s="38">
        <f t="shared" si="14"/>
        <v>5.7670614035087722</v>
      </c>
      <c r="AK62" s="38">
        <f t="shared" si="14"/>
        <v>11.769031250000001</v>
      </c>
    </row>
    <row r="63" spans="1:37" x14ac:dyDescent="0.2">
      <c r="A63" s="17">
        <f t="shared" si="18"/>
        <v>113.99999999999997</v>
      </c>
      <c r="B63" s="6">
        <v>19</v>
      </c>
      <c r="C63" s="9">
        <v>9</v>
      </c>
      <c r="D63" s="9">
        <v>9</v>
      </c>
      <c r="E63" s="9">
        <v>65</v>
      </c>
      <c r="F63" s="9">
        <v>150</v>
      </c>
      <c r="G63" s="9">
        <v>65</v>
      </c>
      <c r="H63" s="9">
        <v>150</v>
      </c>
      <c r="I63" s="9">
        <v>75</v>
      </c>
      <c r="J63" s="9">
        <v>50</v>
      </c>
      <c r="K63" s="6"/>
      <c r="L63" s="38">
        <f t="shared" si="15"/>
        <v>8.4999999999979536E-3</v>
      </c>
      <c r="M63" s="38">
        <f t="shared" si="12"/>
        <v>8.4999999999979536E-3</v>
      </c>
      <c r="N63" s="38">
        <f t="shared" si="12"/>
        <v>454.53249999999997</v>
      </c>
      <c r="O63" s="38">
        <f t="shared" si="12"/>
        <v>1144.4350000000002</v>
      </c>
      <c r="P63" s="38">
        <f t="shared" si="12"/>
        <v>454.53249999999997</v>
      </c>
      <c r="Q63" s="38">
        <f t="shared" si="12"/>
        <v>1144.4350000000002</v>
      </c>
      <c r="R63" s="38">
        <f t="shared" si="12"/>
        <v>535.6975000000001</v>
      </c>
      <c r="S63" s="38">
        <f t="shared" si="12"/>
        <v>332.78499999999997</v>
      </c>
      <c r="U63" s="38">
        <f t="shared" si="16"/>
        <v>0</v>
      </c>
      <c r="V63" s="38">
        <f t="shared" si="13"/>
        <v>0</v>
      </c>
      <c r="W63" s="38">
        <f t="shared" si="13"/>
        <v>183.03322147651005</v>
      </c>
      <c r="X63" s="38">
        <f t="shared" si="13"/>
        <v>613.09017857142862</v>
      </c>
      <c r="Y63" s="38">
        <f t="shared" si="13"/>
        <v>206.60568181818181</v>
      </c>
      <c r="Z63" s="38">
        <f t="shared" si="13"/>
        <v>572.21750000000009</v>
      </c>
      <c r="AA63" s="38">
        <f t="shared" si="13"/>
        <v>281.94605263157899</v>
      </c>
      <c r="AB63" s="38">
        <f t="shared" si="13"/>
        <v>249.58874999999998</v>
      </c>
      <c r="AD63" s="38">
        <f t="shared" si="17"/>
        <v>0</v>
      </c>
      <c r="AE63" s="38">
        <f t="shared" si="14"/>
        <v>0</v>
      </c>
      <c r="AF63" s="38">
        <f t="shared" si="14"/>
        <v>3.0505536912751676</v>
      </c>
      <c r="AG63" s="38">
        <f t="shared" si="14"/>
        <v>10.218169642857143</v>
      </c>
      <c r="AH63" s="38">
        <f t="shared" si="14"/>
        <v>3.4434280303030302</v>
      </c>
      <c r="AI63" s="38">
        <f t="shared" si="14"/>
        <v>9.5369583333333345</v>
      </c>
      <c r="AJ63" s="38">
        <f t="shared" si="14"/>
        <v>4.6991008771929836</v>
      </c>
      <c r="AK63" s="38">
        <f t="shared" si="14"/>
        <v>4.1598124999999992</v>
      </c>
    </row>
    <row r="64" spans="1:37" x14ac:dyDescent="0.2">
      <c r="A64" s="17">
        <f t="shared" si="18"/>
        <v>120.3333333333333</v>
      </c>
      <c r="B64" s="6">
        <v>20</v>
      </c>
      <c r="C64" s="9">
        <v>9</v>
      </c>
      <c r="D64" s="9">
        <v>9</v>
      </c>
      <c r="E64" s="9">
        <v>65</v>
      </c>
      <c r="F64" s="9">
        <v>150</v>
      </c>
      <c r="G64" s="9">
        <v>65</v>
      </c>
      <c r="H64" s="9">
        <v>150</v>
      </c>
      <c r="I64" s="9">
        <v>75</v>
      </c>
      <c r="J64" s="9">
        <v>50</v>
      </c>
      <c r="K64" s="6"/>
      <c r="L64" s="38">
        <f t="shared" si="15"/>
        <v>8.4999999999979536E-3</v>
      </c>
      <c r="M64" s="38">
        <f t="shared" si="12"/>
        <v>8.4999999999979536E-3</v>
      </c>
      <c r="N64" s="38">
        <f t="shared" si="12"/>
        <v>454.53249999999997</v>
      </c>
      <c r="O64" s="38">
        <f t="shared" si="12"/>
        <v>1144.4350000000002</v>
      </c>
      <c r="P64" s="38">
        <f t="shared" si="12"/>
        <v>454.53249999999997</v>
      </c>
      <c r="Q64" s="38">
        <f t="shared" si="12"/>
        <v>1144.4350000000002</v>
      </c>
      <c r="R64" s="38">
        <f t="shared" si="12"/>
        <v>535.6975000000001</v>
      </c>
      <c r="S64" s="38">
        <f t="shared" si="12"/>
        <v>332.78499999999997</v>
      </c>
      <c r="U64" s="38">
        <f t="shared" si="16"/>
        <v>0</v>
      </c>
      <c r="V64" s="38">
        <f t="shared" si="13"/>
        <v>0</v>
      </c>
      <c r="W64" s="38">
        <f t="shared" si="13"/>
        <v>183.03322147651005</v>
      </c>
      <c r="X64" s="38">
        <f t="shared" si="13"/>
        <v>613.09017857142862</v>
      </c>
      <c r="Y64" s="38">
        <f t="shared" si="13"/>
        <v>206.60568181818181</v>
      </c>
      <c r="Z64" s="38">
        <f t="shared" si="13"/>
        <v>572.21750000000009</v>
      </c>
      <c r="AA64" s="38">
        <f t="shared" si="13"/>
        <v>281.94605263157899</v>
      </c>
      <c r="AB64" s="38">
        <f t="shared" si="13"/>
        <v>249.58874999999998</v>
      </c>
      <c r="AD64" s="38">
        <f t="shared" si="17"/>
        <v>0</v>
      </c>
      <c r="AE64" s="38">
        <f t="shared" si="14"/>
        <v>0</v>
      </c>
      <c r="AF64" s="38">
        <f t="shared" si="14"/>
        <v>3.0505536912751676</v>
      </c>
      <c r="AG64" s="38">
        <f t="shared" si="14"/>
        <v>10.218169642857143</v>
      </c>
      <c r="AH64" s="38">
        <f t="shared" si="14"/>
        <v>3.4434280303030302</v>
      </c>
      <c r="AI64" s="38">
        <f t="shared" si="14"/>
        <v>9.5369583333333345</v>
      </c>
      <c r="AJ64" s="38">
        <f t="shared" si="14"/>
        <v>4.6991008771929836</v>
      </c>
      <c r="AK64" s="38">
        <f t="shared" si="14"/>
        <v>4.1598124999999992</v>
      </c>
    </row>
    <row r="65" spans="1:37" x14ac:dyDescent="0.2">
      <c r="A65" s="17">
        <f t="shared" si="18"/>
        <v>126.66666666666663</v>
      </c>
      <c r="B65" s="6">
        <v>21</v>
      </c>
      <c r="C65" s="9">
        <v>9</v>
      </c>
      <c r="D65" s="9">
        <v>9</v>
      </c>
      <c r="E65" s="9">
        <v>65</v>
      </c>
      <c r="F65" s="9">
        <v>150</v>
      </c>
      <c r="G65" s="9">
        <v>65</v>
      </c>
      <c r="H65" s="9">
        <v>150</v>
      </c>
      <c r="I65" s="9">
        <v>75</v>
      </c>
      <c r="J65" s="9">
        <v>50</v>
      </c>
      <c r="K65" s="6"/>
      <c r="L65" s="38">
        <f t="shared" si="15"/>
        <v>8.4999999999979536E-3</v>
      </c>
      <c r="M65" s="38">
        <f t="shared" si="12"/>
        <v>8.4999999999979536E-3</v>
      </c>
      <c r="N65" s="38">
        <f t="shared" si="12"/>
        <v>454.53249999999997</v>
      </c>
      <c r="O65" s="38">
        <f t="shared" si="12"/>
        <v>1144.4350000000002</v>
      </c>
      <c r="P65" s="38">
        <f t="shared" si="12"/>
        <v>454.53249999999997</v>
      </c>
      <c r="Q65" s="38">
        <f t="shared" si="12"/>
        <v>1144.4350000000002</v>
      </c>
      <c r="R65" s="38">
        <f t="shared" si="12"/>
        <v>535.6975000000001</v>
      </c>
      <c r="S65" s="38">
        <f t="shared" si="12"/>
        <v>332.78499999999997</v>
      </c>
      <c r="U65" s="38">
        <f t="shared" si="16"/>
        <v>0</v>
      </c>
      <c r="V65" s="38">
        <f t="shared" si="13"/>
        <v>0</v>
      </c>
      <c r="W65" s="38">
        <f t="shared" si="13"/>
        <v>183.03322147651005</v>
      </c>
      <c r="X65" s="38">
        <f t="shared" si="13"/>
        <v>613.09017857142862</v>
      </c>
      <c r="Y65" s="38">
        <f t="shared" si="13"/>
        <v>206.60568181818181</v>
      </c>
      <c r="Z65" s="38">
        <f t="shared" si="13"/>
        <v>572.21750000000009</v>
      </c>
      <c r="AA65" s="38">
        <f t="shared" si="13"/>
        <v>281.94605263157899</v>
      </c>
      <c r="AB65" s="38">
        <f t="shared" si="13"/>
        <v>249.58874999999998</v>
      </c>
      <c r="AD65" s="38">
        <f t="shared" si="17"/>
        <v>0</v>
      </c>
      <c r="AE65" s="38">
        <f t="shared" si="14"/>
        <v>0</v>
      </c>
      <c r="AF65" s="38">
        <f t="shared" si="14"/>
        <v>3.0505536912751676</v>
      </c>
      <c r="AG65" s="38">
        <f t="shared" si="14"/>
        <v>10.218169642857143</v>
      </c>
      <c r="AH65" s="38">
        <f t="shared" si="14"/>
        <v>3.4434280303030302</v>
      </c>
      <c r="AI65" s="38">
        <f t="shared" si="14"/>
        <v>9.5369583333333345</v>
      </c>
      <c r="AJ65" s="38">
        <f t="shared" si="14"/>
        <v>4.6991008771929836</v>
      </c>
      <c r="AK65" s="38">
        <f t="shared" si="14"/>
        <v>4.1598124999999992</v>
      </c>
    </row>
    <row r="66" spans="1:37" x14ac:dyDescent="0.2">
      <c r="A66" s="17">
        <f t="shared" si="18"/>
        <v>132.99999999999997</v>
      </c>
      <c r="B66" s="6">
        <v>22</v>
      </c>
      <c r="C66" s="9">
        <v>9</v>
      </c>
      <c r="D66" s="9">
        <v>9</v>
      </c>
      <c r="E66" s="9">
        <v>65</v>
      </c>
      <c r="F66" s="9">
        <v>150</v>
      </c>
      <c r="G66" s="9">
        <v>65</v>
      </c>
      <c r="H66" s="9">
        <v>150</v>
      </c>
      <c r="I66" s="9">
        <v>75</v>
      </c>
      <c r="J66" s="9">
        <v>50</v>
      </c>
      <c r="K66" s="6"/>
      <c r="L66" s="38">
        <f t="shared" si="15"/>
        <v>8.4999999999979536E-3</v>
      </c>
      <c r="M66" s="38">
        <f t="shared" si="12"/>
        <v>8.4999999999979536E-3</v>
      </c>
      <c r="N66" s="38">
        <f t="shared" si="12"/>
        <v>454.53249999999997</v>
      </c>
      <c r="O66" s="38">
        <f t="shared" si="12"/>
        <v>1144.4350000000002</v>
      </c>
      <c r="P66" s="38">
        <f t="shared" si="12"/>
        <v>454.53249999999997</v>
      </c>
      <c r="Q66" s="38">
        <f t="shared" si="12"/>
        <v>1144.4350000000002</v>
      </c>
      <c r="R66" s="38">
        <f t="shared" si="12"/>
        <v>535.6975000000001</v>
      </c>
      <c r="S66" s="38">
        <f t="shared" si="12"/>
        <v>332.78499999999997</v>
      </c>
      <c r="U66" s="38">
        <f t="shared" si="16"/>
        <v>0</v>
      </c>
      <c r="V66" s="38">
        <f t="shared" si="13"/>
        <v>0</v>
      </c>
      <c r="W66" s="38">
        <f t="shared" si="13"/>
        <v>183.03322147651005</v>
      </c>
      <c r="X66" s="38">
        <f t="shared" si="13"/>
        <v>613.09017857142862</v>
      </c>
      <c r="Y66" s="38">
        <f t="shared" si="13"/>
        <v>206.60568181818181</v>
      </c>
      <c r="Z66" s="38">
        <f t="shared" si="13"/>
        <v>572.21750000000009</v>
      </c>
      <c r="AA66" s="38">
        <f t="shared" si="13"/>
        <v>281.94605263157899</v>
      </c>
      <c r="AB66" s="38">
        <f t="shared" si="13"/>
        <v>249.58874999999998</v>
      </c>
      <c r="AD66" s="38">
        <f t="shared" si="17"/>
        <v>0</v>
      </c>
      <c r="AE66" s="38">
        <f t="shared" si="14"/>
        <v>0</v>
      </c>
      <c r="AF66" s="38">
        <f t="shared" si="14"/>
        <v>3.0505536912751676</v>
      </c>
      <c r="AG66" s="38">
        <f t="shared" si="14"/>
        <v>10.218169642857143</v>
      </c>
      <c r="AH66" s="38">
        <f t="shared" si="14"/>
        <v>3.4434280303030302</v>
      </c>
      <c r="AI66" s="38">
        <f t="shared" si="14"/>
        <v>9.5369583333333345</v>
      </c>
      <c r="AJ66" s="38">
        <f t="shared" si="14"/>
        <v>4.6991008771929836</v>
      </c>
      <c r="AK66" s="38">
        <f t="shared" si="14"/>
        <v>4.1598124999999992</v>
      </c>
    </row>
    <row r="67" spans="1:37" x14ac:dyDescent="0.2">
      <c r="A67" s="17">
        <f t="shared" si="18"/>
        <v>139.33333333333331</v>
      </c>
      <c r="B67" s="6">
        <v>23</v>
      </c>
      <c r="C67" s="9">
        <v>9</v>
      </c>
      <c r="D67" s="9">
        <v>9</v>
      </c>
      <c r="E67" s="9">
        <v>80</v>
      </c>
      <c r="F67" s="9">
        <v>110</v>
      </c>
      <c r="G67" s="9">
        <v>80</v>
      </c>
      <c r="H67" s="9">
        <v>110</v>
      </c>
      <c r="I67" s="9">
        <v>60</v>
      </c>
      <c r="J67" s="9">
        <v>25</v>
      </c>
      <c r="K67" s="6"/>
      <c r="L67" s="38">
        <f t="shared" si="15"/>
        <v>8.4999999999979536E-3</v>
      </c>
      <c r="M67" s="38">
        <f t="shared" si="12"/>
        <v>8.4999999999979536E-3</v>
      </c>
      <c r="N67" s="38">
        <f t="shared" si="12"/>
        <v>576.28000000000009</v>
      </c>
      <c r="O67" s="38">
        <f t="shared" si="12"/>
        <v>819.77500000000009</v>
      </c>
      <c r="P67" s="38">
        <f t="shared" si="12"/>
        <v>576.28000000000009</v>
      </c>
      <c r="Q67" s="38">
        <f t="shared" si="12"/>
        <v>819.77500000000009</v>
      </c>
      <c r="R67" s="38">
        <f t="shared" si="12"/>
        <v>413.95</v>
      </c>
      <c r="S67" s="38">
        <f t="shared" si="12"/>
        <v>129.8725</v>
      </c>
      <c r="U67" s="38">
        <f t="shared" si="16"/>
        <v>0</v>
      </c>
      <c r="V67" s="38">
        <f t="shared" si="13"/>
        <v>0</v>
      </c>
      <c r="W67" s="38">
        <f t="shared" si="13"/>
        <v>232.05906040268459</v>
      </c>
      <c r="X67" s="38">
        <f t="shared" si="13"/>
        <v>439.16517857142861</v>
      </c>
      <c r="Y67" s="38">
        <f t="shared" si="13"/>
        <v>261.9454545454546</v>
      </c>
      <c r="Z67" s="38">
        <f t="shared" si="13"/>
        <v>409.88750000000005</v>
      </c>
      <c r="AA67" s="38">
        <f t="shared" si="13"/>
        <v>217.86842105263156</v>
      </c>
      <c r="AB67" s="38">
        <f t="shared" si="13"/>
        <v>97.404375000000002</v>
      </c>
      <c r="AD67" s="38">
        <f t="shared" si="17"/>
        <v>0</v>
      </c>
      <c r="AE67" s="38">
        <f t="shared" si="14"/>
        <v>0</v>
      </c>
      <c r="AF67" s="38">
        <f t="shared" si="14"/>
        <v>3.86765100671141</v>
      </c>
      <c r="AG67" s="38">
        <f t="shared" si="14"/>
        <v>7.3194196428571434</v>
      </c>
      <c r="AH67" s="38">
        <f t="shared" si="14"/>
        <v>4.3657575757575762</v>
      </c>
      <c r="AI67" s="38">
        <f t="shared" si="14"/>
        <v>6.8314583333333339</v>
      </c>
      <c r="AJ67" s="38">
        <f t="shared" si="14"/>
        <v>3.6311403508771929</v>
      </c>
      <c r="AK67" s="38">
        <f t="shared" si="14"/>
        <v>1.6234062499999999</v>
      </c>
    </row>
    <row r="68" spans="1:37" x14ac:dyDescent="0.2">
      <c r="A68" s="17">
        <f t="shared" si="18"/>
        <v>145.66666666666666</v>
      </c>
      <c r="B68" s="6">
        <v>24</v>
      </c>
      <c r="C68" s="9">
        <v>9</v>
      </c>
      <c r="D68" s="9">
        <v>9</v>
      </c>
      <c r="E68" s="9">
        <v>80</v>
      </c>
      <c r="F68" s="9">
        <v>110</v>
      </c>
      <c r="G68" s="9">
        <v>80</v>
      </c>
      <c r="H68" s="9">
        <v>110</v>
      </c>
      <c r="I68" s="9">
        <v>60</v>
      </c>
      <c r="J68" s="9">
        <v>25</v>
      </c>
      <c r="K68" s="6"/>
      <c r="L68" s="38">
        <f t="shared" si="15"/>
        <v>8.4999999999979536E-3</v>
      </c>
      <c r="M68" s="38">
        <f t="shared" si="12"/>
        <v>8.4999999999979536E-3</v>
      </c>
      <c r="N68" s="38">
        <f t="shared" si="12"/>
        <v>576.28000000000009</v>
      </c>
      <c r="O68" s="38">
        <f t="shared" si="12"/>
        <v>819.77500000000009</v>
      </c>
      <c r="P68" s="38">
        <f t="shared" si="12"/>
        <v>576.28000000000009</v>
      </c>
      <c r="Q68" s="38">
        <f t="shared" si="12"/>
        <v>819.77500000000009</v>
      </c>
      <c r="R68" s="38">
        <f t="shared" si="12"/>
        <v>413.95</v>
      </c>
      <c r="S68" s="38">
        <f t="shared" si="12"/>
        <v>129.8725</v>
      </c>
      <c r="U68" s="38">
        <f t="shared" si="16"/>
        <v>0</v>
      </c>
      <c r="V68" s="38">
        <f t="shared" si="13"/>
        <v>0</v>
      </c>
      <c r="W68" s="38">
        <f t="shared" si="13"/>
        <v>232.05906040268459</v>
      </c>
      <c r="X68" s="38">
        <f t="shared" si="13"/>
        <v>439.16517857142861</v>
      </c>
      <c r="Y68" s="38">
        <f t="shared" si="13"/>
        <v>261.9454545454546</v>
      </c>
      <c r="Z68" s="38">
        <f t="shared" si="13"/>
        <v>409.88750000000005</v>
      </c>
      <c r="AA68" s="38">
        <f t="shared" si="13"/>
        <v>217.86842105263156</v>
      </c>
      <c r="AB68" s="38">
        <f t="shared" si="13"/>
        <v>97.404375000000002</v>
      </c>
      <c r="AD68" s="38">
        <f t="shared" si="17"/>
        <v>0</v>
      </c>
      <c r="AE68" s="38">
        <f t="shared" si="14"/>
        <v>0</v>
      </c>
      <c r="AF68" s="38">
        <f t="shared" si="14"/>
        <v>3.86765100671141</v>
      </c>
      <c r="AG68" s="38">
        <f t="shared" si="14"/>
        <v>7.3194196428571434</v>
      </c>
      <c r="AH68" s="38">
        <f t="shared" si="14"/>
        <v>4.3657575757575762</v>
      </c>
      <c r="AI68" s="38">
        <f t="shared" si="14"/>
        <v>6.8314583333333339</v>
      </c>
      <c r="AJ68" s="38">
        <f t="shared" si="14"/>
        <v>3.6311403508771929</v>
      </c>
      <c r="AK68" s="38">
        <f t="shared" si="14"/>
        <v>1.6234062499999999</v>
      </c>
    </row>
    <row r="69" spans="1:37" x14ac:dyDescent="0.2">
      <c r="A69" s="17">
        <f t="shared" si="18"/>
        <v>152</v>
      </c>
      <c r="B69" s="6">
        <v>25</v>
      </c>
      <c r="C69" s="9">
        <v>9</v>
      </c>
      <c r="D69" s="9">
        <v>9</v>
      </c>
      <c r="E69" s="9">
        <v>80</v>
      </c>
      <c r="F69" s="9">
        <v>110</v>
      </c>
      <c r="G69" s="9">
        <v>80</v>
      </c>
      <c r="H69" s="9">
        <v>110</v>
      </c>
      <c r="I69" s="9">
        <v>60</v>
      </c>
      <c r="J69" s="9">
        <v>25</v>
      </c>
      <c r="K69" s="6"/>
      <c r="L69" s="38">
        <f t="shared" si="15"/>
        <v>8.4999999999979536E-3</v>
      </c>
      <c r="M69" s="38">
        <f t="shared" si="12"/>
        <v>8.4999999999979536E-3</v>
      </c>
      <c r="N69" s="38">
        <f t="shared" si="12"/>
        <v>576.28000000000009</v>
      </c>
      <c r="O69" s="38">
        <f t="shared" si="12"/>
        <v>819.77500000000009</v>
      </c>
      <c r="P69" s="38">
        <f t="shared" si="12"/>
        <v>576.28000000000009</v>
      </c>
      <c r="Q69" s="38">
        <f t="shared" si="12"/>
        <v>819.77500000000009</v>
      </c>
      <c r="R69" s="38">
        <f t="shared" si="12"/>
        <v>413.95</v>
      </c>
      <c r="S69" s="38">
        <f t="shared" si="12"/>
        <v>129.8725</v>
      </c>
      <c r="U69" s="38">
        <f t="shared" si="16"/>
        <v>0</v>
      </c>
      <c r="V69" s="38">
        <f t="shared" si="13"/>
        <v>0</v>
      </c>
      <c r="W69" s="38">
        <f t="shared" si="13"/>
        <v>232.05906040268459</v>
      </c>
      <c r="X69" s="38">
        <f t="shared" si="13"/>
        <v>439.16517857142861</v>
      </c>
      <c r="Y69" s="38">
        <f t="shared" si="13"/>
        <v>261.9454545454546</v>
      </c>
      <c r="Z69" s="38">
        <f t="shared" si="13"/>
        <v>409.88750000000005</v>
      </c>
      <c r="AA69" s="38">
        <f t="shared" si="13"/>
        <v>217.86842105263156</v>
      </c>
      <c r="AB69" s="38">
        <f t="shared" si="13"/>
        <v>97.404375000000002</v>
      </c>
      <c r="AD69" s="38">
        <f t="shared" si="17"/>
        <v>0</v>
      </c>
      <c r="AE69" s="38">
        <f t="shared" si="14"/>
        <v>0</v>
      </c>
      <c r="AF69" s="38">
        <f t="shared" si="14"/>
        <v>3.86765100671141</v>
      </c>
      <c r="AG69" s="38">
        <f t="shared" si="14"/>
        <v>7.3194196428571434</v>
      </c>
      <c r="AH69" s="38">
        <f t="shared" si="14"/>
        <v>4.3657575757575762</v>
      </c>
      <c r="AI69" s="38">
        <f t="shared" si="14"/>
        <v>6.8314583333333339</v>
      </c>
      <c r="AJ69" s="38">
        <f t="shared" si="14"/>
        <v>3.6311403508771929</v>
      </c>
      <c r="AK69" s="38">
        <f t="shared" si="14"/>
        <v>1.6234062499999999</v>
      </c>
    </row>
    <row r="70" spans="1:37" x14ac:dyDescent="0.2">
      <c r="A70" s="17">
        <f t="shared" si="18"/>
        <v>158.33333333333334</v>
      </c>
      <c r="B70" s="6">
        <v>26</v>
      </c>
      <c r="C70" s="9">
        <v>9</v>
      </c>
      <c r="D70" s="9">
        <v>9</v>
      </c>
      <c r="E70" s="9">
        <v>80</v>
      </c>
      <c r="F70" s="9">
        <v>110</v>
      </c>
      <c r="G70" s="9">
        <v>80</v>
      </c>
      <c r="H70" s="9">
        <v>110</v>
      </c>
      <c r="I70" s="9">
        <v>60</v>
      </c>
      <c r="J70" s="9">
        <v>25</v>
      </c>
      <c r="K70" s="6"/>
      <c r="L70" s="38">
        <f t="shared" si="15"/>
        <v>8.4999999999979536E-3</v>
      </c>
      <c r="M70" s="38">
        <f t="shared" si="12"/>
        <v>8.4999999999979536E-3</v>
      </c>
      <c r="N70" s="38">
        <f t="shared" si="12"/>
        <v>576.28000000000009</v>
      </c>
      <c r="O70" s="38">
        <f t="shared" si="12"/>
        <v>819.77500000000009</v>
      </c>
      <c r="P70" s="38">
        <f t="shared" si="12"/>
        <v>576.28000000000009</v>
      </c>
      <c r="Q70" s="38">
        <f t="shared" si="12"/>
        <v>819.77500000000009</v>
      </c>
      <c r="R70" s="38">
        <f t="shared" si="12"/>
        <v>413.95</v>
      </c>
      <c r="S70" s="38">
        <f t="shared" si="12"/>
        <v>129.8725</v>
      </c>
      <c r="U70" s="38">
        <f t="shared" si="16"/>
        <v>0</v>
      </c>
      <c r="V70" s="38">
        <f t="shared" si="13"/>
        <v>0</v>
      </c>
      <c r="W70" s="38">
        <f t="shared" si="13"/>
        <v>232.05906040268459</v>
      </c>
      <c r="X70" s="38">
        <f t="shared" si="13"/>
        <v>439.16517857142861</v>
      </c>
      <c r="Y70" s="38">
        <f t="shared" si="13"/>
        <v>261.9454545454546</v>
      </c>
      <c r="Z70" s="38">
        <f t="shared" si="13"/>
        <v>409.88750000000005</v>
      </c>
      <c r="AA70" s="38">
        <f t="shared" si="13"/>
        <v>217.86842105263156</v>
      </c>
      <c r="AB70" s="38">
        <f t="shared" si="13"/>
        <v>97.404375000000002</v>
      </c>
      <c r="AD70" s="38">
        <f t="shared" si="17"/>
        <v>0</v>
      </c>
      <c r="AE70" s="38">
        <f t="shared" si="14"/>
        <v>0</v>
      </c>
      <c r="AF70" s="38">
        <f t="shared" si="14"/>
        <v>3.86765100671141</v>
      </c>
      <c r="AG70" s="38">
        <f t="shared" si="14"/>
        <v>7.3194196428571434</v>
      </c>
      <c r="AH70" s="38">
        <f t="shared" si="14"/>
        <v>4.3657575757575762</v>
      </c>
      <c r="AI70" s="38">
        <f t="shared" si="14"/>
        <v>6.8314583333333339</v>
      </c>
      <c r="AJ70" s="38">
        <f t="shared" si="14"/>
        <v>3.6311403508771929</v>
      </c>
      <c r="AK70" s="38">
        <f t="shared" si="14"/>
        <v>1.6234062499999999</v>
      </c>
    </row>
    <row r="71" spans="1:37" x14ac:dyDescent="0.2">
      <c r="A71" s="17">
        <f t="shared" si="18"/>
        <v>164.66666666666669</v>
      </c>
      <c r="B71" s="6">
        <v>27</v>
      </c>
      <c r="C71" s="9">
        <v>9</v>
      </c>
      <c r="D71" s="9">
        <v>9</v>
      </c>
      <c r="E71" s="9">
        <v>95</v>
      </c>
      <c r="F71" s="9">
        <v>95</v>
      </c>
      <c r="G71" s="9">
        <v>95</v>
      </c>
      <c r="H71" s="9">
        <v>95</v>
      </c>
      <c r="I71" s="9">
        <v>45</v>
      </c>
      <c r="J71" s="9">
        <v>9</v>
      </c>
      <c r="K71" s="6"/>
      <c r="L71" s="38">
        <f t="shared" si="15"/>
        <v>8.4999999999979536E-3</v>
      </c>
      <c r="M71" s="38">
        <f t="shared" si="12"/>
        <v>8.4999999999979536E-3</v>
      </c>
      <c r="N71" s="38">
        <f t="shared" si="12"/>
        <v>698.02750000000003</v>
      </c>
      <c r="O71" s="38">
        <f t="shared" si="12"/>
        <v>698.02750000000003</v>
      </c>
      <c r="P71" s="38">
        <f t="shared" si="12"/>
        <v>698.02750000000003</v>
      </c>
      <c r="Q71" s="38">
        <f t="shared" si="12"/>
        <v>698.02750000000003</v>
      </c>
      <c r="R71" s="38">
        <f t="shared" si="12"/>
        <v>292.20249999999999</v>
      </c>
      <c r="S71" s="38">
        <f t="shared" si="12"/>
        <v>8.4999999999979536E-3</v>
      </c>
      <c r="U71" s="38">
        <f t="shared" si="16"/>
        <v>0</v>
      </c>
      <c r="V71" s="38">
        <f t="shared" si="13"/>
        <v>0</v>
      </c>
      <c r="W71" s="38">
        <f t="shared" si="13"/>
        <v>281.08489932885908</v>
      </c>
      <c r="X71" s="38">
        <f t="shared" si="13"/>
        <v>373.9433035714286</v>
      </c>
      <c r="Y71" s="38">
        <f t="shared" si="13"/>
        <v>317.2852272727273</v>
      </c>
      <c r="Z71" s="38">
        <f t="shared" si="13"/>
        <v>349.01375000000002</v>
      </c>
      <c r="AA71" s="38">
        <f t="shared" si="13"/>
        <v>153.79078947368419</v>
      </c>
      <c r="AB71" s="38">
        <f t="shared" si="13"/>
        <v>6.3749999999984652E-3</v>
      </c>
      <c r="AD71" s="38">
        <f t="shared" si="17"/>
        <v>0</v>
      </c>
      <c r="AE71" s="38">
        <f t="shared" si="14"/>
        <v>0</v>
      </c>
      <c r="AF71" s="38">
        <f t="shared" si="14"/>
        <v>4.6847483221476516</v>
      </c>
      <c r="AG71" s="38">
        <f t="shared" si="14"/>
        <v>6.2323883928571435</v>
      </c>
      <c r="AH71" s="38">
        <f t="shared" si="14"/>
        <v>5.2880871212121212</v>
      </c>
      <c r="AI71" s="38">
        <f t="shared" si="14"/>
        <v>5.8168958333333336</v>
      </c>
      <c r="AJ71" s="38">
        <f t="shared" si="14"/>
        <v>2.563179824561403</v>
      </c>
      <c r="AK71" s="38">
        <f t="shared" si="14"/>
        <v>1.0624999999997442E-4</v>
      </c>
    </row>
    <row r="72" spans="1:37" x14ac:dyDescent="0.2">
      <c r="A72" s="17">
        <f t="shared" si="18"/>
        <v>171.00000000000003</v>
      </c>
      <c r="B72" s="6">
        <v>28</v>
      </c>
      <c r="C72" s="9">
        <v>9</v>
      </c>
      <c r="D72" s="9">
        <v>9</v>
      </c>
      <c r="E72" s="9">
        <v>95</v>
      </c>
      <c r="F72" s="9">
        <v>95</v>
      </c>
      <c r="G72" s="9">
        <v>95</v>
      </c>
      <c r="H72" s="9">
        <v>95</v>
      </c>
      <c r="I72" s="9">
        <v>45</v>
      </c>
      <c r="J72" s="9">
        <v>9</v>
      </c>
      <c r="K72" s="6"/>
      <c r="L72" s="38">
        <f t="shared" si="15"/>
        <v>8.4999999999979536E-3</v>
      </c>
      <c r="M72" s="38">
        <f t="shared" si="12"/>
        <v>8.4999999999979536E-3</v>
      </c>
      <c r="N72" s="38">
        <f t="shared" si="12"/>
        <v>698.02750000000003</v>
      </c>
      <c r="O72" s="38">
        <f t="shared" si="12"/>
        <v>698.02750000000003</v>
      </c>
      <c r="P72" s="38">
        <f t="shared" si="12"/>
        <v>698.02750000000003</v>
      </c>
      <c r="Q72" s="38">
        <f t="shared" si="12"/>
        <v>698.02750000000003</v>
      </c>
      <c r="R72" s="38">
        <f t="shared" si="12"/>
        <v>292.20249999999999</v>
      </c>
      <c r="S72" s="38">
        <f t="shared" si="12"/>
        <v>8.4999999999979536E-3</v>
      </c>
      <c r="U72" s="38">
        <f t="shared" si="16"/>
        <v>0</v>
      </c>
      <c r="V72" s="38">
        <f t="shared" si="13"/>
        <v>0</v>
      </c>
      <c r="W72" s="38">
        <f t="shared" si="13"/>
        <v>281.08489932885908</v>
      </c>
      <c r="X72" s="38">
        <f t="shared" si="13"/>
        <v>373.9433035714286</v>
      </c>
      <c r="Y72" s="38">
        <f t="shared" si="13"/>
        <v>317.2852272727273</v>
      </c>
      <c r="Z72" s="38">
        <f t="shared" si="13"/>
        <v>349.01375000000002</v>
      </c>
      <c r="AA72" s="38">
        <f t="shared" si="13"/>
        <v>153.79078947368419</v>
      </c>
      <c r="AB72" s="38">
        <f t="shared" si="13"/>
        <v>6.3749999999984652E-3</v>
      </c>
      <c r="AD72" s="38">
        <f t="shared" si="17"/>
        <v>0</v>
      </c>
      <c r="AE72" s="38">
        <f t="shared" si="14"/>
        <v>0</v>
      </c>
      <c r="AF72" s="38">
        <f t="shared" si="14"/>
        <v>4.6847483221476516</v>
      </c>
      <c r="AG72" s="38">
        <f t="shared" si="14"/>
        <v>6.2323883928571435</v>
      </c>
      <c r="AH72" s="38">
        <f t="shared" si="14"/>
        <v>5.2880871212121212</v>
      </c>
      <c r="AI72" s="38">
        <f t="shared" si="14"/>
        <v>5.8168958333333336</v>
      </c>
      <c r="AJ72" s="38">
        <f t="shared" si="14"/>
        <v>2.563179824561403</v>
      </c>
      <c r="AK72" s="38">
        <f t="shared" si="14"/>
        <v>1.0624999999997442E-4</v>
      </c>
    </row>
    <row r="73" spans="1:37" x14ac:dyDescent="0.2">
      <c r="A73" s="17">
        <f t="shared" si="18"/>
        <v>177.33333333333337</v>
      </c>
      <c r="B73" s="6">
        <v>29</v>
      </c>
      <c r="C73" s="9">
        <v>9</v>
      </c>
      <c r="D73" s="9">
        <v>9</v>
      </c>
      <c r="E73" s="9">
        <v>95</v>
      </c>
      <c r="F73" s="9">
        <v>95</v>
      </c>
      <c r="G73" s="9">
        <v>95</v>
      </c>
      <c r="H73" s="9">
        <v>95</v>
      </c>
      <c r="I73" s="9">
        <v>45</v>
      </c>
      <c r="J73" s="9">
        <v>9</v>
      </c>
      <c r="K73" s="6"/>
      <c r="L73" s="38">
        <f t="shared" si="15"/>
        <v>8.4999999999979536E-3</v>
      </c>
      <c r="M73" s="38">
        <f t="shared" si="12"/>
        <v>8.4999999999979536E-3</v>
      </c>
      <c r="N73" s="38">
        <f t="shared" si="12"/>
        <v>698.02750000000003</v>
      </c>
      <c r="O73" s="38">
        <f t="shared" si="12"/>
        <v>698.02750000000003</v>
      </c>
      <c r="P73" s="38">
        <f t="shared" si="12"/>
        <v>698.02750000000003</v>
      </c>
      <c r="Q73" s="38">
        <f t="shared" si="12"/>
        <v>698.02750000000003</v>
      </c>
      <c r="R73" s="38">
        <f t="shared" si="12"/>
        <v>292.20249999999999</v>
      </c>
      <c r="S73" s="38">
        <f t="shared" si="12"/>
        <v>8.4999999999979536E-3</v>
      </c>
      <c r="U73" s="38">
        <f t="shared" si="16"/>
        <v>0</v>
      </c>
      <c r="V73" s="38">
        <f t="shared" si="13"/>
        <v>0</v>
      </c>
      <c r="W73" s="38">
        <f t="shared" si="13"/>
        <v>281.08489932885908</v>
      </c>
      <c r="X73" s="38">
        <f t="shared" si="13"/>
        <v>373.9433035714286</v>
      </c>
      <c r="Y73" s="38">
        <f t="shared" si="13"/>
        <v>317.2852272727273</v>
      </c>
      <c r="Z73" s="38">
        <f t="shared" si="13"/>
        <v>349.01375000000002</v>
      </c>
      <c r="AA73" s="38">
        <f t="shared" si="13"/>
        <v>153.79078947368419</v>
      </c>
      <c r="AB73" s="38">
        <f t="shared" si="13"/>
        <v>6.3749999999984652E-3</v>
      </c>
      <c r="AD73" s="38">
        <f t="shared" si="17"/>
        <v>0</v>
      </c>
      <c r="AE73" s="38">
        <f t="shared" si="14"/>
        <v>0</v>
      </c>
      <c r="AF73" s="38">
        <f t="shared" si="14"/>
        <v>4.6847483221476516</v>
      </c>
      <c r="AG73" s="38">
        <f t="shared" si="14"/>
        <v>6.2323883928571435</v>
      </c>
      <c r="AH73" s="38">
        <f t="shared" si="14"/>
        <v>5.2880871212121212</v>
      </c>
      <c r="AI73" s="38">
        <f t="shared" si="14"/>
        <v>5.8168958333333336</v>
      </c>
      <c r="AJ73" s="38">
        <f t="shared" si="14"/>
        <v>2.563179824561403</v>
      </c>
      <c r="AK73" s="38">
        <f t="shared" si="14"/>
        <v>1.0624999999997442E-4</v>
      </c>
    </row>
    <row r="74" spans="1:37" x14ac:dyDescent="0.2">
      <c r="A74" s="17">
        <f t="shared" si="18"/>
        <v>183.66666666666671</v>
      </c>
      <c r="B74" s="6">
        <v>30</v>
      </c>
      <c r="C74" s="9">
        <v>9</v>
      </c>
      <c r="D74" s="9">
        <v>9</v>
      </c>
      <c r="E74" s="9">
        <v>95</v>
      </c>
      <c r="F74" s="9">
        <v>95</v>
      </c>
      <c r="G74" s="9">
        <v>95</v>
      </c>
      <c r="H74" s="9">
        <v>95</v>
      </c>
      <c r="I74" s="9">
        <v>45</v>
      </c>
      <c r="J74" s="9">
        <v>9</v>
      </c>
      <c r="K74" s="6"/>
      <c r="L74" s="38">
        <f t="shared" si="15"/>
        <v>8.4999999999979536E-3</v>
      </c>
      <c r="M74" s="38">
        <f t="shared" si="12"/>
        <v>8.4999999999979536E-3</v>
      </c>
      <c r="N74" s="38">
        <f t="shared" si="12"/>
        <v>698.02750000000003</v>
      </c>
      <c r="O74" s="38">
        <f t="shared" si="12"/>
        <v>698.02750000000003</v>
      </c>
      <c r="P74" s="38">
        <f t="shared" si="12"/>
        <v>698.02750000000003</v>
      </c>
      <c r="Q74" s="38">
        <f t="shared" si="12"/>
        <v>698.02750000000003</v>
      </c>
      <c r="R74" s="38">
        <f t="shared" si="12"/>
        <v>292.20249999999999</v>
      </c>
      <c r="S74" s="38">
        <f t="shared" si="12"/>
        <v>8.4999999999979536E-3</v>
      </c>
      <c r="U74" s="38">
        <f t="shared" si="16"/>
        <v>0</v>
      </c>
      <c r="V74" s="38">
        <f t="shared" si="13"/>
        <v>0</v>
      </c>
      <c r="W74" s="38">
        <f t="shared" si="13"/>
        <v>281.08489932885908</v>
      </c>
      <c r="X74" s="38">
        <f t="shared" si="13"/>
        <v>373.9433035714286</v>
      </c>
      <c r="Y74" s="38">
        <f t="shared" si="13"/>
        <v>317.2852272727273</v>
      </c>
      <c r="Z74" s="38">
        <f t="shared" si="13"/>
        <v>349.01375000000002</v>
      </c>
      <c r="AA74" s="38">
        <f t="shared" si="13"/>
        <v>153.79078947368419</v>
      </c>
      <c r="AB74" s="38">
        <f t="shared" si="13"/>
        <v>6.3749999999984652E-3</v>
      </c>
      <c r="AD74" s="38">
        <f t="shared" si="17"/>
        <v>0</v>
      </c>
      <c r="AE74" s="38">
        <f t="shared" si="14"/>
        <v>0</v>
      </c>
      <c r="AF74" s="38">
        <f t="shared" si="14"/>
        <v>4.6847483221476516</v>
      </c>
      <c r="AG74" s="38">
        <f t="shared" si="14"/>
        <v>6.2323883928571435</v>
      </c>
      <c r="AH74" s="38">
        <f t="shared" si="14"/>
        <v>5.2880871212121212</v>
      </c>
      <c r="AI74" s="38">
        <f t="shared" si="14"/>
        <v>5.8168958333333336</v>
      </c>
      <c r="AJ74" s="38">
        <f t="shared" si="14"/>
        <v>2.563179824561403</v>
      </c>
      <c r="AK74" s="38">
        <f t="shared" si="14"/>
        <v>1.0624999999997442E-4</v>
      </c>
    </row>
    <row r="75" spans="1:37" x14ac:dyDescent="0.2">
      <c r="A75" s="17">
        <f t="shared" si="18"/>
        <v>190.00000000000006</v>
      </c>
      <c r="B75" s="6">
        <v>31</v>
      </c>
      <c r="C75" s="9">
        <v>9</v>
      </c>
      <c r="D75" s="9">
        <v>9</v>
      </c>
      <c r="E75" s="9">
        <v>110</v>
      </c>
      <c r="F75" s="9">
        <v>80</v>
      </c>
      <c r="G75" s="9">
        <v>110</v>
      </c>
      <c r="H75" s="9">
        <v>80</v>
      </c>
      <c r="I75" s="9">
        <v>30</v>
      </c>
      <c r="J75" s="9">
        <v>40</v>
      </c>
      <c r="K75" s="6"/>
      <c r="L75" s="38">
        <f t="shared" si="15"/>
        <v>8.4999999999979536E-3</v>
      </c>
      <c r="M75" s="38">
        <f t="shared" si="12"/>
        <v>8.4999999999979536E-3</v>
      </c>
      <c r="N75" s="38">
        <f t="shared" si="12"/>
        <v>819.77500000000009</v>
      </c>
      <c r="O75" s="38">
        <f t="shared" si="12"/>
        <v>576.28000000000009</v>
      </c>
      <c r="P75" s="38">
        <f t="shared" si="12"/>
        <v>819.77500000000009</v>
      </c>
      <c r="Q75" s="38">
        <f t="shared" si="12"/>
        <v>576.28000000000009</v>
      </c>
      <c r="R75" s="38">
        <f t="shared" si="12"/>
        <v>170.45499999999998</v>
      </c>
      <c r="S75" s="38">
        <f t="shared" si="12"/>
        <v>251.62</v>
      </c>
      <c r="U75" s="38">
        <f t="shared" si="16"/>
        <v>0</v>
      </c>
      <c r="V75" s="38">
        <f t="shared" si="13"/>
        <v>0</v>
      </c>
      <c r="W75" s="38">
        <f t="shared" si="13"/>
        <v>330.1107382550336</v>
      </c>
      <c r="X75" s="38">
        <f t="shared" si="13"/>
        <v>308.72142857142859</v>
      </c>
      <c r="Y75" s="38">
        <f t="shared" si="13"/>
        <v>372.62500000000006</v>
      </c>
      <c r="Z75" s="38">
        <f t="shared" si="13"/>
        <v>288.14000000000004</v>
      </c>
      <c r="AA75" s="38">
        <f t="shared" si="13"/>
        <v>89.713157894736824</v>
      </c>
      <c r="AB75" s="38">
        <f t="shared" si="13"/>
        <v>188.715</v>
      </c>
      <c r="AD75" s="38">
        <f t="shared" si="17"/>
        <v>0</v>
      </c>
      <c r="AE75" s="38">
        <f t="shared" si="14"/>
        <v>0</v>
      </c>
      <c r="AF75" s="38">
        <f t="shared" si="14"/>
        <v>5.5018456375838936</v>
      </c>
      <c r="AG75" s="38">
        <f t="shared" si="14"/>
        <v>5.1453571428571427</v>
      </c>
      <c r="AH75" s="38">
        <f t="shared" si="14"/>
        <v>6.210416666666668</v>
      </c>
      <c r="AI75" s="38">
        <f t="shared" si="14"/>
        <v>4.8023333333333342</v>
      </c>
      <c r="AJ75" s="38">
        <f t="shared" si="14"/>
        <v>1.4952192982456138</v>
      </c>
      <c r="AK75" s="38">
        <f t="shared" si="14"/>
        <v>3.1452499999999999</v>
      </c>
    </row>
    <row r="76" spans="1:37" x14ac:dyDescent="0.2">
      <c r="A76" s="17">
        <f t="shared" si="18"/>
        <v>196.3333333333334</v>
      </c>
      <c r="B76" s="6">
        <v>32</v>
      </c>
      <c r="C76" s="9">
        <v>9</v>
      </c>
      <c r="D76" s="9">
        <v>9</v>
      </c>
      <c r="E76" s="9">
        <v>110</v>
      </c>
      <c r="F76" s="9">
        <v>80</v>
      </c>
      <c r="G76" s="9">
        <v>110</v>
      </c>
      <c r="H76" s="9">
        <v>80</v>
      </c>
      <c r="I76" s="9">
        <v>30</v>
      </c>
      <c r="J76" s="9">
        <v>40</v>
      </c>
      <c r="K76" s="6"/>
      <c r="L76" s="38">
        <f t="shared" si="15"/>
        <v>8.4999999999979536E-3</v>
      </c>
      <c r="M76" s="38">
        <f t="shared" si="12"/>
        <v>8.4999999999979536E-3</v>
      </c>
      <c r="N76" s="38">
        <f t="shared" si="12"/>
        <v>819.77500000000009</v>
      </c>
      <c r="O76" s="38">
        <f t="shared" si="12"/>
        <v>576.28000000000009</v>
      </c>
      <c r="P76" s="38">
        <f t="shared" si="12"/>
        <v>819.77500000000009</v>
      </c>
      <c r="Q76" s="38">
        <f t="shared" si="12"/>
        <v>576.28000000000009</v>
      </c>
      <c r="R76" s="38">
        <f t="shared" si="12"/>
        <v>170.45499999999998</v>
      </c>
      <c r="S76" s="38">
        <f t="shared" si="12"/>
        <v>251.62</v>
      </c>
      <c r="U76" s="38">
        <f t="shared" si="16"/>
        <v>0</v>
      </c>
      <c r="V76" s="38">
        <f t="shared" si="13"/>
        <v>0</v>
      </c>
      <c r="W76" s="38">
        <f t="shared" si="13"/>
        <v>330.1107382550336</v>
      </c>
      <c r="X76" s="38">
        <f t="shared" si="13"/>
        <v>308.72142857142859</v>
      </c>
      <c r="Y76" s="38">
        <f t="shared" si="13"/>
        <v>372.62500000000006</v>
      </c>
      <c r="Z76" s="38">
        <f t="shared" si="13"/>
        <v>288.14000000000004</v>
      </c>
      <c r="AA76" s="38">
        <f t="shared" si="13"/>
        <v>89.713157894736824</v>
      </c>
      <c r="AB76" s="38">
        <f t="shared" si="13"/>
        <v>188.715</v>
      </c>
      <c r="AD76" s="38">
        <f t="shared" si="17"/>
        <v>0</v>
      </c>
      <c r="AE76" s="38">
        <f t="shared" si="14"/>
        <v>0</v>
      </c>
      <c r="AF76" s="38">
        <f t="shared" si="14"/>
        <v>5.5018456375838936</v>
      </c>
      <c r="AG76" s="38">
        <f t="shared" si="14"/>
        <v>5.1453571428571427</v>
      </c>
      <c r="AH76" s="38">
        <f t="shared" si="14"/>
        <v>6.210416666666668</v>
      </c>
      <c r="AI76" s="38">
        <f t="shared" si="14"/>
        <v>4.8023333333333342</v>
      </c>
      <c r="AJ76" s="38">
        <f t="shared" si="14"/>
        <v>1.4952192982456138</v>
      </c>
      <c r="AK76" s="38">
        <f t="shared" si="14"/>
        <v>3.1452499999999999</v>
      </c>
    </row>
    <row r="77" spans="1:37" x14ac:dyDescent="0.2">
      <c r="A77" s="17">
        <f t="shared" si="18"/>
        <v>202.66666666666674</v>
      </c>
      <c r="B77" s="6">
        <v>33</v>
      </c>
      <c r="C77" s="9">
        <v>9</v>
      </c>
      <c r="D77" s="9">
        <v>9</v>
      </c>
      <c r="E77" s="9">
        <v>110</v>
      </c>
      <c r="F77" s="9">
        <v>80</v>
      </c>
      <c r="G77" s="9">
        <v>110</v>
      </c>
      <c r="H77" s="9">
        <v>80</v>
      </c>
      <c r="I77" s="9">
        <v>30</v>
      </c>
      <c r="J77" s="9">
        <v>40</v>
      </c>
      <c r="K77" s="6"/>
      <c r="L77" s="38">
        <f t="shared" si="15"/>
        <v>8.4999999999979536E-3</v>
      </c>
      <c r="M77" s="38">
        <f t="shared" si="12"/>
        <v>8.4999999999979536E-3</v>
      </c>
      <c r="N77" s="38">
        <f t="shared" si="12"/>
        <v>819.77500000000009</v>
      </c>
      <c r="O77" s="38">
        <f t="shared" si="12"/>
        <v>576.28000000000009</v>
      </c>
      <c r="P77" s="38">
        <f t="shared" si="12"/>
        <v>819.77500000000009</v>
      </c>
      <c r="Q77" s="38">
        <f t="shared" si="12"/>
        <v>576.28000000000009</v>
      </c>
      <c r="R77" s="38">
        <f t="shared" si="12"/>
        <v>170.45499999999998</v>
      </c>
      <c r="S77" s="38">
        <f t="shared" si="12"/>
        <v>251.62</v>
      </c>
      <c r="U77" s="38">
        <f t="shared" si="16"/>
        <v>0</v>
      </c>
      <c r="V77" s="38">
        <f t="shared" si="13"/>
        <v>0</v>
      </c>
      <c r="W77" s="38">
        <f t="shared" si="13"/>
        <v>330.1107382550336</v>
      </c>
      <c r="X77" s="38">
        <f t="shared" si="13"/>
        <v>308.72142857142859</v>
      </c>
      <c r="Y77" s="38">
        <f t="shared" si="13"/>
        <v>372.62500000000006</v>
      </c>
      <c r="Z77" s="38">
        <f t="shared" si="13"/>
        <v>288.14000000000004</v>
      </c>
      <c r="AA77" s="38">
        <f t="shared" si="13"/>
        <v>89.713157894736824</v>
      </c>
      <c r="AB77" s="38">
        <f t="shared" si="13"/>
        <v>188.715</v>
      </c>
      <c r="AD77" s="38">
        <f t="shared" si="17"/>
        <v>0</v>
      </c>
      <c r="AE77" s="38">
        <f t="shared" si="14"/>
        <v>0</v>
      </c>
      <c r="AF77" s="38">
        <f t="shared" si="14"/>
        <v>5.5018456375838936</v>
      </c>
      <c r="AG77" s="38">
        <f t="shared" si="14"/>
        <v>5.1453571428571427</v>
      </c>
      <c r="AH77" s="38">
        <f t="shared" si="14"/>
        <v>6.210416666666668</v>
      </c>
      <c r="AI77" s="38">
        <f t="shared" si="14"/>
        <v>4.8023333333333342</v>
      </c>
      <c r="AJ77" s="38">
        <f t="shared" si="14"/>
        <v>1.4952192982456138</v>
      </c>
      <c r="AK77" s="38">
        <f t="shared" si="14"/>
        <v>3.1452499999999999</v>
      </c>
    </row>
    <row r="78" spans="1:37" x14ac:dyDescent="0.2">
      <c r="A78" s="17">
        <f t="shared" si="18"/>
        <v>209.00000000000009</v>
      </c>
      <c r="B78" s="6">
        <v>34</v>
      </c>
      <c r="C78" s="9">
        <v>9</v>
      </c>
      <c r="D78" s="9">
        <v>9</v>
      </c>
      <c r="E78" s="9">
        <v>110</v>
      </c>
      <c r="F78" s="9">
        <v>80</v>
      </c>
      <c r="G78" s="9">
        <v>110</v>
      </c>
      <c r="H78" s="9">
        <v>80</v>
      </c>
      <c r="I78" s="9">
        <v>30</v>
      </c>
      <c r="J78" s="9">
        <v>40</v>
      </c>
      <c r="K78" s="6"/>
      <c r="L78" s="38">
        <f t="shared" si="15"/>
        <v>8.4999999999979536E-3</v>
      </c>
      <c r="M78" s="38">
        <f t="shared" si="12"/>
        <v>8.4999999999979536E-3</v>
      </c>
      <c r="N78" s="38">
        <f t="shared" si="12"/>
        <v>819.77500000000009</v>
      </c>
      <c r="O78" s="38">
        <f t="shared" si="12"/>
        <v>576.28000000000009</v>
      </c>
      <c r="P78" s="38">
        <f t="shared" si="12"/>
        <v>819.77500000000009</v>
      </c>
      <c r="Q78" s="38">
        <f t="shared" si="12"/>
        <v>576.28000000000009</v>
      </c>
      <c r="R78" s="38">
        <f t="shared" si="12"/>
        <v>170.45499999999998</v>
      </c>
      <c r="S78" s="38">
        <f t="shared" si="12"/>
        <v>251.62</v>
      </c>
      <c r="U78" s="38">
        <f t="shared" si="16"/>
        <v>0</v>
      </c>
      <c r="V78" s="38">
        <f t="shared" si="13"/>
        <v>0</v>
      </c>
      <c r="W78" s="38">
        <f t="shared" si="13"/>
        <v>330.1107382550336</v>
      </c>
      <c r="X78" s="38">
        <f t="shared" si="13"/>
        <v>308.72142857142859</v>
      </c>
      <c r="Y78" s="38">
        <f t="shared" si="13"/>
        <v>372.62500000000006</v>
      </c>
      <c r="Z78" s="38">
        <f t="shared" si="13"/>
        <v>288.14000000000004</v>
      </c>
      <c r="AA78" s="38">
        <f t="shared" si="13"/>
        <v>89.713157894736824</v>
      </c>
      <c r="AB78" s="38">
        <f t="shared" si="13"/>
        <v>188.715</v>
      </c>
      <c r="AD78" s="38">
        <f t="shared" si="17"/>
        <v>0</v>
      </c>
      <c r="AE78" s="38">
        <f t="shared" si="14"/>
        <v>0</v>
      </c>
      <c r="AF78" s="38">
        <f t="shared" si="14"/>
        <v>5.5018456375838936</v>
      </c>
      <c r="AG78" s="38">
        <f t="shared" si="14"/>
        <v>5.1453571428571427</v>
      </c>
      <c r="AH78" s="38">
        <f t="shared" si="14"/>
        <v>6.210416666666668</v>
      </c>
      <c r="AI78" s="38">
        <f t="shared" si="14"/>
        <v>4.8023333333333342</v>
      </c>
      <c r="AJ78" s="38">
        <f t="shared" si="14"/>
        <v>1.4952192982456138</v>
      </c>
      <c r="AK78" s="38">
        <f t="shared" si="14"/>
        <v>3.1452499999999999</v>
      </c>
    </row>
    <row r="79" spans="1:37" x14ac:dyDescent="0.2">
      <c r="A79" s="17">
        <f t="shared" si="18"/>
        <v>215.33333333333343</v>
      </c>
      <c r="B79" s="6">
        <v>35</v>
      </c>
      <c r="C79" s="9">
        <v>9</v>
      </c>
      <c r="D79" s="9">
        <v>9</v>
      </c>
      <c r="E79" s="9">
        <v>150</v>
      </c>
      <c r="F79" s="9">
        <v>65</v>
      </c>
      <c r="G79" s="9">
        <v>150</v>
      </c>
      <c r="H79" s="9">
        <v>65</v>
      </c>
      <c r="I79" s="9">
        <v>50</v>
      </c>
      <c r="J79" s="9">
        <v>20</v>
      </c>
      <c r="K79" s="6"/>
      <c r="L79" s="38">
        <f t="shared" si="15"/>
        <v>8.4999999999979536E-3</v>
      </c>
      <c r="M79" s="38">
        <f t="shared" si="12"/>
        <v>8.4999999999979536E-3</v>
      </c>
      <c r="N79" s="38">
        <f t="shared" si="12"/>
        <v>1144.4350000000002</v>
      </c>
      <c r="O79" s="38">
        <f t="shared" si="12"/>
        <v>454.53249999999997</v>
      </c>
      <c r="P79" s="38">
        <f t="shared" si="12"/>
        <v>1144.4350000000002</v>
      </c>
      <c r="Q79" s="38">
        <f t="shared" si="12"/>
        <v>454.53249999999997</v>
      </c>
      <c r="R79" s="38">
        <f t="shared" si="12"/>
        <v>332.78499999999997</v>
      </c>
      <c r="S79" s="38">
        <f t="shared" si="12"/>
        <v>89.29</v>
      </c>
      <c r="U79" s="38">
        <f t="shared" si="16"/>
        <v>0</v>
      </c>
      <c r="V79" s="38">
        <f t="shared" si="13"/>
        <v>0</v>
      </c>
      <c r="W79" s="38">
        <f t="shared" si="13"/>
        <v>460.84630872483223</v>
      </c>
      <c r="X79" s="38">
        <f t="shared" si="13"/>
        <v>243.49955357142855</v>
      </c>
      <c r="Y79" s="38">
        <f t="shared" si="13"/>
        <v>520.19772727272732</v>
      </c>
      <c r="Z79" s="38">
        <f t="shared" si="13"/>
        <v>227.26624999999999</v>
      </c>
      <c r="AA79" s="38">
        <f t="shared" si="13"/>
        <v>175.14999999999998</v>
      </c>
      <c r="AB79" s="38">
        <f t="shared" si="13"/>
        <v>66.967500000000001</v>
      </c>
      <c r="AD79" s="38">
        <f t="shared" si="17"/>
        <v>0</v>
      </c>
      <c r="AE79" s="38">
        <f t="shared" si="14"/>
        <v>0</v>
      </c>
      <c r="AF79" s="38">
        <f t="shared" si="14"/>
        <v>7.6807718120805371</v>
      </c>
      <c r="AG79" s="38">
        <f t="shared" si="14"/>
        <v>4.0583258928571428</v>
      </c>
      <c r="AH79" s="38">
        <f t="shared" si="14"/>
        <v>8.6699621212121212</v>
      </c>
      <c r="AI79" s="38">
        <f t="shared" si="14"/>
        <v>3.7877708333333331</v>
      </c>
      <c r="AJ79" s="38">
        <f t="shared" si="14"/>
        <v>2.9191666666666665</v>
      </c>
      <c r="AK79" s="38">
        <f t="shared" si="14"/>
        <v>1.116125</v>
      </c>
    </row>
    <row r="80" spans="1:37" x14ac:dyDescent="0.2">
      <c r="A80" s="17">
        <f t="shared" si="18"/>
        <v>221.66666666666677</v>
      </c>
      <c r="B80" s="6">
        <v>36</v>
      </c>
      <c r="C80" s="9">
        <v>9</v>
      </c>
      <c r="D80" s="9">
        <v>9</v>
      </c>
      <c r="E80" s="9">
        <v>150</v>
      </c>
      <c r="F80" s="9">
        <v>65</v>
      </c>
      <c r="G80" s="9">
        <v>150</v>
      </c>
      <c r="H80" s="9">
        <v>65</v>
      </c>
      <c r="I80" s="9">
        <v>50</v>
      </c>
      <c r="J80" s="9">
        <v>20</v>
      </c>
      <c r="K80" s="6"/>
      <c r="L80" s="38">
        <f t="shared" si="15"/>
        <v>8.4999999999979536E-3</v>
      </c>
      <c r="M80" s="38">
        <f t="shared" si="12"/>
        <v>8.4999999999979536E-3</v>
      </c>
      <c r="N80" s="38">
        <f t="shared" si="12"/>
        <v>1144.4350000000002</v>
      </c>
      <c r="O80" s="38">
        <f t="shared" si="12"/>
        <v>454.53249999999997</v>
      </c>
      <c r="P80" s="38">
        <f t="shared" si="12"/>
        <v>1144.4350000000002</v>
      </c>
      <c r="Q80" s="38">
        <f t="shared" si="12"/>
        <v>454.53249999999997</v>
      </c>
      <c r="R80" s="38">
        <f t="shared" si="12"/>
        <v>332.78499999999997</v>
      </c>
      <c r="S80" s="38">
        <f t="shared" si="12"/>
        <v>89.29</v>
      </c>
      <c r="U80" s="38">
        <f t="shared" si="16"/>
        <v>0</v>
      </c>
      <c r="V80" s="38">
        <f t="shared" si="13"/>
        <v>0</v>
      </c>
      <c r="W80" s="38">
        <f t="shared" si="13"/>
        <v>460.84630872483223</v>
      </c>
      <c r="X80" s="38">
        <f t="shared" si="13"/>
        <v>243.49955357142855</v>
      </c>
      <c r="Y80" s="38">
        <f t="shared" si="13"/>
        <v>520.19772727272732</v>
      </c>
      <c r="Z80" s="38">
        <f t="shared" si="13"/>
        <v>227.26624999999999</v>
      </c>
      <c r="AA80" s="38">
        <f t="shared" si="13"/>
        <v>175.14999999999998</v>
      </c>
      <c r="AB80" s="38">
        <f t="shared" si="13"/>
        <v>66.967500000000001</v>
      </c>
      <c r="AD80" s="38">
        <f t="shared" si="17"/>
        <v>0</v>
      </c>
      <c r="AE80" s="38">
        <f t="shared" si="14"/>
        <v>0</v>
      </c>
      <c r="AF80" s="38">
        <f t="shared" si="14"/>
        <v>7.6807718120805371</v>
      </c>
      <c r="AG80" s="38">
        <f t="shared" si="14"/>
        <v>4.0583258928571428</v>
      </c>
      <c r="AH80" s="38">
        <f t="shared" si="14"/>
        <v>8.6699621212121212</v>
      </c>
      <c r="AI80" s="38">
        <f t="shared" si="14"/>
        <v>3.7877708333333331</v>
      </c>
      <c r="AJ80" s="38">
        <f t="shared" si="14"/>
        <v>2.9191666666666665</v>
      </c>
      <c r="AK80" s="38">
        <f t="shared" si="14"/>
        <v>1.116125</v>
      </c>
    </row>
    <row r="81" spans="1:37" x14ac:dyDescent="0.2">
      <c r="A81" s="17">
        <f t="shared" si="18"/>
        <v>228.00000000000011</v>
      </c>
      <c r="B81" s="6">
        <v>37</v>
      </c>
      <c r="C81" s="9">
        <v>9</v>
      </c>
      <c r="D81" s="9">
        <v>9</v>
      </c>
      <c r="E81" s="9">
        <v>150</v>
      </c>
      <c r="F81" s="9">
        <v>65</v>
      </c>
      <c r="G81" s="9">
        <v>150</v>
      </c>
      <c r="H81" s="9">
        <v>65</v>
      </c>
      <c r="I81" s="9">
        <v>50</v>
      </c>
      <c r="J81" s="9">
        <v>20</v>
      </c>
      <c r="K81" s="6"/>
      <c r="L81" s="38">
        <f t="shared" si="15"/>
        <v>8.4999999999979536E-3</v>
      </c>
      <c r="M81" s="38">
        <f t="shared" si="12"/>
        <v>8.4999999999979536E-3</v>
      </c>
      <c r="N81" s="38">
        <f t="shared" si="12"/>
        <v>1144.4350000000002</v>
      </c>
      <c r="O81" s="38">
        <f t="shared" si="12"/>
        <v>454.53249999999997</v>
      </c>
      <c r="P81" s="38">
        <f t="shared" ref="P81:S144" si="19">$N$3*G81+$N$4</f>
        <v>1144.4350000000002</v>
      </c>
      <c r="Q81" s="38">
        <f t="shared" si="19"/>
        <v>454.53249999999997</v>
      </c>
      <c r="R81" s="38">
        <f t="shared" si="19"/>
        <v>332.78499999999997</v>
      </c>
      <c r="S81" s="38">
        <f t="shared" si="19"/>
        <v>89.29</v>
      </c>
      <c r="U81" s="38">
        <f t="shared" si="16"/>
        <v>0</v>
      </c>
      <c r="V81" s="38">
        <f t="shared" si="13"/>
        <v>0</v>
      </c>
      <c r="W81" s="38">
        <f t="shared" si="13"/>
        <v>460.84630872483223</v>
      </c>
      <c r="X81" s="38">
        <f t="shared" si="13"/>
        <v>243.49955357142855</v>
      </c>
      <c r="Y81" s="38">
        <f t="shared" ref="Y81:AB144" si="20">P81*Y$42</f>
        <v>520.19772727272732</v>
      </c>
      <c r="Z81" s="38">
        <f t="shared" si="20"/>
        <v>227.26624999999999</v>
      </c>
      <c r="AA81" s="38">
        <f t="shared" si="20"/>
        <v>175.14999999999998</v>
      </c>
      <c r="AB81" s="38">
        <f t="shared" si="20"/>
        <v>66.967500000000001</v>
      </c>
      <c r="AD81" s="38">
        <f t="shared" si="17"/>
        <v>0</v>
      </c>
      <c r="AE81" s="38">
        <f t="shared" si="14"/>
        <v>0</v>
      </c>
      <c r="AF81" s="38">
        <f t="shared" si="14"/>
        <v>7.6807718120805371</v>
      </c>
      <c r="AG81" s="38">
        <f t="shared" si="14"/>
        <v>4.0583258928571428</v>
      </c>
      <c r="AH81" s="38">
        <f t="shared" ref="AH81:AK144" si="21">Y81/60</f>
        <v>8.6699621212121212</v>
      </c>
      <c r="AI81" s="38">
        <f t="shared" si="21"/>
        <v>3.7877708333333331</v>
      </c>
      <c r="AJ81" s="38">
        <f t="shared" si="21"/>
        <v>2.9191666666666665</v>
      </c>
      <c r="AK81" s="38">
        <f t="shared" si="21"/>
        <v>1.116125</v>
      </c>
    </row>
    <row r="82" spans="1:37" x14ac:dyDescent="0.2">
      <c r="A82" s="17">
        <f t="shared" si="18"/>
        <v>234.33333333333346</v>
      </c>
      <c r="B82" s="6">
        <v>38</v>
      </c>
      <c r="C82" s="9">
        <v>9</v>
      </c>
      <c r="D82" s="9">
        <v>9</v>
      </c>
      <c r="E82" s="9">
        <v>150</v>
      </c>
      <c r="F82" s="9">
        <v>65</v>
      </c>
      <c r="G82" s="9">
        <v>150</v>
      </c>
      <c r="H82" s="9">
        <v>65</v>
      </c>
      <c r="I82" s="9">
        <v>50</v>
      </c>
      <c r="J82" s="9">
        <v>20</v>
      </c>
      <c r="K82" s="6"/>
      <c r="L82" s="38">
        <f t="shared" si="15"/>
        <v>8.4999999999979536E-3</v>
      </c>
      <c r="M82" s="38">
        <f t="shared" si="15"/>
        <v>8.4999999999979536E-3</v>
      </c>
      <c r="N82" s="38">
        <f t="shared" si="15"/>
        <v>1144.4350000000002</v>
      </c>
      <c r="O82" s="38">
        <f t="shared" si="15"/>
        <v>454.53249999999997</v>
      </c>
      <c r="P82" s="38">
        <f t="shared" si="19"/>
        <v>1144.4350000000002</v>
      </c>
      <c r="Q82" s="38">
        <f t="shared" si="19"/>
        <v>454.53249999999997</v>
      </c>
      <c r="R82" s="38">
        <f t="shared" si="19"/>
        <v>332.78499999999997</v>
      </c>
      <c r="S82" s="38">
        <f t="shared" si="19"/>
        <v>89.29</v>
      </c>
      <c r="U82" s="38">
        <f t="shared" si="16"/>
        <v>0</v>
      </c>
      <c r="V82" s="38">
        <f t="shared" si="16"/>
        <v>0</v>
      </c>
      <c r="W82" s="38">
        <f t="shared" si="16"/>
        <v>460.84630872483223</v>
      </c>
      <c r="X82" s="38">
        <f t="shared" si="16"/>
        <v>243.49955357142855</v>
      </c>
      <c r="Y82" s="38">
        <f t="shared" si="20"/>
        <v>520.19772727272732</v>
      </c>
      <c r="Z82" s="38">
        <f t="shared" si="20"/>
        <v>227.26624999999999</v>
      </c>
      <c r="AA82" s="38">
        <f t="shared" si="20"/>
        <v>175.14999999999998</v>
      </c>
      <c r="AB82" s="38">
        <f t="shared" si="20"/>
        <v>66.967500000000001</v>
      </c>
      <c r="AD82" s="38">
        <f t="shared" si="17"/>
        <v>0</v>
      </c>
      <c r="AE82" s="38">
        <f t="shared" si="17"/>
        <v>0</v>
      </c>
      <c r="AF82" s="38">
        <f t="shared" si="17"/>
        <v>7.6807718120805371</v>
      </c>
      <c r="AG82" s="38">
        <f t="shared" si="17"/>
        <v>4.0583258928571428</v>
      </c>
      <c r="AH82" s="38">
        <f t="shared" si="21"/>
        <v>8.6699621212121212</v>
      </c>
      <c r="AI82" s="38">
        <f t="shared" si="21"/>
        <v>3.7877708333333331</v>
      </c>
      <c r="AJ82" s="38">
        <f t="shared" si="21"/>
        <v>2.9191666666666665</v>
      </c>
      <c r="AK82" s="38">
        <f t="shared" si="21"/>
        <v>1.116125</v>
      </c>
    </row>
    <row r="83" spans="1:37" x14ac:dyDescent="0.2">
      <c r="A83" s="17">
        <f t="shared" si="18"/>
        <v>240.6666666666668</v>
      </c>
      <c r="B83" s="6">
        <v>39</v>
      </c>
      <c r="C83" s="9">
        <v>9</v>
      </c>
      <c r="D83" s="9">
        <v>9</v>
      </c>
      <c r="E83" s="9">
        <v>90</v>
      </c>
      <c r="F83" s="9">
        <v>50</v>
      </c>
      <c r="G83" s="9">
        <v>90</v>
      </c>
      <c r="H83" s="9">
        <v>50</v>
      </c>
      <c r="I83" s="9">
        <v>80</v>
      </c>
      <c r="J83" s="9">
        <v>15</v>
      </c>
      <c r="K83" s="6"/>
      <c r="L83" s="38">
        <f t="shared" si="15"/>
        <v>8.4999999999979536E-3</v>
      </c>
      <c r="M83" s="38">
        <f t="shared" si="15"/>
        <v>8.4999999999979536E-3</v>
      </c>
      <c r="N83" s="38">
        <f t="shared" si="15"/>
        <v>657.44500000000005</v>
      </c>
      <c r="O83" s="38">
        <f t="shared" si="15"/>
        <v>332.78499999999997</v>
      </c>
      <c r="P83" s="38">
        <f t="shared" si="19"/>
        <v>657.44500000000005</v>
      </c>
      <c r="Q83" s="38">
        <f t="shared" si="19"/>
        <v>332.78499999999997</v>
      </c>
      <c r="R83" s="38">
        <f t="shared" si="19"/>
        <v>576.28000000000009</v>
      </c>
      <c r="S83" s="38">
        <f t="shared" si="19"/>
        <v>48.707499999999996</v>
      </c>
      <c r="U83" s="38">
        <f t="shared" si="16"/>
        <v>0</v>
      </c>
      <c r="V83" s="38">
        <f t="shared" si="16"/>
        <v>0</v>
      </c>
      <c r="W83" s="38">
        <f t="shared" si="16"/>
        <v>264.74295302013422</v>
      </c>
      <c r="X83" s="38">
        <f t="shared" si="16"/>
        <v>178.27767857142854</v>
      </c>
      <c r="Y83" s="38">
        <f t="shared" si="20"/>
        <v>298.8386363636364</v>
      </c>
      <c r="Z83" s="38">
        <f t="shared" si="20"/>
        <v>166.39249999999998</v>
      </c>
      <c r="AA83" s="38">
        <f t="shared" si="20"/>
        <v>303.30526315789479</v>
      </c>
      <c r="AB83" s="38">
        <f t="shared" si="20"/>
        <v>36.530625000000001</v>
      </c>
      <c r="AD83" s="38">
        <f t="shared" si="17"/>
        <v>0</v>
      </c>
      <c r="AE83" s="38">
        <f t="shared" si="17"/>
        <v>0</v>
      </c>
      <c r="AF83" s="38">
        <f t="shared" si="17"/>
        <v>4.41238255033557</v>
      </c>
      <c r="AG83" s="38">
        <f t="shared" si="17"/>
        <v>2.9712946428571425</v>
      </c>
      <c r="AH83" s="38">
        <f t="shared" si="21"/>
        <v>4.9806439393939401</v>
      </c>
      <c r="AI83" s="38">
        <f t="shared" si="21"/>
        <v>2.7732083333333333</v>
      </c>
      <c r="AJ83" s="38">
        <f t="shared" si="21"/>
        <v>5.0550877192982462</v>
      </c>
      <c r="AK83" s="38">
        <f t="shared" si="21"/>
        <v>0.60884375000000002</v>
      </c>
    </row>
    <row r="84" spans="1:37" x14ac:dyDescent="0.2">
      <c r="A84" s="17">
        <f t="shared" si="18"/>
        <v>247.00000000000014</v>
      </c>
      <c r="B84" s="6">
        <v>40</v>
      </c>
      <c r="C84" s="9">
        <v>9</v>
      </c>
      <c r="D84" s="9">
        <v>9</v>
      </c>
      <c r="E84" s="9">
        <v>90</v>
      </c>
      <c r="F84" s="9">
        <v>50</v>
      </c>
      <c r="G84" s="9">
        <v>90</v>
      </c>
      <c r="H84" s="9">
        <v>50</v>
      </c>
      <c r="I84" s="9">
        <v>80</v>
      </c>
      <c r="J84" s="9">
        <v>15</v>
      </c>
      <c r="K84" s="6"/>
      <c r="L84" s="38">
        <f t="shared" si="15"/>
        <v>8.4999999999979536E-3</v>
      </c>
      <c r="M84" s="38">
        <f t="shared" si="15"/>
        <v>8.4999999999979536E-3</v>
      </c>
      <c r="N84" s="38">
        <f t="shared" si="15"/>
        <v>657.44500000000005</v>
      </c>
      <c r="O84" s="38">
        <f t="shared" si="15"/>
        <v>332.78499999999997</v>
      </c>
      <c r="P84" s="38">
        <f t="shared" si="19"/>
        <v>657.44500000000005</v>
      </c>
      <c r="Q84" s="38">
        <f t="shared" si="19"/>
        <v>332.78499999999997</v>
      </c>
      <c r="R84" s="38">
        <f t="shared" si="19"/>
        <v>576.28000000000009</v>
      </c>
      <c r="S84" s="38">
        <f t="shared" si="19"/>
        <v>48.707499999999996</v>
      </c>
      <c r="U84" s="38">
        <f t="shared" si="16"/>
        <v>0</v>
      </c>
      <c r="V84" s="38">
        <f t="shared" si="16"/>
        <v>0</v>
      </c>
      <c r="W84" s="38">
        <f t="shared" si="16"/>
        <v>264.74295302013422</v>
      </c>
      <c r="X84" s="38">
        <f t="shared" si="16"/>
        <v>178.27767857142854</v>
      </c>
      <c r="Y84" s="38">
        <f t="shared" si="20"/>
        <v>298.8386363636364</v>
      </c>
      <c r="Z84" s="38">
        <f t="shared" si="20"/>
        <v>166.39249999999998</v>
      </c>
      <c r="AA84" s="38">
        <f t="shared" si="20"/>
        <v>303.30526315789479</v>
      </c>
      <c r="AB84" s="38">
        <f t="shared" si="20"/>
        <v>36.530625000000001</v>
      </c>
      <c r="AD84" s="38">
        <f t="shared" si="17"/>
        <v>0</v>
      </c>
      <c r="AE84" s="38">
        <f t="shared" si="17"/>
        <v>0</v>
      </c>
      <c r="AF84" s="38">
        <f t="shared" si="17"/>
        <v>4.41238255033557</v>
      </c>
      <c r="AG84" s="38">
        <f t="shared" si="17"/>
        <v>2.9712946428571425</v>
      </c>
      <c r="AH84" s="38">
        <f t="shared" si="21"/>
        <v>4.9806439393939401</v>
      </c>
      <c r="AI84" s="38">
        <f t="shared" si="21"/>
        <v>2.7732083333333333</v>
      </c>
      <c r="AJ84" s="38">
        <f t="shared" si="21"/>
        <v>5.0550877192982462</v>
      </c>
      <c r="AK84" s="38">
        <f t="shared" si="21"/>
        <v>0.60884375000000002</v>
      </c>
    </row>
    <row r="85" spans="1:37" x14ac:dyDescent="0.2">
      <c r="A85" s="17">
        <f t="shared" si="18"/>
        <v>253.33333333333348</v>
      </c>
      <c r="B85" s="6">
        <v>41</v>
      </c>
      <c r="C85" s="9">
        <v>9</v>
      </c>
      <c r="D85" s="9">
        <v>9</v>
      </c>
      <c r="E85" s="9">
        <v>90</v>
      </c>
      <c r="F85" s="9">
        <v>50</v>
      </c>
      <c r="G85" s="9">
        <v>90</v>
      </c>
      <c r="H85" s="9">
        <v>50</v>
      </c>
      <c r="I85" s="9">
        <v>80</v>
      </c>
      <c r="J85" s="9">
        <v>15</v>
      </c>
      <c r="K85" s="6"/>
      <c r="L85" s="38">
        <f t="shared" si="15"/>
        <v>8.4999999999979536E-3</v>
      </c>
      <c r="M85" s="38">
        <f t="shared" si="15"/>
        <v>8.4999999999979536E-3</v>
      </c>
      <c r="N85" s="38">
        <f t="shared" si="15"/>
        <v>657.44500000000005</v>
      </c>
      <c r="O85" s="38">
        <f t="shared" si="15"/>
        <v>332.78499999999997</v>
      </c>
      <c r="P85" s="38">
        <f t="shared" si="19"/>
        <v>657.44500000000005</v>
      </c>
      <c r="Q85" s="38">
        <f t="shared" si="19"/>
        <v>332.78499999999997</v>
      </c>
      <c r="R85" s="38">
        <f t="shared" si="19"/>
        <v>576.28000000000009</v>
      </c>
      <c r="S85" s="38">
        <f t="shared" si="19"/>
        <v>48.707499999999996</v>
      </c>
      <c r="U85" s="38">
        <f t="shared" si="16"/>
        <v>0</v>
      </c>
      <c r="V85" s="38">
        <f t="shared" si="16"/>
        <v>0</v>
      </c>
      <c r="W85" s="38">
        <f t="shared" si="16"/>
        <v>264.74295302013422</v>
      </c>
      <c r="X85" s="38">
        <f t="shared" si="16"/>
        <v>178.27767857142854</v>
      </c>
      <c r="Y85" s="38">
        <f t="shared" si="20"/>
        <v>298.8386363636364</v>
      </c>
      <c r="Z85" s="38">
        <f t="shared" si="20"/>
        <v>166.39249999999998</v>
      </c>
      <c r="AA85" s="38">
        <f t="shared" si="20"/>
        <v>303.30526315789479</v>
      </c>
      <c r="AB85" s="38">
        <f t="shared" si="20"/>
        <v>36.530625000000001</v>
      </c>
      <c r="AD85" s="38">
        <f t="shared" si="17"/>
        <v>0</v>
      </c>
      <c r="AE85" s="38">
        <f t="shared" si="17"/>
        <v>0</v>
      </c>
      <c r="AF85" s="38">
        <f t="shared" si="17"/>
        <v>4.41238255033557</v>
      </c>
      <c r="AG85" s="38">
        <f t="shared" si="17"/>
        <v>2.9712946428571425</v>
      </c>
      <c r="AH85" s="38">
        <f t="shared" si="21"/>
        <v>4.9806439393939401</v>
      </c>
      <c r="AI85" s="38">
        <f t="shared" si="21"/>
        <v>2.7732083333333333</v>
      </c>
      <c r="AJ85" s="38">
        <f t="shared" si="21"/>
        <v>5.0550877192982462</v>
      </c>
      <c r="AK85" s="38">
        <f t="shared" si="21"/>
        <v>0.60884375000000002</v>
      </c>
    </row>
    <row r="86" spans="1:37" x14ac:dyDescent="0.2">
      <c r="A86" s="17">
        <f t="shared" si="18"/>
        <v>259.6666666666668</v>
      </c>
      <c r="B86" s="6">
        <v>42</v>
      </c>
      <c r="C86" s="9">
        <v>9</v>
      </c>
      <c r="D86" s="9">
        <v>9</v>
      </c>
      <c r="E86" s="9">
        <v>90</v>
      </c>
      <c r="F86" s="9">
        <v>50</v>
      </c>
      <c r="G86" s="9">
        <v>90</v>
      </c>
      <c r="H86" s="9">
        <v>50</v>
      </c>
      <c r="I86" s="9">
        <v>80</v>
      </c>
      <c r="J86" s="9">
        <v>15</v>
      </c>
      <c r="K86" s="6"/>
      <c r="L86" s="38">
        <f t="shared" si="15"/>
        <v>8.4999999999979536E-3</v>
      </c>
      <c r="M86" s="38">
        <f t="shared" si="15"/>
        <v>8.4999999999979536E-3</v>
      </c>
      <c r="N86" s="38">
        <f t="shared" si="15"/>
        <v>657.44500000000005</v>
      </c>
      <c r="O86" s="38">
        <f t="shared" si="15"/>
        <v>332.78499999999997</v>
      </c>
      <c r="P86" s="38">
        <f t="shared" si="19"/>
        <v>657.44500000000005</v>
      </c>
      <c r="Q86" s="38">
        <f t="shared" si="19"/>
        <v>332.78499999999997</v>
      </c>
      <c r="R86" s="38">
        <f t="shared" si="19"/>
        <v>576.28000000000009</v>
      </c>
      <c r="S86" s="38">
        <f t="shared" si="19"/>
        <v>48.707499999999996</v>
      </c>
      <c r="U86" s="38">
        <f t="shared" si="16"/>
        <v>0</v>
      </c>
      <c r="V86" s="38">
        <f t="shared" si="16"/>
        <v>0</v>
      </c>
      <c r="W86" s="38">
        <f t="shared" si="16"/>
        <v>264.74295302013422</v>
      </c>
      <c r="X86" s="38">
        <f t="shared" si="16"/>
        <v>178.27767857142854</v>
      </c>
      <c r="Y86" s="38">
        <f t="shared" si="20"/>
        <v>298.8386363636364</v>
      </c>
      <c r="Z86" s="38">
        <f t="shared" si="20"/>
        <v>166.39249999999998</v>
      </c>
      <c r="AA86" s="38">
        <f t="shared" si="20"/>
        <v>303.30526315789479</v>
      </c>
      <c r="AB86" s="38">
        <f t="shared" si="20"/>
        <v>36.530625000000001</v>
      </c>
      <c r="AD86" s="38">
        <f t="shared" si="17"/>
        <v>0</v>
      </c>
      <c r="AE86" s="38">
        <f t="shared" si="17"/>
        <v>0</v>
      </c>
      <c r="AF86" s="38">
        <f t="shared" si="17"/>
        <v>4.41238255033557</v>
      </c>
      <c r="AG86" s="38">
        <f t="shared" si="17"/>
        <v>2.9712946428571425</v>
      </c>
      <c r="AH86" s="38">
        <f t="shared" si="21"/>
        <v>4.9806439393939401</v>
      </c>
      <c r="AI86" s="38">
        <f t="shared" si="21"/>
        <v>2.7732083333333333</v>
      </c>
      <c r="AJ86" s="38">
        <f t="shared" si="21"/>
        <v>5.0550877192982462</v>
      </c>
      <c r="AK86" s="38">
        <f t="shared" si="21"/>
        <v>0.60884375000000002</v>
      </c>
    </row>
    <row r="87" spans="1:37" x14ac:dyDescent="0.2">
      <c r="A87" s="17">
        <f t="shared" si="18"/>
        <v>266.00000000000011</v>
      </c>
      <c r="B87" s="6">
        <v>43</v>
      </c>
      <c r="C87" s="9">
        <v>9</v>
      </c>
      <c r="D87" s="9">
        <v>9</v>
      </c>
      <c r="E87" s="9">
        <v>50</v>
      </c>
      <c r="F87" s="9">
        <v>35</v>
      </c>
      <c r="G87" s="9">
        <v>50</v>
      </c>
      <c r="H87" s="9">
        <v>35</v>
      </c>
      <c r="I87" s="9">
        <v>40</v>
      </c>
      <c r="J87" s="9">
        <v>35</v>
      </c>
      <c r="K87" s="6"/>
      <c r="L87" s="38">
        <f t="shared" si="15"/>
        <v>8.4999999999979536E-3</v>
      </c>
      <c r="M87" s="38">
        <f t="shared" si="15"/>
        <v>8.4999999999979536E-3</v>
      </c>
      <c r="N87" s="38">
        <f t="shared" si="15"/>
        <v>332.78499999999997</v>
      </c>
      <c r="O87" s="38">
        <f t="shared" si="15"/>
        <v>211.03749999999997</v>
      </c>
      <c r="P87" s="38">
        <f t="shared" si="19"/>
        <v>332.78499999999997</v>
      </c>
      <c r="Q87" s="38">
        <f t="shared" si="19"/>
        <v>211.03749999999997</v>
      </c>
      <c r="R87" s="38">
        <f t="shared" si="19"/>
        <v>251.62</v>
      </c>
      <c r="S87" s="38">
        <f t="shared" si="19"/>
        <v>211.03749999999997</v>
      </c>
      <c r="U87" s="38">
        <f t="shared" si="16"/>
        <v>0</v>
      </c>
      <c r="V87" s="38">
        <f t="shared" si="16"/>
        <v>0</v>
      </c>
      <c r="W87" s="38">
        <f t="shared" si="16"/>
        <v>134.00738255033554</v>
      </c>
      <c r="X87" s="38">
        <f t="shared" si="16"/>
        <v>113.05580357142856</v>
      </c>
      <c r="Y87" s="38">
        <f t="shared" si="20"/>
        <v>151.26590909090908</v>
      </c>
      <c r="Z87" s="38">
        <f t="shared" si="20"/>
        <v>105.51874999999998</v>
      </c>
      <c r="AA87" s="38">
        <f t="shared" si="20"/>
        <v>132.43157894736842</v>
      </c>
      <c r="AB87" s="38">
        <f t="shared" si="20"/>
        <v>158.27812499999999</v>
      </c>
      <c r="AD87" s="38">
        <f t="shared" si="17"/>
        <v>0</v>
      </c>
      <c r="AE87" s="38">
        <f t="shared" si="17"/>
        <v>0</v>
      </c>
      <c r="AF87" s="38">
        <f t="shared" si="17"/>
        <v>2.2334563758389256</v>
      </c>
      <c r="AG87" s="38">
        <f t="shared" si="17"/>
        <v>1.8842633928571426</v>
      </c>
      <c r="AH87" s="38">
        <f t="shared" si="21"/>
        <v>2.5210984848484848</v>
      </c>
      <c r="AI87" s="38">
        <f t="shared" si="21"/>
        <v>1.758645833333333</v>
      </c>
      <c r="AJ87" s="38">
        <f t="shared" si="21"/>
        <v>2.2071929824561405</v>
      </c>
      <c r="AK87" s="38">
        <f t="shared" si="21"/>
        <v>2.6379687499999998</v>
      </c>
    </row>
    <row r="88" spans="1:37" x14ac:dyDescent="0.2">
      <c r="A88" s="17">
        <f t="shared" si="18"/>
        <v>272.33333333333343</v>
      </c>
      <c r="B88" s="6">
        <v>44</v>
      </c>
      <c r="C88" s="9">
        <v>9</v>
      </c>
      <c r="D88" s="9">
        <v>9</v>
      </c>
      <c r="E88" s="9">
        <v>50</v>
      </c>
      <c r="F88" s="9">
        <v>35</v>
      </c>
      <c r="G88" s="9">
        <v>50</v>
      </c>
      <c r="H88" s="9">
        <v>35</v>
      </c>
      <c r="I88" s="9">
        <v>40</v>
      </c>
      <c r="J88" s="9">
        <v>35</v>
      </c>
      <c r="K88" s="6"/>
      <c r="L88" s="38">
        <f t="shared" si="15"/>
        <v>8.4999999999979536E-3</v>
      </c>
      <c r="M88" s="38">
        <f t="shared" si="15"/>
        <v>8.4999999999979536E-3</v>
      </c>
      <c r="N88" s="38">
        <f t="shared" si="15"/>
        <v>332.78499999999997</v>
      </c>
      <c r="O88" s="38">
        <f t="shared" si="15"/>
        <v>211.03749999999997</v>
      </c>
      <c r="P88" s="38">
        <f t="shared" si="19"/>
        <v>332.78499999999997</v>
      </c>
      <c r="Q88" s="38">
        <f t="shared" si="19"/>
        <v>211.03749999999997</v>
      </c>
      <c r="R88" s="38">
        <f t="shared" si="19"/>
        <v>251.62</v>
      </c>
      <c r="S88" s="38">
        <f t="shared" si="19"/>
        <v>211.03749999999997</v>
      </c>
      <c r="U88" s="38">
        <f t="shared" si="16"/>
        <v>0</v>
      </c>
      <c r="V88" s="38">
        <f t="shared" si="16"/>
        <v>0</v>
      </c>
      <c r="W88" s="38">
        <f t="shared" si="16"/>
        <v>134.00738255033554</v>
      </c>
      <c r="X88" s="38">
        <f t="shared" si="16"/>
        <v>113.05580357142856</v>
      </c>
      <c r="Y88" s="38">
        <f t="shared" si="20"/>
        <v>151.26590909090908</v>
      </c>
      <c r="Z88" s="38">
        <f t="shared" si="20"/>
        <v>105.51874999999998</v>
      </c>
      <c r="AA88" s="38">
        <f t="shared" si="20"/>
        <v>132.43157894736842</v>
      </c>
      <c r="AB88" s="38">
        <f t="shared" si="20"/>
        <v>158.27812499999999</v>
      </c>
      <c r="AD88" s="38">
        <f t="shared" si="17"/>
        <v>0</v>
      </c>
      <c r="AE88" s="38">
        <f t="shared" si="17"/>
        <v>0</v>
      </c>
      <c r="AF88" s="38">
        <f t="shared" si="17"/>
        <v>2.2334563758389256</v>
      </c>
      <c r="AG88" s="38">
        <f t="shared" si="17"/>
        <v>1.8842633928571426</v>
      </c>
      <c r="AH88" s="38">
        <f t="shared" si="21"/>
        <v>2.5210984848484848</v>
      </c>
      <c r="AI88" s="38">
        <f t="shared" si="21"/>
        <v>1.758645833333333</v>
      </c>
      <c r="AJ88" s="38">
        <f t="shared" si="21"/>
        <v>2.2071929824561405</v>
      </c>
      <c r="AK88" s="38">
        <f t="shared" si="21"/>
        <v>2.6379687499999998</v>
      </c>
    </row>
    <row r="89" spans="1:37" x14ac:dyDescent="0.2">
      <c r="A89" s="17">
        <f t="shared" si="18"/>
        <v>278.66666666666674</v>
      </c>
      <c r="B89" s="6">
        <v>45</v>
      </c>
      <c r="C89" s="9">
        <v>9</v>
      </c>
      <c r="D89" s="9">
        <v>9</v>
      </c>
      <c r="E89" s="9">
        <v>50</v>
      </c>
      <c r="F89" s="9">
        <v>35</v>
      </c>
      <c r="G89" s="9">
        <v>50</v>
      </c>
      <c r="H89" s="9">
        <v>35</v>
      </c>
      <c r="I89" s="9">
        <v>40</v>
      </c>
      <c r="J89" s="9">
        <v>35</v>
      </c>
      <c r="K89" s="6"/>
      <c r="L89" s="38">
        <f t="shared" si="15"/>
        <v>8.4999999999979536E-3</v>
      </c>
      <c r="M89" s="38">
        <f t="shared" si="15"/>
        <v>8.4999999999979536E-3</v>
      </c>
      <c r="N89" s="38">
        <f t="shared" si="15"/>
        <v>332.78499999999997</v>
      </c>
      <c r="O89" s="38">
        <f t="shared" si="15"/>
        <v>211.03749999999997</v>
      </c>
      <c r="P89" s="38">
        <f t="shared" si="19"/>
        <v>332.78499999999997</v>
      </c>
      <c r="Q89" s="38">
        <f t="shared" si="19"/>
        <v>211.03749999999997</v>
      </c>
      <c r="R89" s="38">
        <f t="shared" si="19"/>
        <v>251.62</v>
      </c>
      <c r="S89" s="38">
        <f t="shared" si="19"/>
        <v>211.03749999999997</v>
      </c>
      <c r="U89" s="38">
        <f t="shared" si="16"/>
        <v>0</v>
      </c>
      <c r="V89" s="38">
        <f t="shared" si="16"/>
        <v>0</v>
      </c>
      <c r="W89" s="38">
        <f t="shared" si="16"/>
        <v>134.00738255033554</v>
      </c>
      <c r="X89" s="38">
        <f t="shared" si="16"/>
        <v>113.05580357142856</v>
      </c>
      <c r="Y89" s="38">
        <f t="shared" si="20"/>
        <v>151.26590909090908</v>
      </c>
      <c r="Z89" s="38">
        <f t="shared" si="20"/>
        <v>105.51874999999998</v>
      </c>
      <c r="AA89" s="38">
        <f t="shared" si="20"/>
        <v>132.43157894736842</v>
      </c>
      <c r="AB89" s="38">
        <f t="shared" si="20"/>
        <v>158.27812499999999</v>
      </c>
      <c r="AD89" s="38">
        <f t="shared" si="17"/>
        <v>0</v>
      </c>
      <c r="AE89" s="38">
        <f t="shared" si="17"/>
        <v>0</v>
      </c>
      <c r="AF89" s="38">
        <f t="shared" si="17"/>
        <v>2.2334563758389256</v>
      </c>
      <c r="AG89" s="38">
        <f t="shared" si="17"/>
        <v>1.8842633928571426</v>
      </c>
      <c r="AH89" s="38">
        <f t="shared" si="21"/>
        <v>2.5210984848484848</v>
      </c>
      <c r="AI89" s="38">
        <f t="shared" si="21"/>
        <v>1.758645833333333</v>
      </c>
      <c r="AJ89" s="38">
        <f t="shared" si="21"/>
        <v>2.2071929824561405</v>
      </c>
      <c r="AK89" s="38">
        <f t="shared" si="21"/>
        <v>2.6379687499999998</v>
      </c>
    </row>
    <row r="90" spans="1:37" x14ac:dyDescent="0.2">
      <c r="A90" s="17">
        <f t="shared" si="18"/>
        <v>285.00000000000006</v>
      </c>
      <c r="B90" s="6">
        <v>46</v>
      </c>
      <c r="C90" s="9">
        <v>9</v>
      </c>
      <c r="D90" s="9">
        <v>9</v>
      </c>
      <c r="E90" s="9">
        <v>50</v>
      </c>
      <c r="F90" s="9">
        <v>35</v>
      </c>
      <c r="G90" s="9">
        <v>50</v>
      </c>
      <c r="H90" s="9">
        <v>35</v>
      </c>
      <c r="I90" s="9">
        <v>40</v>
      </c>
      <c r="J90" s="9">
        <v>35</v>
      </c>
      <c r="K90" s="6"/>
      <c r="L90" s="38">
        <f t="shared" si="15"/>
        <v>8.4999999999979536E-3</v>
      </c>
      <c r="M90" s="38">
        <f t="shared" si="15"/>
        <v>8.4999999999979536E-3</v>
      </c>
      <c r="N90" s="38">
        <f t="shared" si="15"/>
        <v>332.78499999999997</v>
      </c>
      <c r="O90" s="38">
        <f t="shared" si="15"/>
        <v>211.03749999999997</v>
      </c>
      <c r="P90" s="38">
        <f t="shared" si="19"/>
        <v>332.78499999999997</v>
      </c>
      <c r="Q90" s="38">
        <f t="shared" si="19"/>
        <v>211.03749999999997</v>
      </c>
      <c r="R90" s="38">
        <f t="shared" si="19"/>
        <v>251.62</v>
      </c>
      <c r="S90" s="38">
        <f t="shared" si="19"/>
        <v>211.03749999999997</v>
      </c>
      <c r="U90" s="38">
        <f t="shared" si="16"/>
        <v>0</v>
      </c>
      <c r="V90" s="38">
        <f t="shared" si="16"/>
        <v>0</v>
      </c>
      <c r="W90" s="38">
        <f t="shared" si="16"/>
        <v>134.00738255033554</v>
      </c>
      <c r="X90" s="38">
        <f t="shared" si="16"/>
        <v>113.05580357142856</v>
      </c>
      <c r="Y90" s="38">
        <f t="shared" si="20"/>
        <v>151.26590909090908</v>
      </c>
      <c r="Z90" s="38">
        <f t="shared" si="20"/>
        <v>105.51874999999998</v>
      </c>
      <c r="AA90" s="38">
        <f t="shared" si="20"/>
        <v>132.43157894736842</v>
      </c>
      <c r="AB90" s="38">
        <f t="shared" si="20"/>
        <v>158.27812499999999</v>
      </c>
      <c r="AD90" s="38">
        <f t="shared" si="17"/>
        <v>0</v>
      </c>
      <c r="AE90" s="38">
        <f t="shared" si="17"/>
        <v>0</v>
      </c>
      <c r="AF90" s="38">
        <f t="shared" si="17"/>
        <v>2.2334563758389256</v>
      </c>
      <c r="AG90" s="38">
        <f t="shared" si="17"/>
        <v>1.8842633928571426</v>
      </c>
      <c r="AH90" s="38">
        <f t="shared" si="21"/>
        <v>2.5210984848484848</v>
      </c>
      <c r="AI90" s="38">
        <f t="shared" si="21"/>
        <v>1.758645833333333</v>
      </c>
      <c r="AJ90" s="38">
        <f t="shared" si="21"/>
        <v>2.2071929824561405</v>
      </c>
      <c r="AK90" s="38">
        <f t="shared" si="21"/>
        <v>2.6379687499999998</v>
      </c>
    </row>
    <row r="91" spans="1:37" x14ac:dyDescent="0.2">
      <c r="A91" s="17">
        <f t="shared" si="18"/>
        <v>291.33333333333337</v>
      </c>
      <c r="B91" s="6">
        <v>47</v>
      </c>
      <c r="C91" s="9">
        <v>9</v>
      </c>
      <c r="D91" s="9">
        <v>9</v>
      </c>
      <c r="E91" s="9">
        <v>25</v>
      </c>
      <c r="F91" s="9">
        <v>20</v>
      </c>
      <c r="G91" s="9">
        <v>25</v>
      </c>
      <c r="H91" s="9">
        <v>20</v>
      </c>
      <c r="I91" s="9">
        <v>20</v>
      </c>
      <c r="J91" s="9">
        <v>60</v>
      </c>
      <c r="K91" s="6"/>
      <c r="L91" s="38">
        <f t="shared" si="15"/>
        <v>8.4999999999979536E-3</v>
      </c>
      <c r="M91" s="38">
        <f t="shared" si="15"/>
        <v>8.4999999999979536E-3</v>
      </c>
      <c r="N91" s="38">
        <f t="shared" si="15"/>
        <v>129.8725</v>
      </c>
      <c r="O91" s="38">
        <f t="shared" si="15"/>
        <v>89.29</v>
      </c>
      <c r="P91" s="38">
        <f t="shared" si="19"/>
        <v>129.8725</v>
      </c>
      <c r="Q91" s="38">
        <f t="shared" si="19"/>
        <v>89.29</v>
      </c>
      <c r="R91" s="38">
        <f t="shared" si="19"/>
        <v>89.29</v>
      </c>
      <c r="S91" s="38">
        <f t="shared" si="19"/>
        <v>413.95</v>
      </c>
      <c r="U91" s="38">
        <f t="shared" si="16"/>
        <v>0</v>
      </c>
      <c r="V91" s="38">
        <f t="shared" si="16"/>
        <v>0</v>
      </c>
      <c r="W91" s="38">
        <f t="shared" si="16"/>
        <v>52.297651006711405</v>
      </c>
      <c r="X91" s="38">
        <f t="shared" si="16"/>
        <v>47.833928571428572</v>
      </c>
      <c r="Y91" s="38">
        <f t="shared" si="20"/>
        <v>59.032954545454544</v>
      </c>
      <c r="Z91" s="38">
        <f t="shared" si="20"/>
        <v>44.645000000000003</v>
      </c>
      <c r="AA91" s="38">
        <f t="shared" si="20"/>
        <v>46.994736842105262</v>
      </c>
      <c r="AB91" s="38">
        <f t="shared" si="20"/>
        <v>310.46249999999998</v>
      </c>
      <c r="AD91" s="38">
        <f t="shared" si="17"/>
        <v>0</v>
      </c>
      <c r="AE91" s="38">
        <f t="shared" si="17"/>
        <v>0</v>
      </c>
      <c r="AF91" s="38">
        <f t="shared" si="17"/>
        <v>0.87162751677852346</v>
      </c>
      <c r="AG91" s="38">
        <f t="shared" si="17"/>
        <v>0.79723214285714283</v>
      </c>
      <c r="AH91" s="38">
        <f t="shared" si="21"/>
        <v>0.98388257575757576</v>
      </c>
      <c r="AI91" s="38">
        <f t="shared" si="21"/>
        <v>0.74408333333333343</v>
      </c>
      <c r="AJ91" s="38">
        <f t="shared" si="21"/>
        <v>0.78324561403508774</v>
      </c>
      <c r="AK91" s="38">
        <f t="shared" si="21"/>
        <v>5.1743749999999995</v>
      </c>
    </row>
    <row r="92" spans="1:37" x14ac:dyDescent="0.2">
      <c r="A92" s="17">
        <f t="shared" si="18"/>
        <v>297.66666666666669</v>
      </c>
      <c r="B92" s="6">
        <v>48</v>
      </c>
      <c r="C92" s="9">
        <v>9</v>
      </c>
      <c r="D92" s="9">
        <v>9</v>
      </c>
      <c r="E92" s="9">
        <v>25</v>
      </c>
      <c r="F92" s="9">
        <v>20</v>
      </c>
      <c r="G92" s="9">
        <v>25</v>
      </c>
      <c r="H92" s="9">
        <v>20</v>
      </c>
      <c r="I92" s="9">
        <v>20</v>
      </c>
      <c r="J92" s="9">
        <v>60</v>
      </c>
      <c r="K92" s="6"/>
      <c r="L92" s="38">
        <f t="shared" si="15"/>
        <v>8.4999999999979536E-3</v>
      </c>
      <c r="M92" s="38">
        <f t="shared" si="15"/>
        <v>8.4999999999979536E-3</v>
      </c>
      <c r="N92" s="38">
        <f t="shared" si="15"/>
        <v>129.8725</v>
      </c>
      <c r="O92" s="38">
        <f t="shared" si="15"/>
        <v>89.29</v>
      </c>
      <c r="P92" s="38">
        <f t="shared" si="19"/>
        <v>129.8725</v>
      </c>
      <c r="Q92" s="38">
        <f t="shared" si="19"/>
        <v>89.29</v>
      </c>
      <c r="R92" s="38">
        <f t="shared" si="19"/>
        <v>89.29</v>
      </c>
      <c r="S92" s="38">
        <f t="shared" si="19"/>
        <v>413.95</v>
      </c>
      <c r="U92" s="38">
        <f t="shared" si="16"/>
        <v>0</v>
      </c>
      <c r="V92" s="38">
        <f t="shared" si="16"/>
        <v>0</v>
      </c>
      <c r="W92" s="38">
        <f t="shared" si="16"/>
        <v>52.297651006711405</v>
      </c>
      <c r="X92" s="38">
        <f t="shared" si="16"/>
        <v>47.833928571428572</v>
      </c>
      <c r="Y92" s="38">
        <f t="shared" si="20"/>
        <v>59.032954545454544</v>
      </c>
      <c r="Z92" s="38">
        <f t="shared" si="20"/>
        <v>44.645000000000003</v>
      </c>
      <c r="AA92" s="38">
        <f t="shared" si="20"/>
        <v>46.994736842105262</v>
      </c>
      <c r="AB92" s="38">
        <f t="shared" si="20"/>
        <v>310.46249999999998</v>
      </c>
      <c r="AD92" s="38">
        <f t="shared" si="17"/>
        <v>0</v>
      </c>
      <c r="AE92" s="38">
        <f t="shared" si="17"/>
        <v>0</v>
      </c>
      <c r="AF92" s="38">
        <f t="shared" si="17"/>
        <v>0.87162751677852346</v>
      </c>
      <c r="AG92" s="38">
        <f t="shared" si="17"/>
        <v>0.79723214285714283</v>
      </c>
      <c r="AH92" s="38">
        <f t="shared" si="21"/>
        <v>0.98388257575757576</v>
      </c>
      <c r="AI92" s="38">
        <f t="shared" si="21"/>
        <v>0.74408333333333343</v>
      </c>
      <c r="AJ92" s="38">
        <f t="shared" si="21"/>
        <v>0.78324561403508774</v>
      </c>
      <c r="AK92" s="38">
        <f t="shared" si="21"/>
        <v>5.1743749999999995</v>
      </c>
    </row>
    <row r="93" spans="1:37" x14ac:dyDescent="0.2">
      <c r="A93" s="17">
        <f t="shared" si="18"/>
        <v>304</v>
      </c>
      <c r="B93" s="6">
        <v>49</v>
      </c>
      <c r="C93" s="9">
        <v>9</v>
      </c>
      <c r="D93" s="9">
        <v>9</v>
      </c>
      <c r="E93" s="9">
        <v>25</v>
      </c>
      <c r="F93" s="9">
        <v>20</v>
      </c>
      <c r="G93" s="9">
        <v>25</v>
      </c>
      <c r="H93" s="9">
        <v>20</v>
      </c>
      <c r="I93" s="9">
        <v>20</v>
      </c>
      <c r="J93" s="9">
        <v>60</v>
      </c>
      <c r="K93" s="6"/>
      <c r="L93" s="38">
        <f t="shared" si="15"/>
        <v>8.4999999999979536E-3</v>
      </c>
      <c r="M93" s="38">
        <f t="shared" si="15"/>
        <v>8.4999999999979536E-3</v>
      </c>
      <c r="N93" s="38">
        <f t="shared" si="15"/>
        <v>129.8725</v>
      </c>
      <c r="O93" s="38">
        <f t="shared" si="15"/>
        <v>89.29</v>
      </c>
      <c r="P93" s="38">
        <f t="shared" si="19"/>
        <v>129.8725</v>
      </c>
      <c r="Q93" s="38">
        <f t="shared" si="19"/>
        <v>89.29</v>
      </c>
      <c r="R93" s="38">
        <f t="shared" si="19"/>
        <v>89.29</v>
      </c>
      <c r="S93" s="38">
        <f t="shared" si="19"/>
        <v>413.95</v>
      </c>
      <c r="U93" s="38">
        <f t="shared" si="16"/>
        <v>0</v>
      </c>
      <c r="V93" s="38">
        <f t="shared" si="16"/>
        <v>0</v>
      </c>
      <c r="W93" s="38">
        <f t="shared" si="16"/>
        <v>52.297651006711405</v>
      </c>
      <c r="X93" s="38">
        <f t="shared" si="16"/>
        <v>47.833928571428572</v>
      </c>
      <c r="Y93" s="38">
        <f t="shared" si="20"/>
        <v>59.032954545454544</v>
      </c>
      <c r="Z93" s="38">
        <f t="shared" si="20"/>
        <v>44.645000000000003</v>
      </c>
      <c r="AA93" s="38">
        <f t="shared" si="20"/>
        <v>46.994736842105262</v>
      </c>
      <c r="AB93" s="38">
        <f t="shared" si="20"/>
        <v>310.46249999999998</v>
      </c>
      <c r="AD93" s="38">
        <f t="shared" si="17"/>
        <v>0</v>
      </c>
      <c r="AE93" s="38">
        <f t="shared" si="17"/>
        <v>0</v>
      </c>
      <c r="AF93" s="38">
        <f t="shared" si="17"/>
        <v>0.87162751677852346</v>
      </c>
      <c r="AG93" s="38">
        <f t="shared" si="17"/>
        <v>0.79723214285714283</v>
      </c>
      <c r="AH93" s="38">
        <f t="shared" si="21"/>
        <v>0.98388257575757576</v>
      </c>
      <c r="AI93" s="38">
        <f t="shared" si="21"/>
        <v>0.74408333333333343</v>
      </c>
      <c r="AJ93" s="38">
        <f t="shared" si="21"/>
        <v>0.78324561403508774</v>
      </c>
      <c r="AK93" s="38">
        <f t="shared" si="21"/>
        <v>5.1743749999999995</v>
      </c>
    </row>
    <row r="94" spans="1:37" x14ac:dyDescent="0.2">
      <c r="A94" s="17">
        <f t="shared" si="18"/>
        <v>310.33333333333331</v>
      </c>
      <c r="B94" s="6">
        <v>50</v>
      </c>
      <c r="C94" s="9">
        <v>9</v>
      </c>
      <c r="D94" s="9">
        <v>9</v>
      </c>
      <c r="E94" s="9">
        <v>25</v>
      </c>
      <c r="F94" s="9">
        <v>20</v>
      </c>
      <c r="G94" s="9">
        <v>25</v>
      </c>
      <c r="H94" s="9">
        <v>20</v>
      </c>
      <c r="I94" s="9">
        <v>20</v>
      </c>
      <c r="J94" s="9">
        <v>60</v>
      </c>
      <c r="K94" s="6"/>
      <c r="L94" s="38">
        <f t="shared" si="15"/>
        <v>8.4999999999979536E-3</v>
      </c>
      <c r="M94" s="38">
        <f t="shared" si="15"/>
        <v>8.4999999999979536E-3</v>
      </c>
      <c r="N94" s="38">
        <f t="shared" si="15"/>
        <v>129.8725</v>
      </c>
      <c r="O94" s="38">
        <f t="shared" si="15"/>
        <v>89.29</v>
      </c>
      <c r="P94" s="38">
        <f t="shared" si="19"/>
        <v>129.8725</v>
      </c>
      <c r="Q94" s="38">
        <f t="shared" si="19"/>
        <v>89.29</v>
      </c>
      <c r="R94" s="38">
        <f t="shared" si="19"/>
        <v>89.29</v>
      </c>
      <c r="S94" s="38">
        <f t="shared" si="19"/>
        <v>413.95</v>
      </c>
      <c r="U94" s="38">
        <f t="shared" si="16"/>
        <v>0</v>
      </c>
      <c r="V94" s="38">
        <f t="shared" si="16"/>
        <v>0</v>
      </c>
      <c r="W94" s="38">
        <f t="shared" si="16"/>
        <v>52.297651006711405</v>
      </c>
      <c r="X94" s="38">
        <f t="shared" si="16"/>
        <v>47.833928571428572</v>
      </c>
      <c r="Y94" s="38">
        <f t="shared" si="20"/>
        <v>59.032954545454544</v>
      </c>
      <c r="Z94" s="38">
        <f t="shared" si="20"/>
        <v>44.645000000000003</v>
      </c>
      <c r="AA94" s="38">
        <f t="shared" si="20"/>
        <v>46.994736842105262</v>
      </c>
      <c r="AB94" s="38">
        <f t="shared" si="20"/>
        <v>310.46249999999998</v>
      </c>
      <c r="AD94" s="38">
        <f t="shared" si="17"/>
        <v>0</v>
      </c>
      <c r="AE94" s="38">
        <f t="shared" si="17"/>
        <v>0</v>
      </c>
      <c r="AF94" s="38">
        <f t="shared" si="17"/>
        <v>0.87162751677852346</v>
      </c>
      <c r="AG94" s="38">
        <f t="shared" si="17"/>
        <v>0.79723214285714283</v>
      </c>
      <c r="AH94" s="38">
        <f t="shared" si="21"/>
        <v>0.98388257575757576</v>
      </c>
      <c r="AI94" s="38">
        <f t="shared" si="21"/>
        <v>0.74408333333333343</v>
      </c>
      <c r="AJ94" s="38">
        <f t="shared" si="21"/>
        <v>0.78324561403508774</v>
      </c>
      <c r="AK94" s="38">
        <f t="shared" si="21"/>
        <v>5.1743749999999995</v>
      </c>
    </row>
    <row r="95" spans="1:37" x14ac:dyDescent="0.2">
      <c r="A95" s="17">
        <f t="shared" si="18"/>
        <v>316.66666666666663</v>
      </c>
      <c r="B95" s="6">
        <v>51</v>
      </c>
      <c r="C95" s="9">
        <v>9</v>
      </c>
      <c r="D95" s="9">
        <v>9</v>
      </c>
      <c r="E95" s="9">
        <v>9</v>
      </c>
      <c r="F95" s="9">
        <v>9</v>
      </c>
      <c r="G95" s="9">
        <v>9</v>
      </c>
      <c r="H95" s="9">
        <v>9</v>
      </c>
      <c r="I95" s="9">
        <v>9</v>
      </c>
      <c r="J95" s="9">
        <v>9</v>
      </c>
      <c r="K95" s="6"/>
      <c r="L95" s="38">
        <f t="shared" si="15"/>
        <v>8.4999999999979536E-3</v>
      </c>
      <c r="M95" s="38">
        <f t="shared" si="15"/>
        <v>8.4999999999979536E-3</v>
      </c>
      <c r="N95" s="38">
        <f t="shared" si="15"/>
        <v>8.4999999999979536E-3</v>
      </c>
      <c r="O95" s="38">
        <f t="shared" si="15"/>
        <v>8.4999999999979536E-3</v>
      </c>
      <c r="P95" s="38">
        <f t="shared" si="19"/>
        <v>8.4999999999979536E-3</v>
      </c>
      <c r="Q95" s="38">
        <f t="shared" si="19"/>
        <v>8.4999999999979536E-3</v>
      </c>
      <c r="R95" s="38">
        <f t="shared" si="19"/>
        <v>8.4999999999979536E-3</v>
      </c>
      <c r="S95" s="38">
        <f t="shared" si="19"/>
        <v>8.4999999999979536E-3</v>
      </c>
      <c r="U95" s="38">
        <f t="shared" si="16"/>
        <v>0</v>
      </c>
      <c r="V95" s="38">
        <f t="shared" si="16"/>
        <v>0</v>
      </c>
      <c r="W95" s="38">
        <f t="shared" si="16"/>
        <v>3.4228187919454847E-3</v>
      </c>
      <c r="X95" s="38">
        <f t="shared" si="16"/>
        <v>4.5535714285703322E-3</v>
      </c>
      <c r="Y95" s="38">
        <f t="shared" si="20"/>
        <v>3.8636363636354336E-3</v>
      </c>
      <c r="Z95" s="38">
        <f t="shared" si="20"/>
        <v>4.2499999999989768E-3</v>
      </c>
      <c r="AA95" s="38">
        <f t="shared" si="20"/>
        <v>4.4736842105252382E-3</v>
      </c>
      <c r="AB95" s="38">
        <f t="shared" si="20"/>
        <v>6.3749999999984652E-3</v>
      </c>
      <c r="AD95" s="38">
        <f t="shared" si="17"/>
        <v>0</v>
      </c>
      <c r="AE95" s="38">
        <f t="shared" si="17"/>
        <v>0</v>
      </c>
      <c r="AF95" s="38">
        <f t="shared" si="17"/>
        <v>5.7046979865758075E-5</v>
      </c>
      <c r="AG95" s="38">
        <f t="shared" si="17"/>
        <v>7.5892857142838868E-5</v>
      </c>
      <c r="AH95" s="38">
        <f t="shared" si="21"/>
        <v>6.4393939393923887E-5</v>
      </c>
      <c r="AI95" s="38">
        <f t="shared" si="21"/>
        <v>7.0833333333316276E-5</v>
      </c>
      <c r="AJ95" s="38">
        <f t="shared" si="21"/>
        <v>7.4561403508753964E-5</v>
      </c>
      <c r="AK95" s="38">
        <f t="shared" si="21"/>
        <v>1.0624999999997442E-4</v>
      </c>
    </row>
    <row r="96" spans="1:37" x14ac:dyDescent="0.2">
      <c r="A96" s="17">
        <f t="shared" si="18"/>
        <v>322.99999999999994</v>
      </c>
      <c r="B96" s="6">
        <v>52</v>
      </c>
      <c r="C96" s="9">
        <v>9</v>
      </c>
      <c r="D96" s="9">
        <v>9</v>
      </c>
      <c r="E96" s="9">
        <v>9</v>
      </c>
      <c r="F96" s="9">
        <v>9</v>
      </c>
      <c r="G96" s="9">
        <v>9</v>
      </c>
      <c r="H96" s="9">
        <v>9</v>
      </c>
      <c r="I96" s="9">
        <v>9</v>
      </c>
      <c r="J96" s="9">
        <v>9</v>
      </c>
      <c r="K96" s="6"/>
      <c r="L96" s="38">
        <f t="shared" si="15"/>
        <v>8.4999999999979536E-3</v>
      </c>
      <c r="M96" s="38">
        <f t="shared" si="15"/>
        <v>8.4999999999979536E-3</v>
      </c>
      <c r="N96" s="38">
        <f t="shared" si="15"/>
        <v>8.4999999999979536E-3</v>
      </c>
      <c r="O96" s="38">
        <f t="shared" si="15"/>
        <v>8.4999999999979536E-3</v>
      </c>
      <c r="P96" s="38">
        <f t="shared" si="19"/>
        <v>8.4999999999979536E-3</v>
      </c>
      <c r="Q96" s="38">
        <f t="shared" si="19"/>
        <v>8.4999999999979536E-3</v>
      </c>
      <c r="R96" s="38">
        <f t="shared" si="19"/>
        <v>8.4999999999979536E-3</v>
      </c>
      <c r="S96" s="38">
        <f t="shared" si="19"/>
        <v>8.4999999999979536E-3</v>
      </c>
      <c r="U96" s="38">
        <f t="shared" si="16"/>
        <v>0</v>
      </c>
      <c r="V96" s="38">
        <f t="shared" si="16"/>
        <v>0</v>
      </c>
      <c r="W96" s="38">
        <f t="shared" si="16"/>
        <v>3.4228187919454847E-3</v>
      </c>
      <c r="X96" s="38">
        <f t="shared" si="16"/>
        <v>4.5535714285703322E-3</v>
      </c>
      <c r="Y96" s="38">
        <f t="shared" si="20"/>
        <v>3.8636363636354336E-3</v>
      </c>
      <c r="Z96" s="38">
        <f t="shared" si="20"/>
        <v>4.2499999999989768E-3</v>
      </c>
      <c r="AA96" s="38">
        <f t="shared" si="20"/>
        <v>4.4736842105252382E-3</v>
      </c>
      <c r="AB96" s="38">
        <f t="shared" si="20"/>
        <v>6.3749999999984652E-3</v>
      </c>
      <c r="AD96" s="38">
        <f t="shared" si="17"/>
        <v>0</v>
      </c>
      <c r="AE96" s="38">
        <f t="shared" si="17"/>
        <v>0</v>
      </c>
      <c r="AF96" s="38">
        <f t="shared" si="17"/>
        <v>5.7046979865758075E-5</v>
      </c>
      <c r="AG96" s="38">
        <f t="shared" si="17"/>
        <v>7.5892857142838868E-5</v>
      </c>
      <c r="AH96" s="38">
        <f t="shared" si="21"/>
        <v>6.4393939393923887E-5</v>
      </c>
      <c r="AI96" s="38">
        <f t="shared" si="21"/>
        <v>7.0833333333316276E-5</v>
      </c>
      <c r="AJ96" s="38">
        <f t="shared" si="21"/>
        <v>7.4561403508753964E-5</v>
      </c>
      <c r="AK96" s="38">
        <f t="shared" si="21"/>
        <v>1.0624999999997442E-4</v>
      </c>
    </row>
    <row r="97" spans="1:37" x14ac:dyDescent="0.2">
      <c r="A97" s="17">
        <f t="shared" si="18"/>
        <v>329.33333333333326</v>
      </c>
      <c r="B97" s="6">
        <v>53</v>
      </c>
      <c r="C97" s="9">
        <v>9</v>
      </c>
      <c r="D97" s="9">
        <v>9</v>
      </c>
      <c r="E97" s="9">
        <v>9</v>
      </c>
      <c r="F97" s="9">
        <v>9</v>
      </c>
      <c r="G97" s="9">
        <v>9</v>
      </c>
      <c r="H97" s="9">
        <v>9</v>
      </c>
      <c r="I97" s="9">
        <v>9</v>
      </c>
      <c r="J97" s="9">
        <v>9</v>
      </c>
      <c r="K97" s="6"/>
      <c r="L97" s="38">
        <f t="shared" si="15"/>
        <v>8.4999999999979536E-3</v>
      </c>
      <c r="M97" s="38">
        <f t="shared" si="15"/>
        <v>8.4999999999979536E-3</v>
      </c>
      <c r="N97" s="38">
        <f t="shared" si="15"/>
        <v>8.4999999999979536E-3</v>
      </c>
      <c r="O97" s="38">
        <f t="shared" si="15"/>
        <v>8.4999999999979536E-3</v>
      </c>
      <c r="P97" s="38">
        <f t="shared" si="19"/>
        <v>8.4999999999979536E-3</v>
      </c>
      <c r="Q97" s="38">
        <f t="shared" si="19"/>
        <v>8.4999999999979536E-3</v>
      </c>
      <c r="R97" s="38">
        <f t="shared" si="19"/>
        <v>8.4999999999979536E-3</v>
      </c>
      <c r="S97" s="38">
        <f t="shared" si="19"/>
        <v>8.4999999999979536E-3</v>
      </c>
      <c r="U97" s="38">
        <f t="shared" si="16"/>
        <v>0</v>
      </c>
      <c r="V97" s="38">
        <f t="shared" si="16"/>
        <v>0</v>
      </c>
      <c r="W97" s="38">
        <f t="shared" si="16"/>
        <v>3.4228187919454847E-3</v>
      </c>
      <c r="X97" s="38">
        <f t="shared" si="16"/>
        <v>4.5535714285703322E-3</v>
      </c>
      <c r="Y97" s="38">
        <f t="shared" si="20"/>
        <v>3.8636363636354336E-3</v>
      </c>
      <c r="Z97" s="38">
        <f t="shared" si="20"/>
        <v>4.2499999999989768E-3</v>
      </c>
      <c r="AA97" s="38">
        <f t="shared" si="20"/>
        <v>4.4736842105252382E-3</v>
      </c>
      <c r="AB97" s="38">
        <f t="shared" si="20"/>
        <v>6.3749999999984652E-3</v>
      </c>
      <c r="AD97" s="38">
        <f t="shared" si="17"/>
        <v>0</v>
      </c>
      <c r="AE97" s="38">
        <f t="shared" si="17"/>
        <v>0</v>
      </c>
      <c r="AF97" s="38">
        <f t="shared" si="17"/>
        <v>5.7046979865758075E-5</v>
      </c>
      <c r="AG97" s="38">
        <f t="shared" si="17"/>
        <v>7.5892857142838868E-5</v>
      </c>
      <c r="AH97" s="38">
        <f t="shared" si="21"/>
        <v>6.4393939393923887E-5</v>
      </c>
      <c r="AI97" s="38">
        <f t="shared" si="21"/>
        <v>7.0833333333316276E-5</v>
      </c>
      <c r="AJ97" s="38">
        <f t="shared" si="21"/>
        <v>7.4561403508753964E-5</v>
      </c>
      <c r="AK97" s="38">
        <f t="shared" si="21"/>
        <v>1.0624999999997442E-4</v>
      </c>
    </row>
    <row r="98" spans="1:37" x14ac:dyDescent="0.2">
      <c r="A98" s="17">
        <f t="shared" si="18"/>
        <v>335.66666666666657</v>
      </c>
      <c r="B98" s="6">
        <v>54</v>
      </c>
      <c r="C98" s="9">
        <v>9</v>
      </c>
      <c r="D98" s="9">
        <v>9</v>
      </c>
      <c r="E98" s="9">
        <v>9</v>
      </c>
      <c r="F98" s="9">
        <v>9</v>
      </c>
      <c r="G98" s="9">
        <v>9</v>
      </c>
      <c r="H98" s="9">
        <v>9</v>
      </c>
      <c r="I98" s="9">
        <v>9</v>
      </c>
      <c r="J98" s="9">
        <v>9</v>
      </c>
      <c r="K98" s="6"/>
      <c r="L98" s="38">
        <f t="shared" si="15"/>
        <v>8.4999999999979536E-3</v>
      </c>
      <c r="M98" s="38">
        <f t="shared" si="15"/>
        <v>8.4999999999979536E-3</v>
      </c>
      <c r="N98" s="38">
        <f t="shared" si="15"/>
        <v>8.4999999999979536E-3</v>
      </c>
      <c r="O98" s="38">
        <f t="shared" si="15"/>
        <v>8.4999999999979536E-3</v>
      </c>
      <c r="P98" s="38">
        <f t="shared" si="19"/>
        <v>8.4999999999979536E-3</v>
      </c>
      <c r="Q98" s="38">
        <f t="shared" si="19"/>
        <v>8.4999999999979536E-3</v>
      </c>
      <c r="R98" s="38">
        <f t="shared" si="19"/>
        <v>8.4999999999979536E-3</v>
      </c>
      <c r="S98" s="38">
        <f t="shared" si="19"/>
        <v>8.4999999999979536E-3</v>
      </c>
      <c r="U98" s="38">
        <f t="shared" si="16"/>
        <v>0</v>
      </c>
      <c r="V98" s="38">
        <f t="shared" si="16"/>
        <v>0</v>
      </c>
      <c r="W98" s="38">
        <f t="shared" si="16"/>
        <v>3.4228187919454847E-3</v>
      </c>
      <c r="X98" s="38">
        <f t="shared" si="16"/>
        <v>4.5535714285703322E-3</v>
      </c>
      <c r="Y98" s="38">
        <f t="shared" si="20"/>
        <v>3.8636363636354336E-3</v>
      </c>
      <c r="Z98" s="38">
        <f t="shared" si="20"/>
        <v>4.2499999999989768E-3</v>
      </c>
      <c r="AA98" s="38">
        <f t="shared" si="20"/>
        <v>4.4736842105252382E-3</v>
      </c>
      <c r="AB98" s="38">
        <f t="shared" si="20"/>
        <v>6.3749999999984652E-3</v>
      </c>
      <c r="AD98" s="38">
        <f t="shared" si="17"/>
        <v>0</v>
      </c>
      <c r="AE98" s="38">
        <f t="shared" si="17"/>
        <v>0</v>
      </c>
      <c r="AF98" s="38">
        <f t="shared" si="17"/>
        <v>5.7046979865758075E-5</v>
      </c>
      <c r="AG98" s="38">
        <f t="shared" si="17"/>
        <v>7.5892857142838868E-5</v>
      </c>
      <c r="AH98" s="38">
        <f t="shared" si="21"/>
        <v>6.4393939393923887E-5</v>
      </c>
      <c r="AI98" s="38">
        <f t="shared" si="21"/>
        <v>7.0833333333316276E-5</v>
      </c>
      <c r="AJ98" s="38">
        <f t="shared" si="21"/>
        <v>7.4561403508753964E-5</v>
      </c>
      <c r="AK98" s="38">
        <f t="shared" si="21"/>
        <v>1.0624999999997442E-4</v>
      </c>
    </row>
    <row r="99" spans="1:37" x14ac:dyDescent="0.2">
      <c r="A99" s="17">
        <f t="shared" si="18"/>
        <v>341.99999999999989</v>
      </c>
      <c r="B99" s="6">
        <v>55</v>
      </c>
      <c r="C99" s="9">
        <v>9</v>
      </c>
      <c r="D99" s="9">
        <v>9</v>
      </c>
      <c r="E99" s="9">
        <v>9</v>
      </c>
      <c r="F99" s="9">
        <v>9</v>
      </c>
      <c r="G99" s="9">
        <v>9</v>
      </c>
      <c r="H99" s="9">
        <v>9</v>
      </c>
      <c r="I99" s="9">
        <v>9</v>
      </c>
      <c r="J99" s="9">
        <v>9</v>
      </c>
      <c r="K99" s="6"/>
      <c r="L99" s="38">
        <f t="shared" si="15"/>
        <v>8.4999999999979536E-3</v>
      </c>
      <c r="M99" s="38">
        <f t="shared" si="15"/>
        <v>8.4999999999979536E-3</v>
      </c>
      <c r="N99" s="38">
        <f t="shared" si="15"/>
        <v>8.4999999999979536E-3</v>
      </c>
      <c r="O99" s="38">
        <f t="shared" si="15"/>
        <v>8.4999999999979536E-3</v>
      </c>
      <c r="P99" s="38">
        <f t="shared" si="19"/>
        <v>8.4999999999979536E-3</v>
      </c>
      <c r="Q99" s="38">
        <f t="shared" si="19"/>
        <v>8.4999999999979536E-3</v>
      </c>
      <c r="R99" s="38">
        <f t="shared" si="19"/>
        <v>8.4999999999979536E-3</v>
      </c>
      <c r="S99" s="38">
        <f t="shared" si="19"/>
        <v>8.4999999999979536E-3</v>
      </c>
      <c r="U99" s="38">
        <f t="shared" si="16"/>
        <v>0</v>
      </c>
      <c r="V99" s="38">
        <f t="shared" si="16"/>
        <v>0</v>
      </c>
      <c r="W99" s="38">
        <f t="shared" si="16"/>
        <v>3.4228187919454847E-3</v>
      </c>
      <c r="X99" s="38">
        <f t="shared" si="16"/>
        <v>4.5535714285703322E-3</v>
      </c>
      <c r="Y99" s="38">
        <f t="shared" si="20"/>
        <v>3.8636363636354336E-3</v>
      </c>
      <c r="Z99" s="38">
        <f t="shared" si="20"/>
        <v>4.2499999999989768E-3</v>
      </c>
      <c r="AA99" s="38">
        <f t="shared" si="20"/>
        <v>4.4736842105252382E-3</v>
      </c>
      <c r="AB99" s="38">
        <f t="shared" si="20"/>
        <v>6.3749999999984652E-3</v>
      </c>
      <c r="AD99" s="38">
        <f t="shared" si="17"/>
        <v>0</v>
      </c>
      <c r="AE99" s="38">
        <f t="shared" si="17"/>
        <v>0</v>
      </c>
      <c r="AF99" s="38">
        <f t="shared" si="17"/>
        <v>5.7046979865758075E-5</v>
      </c>
      <c r="AG99" s="38">
        <f t="shared" si="17"/>
        <v>7.5892857142838868E-5</v>
      </c>
      <c r="AH99" s="38">
        <f t="shared" si="21"/>
        <v>6.4393939393923887E-5</v>
      </c>
      <c r="AI99" s="38">
        <f t="shared" si="21"/>
        <v>7.0833333333316276E-5</v>
      </c>
      <c r="AJ99" s="38">
        <f t="shared" si="21"/>
        <v>7.4561403508753964E-5</v>
      </c>
      <c r="AK99" s="38">
        <f t="shared" si="21"/>
        <v>1.0624999999997442E-4</v>
      </c>
    </row>
    <row r="100" spans="1:37" x14ac:dyDescent="0.2">
      <c r="A100" s="17">
        <f t="shared" si="18"/>
        <v>348.3333333333332</v>
      </c>
      <c r="B100" s="6">
        <v>56</v>
      </c>
      <c r="C100" s="9">
        <v>9</v>
      </c>
      <c r="D100" s="9">
        <v>9</v>
      </c>
      <c r="E100" s="9">
        <v>9</v>
      </c>
      <c r="F100" s="9">
        <v>9</v>
      </c>
      <c r="G100" s="9">
        <v>9</v>
      </c>
      <c r="H100" s="9">
        <v>9</v>
      </c>
      <c r="I100" s="9">
        <v>9</v>
      </c>
      <c r="J100" s="9">
        <v>9</v>
      </c>
      <c r="K100" s="6"/>
      <c r="L100" s="38">
        <f t="shared" si="15"/>
        <v>8.4999999999979536E-3</v>
      </c>
      <c r="M100" s="38">
        <f t="shared" si="15"/>
        <v>8.4999999999979536E-3</v>
      </c>
      <c r="N100" s="38">
        <f t="shared" si="15"/>
        <v>8.4999999999979536E-3</v>
      </c>
      <c r="O100" s="38">
        <f t="shared" si="15"/>
        <v>8.4999999999979536E-3</v>
      </c>
      <c r="P100" s="38">
        <f t="shared" si="19"/>
        <v>8.4999999999979536E-3</v>
      </c>
      <c r="Q100" s="38">
        <f t="shared" si="19"/>
        <v>8.4999999999979536E-3</v>
      </c>
      <c r="R100" s="38">
        <f t="shared" si="19"/>
        <v>8.4999999999979536E-3</v>
      </c>
      <c r="S100" s="38">
        <f t="shared" si="19"/>
        <v>8.4999999999979536E-3</v>
      </c>
      <c r="U100" s="38">
        <f t="shared" si="16"/>
        <v>0</v>
      </c>
      <c r="V100" s="38">
        <f t="shared" si="16"/>
        <v>0</v>
      </c>
      <c r="W100" s="38">
        <f t="shared" si="16"/>
        <v>3.4228187919454847E-3</v>
      </c>
      <c r="X100" s="38">
        <f t="shared" si="16"/>
        <v>4.5535714285703322E-3</v>
      </c>
      <c r="Y100" s="38">
        <f t="shared" si="20"/>
        <v>3.8636363636354336E-3</v>
      </c>
      <c r="Z100" s="38">
        <f t="shared" si="20"/>
        <v>4.2499999999989768E-3</v>
      </c>
      <c r="AA100" s="38">
        <f t="shared" si="20"/>
        <v>4.4736842105252382E-3</v>
      </c>
      <c r="AB100" s="38">
        <f t="shared" si="20"/>
        <v>6.3749999999984652E-3</v>
      </c>
      <c r="AD100" s="38">
        <f t="shared" si="17"/>
        <v>0</v>
      </c>
      <c r="AE100" s="38">
        <f t="shared" si="17"/>
        <v>0</v>
      </c>
      <c r="AF100" s="38">
        <f t="shared" si="17"/>
        <v>5.7046979865758075E-5</v>
      </c>
      <c r="AG100" s="38">
        <f t="shared" si="17"/>
        <v>7.5892857142838868E-5</v>
      </c>
      <c r="AH100" s="38">
        <f t="shared" si="21"/>
        <v>6.4393939393923887E-5</v>
      </c>
      <c r="AI100" s="38">
        <f t="shared" si="21"/>
        <v>7.0833333333316276E-5</v>
      </c>
      <c r="AJ100" s="38">
        <f t="shared" si="21"/>
        <v>7.4561403508753964E-5</v>
      </c>
      <c r="AK100" s="38">
        <f t="shared" si="21"/>
        <v>1.0624999999997442E-4</v>
      </c>
    </row>
    <row r="101" spans="1:37" x14ac:dyDescent="0.2">
      <c r="A101" s="17">
        <f t="shared" si="18"/>
        <v>354.66666666666652</v>
      </c>
      <c r="B101" s="6">
        <v>57</v>
      </c>
      <c r="C101" s="9">
        <v>9</v>
      </c>
      <c r="D101" s="9">
        <v>9</v>
      </c>
      <c r="E101" s="9">
        <v>9</v>
      </c>
      <c r="F101" s="9">
        <v>9</v>
      </c>
      <c r="G101" s="9">
        <v>9</v>
      </c>
      <c r="H101" s="9">
        <v>9</v>
      </c>
      <c r="I101" s="9">
        <v>9</v>
      </c>
      <c r="J101" s="9">
        <v>9</v>
      </c>
      <c r="K101" s="6"/>
      <c r="L101" s="38">
        <f t="shared" si="15"/>
        <v>8.4999999999979536E-3</v>
      </c>
      <c r="M101" s="38">
        <f t="shared" si="15"/>
        <v>8.4999999999979536E-3</v>
      </c>
      <c r="N101" s="38">
        <f t="shared" si="15"/>
        <v>8.4999999999979536E-3</v>
      </c>
      <c r="O101" s="38">
        <f t="shared" si="15"/>
        <v>8.4999999999979536E-3</v>
      </c>
      <c r="P101" s="38">
        <f t="shared" si="19"/>
        <v>8.4999999999979536E-3</v>
      </c>
      <c r="Q101" s="38">
        <f t="shared" si="19"/>
        <v>8.4999999999979536E-3</v>
      </c>
      <c r="R101" s="38">
        <f t="shared" si="19"/>
        <v>8.4999999999979536E-3</v>
      </c>
      <c r="S101" s="38">
        <f t="shared" si="19"/>
        <v>8.4999999999979536E-3</v>
      </c>
      <c r="U101" s="38">
        <f t="shared" si="16"/>
        <v>0</v>
      </c>
      <c r="V101" s="38">
        <f t="shared" si="16"/>
        <v>0</v>
      </c>
      <c r="W101" s="38">
        <f t="shared" si="16"/>
        <v>3.4228187919454847E-3</v>
      </c>
      <c r="X101" s="38">
        <f t="shared" si="16"/>
        <v>4.5535714285703322E-3</v>
      </c>
      <c r="Y101" s="38">
        <f t="shared" si="20"/>
        <v>3.8636363636354336E-3</v>
      </c>
      <c r="Z101" s="38">
        <f t="shared" si="20"/>
        <v>4.2499999999989768E-3</v>
      </c>
      <c r="AA101" s="38">
        <f t="shared" si="20"/>
        <v>4.4736842105252382E-3</v>
      </c>
      <c r="AB101" s="38">
        <f t="shared" si="20"/>
        <v>6.3749999999984652E-3</v>
      </c>
      <c r="AD101" s="38">
        <f t="shared" si="17"/>
        <v>0</v>
      </c>
      <c r="AE101" s="38">
        <f t="shared" si="17"/>
        <v>0</v>
      </c>
      <c r="AF101" s="38">
        <f t="shared" si="17"/>
        <v>5.7046979865758075E-5</v>
      </c>
      <c r="AG101" s="38">
        <f t="shared" si="17"/>
        <v>7.5892857142838868E-5</v>
      </c>
      <c r="AH101" s="38">
        <f t="shared" si="21"/>
        <v>6.4393939393923887E-5</v>
      </c>
      <c r="AI101" s="38">
        <f t="shared" si="21"/>
        <v>7.0833333333316276E-5</v>
      </c>
      <c r="AJ101" s="38">
        <f t="shared" si="21"/>
        <v>7.4561403508753964E-5</v>
      </c>
      <c r="AK101" s="38">
        <f t="shared" si="21"/>
        <v>1.0624999999997442E-4</v>
      </c>
    </row>
    <row r="102" spans="1:37" x14ac:dyDescent="0.2">
      <c r="A102" s="17">
        <f t="shared" si="18"/>
        <v>360.99999999999983</v>
      </c>
      <c r="B102" s="6">
        <v>58</v>
      </c>
      <c r="C102" s="9">
        <v>9</v>
      </c>
      <c r="D102" s="9">
        <v>9</v>
      </c>
      <c r="E102" s="9">
        <v>9</v>
      </c>
      <c r="F102" s="9">
        <v>9</v>
      </c>
      <c r="G102" s="9">
        <v>9</v>
      </c>
      <c r="H102" s="9">
        <v>9</v>
      </c>
      <c r="I102" s="9">
        <v>9</v>
      </c>
      <c r="J102" s="9">
        <v>9</v>
      </c>
      <c r="K102" s="6"/>
      <c r="L102" s="38">
        <f t="shared" si="15"/>
        <v>8.4999999999979536E-3</v>
      </c>
      <c r="M102" s="38">
        <f t="shared" si="15"/>
        <v>8.4999999999979536E-3</v>
      </c>
      <c r="N102" s="38">
        <f t="shared" si="15"/>
        <v>8.4999999999979536E-3</v>
      </c>
      <c r="O102" s="38">
        <f t="shared" si="15"/>
        <v>8.4999999999979536E-3</v>
      </c>
      <c r="P102" s="38">
        <f t="shared" si="19"/>
        <v>8.4999999999979536E-3</v>
      </c>
      <c r="Q102" s="38">
        <f t="shared" si="19"/>
        <v>8.4999999999979536E-3</v>
      </c>
      <c r="R102" s="38">
        <f t="shared" si="19"/>
        <v>8.4999999999979536E-3</v>
      </c>
      <c r="S102" s="38">
        <f t="shared" si="19"/>
        <v>8.4999999999979536E-3</v>
      </c>
      <c r="U102" s="38">
        <f t="shared" si="16"/>
        <v>0</v>
      </c>
      <c r="V102" s="38">
        <f t="shared" si="16"/>
        <v>0</v>
      </c>
      <c r="W102" s="38">
        <f t="shared" si="16"/>
        <v>3.4228187919454847E-3</v>
      </c>
      <c r="X102" s="38">
        <f t="shared" si="16"/>
        <v>4.5535714285703322E-3</v>
      </c>
      <c r="Y102" s="38">
        <f t="shared" si="20"/>
        <v>3.8636363636354336E-3</v>
      </c>
      <c r="Z102" s="38">
        <f t="shared" si="20"/>
        <v>4.2499999999989768E-3</v>
      </c>
      <c r="AA102" s="38">
        <f t="shared" si="20"/>
        <v>4.4736842105252382E-3</v>
      </c>
      <c r="AB102" s="38">
        <f t="shared" si="20"/>
        <v>6.3749999999984652E-3</v>
      </c>
      <c r="AD102" s="38">
        <f t="shared" si="17"/>
        <v>0</v>
      </c>
      <c r="AE102" s="38">
        <f t="shared" si="17"/>
        <v>0</v>
      </c>
      <c r="AF102" s="38">
        <f t="shared" si="17"/>
        <v>5.7046979865758075E-5</v>
      </c>
      <c r="AG102" s="38">
        <f t="shared" si="17"/>
        <v>7.5892857142838868E-5</v>
      </c>
      <c r="AH102" s="38">
        <f t="shared" si="21"/>
        <v>6.4393939393923887E-5</v>
      </c>
      <c r="AI102" s="38">
        <f t="shared" si="21"/>
        <v>7.0833333333316276E-5</v>
      </c>
      <c r="AJ102" s="38">
        <f t="shared" si="21"/>
        <v>7.4561403508753964E-5</v>
      </c>
      <c r="AK102" s="38">
        <f t="shared" si="21"/>
        <v>1.0624999999997442E-4</v>
      </c>
    </row>
    <row r="103" spans="1:37" x14ac:dyDescent="0.2">
      <c r="A103" s="17">
        <f t="shared" si="18"/>
        <v>367.33333333333314</v>
      </c>
      <c r="B103" s="6">
        <v>59</v>
      </c>
      <c r="C103" s="9">
        <v>9</v>
      </c>
      <c r="D103" s="9">
        <v>9</v>
      </c>
      <c r="E103" s="9">
        <v>9</v>
      </c>
      <c r="F103" s="9">
        <v>9</v>
      </c>
      <c r="G103" s="9">
        <v>9</v>
      </c>
      <c r="H103" s="9">
        <v>9</v>
      </c>
      <c r="I103" s="9">
        <v>9</v>
      </c>
      <c r="J103" s="9">
        <v>9</v>
      </c>
      <c r="K103" s="6"/>
      <c r="L103" s="38">
        <f t="shared" si="15"/>
        <v>8.4999999999979536E-3</v>
      </c>
      <c r="M103" s="38">
        <f t="shared" si="15"/>
        <v>8.4999999999979536E-3</v>
      </c>
      <c r="N103" s="38">
        <f t="shared" si="15"/>
        <v>8.4999999999979536E-3</v>
      </c>
      <c r="O103" s="38">
        <f t="shared" si="15"/>
        <v>8.4999999999979536E-3</v>
      </c>
      <c r="P103" s="38">
        <f t="shared" si="19"/>
        <v>8.4999999999979536E-3</v>
      </c>
      <c r="Q103" s="38">
        <f t="shared" si="19"/>
        <v>8.4999999999979536E-3</v>
      </c>
      <c r="R103" s="38">
        <f t="shared" si="19"/>
        <v>8.4999999999979536E-3</v>
      </c>
      <c r="S103" s="38">
        <f t="shared" si="19"/>
        <v>8.4999999999979536E-3</v>
      </c>
      <c r="U103" s="38">
        <f t="shared" si="16"/>
        <v>0</v>
      </c>
      <c r="V103" s="38">
        <f t="shared" si="16"/>
        <v>0</v>
      </c>
      <c r="W103" s="38">
        <f t="shared" si="16"/>
        <v>3.4228187919454847E-3</v>
      </c>
      <c r="X103" s="38">
        <f t="shared" si="16"/>
        <v>4.5535714285703322E-3</v>
      </c>
      <c r="Y103" s="38">
        <f t="shared" si="20"/>
        <v>3.8636363636354336E-3</v>
      </c>
      <c r="Z103" s="38">
        <f t="shared" si="20"/>
        <v>4.2499999999989768E-3</v>
      </c>
      <c r="AA103" s="38">
        <f t="shared" si="20"/>
        <v>4.4736842105252382E-3</v>
      </c>
      <c r="AB103" s="38">
        <f t="shared" si="20"/>
        <v>6.3749999999984652E-3</v>
      </c>
      <c r="AD103" s="38">
        <f t="shared" si="17"/>
        <v>0</v>
      </c>
      <c r="AE103" s="38">
        <f t="shared" si="17"/>
        <v>0</v>
      </c>
      <c r="AF103" s="38">
        <f t="shared" si="17"/>
        <v>5.7046979865758075E-5</v>
      </c>
      <c r="AG103" s="38">
        <f t="shared" si="17"/>
        <v>7.5892857142838868E-5</v>
      </c>
      <c r="AH103" s="38">
        <f t="shared" si="21"/>
        <v>6.4393939393923887E-5</v>
      </c>
      <c r="AI103" s="38">
        <f t="shared" si="21"/>
        <v>7.0833333333316276E-5</v>
      </c>
      <c r="AJ103" s="38">
        <f t="shared" si="21"/>
        <v>7.4561403508753964E-5</v>
      </c>
      <c r="AK103" s="38">
        <f t="shared" si="21"/>
        <v>1.0624999999997442E-4</v>
      </c>
    </row>
    <row r="104" spans="1:37" x14ac:dyDescent="0.2">
      <c r="A104" s="17">
        <f t="shared" si="18"/>
        <v>373.66666666666646</v>
      </c>
      <c r="B104" s="6">
        <v>60</v>
      </c>
      <c r="C104" s="9">
        <v>9</v>
      </c>
      <c r="D104" s="9">
        <v>9</v>
      </c>
      <c r="E104" s="9">
        <v>9</v>
      </c>
      <c r="F104" s="9">
        <v>9</v>
      </c>
      <c r="G104" s="9">
        <v>9</v>
      </c>
      <c r="H104" s="9">
        <v>9</v>
      </c>
      <c r="I104" s="9">
        <v>9</v>
      </c>
      <c r="J104" s="9">
        <v>9</v>
      </c>
      <c r="K104" s="6"/>
      <c r="L104" s="38">
        <f t="shared" si="15"/>
        <v>8.4999999999979536E-3</v>
      </c>
      <c r="M104" s="38">
        <f t="shared" si="15"/>
        <v>8.4999999999979536E-3</v>
      </c>
      <c r="N104" s="38">
        <f t="shared" si="15"/>
        <v>8.4999999999979536E-3</v>
      </c>
      <c r="O104" s="38">
        <f t="shared" si="15"/>
        <v>8.4999999999979536E-3</v>
      </c>
      <c r="P104" s="38">
        <f t="shared" si="19"/>
        <v>8.4999999999979536E-3</v>
      </c>
      <c r="Q104" s="38">
        <f t="shared" si="19"/>
        <v>8.4999999999979536E-3</v>
      </c>
      <c r="R104" s="38">
        <f t="shared" si="19"/>
        <v>8.4999999999979536E-3</v>
      </c>
      <c r="S104" s="38">
        <f t="shared" si="19"/>
        <v>8.4999999999979536E-3</v>
      </c>
      <c r="U104" s="38">
        <f t="shared" si="16"/>
        <v>0</v>
      </c>
      <c r="V104" s="38">
        <f t="shared" si="16"/>
        <v>0</v>
      </c>
      <c r="W104" s="38">
        <f t="shared" si="16"/>
        <v>3.4228187919454847E-3</v>
      </c>
      <c r="X104" s="38">
        <f t="shared" si="16"/>
        <v>4.5535714285703322E-3</v>
      </c>
      <c r="Y104" s="38">
        <f t="shared" si="20"/>
        <v>3.8636363636354336E-3</v>
      </c>
      <c r="Z104" s="38">
        <f t="shared" si="20"/>
        <v>4.2499999999989768E-3</v>
      </c>
      <c r="AA104" s="38">
        <f t="shared" si="20"/>
        <v>4.4736842105252382E-3</v>
      </c>
      <c r="AB104" s="38">
        <f t="shared" si="20"/>
        <v>6.3749999999984652E-3</v>
      </c>
      <c r="AD104" s="38">
        <f t="shared" si="17"/>
        <v>0</v>
      </c>
      <c r="AE104" s="38">
        <f t="shared" si="17"/>
        <v>0</v>
      </c>
      <c r="AF104" s="38">
        <f t="shared" si="17"/>
        <v>5.7046979865758075E-5</v>
      </c>
      <c r="AG104" s="38">
        <f t="shared" si="17"/>
        <v>7.5892857142838868E-5</v>
      </c>
      <c r="AH104" s="38">
        <f t="shared" si="21"/>
        <v>6.4393939393923887E-5</v>
      </c>
      <c r="AI104" s="38">
        <f t="shared" si="21"/>
        <v>7.0833333333316276E-5</v>
      </c>
      <c r="AJ104" s="38">
        <f t="shared" si="21"/>
        <v>7.4561403508753964E-5</v>
      </c>
      <c r="AK104" s="38">
        <f t="shared" si="21"/>
        <v>1.0624999999997442E-4</v>
      </c>
    </row>
    <row r="105" spans="1:37" x14ac:dyDescent="0.2">
      <c r="A105" s="17">
        <f t="shared" si="18"/>
        <v>379.99999999999977</v>
      </c>
      <c r="B105" s="6">
        <v>61</v>
      </c>
      <c r="C105" s="9">
        <v>9</v>
      </c>
      <c r="D105" s="9">
        <v>9</v>
      </c>
      <c r="E105" s="9">
        <v>9</v>
      </c>
      <c r="F105" s="9">
        <v>9</v>
      </c>
      <c r="G105" s="9">
        <v>9</v>
      </c>
      <c r="H105" s="9">
        <v>9</v>
      </c>
      <c r="I105" s="9">
        <v>9</v>
      </c>
      <c r="J105" s="9">
        <v>9</v>
      </c>
      <c r="K105" s="6"/>
      <c r="L105" s="38">
        <f t="shared" si="15"/>
        <v>8.4999999999979536E-3</v>
      </c>
      <c r="M105" s="38">
        <f t="shared" si="15"/>
        <v>8.4999999999979536E-3</v>
      </c>
      <c r="N105" s="38">
        <f t="shared" si="15"/>
        <v>8.4999999999979536E-3</v>
      </c>
      <c r="O105" s="38">
        <f t="shared" si="15"/>
        <v>8.4999999999979536E-3</v>
      </c>
      <c r="P105" s="38">
        <f t="shared" si="19"/>
        <v>8.4999999999979536E-3</v>
      </c>
      <c r="Q105" s="38">
        <f t="shared" si="19"/>
        <v>8.4999999999979536E-3</v>
      </c>
      <c r="R105" s="38">
        <f t="shared" si="19"/>
        <v>8.4999999999979536E-3</v>
      </c>
      <c r="S105" s="38">
        <f t="shared" si="19"/>
        <v>8.4999999999979536E-3</v>
      </c>
      <c r="U105" s="38">
        <f t="shared" si="16"/>
        <v>0</v>
      </c>
      <c r="V105" s="38">
        <f t="shared" si="16"/>
        <v>0</v>
      </c>
      <c r="W105" s="38">
        <f t="shared" si="16"/>
        <v>3.4228187919454847E-3</v>
      </c>
      <c r="X105" s="38">
        <f t="shared" si="16"/>
        <v>4.5535714285703322E-3</v>
      </c>
      <c r="Y105" s="38">
        <f t="shared" si="20"/>
        <v>3.8636363636354336E-3</v>
      </c>
      <c r="Z105" s="38">
        <f t="shared" si="20"/>
        <v>4.2499999999989768E-3</v>
      </c>
      <c r="AA105" s="38">
        <f t="shared" si="20"/>
        <v>4.4736842105252382E-3</v>
      </c>
      <c r="AB105" s="38">
        <f t="shared" si="20"/>
        <v>6.3749999999984652E-3</v>
      </c>
      <c r="AD105" s="38">
        <f t="shared" si="17"/>
        <v>0</v>
      </c>
      <c r="AE105" s="38">
        <f t="shared" si="17"/>
        <v>0</v>
      </c>
      <c r="AF105" s="38">
        <f t="shared" si="17"/>
        <v>5.7046979865758075E-5</v>
      </c>
      <c r="AG105" s="38">
        <f t="shared" si="17"/>
        <v>7.5892857142838868E-5</v>
      </c>
      <c r="AH105" s="38">
        <f t="shared" si="21"/>
        <v>6.4393939393923887E-5</v>
      </c>
      <c r="AI105" s="38">
        <f t="shared" si="21"/>
        <v>7.0833333333316276E-5</v>
      </c>
      <c r="AJ105" s="38">
        <f t="shared" si="21"/>
        <v>7.4561403508753964E-5</v>
      </c>
      <c r="AK105" s="38">
        <f t="shared" si="21"/>
        <v>1.0624999999997442E-4</v>
      </c>
    </row>
    <row r="106" spans="1:37" x14ac:dyDescent="0.2">
      <c r="A106" s="17">
        <f t="shared" si="18"/>
        <v>386.33333333333309</v>
      </c>
      <c r="B106" s="6">
        <v>62</v>
      </c>
      <c r="C106" s="9">
        <v>9</v>
      </c>
      <c r="D106" s="9">
        <v>9</v>
      </c>
      <c r="E106" s="9">
        <v>9</v>
      </c>
      <c r="F106" s="9">
        <v>9</v>
      </c>
      <c r="G106" s="9">
        <v>9</v>
      </c>
      <c r="H106" s="9">
        <v>9</v>
      </c>
      <c r="I106" s="9">
        <v>9</v>
      </c>
      <c r="J106" s="9">
        <v>9</v>
      </c>
      <c r="K106" s="6"/>
      <c r="L106" s="38">
        <f t="shared" si="15"/>
        <v>8.4999999999979536E-3</v>
      </c>
      <c r="M106" s="38">
        <f t="shared" si="15"/>
        <v>8.4999999999979536E-3</v>
      </c>
      <c r="N106" s="38">
        <f t="shared" si="15"/>
        <v>8.4999999999979536E-3</v>
      </c>
      <c r="O106" s="38">
        <f t="shared" si="15"/>
        <v>8.4999999999979536E-3</v>
      </c>
      <c r="P106" s="38">
        <f t="shared" si="19"/>
        <v>8.4999999999979536E-3</v>
      </c>
      <c r="Q106" s="38">
        <f t="shared" si="19"/>
        <v>8.4999999999979536E-3</v>
      </c>
      <c r="R106" s="38">
        <f t="shared" si="19"/>
        <v>8.4999999999979536E-3</v>
      </c>
      <c r="S106" s="38">
        <f t="shared" si="19"/>
        <v>8.4999999999979536E-3</v>
      </c>
      <c r="U106" s="38">
        <f t="shared" si="16"/>
        <v>0</v>
      </c>
      <c r="V106" s="38">
        <f t="shared" si="16"/>
        <v>0</v>
      </c>
      <c r="W106" s="38">
        <f t="shared" si="16"/>
        <v>3.4228187919454847E-3</v>
      </c>
      <c r="X106" s="38">
        <f t="shared" si="16"/>
        <v>4.5535714285703322E-3</v>
      </c>
      <c r="Y106" s="38">
        <f t="shared" si="20"/>
        <v>3.8636363636354336E-3</v>
      </c>
      <c r="Z106" s="38">
        <f t="shared" si="20"/>
        <v>4.2499999999989768E-3</v>
      </c>
      <c r="AA106" s="38">
        <f t="shared" si="20"/>
        <v>4.4736842105252382E-3</v>
      </c>
      <c r="AB106" s="38">
        <f t="shared" si="20"/>
        <v>6.3749999999984652E-3</v>
      </c>
      <c r="AD106" s="38">
        <f t="shared" si="17"/>
        <v>0</v>
      </c>
      <c r="AE106" s="38">
        <f t="shared" si="17"/>
        <v>0</v>
      </c>
      <c r="AF106" s="38">
        <f t="shared" si="17"/>
        <v>5.7046979865758075E-5</v>
      </c>
      <c r="AG106" s="38">
        <f t="shared" si="17"/>
        <v>7.5892857142838868E-5</v>
      </c>
      <c r="AH106" s="38">
        <f t="shared" si="21"/>
        <v>6.4393939393923887E-5</v>
      </c>
      <c r="AI106" s="38">
        <f t="shared" si="21"/>
        <v>7.0833333333316276E-5</v>
      </c>
      <c r="AJ106" s="38">
        <f t="shared" si="21"/>
        <v>7.4561403508753964E-5</v>
      </c>
      <c r="AK106" s="38">
        <f t="shared" si="21"/>
        <v>1.0624999999997442E-4</v>
      </c>
    </row>
    <row r="107" spans="1:37" x14ac:dyDescent="0.2">
      <c r="A107" s="17">
        <f t="shared" si="18"/>
        <v>392.6666666666664</v>
      </c>
      <c r="B107" s="6">
        <v>63</v>
      </c>
      <c r="C107" s="9">
        <v>9</v>
      </c>
      <c r="D107" s="9">
        <v>9</v>
      </c>
      <c r="E107" s="9">
        <v>9</v>
      </c>
      <c r="F107" s="9">
        <v>9</v>
      </c>
      <c r="G107" s="9">
        <v>9</v>
      </c>
      <c r="H107" s="9">
        <v>9</v>
      </c>
      <c r="I107" s="9">
        <v>9</v>
      </c>
      <c r="J107" s="9">
        <v>9</v>
      </c>
      <c r="K107" s="6"/>
      <c r="L107" s="38">
        <f t="shared" si="15"/>
        <v>8.4999999999979536E-3</v>
      </c>
      <c r="M107" s="38">
        <f t="shared" si="15"/>
        <v>8.4999999999979536E-3</v>
      </c>
      <c r="N107" s="38">
        <f t="shared" si="15"/>
        <v>8.4999999999979536E-3</v>
      </c>
      <c r="O107" s="38">
        <f t="shared" si="15"/>
        <v>8.4999999999979536E-3</v>
      </c>
      <c r="P107" s="38">
        <f t="shared" si="19"/>
        <v>8.4999999999979536E-3</v>
      </c>
      <c r="Q107" s="38">
        <f t="shared" si="19"/>
        <v>8.4999999999979536E-3</v>
      </c>
      <c r="R107" s="38">
        <f t="shared" si="19"/>
        <v>8.4999999999979536E-3</v>
      </c>
      <c r="S107" s="38">
        <f t="shared" si="19"/>
        <v>8.4999999999979536E-3</v>
      </c>
      <c r="U107" s="38">
        <f t="shared" si="16"/>
        <v>0</v>
      </c>
      <c r="V107" s="38">
        <f t="shared" si="16"/>
        <v>0</v>
      </c>
      <c r="W107" s="38">
        <f t="shared" si="16"/>
        <v>3.4228187919454847E-3</v>
      </c>
      <c r="X107" s="38">
        <f t="shared" si="16"/>
        <v>4.5535714285703322E-3</v>
      </c>
      <c r="Y107" s="38">
        <f t="shared" si="20"/>
        <v>3.8636363636354336E-3</v>
      </c>
      <c r="Z107" s="38">
        <f t="shared" si="20"/>
        <v>4.2499999999989768E-3</v>
      </c>
      <c r="AA107" s="38">
        <f t="shared" si="20"/>
        <v>4.4736842105252382E-3</v>
      </c>
      <c r="AB107" s="38">
        <f t="shared" si="20"/>
        <v>6.3749999999984652E-3</v>
      </c>
      <c r="AD107" s="38">
        <f t="shared" si="17"/>
        <v>0</v>
      </c>
      <c r="AE107" s="38">
        <f t="shared" si="17"/>
        <v>0</v>
      </c>
      <c r="AF107" s="38">
        <f t="shared" si="17"/>
        <v>5.7046979865758075E-5</v>
      </c>
      <c r="AG107" s="38">
        <f t="shared" si="17"/>
        <v>7.5892857142838868E-5</v>
      </c>
      <c r="AH107" s="38">
        <f t="shared" si="21"/>
        <v>6.4393939393923887E-5</v>
      </c>
      <c r="AI107" s="38">
        <f t="shared" si="21"/>
        <v>7.0833333333316276E-5</v>
      </c>
      <c r="AJ107" s="38">
        <f t="shared" si="21"/>
        <v>7.4561403508753964E-5</v>
      </c>
      <c r="AK107" s="38">
        <f t="shared" si="21"/>
        <v>1.0624999999997442E-4</v>
      </c>
    </row>
    <row r="108" spans="1:37" x14ac:dyDescent="0.2">
      <c r="A108" s="17">
        <f t="shared" si="18"/>
        <v>398.99999999999972</v>
      </c>
      <c r="B108" s="6">
        <v>64</v>
      </c>
      <c r="C108" s="9">
        <v>9</v>
      </c>
      <c r="D108" s="9">
        <v>9</v>
      </c>
      <c r="E108" s="9">
        <v>9</v>
      </c>
      <c r="F108" s="9">
        <v>9</v>
      </c>
      <c r="G108" s="9">
        <v>9</v>
      </c>
      <c r="H108" s="9">
        <v>9</v>
      </c>
      <c r="I108" s="9">
        <v>9</v>
      </c>
      <c r="J108" s="9">
        <v>9</v>
      </c>
      <c r="K108" s="6"/>
      <c r="L108" s="38">
        <f t="shared" si="15"/>
        <v>8.4999999999979536E-3</v>
      </c>
      <c r="M108" s="38">
        <f t="shared" si="15"/>
        <v>8.4999999999979536E-3</v>
      </c>
      <c r="N108" s="38">
        <f t="shared" si="15"/>
        <v>8.4999999999979536E-3</v>
      </c>
      <c r="O108" s="38">
        <f t="shared" si="15"/>
        <v>8.4999999999979536E-3</v>
      </c>
      <c r="P108" s="38">
        <f t="shared" si="19"/>
        <v>8.4999999999979536E-3</v>
      </c>
      <c r="Q108" s="38">
        <f t="shared" si="19"/>
        <v>8.4999999999979536E-3</v>
      </c>
      <c r="R108" s="38">
        <f t="shared" si="19"/>
        <v>8.4999999999979536E-3</v>
      </c>
      <c r="S108" s="38">
        <f t="shared" si="19"/>
        <v>8.4999999999979536E-3</v>
      </c>
      <c r="U108" s="38">
        <f t="shared" si="16"/>
        <v>0</v>
      </c>
      <c r="V108" s="38">
        <f t="shared" si="16"/>
        <v>0</v>
      </c>
      <c r="W108" s="38">
        <f t="shared" si="16"/>
        <v>3.4228187919454847E-3</v>
      </c>
      <c r="X108" s="38">
        <f t="shared" si="16"/>
        <v>4.5535714285703322E-3</v>
      </c>
      <c r="Y108" s="38">
        <f t="shared" si="20"/>
        <v>3.8636363636354336E-3</v>
      </c>
      <c r="Z108" s="38">
        <f t="shared" si="20"/>
        <v>4.2499999999989768E-3</v>
      </c>
      <c r="AA108" s="38">
        <f t="shared" si="20"/>
        <v>4.4736842105252382E-3</v>
      </c>
      <c r="AB108" s="38">
        <f t="shared" si="20"/>
        <v>6.3749999999984652E-3</v>
      </c>
      <c r="AD108" s="38">
        <f t="shared" si="17"/>
        <v>0</v>
      </c>
      <c r="AE108" s="38">
        <f t="shared" si="17"/>
        <v>0</v>
      </c>
      <c r="AF108" s="38">
        <f t="shared" si="17"/>
        <v>5.7046979865758075E-5</v>
      </c>
      <c r="AG108" s="38">
        <f t="shared" si="17"/>
        <v>7.5892857142838868E-5</v>
      </c>
      <c r="AH108" s="38">
        <f t="shared" si="21"/>
        <v>6.4393939393923887E-5</v>
      </c>
      <c r="AI108" s="38">
        <f t="shared" si="21"/>
        <v>7.0833333333316276E-5</v>
      </c>
      <c r="AJ108" s="38">
        <f t="shared" si="21"/>
        <v>7.4561403508753964E-5</v>
      </c>
      <c r="AK108" s="38">
        <f t="shared" si="21"/>
        <v>1.0624999999997442E-4</v>
      </c>
    </row>
    <row r="109" spans="1:37" x14ac:dyDescent="0.2">
      <c r="A109" s="17">
        <f t="shared" si="18"/>
        <v>405.33333333333303</v>
      </c>
      <c r="B109" s="6">
        <v>65</v>
      </c>
      <c r="C109" s="9">
        <v>9</v>
      </c>
      <c r="D109" s="9">
        <v>9</v>
      </c>
      <c r="E109" s="9">
        <v>9</v>
      </c>
      <c r="F109" s="9">
        <v>9</v>
      </c>
      <c r="G109" s="9">
        <v>9</v>
      </c>
      <c r="H109" s="9">
        <v>9</v>
      </c>
      <c r="I109" s="9">
        <v>9</v>
      </c>
      <c r="J109" s="9">
        <v>9</v>
      </c>
      <c r="K109" s="6"/>
      <c r="L109" s="38">
        <f t="shared" si="15"/>
        <v>8.4999999999979536E-3</v>
      </c>
      <c r="M109" s="38">
        <f t="shared" si="15"/>
        <v>8.4999999999979536E-3</v>
      </c>
      <c r="N109" s="38">
        <f t="shared" si="15"/>
        <v>8.4999999999979536E-3</v>
      </c>
      <c r="O109" s="38">
        <f t="shared" si="15"/>
        <v>8.4999999999979536E-3</v>
      </c>
      <c r="P109" s="38">
        <f t="shared" si="19"/>
        <v>8.4999999999979536E-3</v>
      </c>
      <c r="Q109" s="38">
        <f t="shared" si="19"/>
        <v>8.4999999999979536E-3</v>
      </c>
      <c r="R109" s="38">
        <f t="shared" si="19"/>
        <v>8.4999999999979536E-3</v>
      </c>
      <c r="S109" s="38">
        <f t="shared" si="19"/>
        <v>8.4999999999979536E-3</v>
      </c>
      <c r="U109" s="38">
        <f t="shared" si="16"/>
        <v>0</v>
      </c>
      <c r="V109" s="38">
        <f t="shared" si="16"/>
        <v>0</v>
      </c>
      <c r="W109" s="38">
        <f t="shared" si="16"/>
        <v>3.4228187919454847E-3</v>
      </c>
      <c r="X109" s="38">
        <f t="shared" si="16"/>
        <v>4.5535714285703322E-3</v>
      </c>
      <c r="Y109" s="38">
        <f t="shared" si="20"/>
        <v>3.8636363636354336E-3</v>
      </c>
      <c r="Z109" s="38">
        <f t="shared" si="20"/>
        <v>4.2499999999989768E-3</v>
      </c>
      <c r="AA109" s="38">
        <f t="shared" si="20"/>
        <v>4.4736842105252382E-3</v>
      </c>
      <c r="AB109" s="38">
        <f t="shared" si="20"/>
        <v>6.3749999999984652E-3</v>
      </c>
      <c r="AD109" s="38">
        <f t="shared" si="17"/>
        <v>0</v>
      </c>
      <c r="AE109" s="38">
        <f t="shared" si="17"/>
        <v>0</v>
      </c>
      <c r="AF109" s="38">
        <f t="shared" si="17"/>
        <v>5.7046979865758075E-5</v>
      </c>
      <c r="AG109" s="38">
        <f t="shared" si="17"/>
        <v>7.5892857142838868E-5</v>
      </c>
      <c r="AH109" s="38">
        <f t="shared" si="21"/>
        <v>6.4393939393923887E-5</v>
      </c>
      <c r="AI109" s="38">
        <f t="shared" si="21"/>
        <v>7.0833333333316276E-5</v>
      </c>
      <c r="AJ109" s="38">
        <f t="shared" si="21"/>
        <v>7.4561403508753964E-5</v>
      </c>
      <c r="AK109" s="38">
        <f t="shared" si="21"/>
        <v>1.0624999999997442E-4</v>
      </c>
    </row>
    <row r="110" spans="1:37" x14ac:dyDescent="0.2">
      <c r="A110" s="17">
        <f t="shared" si="18"/>
        <v>411.66666666666634</v>
      </c>
      <c r="B110" s="6">
        <v>66</v>
      </c>
      <c r="C110" s="9">
        <v>9</v>
      </c>
      <c r="D110" s="9">
        <v>9</v>
      </c>
      <c r="E110" s="9">
        <v>9</v>
      </c>
      <c r="F110" s="9">
        <v>9</v>
      </c>
      <c r="G110" s="9">
        <v>9</v>
      </c>
      <c r="H110" s="9">
        <v>9</v>
      </c>
      <c r="I110" s="9">
        <v>9</v>
      </c>
      <c r="J110" s="9">
        <v>9</v>
      </c>
      <c r="K110" s="6"/>
      <c r="L110" s="38">
        <f t="shared" ref="L110:O114" si="22">$N$3*C110+$N$4</f>
        <v>8.4999999999979536E-3</v>
      </c>
      <c r="M110" s="38">
        <f t="shared" si="22"/>
        <v>8.4999999999979536E-3</v>
      </c>
      <c r="N110" s="38">
        <f t="shared" si="22"/>
        <v>8.4999999999979536E-3</v>
      </c>
      <c r="O110" s="38">
        <f t="shared" si="22"/>
        <v>8.4999999999979536E-3</v>
      </c>
      <c r="P110" s="38">
        <f t="shared" si="19"/>
        <v>8.4999999999979536E-3</v>
      </c>
      <c r="Q110" s="38">
        <f t="shared" si="19"/>
        <v>8.4999999999979536E-3</v>
      </c>
      <c r="R110" s="38">
        <f t="shared" si="19"/>
        <v>8.4999999999979536E-3</v>
      </c>
      <c r="S110" s="38">
        <f t="shared" si="19"/>
        <v>8.4999999999979536E-3</v>
      </c>
      <c r="U110" s="38">
        <f>L110*U$42</f>
        <v>0</v>
      </c>
      <c r="V110" s="38">
        <f t="shared" ref="V110:X115" si="23">M110*V$42</f>
        <v>0</v>
      </c>
      <c r="W110" s="38">
        <f t="shared" si="23"/>
        <v>3.4228187919454847E-3</v>
      </c>
      <c r="X110" s="38">
        <f t="shared" si="23"/>
        <v>4.5535714285703322E-3</v>
      </c>
      <c r="Y110" s="38">
        <f t="shared" si="20"/>
        <v>3.8636363636354336E-3</v>
      </c>
      <c r="Z110" s="38">
        <f t="shared" si="20"/>
        <v>4.2499999999989768E-3</v>
      </c>
      <c r="AA110" s="38">
        <f t="shared" si="20"/>
        <v>4.4736842105252382E-3</v>
      </c>
      <c r="AB110" s="38">
        <f t="shared" si="20"/>
        <v>6.3749999999984652E-3</v>
      </c>
      <c r="AD110" s="38">
        <f t="shared" ref="AD110:AG114" si="24">U110/60</f>
        <v>0</v>
      </c>
      <c r="AE110" s="38">
        <f t="shared" si="24"/>
        <v>0</v>
      </c>
      <c r="AF110" s="38">
        <f t="shared" si="24"/>
        <v>5.7046979865758075E-5</v>
      </c>
      <c r="AG110" s="38">
        <f t="shared" si="24"/>
        <v>7.5892857142838868E-5</v>
      </c>
      <c r="AH110" s="38">
        <f t="shared" si="21"/>
        <v>6.4393939393923887E-5</v>
      </c>
      <c r="AI110" s="38">
        <f t="shared" si="21"/>
        <v>7.0833333333316276E-5</v>
      </c>
      <c r="AJ110" s="38">
        <f t="shared" si="21"/>
        <v>7.4561403508753964E-5</v>
      </c>
      <c r="AK110" s="38">
        <f t="shared" si="21"/>
        <v>1.0624999999997442E-4</v>
      </c>
    </row>
    <row r="111" spans="1:37" x14ac:dyDescent="0.2">
      <c r="A111" s="17">
        <f t="shared" ref="A111:A114" si="25">A110+$C$36</f>
        <v>417.99999999999966</v>
      </c>
      <c r="B111" s="6">
        <v>67</v>
      </c>
      <c r="C111" s="9">
        <v>9</v>
      </c>
      <c r="D111" s="9">
        <v>9</v>
      </c>
      <c r="E111" s="9">
        <v>9</v>
      </c>
      <c r="F111" s="9">
        <v>9</v>
      </c>
      <c r="G111" s="9">
        <v>9</v>
      </c>
      <c r="H111" s="9">
        <v>9</v>
      </c>
      <c r="I111" s="9">
        <v>9</v>
      </c>
      <c r="J111" s="9">
        <v>9</v>
      </c>
      <c r="K111" s="6"/>
      <c r="L111" s="38">
        <f t="shared" si="22"/>
        <v>8.4999999999979536E-3</v>
      </c>
      <c r="M111" s="38">
        <f t="shared" si="22"/>
        <v>8.4999999999979536E-3</v>
      </c>
      <c r="N111" s="38">
        <f t="shared" si="22"/>
        <v>8.4999999999979536E-3</v>
      </c>
      <c r="O111" s="38">
        <f t="shared" si="22"/>
        <v>8.4999999999979536E-3</v>
      </c>
      <c r="P111" s="38">
        <f t="shared" si="19"/>
        <v>8.4999999999979536E-3</v>
      </c>
      <c r="Q111" s="38">
        <f t="shared" si="19"/>
        <v>8.4999999999979536E-3</v>
      </c>
      <c r="R111" s="38">
        <f t="shared" si="19"/>
        <v>8.4999999999979536E-3</v>
      </c>
      <c r="S111" s="38">
        <f t="shared" si="19"/>
        <v>8.4999999999979536E-3</v>
      </c>
      <c r="U111" s="38">
        <f>L111*U$42</f>
        <v>0</v>
      </c>
      <c r="V111" s="38">
        <f t="shared" si="23"/>
        <v>0</v>
      </c>
      <c r="W111" s="38">
        <f t="shared" si="23"/>
        <v>3.4228187919454847E-3</v>
      </c>
      <c r="X111" s="38">
        <f t="shared" si="23"/>
        <v>4.5535714285703322E-3</v>
      </c>
      <c r="Y111" s="38">
        <f t="shared" si="20"/>
        <v>3.8636363636354336E-3</v>
      </c>
      <c r="Z111" s="38">
        <f t="shared" si="20"/>
        <v>4.2499999999989768E-3</v>
      </c>
      <c r="AA111" s="38">
        <f t="shared" si="20"/>
        <v>4.4736842105252382E-3</v>
      </c>
      <c r="AB111" s="38">
        <f t="shared" si="20"/>
        <v>6.3749999999984652E-3</v>
      </c>
      <c r="AD111" s="38">
        <f t="shared" si="24"/>
        <v>0</v>
      </c>
      <c r="AE111" s="38">
        <f t="shared" si="24"/>
        <v>0</v>
      </c>
      <c r="AF111" s="38">
        <f t="shared" si="24"/>
        <v>5.7046979865758075E-5</v>
      </c>
      <c r="AG111" s="38">
        <f t="shared" si="24"/>
        <v>7.5892857142838868E-5</v>
      </c>
      <c r="AH111" s="38">
        <f t="shared" si="21"/>
        <v>6.4393939393923887E-5</v>
      </c>
      <c r="AI111" s="38">
        <f t="shared" si="21"/>
        <v>7.0833333333316276E-5</v>
      </c>
      <c r="AJ111" s="38">
        <f t="shared" si="21"/>
        <v>7.4561403508753964E-5</v>
      </c>
      <c r="AK111" s="38">
        <f t="shared" si="21"/>
        <v>1.0624999999997442E-4</v>
      </c>
    </row>
    <row r="112" spans="1:37" x14ac:dyDescent="0.2">
      <c r="A112" s="17">
        <f t="shared" si="25"/>
        <v>424.33333333333297</v>
      </c>
      <c r="B112" s="6">
        <v>68</v>
      </c>
      <c r="C112" s="9">
        <v>9</v>
      </c>
      <c r="D112" s="9">
        <v>9</v>
      </c>
      <c r="E112" s="9">
        <v>9</v>
      </c>
      <c r="F112" s="9">
        <v>9</v>
      </c>
      <c r="G112" s="9">
        <v>9</v>
      </c>
      <c r="H112" s="9">
        <v>9</v>
      </c>
      <c r="I112" s="9">
        <v>9</v>
      </c>
      <c r="J112" s="9">
        <v>9</v>
      </c>
      <c r="K112" s="6"/>
      <c r="L112" s="38">
        <f t="shared" si="22"/>
        <v>8.4999999999979536E-3</v>
      </c>
      <c r="M112" s="38">
        <f t="shared" si="22"/>
        <v>8.4999999999979536E-3</v>
      </c>
      <c r="N112" s="38">
        <f t="shared" si="22"/>
        <v>8.4999999999979536E-3</v>
      </c>
      <c r="O112" s="38">
        <f t="shared" si="22"/>
        <v>8.4999999999979536E-3</v>
      </c>
      <c r="P112" s="38">
        <f t="shared" si="19"/>
        <v>8.4999999999979536E-3</v>
      </c>
      <c r="Q112" s="38">
        <f t="shared" si="19"/>
        <v>8.4999999999979536E-3</v>
      </c>
      <c r="R112" s="38">
        <f t="shared" si="19"/>
        <v>8.4999999999979536E-3</v>
      </c>
      <c r="S112" s="38">
        <f t="shared" si="19"/>
        <v>8.4999999999979536E-3</v>
      </c>
      <c r="U112" s="38">
        <f>L112*U$42</f>
        <v>0</v>
      </c>
      <c r="V112" s="38">
        <f t="shared" si="23"/>
        <v>0</v>
      </c>
      <c r="W112" s="38">
        <f t="shared" si="23"/>
        <v>3.4228187919454847E-3</v>
      </c>
      <c r="X112" s="38">
        <f t="shared" si="23"/>
        <v>4.5535714285703322E-3</v>
      </c>
      <c r="Y112" s="38">
        <f t="shared" si="20"/>
        <v>3.8636363636354336E-3</v>
      </c>
      <c r="Z112" s="38">
        <f t="shared" si="20"/>
        <v>4.2499999999989768E-3</v>
      </c>
      <c r="AA112" s="38">
        <f t="shared" si="20"/>
        <v>4.4736842105252382E-3</v>
      </c>
      <c r="AB112" s="38">
        <f t="shared" si="20"/>
        <v>6.3749999999984652E-3</v>
      </c>
      <c r="AD112" s="38">
        <f t="shared" si="24"/>
        <v>0</v>
      </c>
      <c r="AE112" s="38">
        <f t="shared" si="24"/>
        <v>0</v>
      </c>
      <c r="AF112" s="38">
        <f t="shared" si="24"/>
        <v>5.7046979865758075E-5</v>
      </c>
      <c r="AG112" s="38">
        <f t="shared" si="24"/>
        <v>7.5892857142838868E-5</v>
      </c>
      <c r="AH112" s="38">
        <f t="shared" si="21"/>
        <v>6.4393939393923887E-5</v>
      </c>
      <c r="AI112" s="38">
        <f t="shared" si="21"/>
        <v>7.0833333333316276E-5</v>
      </c>
      <c r="AJ112" s="38">
        <f t="shared" si="21"/>
        <v>7.4561403508753964E-5</v>
      </c>
      <c r="AK112" s="38">
        <f t="shared" si="21"/>
        <v>1.0624999999997442E-4</v>
      </c>
    </row>
    <row r="113" spans="1:37" x14ac:dyDescent="0.2">
      <c r="A113" s="17">
        <f t="shared" si="25"/>
        <v>430.66666666666629</v>
      </c>
      <c r="B113" s="6">
        <v>69</v>
      </c>
      <c r="C113" s="9">
        <v>9</v>
      </c>
      <c r="D113" s="9">
        <v>9</v>
      </c>
      <c r="E113" s="9">
        <v>9</v>
      </c>
      <c r="F113" s="9">
        <v>9</v>
      </c>
      <c r="G113" s="9">
        <v>9</v>
      </c>
      <c r="H113" s="9">
        <v>9</v>
      </c>
      <c r="I113" s="9">
        <v>9</v>
      </c>
      <c r="J113" s="9">
        <v>9</v>
      </c>
      <c r="K113" s="6"/>
      <c r="L113" s="38">
        <f t="shared" si="22"/>
        <v>8.4999999999979536E-3</v>
      </c>
      <c r="M113" s="38">
        <f t="shared" si="22"/>
        <v>8.4999999999979536E-3</v>
      </c>
      <c r="N113" s="38">
        <f t="shared" si="22"/>
        <v>8.4999999999979536E-3</v>
      </c>
      <c r="O113" s="38">
        <f t="shared" si="22"/>
        <v>8.4999999999979536E-3</v>
      </c>
      <c r="P113" s="38">
        <f t="shared" si="19"/>
        <v>8.4999999999979536E-3</v>
      </c>
      <c r="Q113" s="38">
        <f t="shared" si="19"/>
        <v>8.4999999999979536E-3</v>
      </c>
      <c r="R113" s="38">
        <f t="shared" si="19"/>
        <v>8.4999999999979536E-3</v>
      </c>
      <c r="S113" s="38">
        <f t="shared" si="19"/>
        <v>8.4999999999979536E-3</v>
      </c>
      <c r="U113" s="38">
        <f>L113*U$42</f>
        <v>0</v>
      </c>
      <c r="V113" s="38">
        <f t="shared" si="23"/>
        <v>0</v>
      </c>
      <c r="W113" s="38">
        <f t="shared" si="23"/>
        <v>3.4228187919454847E-3</v>
      </c>
      <c r="X113" s="38">
        <f t="shared" si="23"/>
        <v>4.5535714285703322E-3</v>
      </c>
      <c r="Y113" s="38">
        <f t="shared" si="20"/>
        <v>3.8636363636354336E-3</v>
      </c>
      <c r="Z113" s="38">
        <f t="shared" si="20"/>
        <v>4.2499999999989768E-3</v>
      </c>
      <c r="AA113" s="38">
        <f t="shared" si="20"/>
        <v>4.4736842105252382E-3</v>
      </c>
      <c r="AB113" s="38">
        <f t="shared" si="20"/>
        <v>6.3749999999984652E-3</v>
      </c>
      <c r="AD113" s="38">
        <f t="shared" si="24"/>
        <v>0</v>
      </c>
      <c r="AE113" s="38">
        <f t="shared" si="24"/>
        <v>0</v>
      </c>
      <c r="AF113" s="38">
        <f t="shared" si="24"/>
        <v>5.7046979865758075E-5</v>
      </c>
      <c r="AG113" s="38">
        <f t="shared" si="24"/>
        <v>7.5892857142838868E-5</v>
      </c>
      <c r="AH113" s="38">
        <f t="shared" si="21"/>
        <v>6.4393939393923887E-5</v>
      </c>
      <c r="AI113" s="38">
        <f t="shared" si="21"/>
        <v>7.0833333333316276E-5</v>
      </c>
      <c r="AJ113" s="38">
        <f t="shared" si="21"/>
        <v>7.4561403508753964E-5</v>
      </c>
      <c r="AK113" s="38">
        <f t="shared" si="21"/>
        <v>1.0624999999997442E-4</v>
      </c>
    </row>
    <row r="114" spans="1:37" x14ac:dyDescent="0.2">
      <c r="A114" s="17">
        <f t="shared" si="25"/>
        <v>436.9999999999996</v>
      </c>
      <c r="B114" s="6">
        <v>70</v>
      </c>
      <c r="C114" s="9">
        <v>9</v>
      </c>
      <c r="D114" s="9">
        <v>9</v>
      </c>
      <c r="E114" s="9">
        <v>9</v>
      </c>
      <c r="F114" s="9">
        <v>9</v>
      </c>
      <c r="G114" s="9">
        <v>9</v>
      </c>
      <c r="H114" s="9">
        <v>9</v>
      </c>
      <c r="I114" s="9">
        <v>9</v>
      </c>
      <c r="J114" s="9">
        <v>9</v>
      </c>
      <c r="K114" s="6"/>
      <c r="L114" s="38">
        <f t="shared" si="22"/>
        <v>8.4999999999979536E-3</v>
      </c>
      <c r="M114" s="38">
        <f t="shared" si="22"/>
        <v>8.4999999999979536E-3</v>
      </c>
      <c r="N114" s="38">
        <f t="shared" si="22"/>
        <v>8.4999999999979536E-3</v>
      </c>
      <c r="O114" s="38">
        <f t="shared" si="22"/>
        <v>8.4999999999979536E-3</v>
      </c>
      <c r="P114" s="38">
        <f t="shared" si="19"/>
        <v>8.4999999999979536E-3</v>
      </c>
      <c r="Q114" s="38">
        <f t="shared" si="19"/>
        <v>8.4999999999979536E-3</v>
      </c>
      <c r="R114" s="38">
        <f t="shared" si="19"/>
        <v>8.4999999999979536E-3</v>
      </c>
      <c r="S114" s="38">
        <f t="shared" si="19"/>
        <v>8.4999999999979536E-3</v>
      </c>
      <c r="U114" s="38">
        <f>L114*U$42</f>
        <v>0</v>
      </c>
      <c r="V114" s="38">
        <f t="shared" si="23"/>
        <v>0</v>
      </c>
      <c r="W114" s="38">
        <f t="shared" si="23"/>
        <v>3.4228187919454847E-3</v>
      </c>
      <c r="X114" s="38">
        <f t="shared" si="23"/>
        <v>4.5535714285703322E-3</v>
      </c>
      <c r="Y114" s="38">
        <f t="shared" si="20"/>
        <v>3.8636363636354336E-3</v>
      </c>
      <c r="Z114" s="38">
        <f t="shared" si="20"/>
        <v>4.2499999999989768E-3</v>
      </c>
      <c r="AA114" s="38">
        <f t="shared" si="20"/>
        <v>4.4736842105252382E-3</v>
      </c>
      <c r="AB114" s="38">
        <f t="shared" si="20"/>
        <v>6.3749999999984652E-3</v>
      </c>
      <c r="AD114" s="38">
        <f t="shared" si="24"/>
        <v>0</v>
      </c>
      <c r="AE114" s="38">
        <f t="shared" si="24"/>
        <v>0</v>
      </c>
      <c r="AF114" s="38">
        <f t="shared" si="24"/>
        <v>5.7046979865758075E-5</v>
      </c>
      <c r="AG114" s="38">
        <f t="shared" si="24"/>
        <v>7.5892857142838868E-5</v>
      </c>
      <c r="AH114" s="38">
        <f t="shared" si="21"/>
        <v>6.4393939393923887E-5</v>
      </c>
      <c r="AI114" s="38">
        <f t="shared" si="21"/>
        <v>7.0833333333316276E-5</v>
      </c>
      <c r="AJ114" s="38">
        <f t="shared" si="21"/>
        <v>7.4561403508753964E-5</v>
      </c>
      <c r="AK114" s="38">
        <f t="shared" si="21"/>
        <v>1.0624999999997442E-4</v>
      </c>
    </row>
    <row r="115" spans="1:37" x14ac:dyDescent="0.2">
      <c r="A115" s="1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36"/>
      <c r="M115" s="36"/>
      <c r="N115" s="36"/>
      <c r="O115" s="36"/>
      <c r="P115" s="36"/>
      <c r="Q115" s="36"/>
      <c r="R115" s="36"/>
      <c r="S115" s="36"/>
      <c r="AD115" s="36"/>
      <c r="AE115" s="36"/>
      <c r="AF115" s="36"/>
      <c r="AG115" s="36"/>
      <c r="AH115" s="36"/>
      <c r="AI115" s="36"/>
      <c r="AJ115" s="36"/>
      <c r="AK115" s="36"/>
    </row>
    <row r="116" spans="1:37" x14ac:dyDescent="0.2">
      <c r="A116" s="1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36"/>
      <c r="M116" s="36"/>
      <c r="N116" s="36"/>
      <c r="O116" s="36"/>
      <c r="P116" s="36"/>
      <c r="Q116" s="36"/>
      <c r="R116" s="36"/>
      <c r="S116" s="36"/>
      <c r="AD116" s="36"/>
      <c r="AE116" s="36"/>
      <c r="AF116" s="36"/>
      <c r="AG116" s="36"/>
      <c r="AH116" s="36"/>
      <c r="AI116" s="36"/>
      <c r="AJ116" s="36"/>
      <c r="AK116" s="36"/>
    </row>
    <row r="117" spans="1:37" x14ac:dyDescent="0.2">
      <c r="A117" s="1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36"/>
      <c r="M117" s="36"/>
      <c r="N117" s="36"/>
      <c r="O117" s="36"/>
      <c r="P117" s="36"/>
      <c r="Q117" s="36"/>
      <c r="R117" s="36"/>
      <c r="S117" s="36"/>
      <c r="AD117" s="36"/>
      <c r="AE117" s="36"/>
      <c r="AF117" s="36"/>
      <c r="AG117" s="36"/>
      <c r="AH117" s="36"/>
      <c r="AI117" s="36"/>
      <c r="AJ117" s="36"/>
      <c r="AK117" s="36"/>
    </row>
    <row r="118" spans="1:37" x14ac:dyDescent="0.2">
      <c r="A118" s="17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36"/>
      <c r="M118" s="36"/>
      <c r="N118" s="36"/>
      <c r="O118" s="36"/>
      <c r="P118" s="36"/>
      <c r="Q118" s="36"/>
      <c r="R118" s="36"/>
      <c r="S118" s="36"/>
      <c r="AD118" s="36"/>
      <c r="AE118" s="36"/>
      <c r="AF118" s="36"/>
      <c r="AG118" s="36"/>
      <c r="AH118" s="36"/>
      <c r="AI118" s="36"/>
      <c r="AJ118" s="36"/>
      <c r="AK118" s="36"/>
    </row>
    <row r="119" spans="1:37" x14ac:dyDescent="0.2">
      <c r="A119" s="1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36"/>
      <c r="M119" s="36"/>
      <c r="N119" s="36"/>
      <c r="O119" s="36"/>
      <c r="P119" s="36"/>
      <c r="Q119" s="36"/>
      <c r="R119" s="36"/>
      <c r="S119" s="36"/>
      <c r="AD119" s="36"/>
      <c r="AE119" s="36"/>
      <c r="AF119" s="36"/>
      <c r="AG119" s="36"/>
      <c r="AH119" s="36"/>
      <c r="AI119" s="36"/>
      <c r="AJ119" s="36"/>
      <c r="AK119" s="36"/>
    </row>
    <row r="120" spans="1:37" x14ac:dyDescent="0.2">
      <c r="A120" s="1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36"/>
      <c r="M120" s="36"/>
      <c r="N120" s="36"/>
      <c r="O120" s="36"/>
      <c r="P120" s="36"/>
      <c r="Q120" s="36"/>
      <c r="R120" s="36"/>
      <c r="S120" s="36"/>
      <c r="AD120" s="36"/>
      <c r="AE120" s="36"/>
      <c r="AF120" s="36"/>
      <c r="AG120" s="36"/>
      <c r="AH120" s="36"/>
      <c r="AI120" s="36"/>
      <c r="AJ120" s="36"/>
      <c r="AK120" s="36"/>
    </row>
    <row r="121" spans="1:37" x14ac:dyDescent="0.2">
      <c r="A121" s="17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36"/>
      <c r="M121" s="36"/>
      <c r="N121" s="36"/>
      <c r="O121" s="36"/>
      <c r="P121" s="36"/>
      <c r="Q121" s="36"/>
      <c r="R121" s="36"/>
      <c r="S121" s="36"/>
      <c r="AD121" s="36"/>
      <c r="AE121" s="36"/>
      <c r="AF121" s="36"/>
      <c r="AG121" s="36"/>
      <c r="AH121" s="36"/>
      <c r="AI121" s="36"/>
      <c r="AJ121" s="36"/>
      <c r="AK121" s="36"/>
    </row>
    <row r="122" spans="1:37" x14ac:dyDescent="0.2">
      <c r="A122" s="17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36"/>
      <c r="M122" s="36"/>
      <c r="N122" s="36"/>
      <c r="O122" s="36"/>
      <c r="P122" s="36"/>
      <c r="Q122" s="36"/>
      <c r="R122" s="36"/>
      <c r="S122" s="36"/>
      <c r="AD122" s="36"/>
      <c r="AE122" s="36"/>
      <c r="AF122" s="36"/>
      <c r="AG122" s="36"/>
      <c r="AH122" s="36"/>
      <c r="AI122" s="36"/>
      <c r="AJ122" s="36"/>
      <c r="AK122" s="36"/>
    </row>
    <row r="123" spans="1:37" x14ac:dyDescent="0.2">
      <c r="A123" s="1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36"/>
      <c r="M123" s="36"/>
      <c r="N123" s="36"/>
      <c r="O123" s="36"/>
      <c r="P123" s="36"/>
      <c r="Q123" s="36"/>
      <c r="R123" s="36"/>
      <c r="S123" s="36"/>
      <c r="AD123" s="36"/>
      <c r="AE123" s="36"/>
      <c r="AF123" s="36"/>
      <c r="AG123" s="36"/>
      <c r="AH123" s="36"/>
      <c r="AI123" s="36"/>
      <c r="AJ123" s="36"/>
      <c r="AK123" s="36"/>
    </row>
    <row r="124" spans="1:37" x14ac:dyDescent="0.2">
      <c r="A124" s="1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36"/>
      <c r="M124" s="36"/>
      <c r="N124" s="36"/>
      <c r="O124" s="36"/>
      <c r="P124" s="36"/>
      <c r="Q124" s="36"/>
      <c r="R124" s="36"/>
      <c r="S124" s="36"/>
      <c r="AD124" s="36"/>
      <c r="AE124" s="36"/>
      <c r="AF124" s="36"/>
      <c r="AG124" s="36"/>
      <c r="AH124" s="36"/>
      <c r="AI124" s="36"/>
      <c r="AJ124" s="36"/>
      <c r="AK124" s="36"/>
    </row>
    <row r="125" spans="1:37" x14ac:dyDescent="0.2">
      <c r="A125" s="1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36"/>
      <c r="M125" s="36"/>
      <c r="N125" s="36"/>
      <c r="O125" s="36"/>
      <c r="P125" s="36"/>
      <c r="Q125" s="36"/>
      <c r="R125" s="36"/>
      <c r="S125" s="36"/>
      <c r="AD125" s="36"/>
      <c r="AE125" s="36"/>
      <c r="AF125" s="36"/>
      <c r="AG125" s="36"/>
      <c r="AH125" s="36"/>
      <c r="AI125" s="36"/>
      <c r="AJ125" s="36"/>
      <c r="AK125" s="36"/>
    </row>
    <row r="126" spans="1:37" x14ac:dyDescent="0.2">
      <c r="A126" s="17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36"/>
      <c r="M126" s="36"/>
      <c r="N126" s="36"/>
      <c r="O126" s="36"/>
      <c r="P126" s="36"/>
      <c r="Q126" s="36"/>
      <c r="R126" s="36"/>
      <c r="S126" s="36"/>
      <c r="AD126" s="36"/>
      <c r="AE126" s="36"/>
      <c r="AF126" s="36"/>
      <c r="AG126" s="36"/>
      <c r="AH126" s="36"/>
      <c r="AI126" s="36"/>
      <c r="AJ126" s="36"/>
      <c r="AK126" s="36"/>
    </row>
    <row r="127" spans="1:37" x14ac:dyDescent="0.2">
      <c r="A127" s="17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36"/>
      <c r="M127" s="36"/>
      <c r="N127" s="36"/>
      <c r="O127" s="36"/>
      <c r="P127" s="36"/>
      <c r="Q127" s="36"/>
      <c r="R127" s="36"/>
      <c r="S127" s="36"/>
      <c r="AD127" s="36"/>
      <c r="AE127" s="36"/>
      <c r="AF127" s="36"/>
      <c r="AG127" s="36"/>
      <c r="AH127" s="36"/>
      <c r="AI127" s="36"/>
      <c r="AJ127" s="36"/>
      <c r="AK127" s="36"/>
    </row>
    <row r="128" spans="1:37" x14ac:dyDescent="0.2">
      <c r="A128" s="17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36"/>
      <c r="M128" s="36"/>
      <c r="N128" s="36"/>
      <c r="O128" s="36"/>
      <c r="P128" s="36"/>
      <c r="Q128" s="36"/>
      <c r="R128" s="36"/>
      <c r="S128" s="36"/>
      <c r="AD128" s="36"/>
      <c r="AE128" s="36"/>
      <c r="AF128" s="36"/>
      <c r="AG128" s="36"/>
      <c r="AH128" s="36"/>
      <c r="AI128" s="36"/>
      <c r="AJ128" s="36"/>
      <c r="AK128" s="36"/>
    </row>
    <row r="129" spans="1:37" x14ac:dyDescent="0.2">
      <c r="A129" s="17"/>
      <c r="B129" s="6"/>
      <c r="C129" s="6"/>
      <c r="D129" s="6"/>
      <c r="E129" s="6"/>
      <c r="F129" s="6"/>
      <c r="G129" s="6"/>
      <c r="H129" s="6"/>
      <c r="I129" s="6"/>
      <c r="J129" s="6"/>
      <c r="K129" s="6"/>
      <c r="AD129" s="36"/>
      <c r="AE129" s="36"/>
      <c r="AF129" s="36"/>
      <c r="AG129" s="36"/>
      <c r="AH129" s="36"/>
      <c r="AI129" s="36"/>
      <c r="AJ129" s="36"/>
      <c r="AK129" s="36"/>
    </row>
    <row r="130" spans="1:37" x14ac:dyDescent="0.2">
      <c r="A130" s="17"/>
      <c r="B130" s="6"/>
      <c r="C130" s="6"/>
      <c r="D130" s="6"/>
      <c r="E130" s="6"/>
      <c r="F130" s="6"/>
      <c r="G130" s="6"/>
      <c r="H130" s="6"/>
      <c r="I130" s="6"/>
      <c r="J130" s="6"/>
      <c r="K130" s="6"/>
      <c r="AD130" s="36"/>
      <c r="AE130" s="36"/>
      <c r="AF130" s="36"/>
      <c r="AG130" s="36"/>
      <c r="AH130" s="36"/>
      <c r="AI130" s="36"/>
      <c r="AJ130" s="36"/>
      <c r="AK130" s="36"/>
    </row>
    <row r="131" spans="1:37" x14ac:dyDescent="0.2">
      <c r="A131" s="17"/>
      <c r="B131" s="6"/>
      <c r="C131" s="6"/>
      <c r="D131" s="6"/>
      <c r="E131" s="6"/>
      <c r="F131" s="6"/>
      <c r="G131" s="6"/>
      <c r="H131" s="6"/>
      <c r="I131" s="6"/>
      <c r="J131" s="6"/>
      <c r="K131" s="6"/>
      <c r="AD131" s="36"/>
      <c r="AE131" s="36"/>
      <c r="AF131" s="36"/>
      <c r="AG131" s="36"/>
      <c r="AH131" s="36"/>
      <c r="AI131" s="36"/>
      <c r="AJ131" s="36"/>
      <c r="AK131" s="36"/>
    </row>
    <row r="132" spans="1:37" x14ac:dyDescent="0.2">
      <c r="A132" s="17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37" x14ac:dyDescent="0.2">
      <c r="A133" s="17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37" x14ac:dyDescent="0.2">
      <c r="A134" s="17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37" x14ac:dyDescent="0.2">
      <c r="A135" s="17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37" x14ac:dyDescent="0.2">
      <c r="A136" s="17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37" x14ac:dyDescent="0.2">
      <c r="A137" s="17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37" x14ac:dyDescent="0.2">
      <c r="A138" s="17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37" x14ac:dyDescent="0.2">
      <c r="A139" s="17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37" x14ac:dyDescent="0.2">
      <c r="A140" s="17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37" x14ac:dyDescent="0.2">
      <c r="A141" s="17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37" x14ac:dyDescent="0.2">
      <c r="A142" s="17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37" x14ac:dyDescent="0.2">
      <c r="A143" s="17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37" x14ac:dyDescent="0.2">
      <c r="A144" s="39"/>
      <c r="G144" s="6"/>
      <c r="H144" s="6"/>
    </row>
    <row r="145" spans="1:8" x14ac:dyDescent="0.2">
      <c r="A145" s="39"/>
      <c r="G145" s="6"/>
      <c r="H145" s="6"/>
    </row>
    <row r="146" spans="1:8" x14ac:dyDescent="0.2">
      <c r="A146" s="39"/>
      <c r="G146" s="6"/>
      <c r="H146" s="6"/>
    </row>
    <row r="147" spans="1:8" x14ac:dyDescent="0.2">
      <c r="A147" s="39"/>
      <c r="G147" s="6"/>
      <c r="H147" s="6"/>
    </row>
    <row r="148" spans="1:8" x14ac:dyDescent="0.2">
      <c r="A148" s="39"/>
      <c r="G148" s="6"/>
      <c r="H148" s="6"/>
    </row>
    <row r="149" spans="1:8" x14ac:dyDescent="0.2">
      <c r="A149" s="39"/>
      <c r="G149" s="6"/>
      <c r="H149" s="6"/>
    </row>
    <row r="150" spans="1:8" x14ac:dyDescent="0.2">
      <c r="A150" s="39"/>
      <c r="G150" s="6"/>
      <c r="H150" s="6"/>
    </row>
    <row r="151" spans="1:8" x14ac:dyDescent="0.2">
      <c r="A151" s="39"/>
      <c r="G151" s="6"/>
      <c r="H151" s="6"/>
    </row>
    <row r="152" spans="1:8" x14ac:dyDescent="0.2">
      <c r="A152" s="39"/>
      <c r="G152" s="6"/>
      <c r="H152" s="6"/>
    </row>
    <row r="153" spans="1:8" x14ac:dyDescent="0.2">
      <c r="A153" s="39"/>
      <c r="G153" s="6"/>
      <c r="H153" s="6"/>
    </row>
    <row r="154" spans="1:8" x14ac:dyDescent="0.2">
      <c r="A154" s="39"/>
      <c r="G154" s="6"/>
      <c r="H154" s="6"/>
    </row>
    <row r="155" spans="1:8" x14ac:dyDescent="0.2">
      <c r="A155" s="39"/>
      <c r="G155" s="6"/>
      <c r="H155" s="6"/>
    </row>
    <row r="156" spans="1:8" x14ac:dyDescent="0.2">
      <c r="A156" s="39"/>
      <c r="G156" s="6"/>
      <c r="H156" s="6"/>
    </row>
    <row r="157" spans="1:8" x14ac:dyDescent="0.2">
      <c r="A157" s="39"/>
      <c r="G157" s="6"/>
      <c r="H157" s="6"/>
    </row>
    <row r="158" spans="1:8" x14ac:dyDescent="0.2">
      <c r="A158" s="39"/>
      <c r="G158" s="6"/>
      <c r="H158" s="6"/>
    </row>
    <row r="159" spans="1:8" x14ac:dyDescent="0.2">
      <c r="A159" s="39"/>
      <c r="G159" s="6"/>
      <c r="H159" s="6"/>
    </row>
    <row r="160" spans="1:8" x14ac:dyDescent="0.2">
      <c r="A160" s="39"/>
      <c r="G160" s="6"/>
      <c r="H160" s="6"/>
    </row>
    <row r="161" spans="1:8" x14ac:dyDescent="0.2">
      <c r="A161" s="39"/>
      <c r="G161" s="6"/>
      <c r="H161" s="6"/>
    </row>
    <row r="162" spans="1:8" x14ac:dyDescent="0.2">
      <c r="A162" s="39"/>
      <c r="G162" s="6"/>
      <c r="H162" s="6"/>
    </row>
    <row r="163" spans="1:8" x14ac:dyDescent="0.2">
      <c r="A163" s="39"/>
      <c r="G163" s="6"/>
      <c r="H163" s="6"/>
    </row>
    <row r="164" spans="1:8" x14ac:dyDescent="0.2">
      <c r="A164" s="39"/>
      <c r="G164" s="6"/>
      <c r="H164" s="6"/>
    </row>
    <row r="165" spans="1:8" x14ac:dyDescent="0.2">
      <c r="A165" s="39"/>
      <c r="G165" s="6"/>
      <c r="H165" s="6"/>
    </row>
    <row r="166" spans="1:8" x14ac:dyDescent="0.2">
      <c r="A166" s="39"/>
      <c r="G166" s="6"/>
      <c r="H166" s="6"/>
    </row>
    <row r="167" spans="1:8" x14ac:dyDescent="0.2">
      <c r="A167" s="39"/>
      <c r="G167" s="6"/>
      <c r="H167" s="6"/>
    </row>
    <row r="168" spans="1:8" x14ac:dyDescent="0.2">
      <c r="A168" s="39"/>
      <c r="G168" s="6"/>
      <c r="H168" s="6"/>
    </row>
    <row r="169" spans="1:8" x14ac:dyDescent="0.2">
      <c r="A169" s="39"/>
      <c r="G169" s="6"/>
      <c r="H169" s="6"/>
    </row>
    <row r="170" spans="1:8" x14ac:dyDescent="0.2">
      <c r="A170" s="39"/>
      <c r="G170" s="6"/>
      <c r="H170" s="6"/>
    </row>
    <row r="171" spans="1:8" x14ac:dyDescent="0.2">
      <c r="A171" s="39"/>
      <c r="G171" s="6"/>
      <c r="H171" s="6"/>
    </row>
    <row r="172" spans="1:8" x14ac:dyDescent="0.2">
      <c r="A172" s="39"/>
      <c r="G172" s="6"/>
      <c r="H172" s="6"/>
    </row>
    <row r="173" spans="1:8" x14ac:dyDescent="0.2">
      <c r="A173" s="39"/>
      <c r="G173" s="6"/>
      <c r="H173" s="6"/>
    </row>
    <row r="174" spans="1:8" x14ac:dyDescent="0.2">
      <c r="A174" s="39"/>
      <c r="G174" s="6"/>
      <c r="H174" s="6"/>
    </row>
    <row r="175" spans="1:8" x14ac:dyDescent="0.2">
      <c r="A175" s="39"/>
      <c r="G175" s="6"/>
      <c r="H175" s="6"/>
    </row>
    <row r="176" spans="1:8" x14ac:dyDescent="0.2">
      <c r="A176" s="39"/>
      <c r="G176" s="6"/>
      <c r="H176" s="6"/>
    </row>
    <row r="177" spans="1:8" x14ac:dyDescent="0.2">
      <c r="A177" s="39"/>
      <c r="G177" s="6"/>
      <c r="H177" s="6"/>
    </row>
    <row r="178" spans="1:8" x14ac:dyDescent="0.2">
      <c r="A178" s="39"/>
      <c r="G178" s="6"/>
      <c r="H178" s="6"/>
    </row>
    <row r="179" spans="1:8" x14ac:dyDescent="0.2">
      <c r="A179" s="39"/>
      <c r="G179" s="6"/>
      <c r="H179" s="6"/>
    </row>
    <row r="180" spans="1:8" x14ac:dyDescent="0.2">
      <c r="A180" s="39"/>
      <c r="G180" s="6"/>
      <c r="H180" s="6"/>
    </row>
    <row r="181" spans="1:8" x14ac:dyDescent="0.2">
      <c r="A181" s="39"/>
      <c r="G181" s="6"/>
      <c r="H181" s="6"/>
    </row>
    <row r="182" spans="1:8" x14ac:dyDescent="0.2">
      <c r="A182" s="39"/>
      <c r="G182" s="6"/>
      <c r="H182" s="6"/>
    </row>
    <row r="183" spans="1:8" x14ac:dyDescent="0.2">
      <c r="A183" s="39"/>
      <c r="G183" s="6"/>
      <c r="H183" s="6"/>
    </row>
    <row r="184" spans="1:8" x14ac:dyDescent="0.2">
      <c r="A184" s="39"/>
      <c r="G184" s="6"/>
      <c r="H184" s="6"/>
    </row>
    <row r="185" spans="1:8" x14ac:dyDescent="0.2">
      <c r="A185" s="39"/>
      <c r="G185" s="6"/>
      <c r="H185" s="6"/>
    </row>
    <row r="186" spans="1:8" x14ac:dyDescent="0.2">
      <c r="A186" s="39"/>
    </row>
    <row r="187" spans="1:8" x14ac:dyDescent="0.2">
      <c r="A187" s="39"/>
    </row>
    <row r="188" spans="1:8" x14ac:dyDescent="0.2">
      <c r="A188" s="39"/>
    </row>
    <row r="189" spans="1:8" x14ac:dyDescent="0.2">
      <c r="A189" s="39"/>
    </row>
    <row r="190" spans="1:8" x14ac:dyDescent="0.2">
      <c r="A190" s="39"/>
    </row>
    <row r="191" spans="1:8" x14ac:dyDescent="0.2">
      <c r="A191" s="39"/>
    </row>
    <row r="192" spans="1:8" x14ac:dyDescent="0.2">
      <c r="A192" s="39"/>
    </row>
    <row r="193" spans="1:1" x14ac:dyDescent="0.2">
      <c r="A193" s="39"/>
    </row>
    <row r="194" spans="1:1" x14ac:dyDescent="0.2">
      <c r="A194" s="39"/>
    </row>
    <row r="195" spans="1:1" x14ac:dyDescent="0.2">
      <c r="A195" s="39"/>
    </row>
    <row r="196" spans="1:1" x14ac:dyDescent="0.2">
      <c r="A196" s="39"/>
    </row>
    <row r="197" spans="1:1" x14ac:dyDescent="0.2">
      <c r="A197" s="39"/>
    </row>
    <row r="198" spans="1:1" x14ac:dyDescent="0.2">
      <c r="A198" s="39"/>
    </row>
    <row r="199" spans="1:1" x14ac:dyDescent="0.2">
      <c r="A199" s="39"/>
    </row>
    <row r="200" spans="1:1" x14ac:dyDescent="0.2">
      <c r="A200" s="39"/>
    </row>
    <row r="201" spans="1:1" x14ac:dyDescent="0.2">
      <c r="A201" s="39"/>
    </row>
    <row r="202" spans="1:1" x14ac:dyDescent="0.2">
      <c r="A202" s="39"/>
    </row>
    <row r="203" spans="1:1" x14ac:dyDescent="0.2">
      <c r="A203" s="39"/>
    </row>
    <row r="204" spans="1:1" x14ac:dyDescent="0.2">
      <c r="A204" s="39"/>
    </row>
    <row r="205" spans="1:1" x14ac:dyDescent="0.2">
      <c r="A205" s="39"/>
    </row>
    <row r="206" spans="1:1" x14ac:dyDescent="0.2">
      <c r="A206" s="39"/>
    </row>
    <row r="207" spans="1:1" x14ac:dyDescent="0.2">
      <c r="A207" s="39"/>
    </row>
    <row r="208" spans="1:1" x14ac:dyDescent="0.2">
      <c r="A208" s="39"/>
    </row>
    <row r="209" spans="1:1" x14ac:dyDescent="0.2">
      <c r="A209" s="39"/>
    </row>
    <row r="210" spans="1:1" x14ac:dyDescent="0.2">
      <c r="A210" s="39"/>
    </row>
    <row r="211" spans="1:1" x14ac:dyDescent="0.2">
      <c r="A211" s="39"/>
    </row>
    <row r="212" spans="1:1" x14ac:dyDescent="0.2">
      <c r="A212" s="39"/>
    </row>
    <row r="213" spans="1:1" x14ac:dyDescent="0.2">
      <c r="A213" s="39"/>
    </row>
    <row r="214" spans="1:1" x14ac:dyDescent="0.2">
      <c r="A214" s="39"/>
    </row>
    <row r="215" spans="1:1" x14ac:dyDescent="0.2">
      <c r="A215" s="39"/>
    </row>
    <row r="216" spans="1:1" x14ac:dyDescent="0.2">
      <c r="A216" s="39"/>
    </row>
    <row r="217" spans="1:1" x14ac:dyDescent="0.2">
      <c r="A217" s="39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 Mixing for 650m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2011-03-03T17:24:03Z</dcterms:created>
  <dcterms:modified xsi:type="dcterms:W3CDTF">2011-03-03T17:52:22Z</dcterms:modified>
</cp:coreProperties>
</file>