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120" yWindow="0" windowWidth="25485" windowHeight="16065"/>
  </bookViews>
  <sheets>
    <sheet name="Sheet1" sheetId="1" r:id="rId1"/>
    <sheet name="Tides" sheetId="2" r:id="rId2"/>
    <sheet name="Sheet3" sheetId="3" r:id="rId3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67" i="1" l="1"/>
  <c r="H15" i="2"/>
  <c r="E15" i="2"/>
  <c r="F15" i="2"/>
  <c r="D15" i="2"/>
  <c r="E14" i="2" l="1"/>
  <c r="F14" i="2" s="1"/>
  <c r="H14" i="2" s="1"/>
  <c r="L88" i="1" s="1"/>
  <c r="D14" i="2"/>
  <c r="L77" i="1" l="1"/>
  <c r="D13" i="2"/>
  <c r="E13" i="2" s="1"/>
  <c r="F13" i="2" s="1"/>
  <c r="H13" i="2" s="1"/>
  <c r="L59" i="1"/>
  <c r="D12" i="2"/>
  <c r="E12" i="2"/>
  <c r="F12" i="2" s="1"/>
  <c r="H12" i="2" s="1"/>
  <c r="L53" i="1"/>
  <c r="H11" i="2"/>
  <c r="E11" i="2"/>
  <c r="F11" i="2" s="1"/>
  <c r="D11" i="2"/>
  <c r="L47" i="1" l="1"/>
  <c r="L42" i="1"/>
  <c r="H9" i="2"/>
  <c r="H10" i="2"/>
  <c r="F9" i="2"/>
  <c r="F10" i="2"/>
  <c r="E9" i="2"/>
  <c r="E10" i="2"/>
  <c r="D3" i="2"/>
  <c r="E3" i="2"/>
  <c r="F3" i="2"/>
  <c r="D5" i="2"/>
  <c r="E5" i="2"/>
  <c r="F5" i="2"/>
  <c r="H5" i="2"/>
  <c r="H3" i="2"/>
  <c r="D4" i="2"/>
  <c r="E4" i="2"/>
  <c r="F4" i="2"/>
  <c r="H4" i="2"/>
  <c r="D6" i="2"/>
  <c r="E6" i="2"/>
  <c r="F6" i="2"/>
  <c r="H6" i="2"/>
  <c r="D7" i="2"/>
  <c r="E7" i="2"/>
  <c r="F7" i="2"/>
  <c r="H7" i="2"/>
  <c r="D8" i="2"/>
  <c r="E8" i="2"/>
  <c r="F8" i="2"/>
  <c r="H8" i="2"/>
  <c r="M15" i="2"/>
</calcChain>
</file>

<file path=xl/sharedStrings.xml><?xml version="1.0" encoding="utf-8"?>
<sst xmlns="http://schemas.openxmlformats.org/spreadsheetml/2006/main" count="465" uniqueCount="51">
  <si>
    <t>Channel</t>
  </si>
  <si>
    <t>=</t>
  </si>
  <si>
    <t>counts</t>
  </si>
  <si>
    <t>volts</t>
  </si>
  <si>
    <t>Batt</t>
  </si>
  <si>
    <t>Volts</t>
  </si>
  <si>
    <t>bar</t>
  </si>
  <si>
    <t>psia</t>
  </si>
  <si>
    <t>degC</t>
  </si>
  <si>
    <t>%</t>
  </si>
  <si>
    <t>Pressure (dbar)</t>
  </si>
  <si>
    <t>Tidal elevation (m)</t>
  </si>
  <si>
    <t>Depth (m)</t>
  </si>
  <si>
    <t>gravity (m/sec^2)</t>
  </si>
  <si>
    <r>
      <t>g (m/sec</t>
    </r>
    <r>
      <rPr>
        <b/>
        <vertAlign val="superscript"/>
        <sz val="11"/>
        <color rgb="FF000000"/>
        <rFont val="Calibri"/>
        <scheme val="minor"/>
      </rPr>
      <t>2</t>
    </r>
    <r>
      <rPr>
        <b/>
        <sz val="11"/>
        <color rgb="FF000000"/>
        <rFont val="Calibri"/>
        <scheme val="minor"/>
      </rPr>
      <t>) = 9.780318 * [ 1.0 + ( 5.2788x10 </t>
    </r>
    <r>
      <rPr>
        <b/>
        <vertAlign val="superscript"/>
        <sz val="11"/>
        <color rgb="FF000000"/>
        <rFont val="Calibri"/>
        <scheme val="minor"/>
      </rPr>
      <t>-3</t>
    </r>
    <r>
      <rPr>
        <b/>
        <sz val="11"/>
        <color rgb="FF000000"/>
        <rFont val="Calibri"/>
        <scheme val="minor"/>
      </rPr>
      <t>  + 2.36x10 </t>
    </r>
    <r>
      <rPr>
        <b/>
        <vertAlign val="superscript"/>
        <sz val="11"/>
        <color rgb="FF000000"/>
        <rFont val="Calibri"/>
        <scheme val="minor"/>
      </rPr>
      <t>-5</t>
    </r>
    <r>
      <rPr>
        <b/>
        <sz val="11"/>
        <color rgb="FF000000"/>
        <rFont val="Calibri"/>
        <scheme val="minor"/>
      </rPr>
      <t>  * x) * x ] + 1.092x10 </t>
    </r>
    <r>
      <rPr>
        <b/>
        <vertAlign val="superscript"/>
        <sz val="11"/>
        <color rgb="FF000000"/>
        <rFont val="Calibri"/>
        <scheme val="minor"/>
      </rPr>
      <t>-6</t>
    </r>
    <r>
      <rPr>
        <b/>
        <sz val="11"/>
        <color rgb="FF000000"/>
        <rFont val="Calibri"/>
        <scheme val="minor"/>
      </rPr>
      <t>  * p</t>
    </r>
  </si>
  <si>
    <t>where </t>
  </si>
  <si>
    <r>
      <t>x = [sin (latitude / 57.29578) ] </t>
    </r>
    <r>
      <rPr>
        <vertAlign val="superscript"/>
        <sz val="11"/>
        <color rgb="FF000000"/>
        <rFont val="Calibri"/>
        <scheme val="minor"/>
      </rPr>
      <t>2</t>
    </r>
    <r>
      <rPr>
        <sz val="11"/>
        <color rgb="FF000000"/>
        <rFont val="Calibri"/>
        <scheme val="minor"/>
      </rPr>
      <t> </t>
    </r>
  </si>
  <si>
    <t>p = pressure (decibars)</t>
  </si>
  <si>
    <r>
      <t>depth (meters) = [(((-1.82x10 </t>
    </r>
    <r>
      <rPr>
        <b/>
        <vertAlign val="superscript"/>
        <sz val="11"/>
        <color rgb="FF000000"/>
        <rFont val="Calibri"/>
        <scheme val="minor"/>
      </rPr>
      <t>-15</t>
    </r>
    <r>
      <rPr>
        <b/>
        <sz val="11"/>
        <color rgb="FF000000"/>
        <rFont val="Calibri"/>
        <scheme val="minor"/>
      </rPr>
      <t>  * p + 2.279x10 </t>
    </r>
    <r>
      <rPr>
        <b/>
        <vertAlign val="superscript"/>
        <sz val="11"/>
        <color rgb="FF000000"/>
        <rFont val="Calibri"/>
        <scheme val="minor"/>
      </rPr>
      <t>-10</t>
    </r>
    <r>
      <rPr>
        <b/>
        <sz val="11"/>
        <color rgb="FF000000"/>
        <rFont val="Calibri"/>
        <scheme val="minor"/>
      </rPr>
      <t> ) * p - 2.2512x10 </t>
    </r>
    <r>
      <rPr>
        <b/>
        <vertAlign val="superscript"/>
        <sz val="11"/>
        <color rgb="FF000000"/>
        <rFont val="Calibri"/>
        <scheme val="minor"/>
      </rPr>
      <t>-5</t>
    </r>
    <r>
      <rPr>
        <b/>
        <sz val="11"/>
        <color rgb="FF000000"/>
        <rFont val="Calibri"/>
        <scheme val="minor"/>
      </rPr>
      <t> ) * p + 9.72659) * p] / g</t>
    </r>
  </si>
  <si>
    <t>p = pressure (decibars) </t>
  </si>
  <si>
    <r>
      <t>g = gravity (m/sec</t>
    </r>
    <r>
      <rPr>
        <vertAlign val="superscript"/>
        <sz val="11"/>
        <color rgb="FF000000"/>
        <rFont val="Calibri"/>
        <scheme val="minor"/>
      </rPr>
      <t>2</t>
    </r>
    <r>
      <rPr>
        <sz val="11"/>
        <color rgb="FF000000"/>
        <rFont val="Calibri"/>
        <scheme val="minor"/>
      </rPr>
      <t>)</t>
    </r>
  </si>
  <si>
    <t>latitude</t>
  </si>
  <si>
    <t>avg depth</t>
  </si>
  <si>
    <t>gravity</t>
  </si>
  <si>
    <t>Time(GMT)</t>
  </si>
  <si>
    <t>0915</t>
  </si>
  <si>
    <t>0900</t>
  </si>
  <si>
    <t>Tidal data from http://www2.mbari.org/~coletti/cgi-bin/pagetide.cgi</t>
  </si>
  <si>
    <t>Time(local-PST)</t>
  </si>
  <si>
    <t>2000</t>
  </si>
  <si>
    <t>1715</t>
  </si>
  <si>
    <t>1700</t>
  </si>
  <si>
    <t>Date (M/D/Y)</t>
  </si>
  <si>
    <t>(relative to MLLW)</t>
  </si>
  <si>
    <t>Tide corrected depth (m)</t>
  </si>
  <si>
    <t>Moss landing ocean pier tide station</t>
  </si>
  <si>
    <t>Tide corrected</t>
  </si>
  <si>
    <t>depth (m)</t>
  </si>
  <si>
    <t>volEs</t>
  </si>
  <si>
    <t>1600</t>
  </si>
  <si>
    <t>BED #1</t>
  </si>
  <si>
    <t>BED #2</t>
  </si>
  <si>
    <t>0800</t>
  </si>
  <si>
    <t>1500</t>
  </si>
  <si>
    <t>BED #3</t>
  </si>
  <si>
    <t>1300</t>
  </si>
  <si>
    <t>2100</t>
  </si>
  <si>
    <t>BED #1 was recovered on 07/18/2013 at 0947 local</t>
  </si>
  <si>
    <t>BED #1 deployed 12/12/2013 at 1212 local</t>
  </si>
  <si>
    <t>1400</t>
  </si>
  <si>
    <t>2200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</si>
</sst>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scheme val="minor"/>
    </font>
    <font>
      <b/>
      <vertAlign val="superscript"/>
      <sz val="11"/>
      <color rgb="FF000000"/>
      <name val="Calibri"/>
      <scheme val="minor"/>
    </font>
    <font>
      <sz val="11"/>
      <color rgb="FF000000"/>
      <name val="Calibri"/>
      <scheme val="minor"/>
    </font>
    <font>
      <vertAlign val="superscript"/>
      <sz val="11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sz val="10"/>
      <color theme="1"/>
      <name val="Courier"/>
    </font>
    <font>
      <sz val="10"/>
      <color theme="1"/>
      <name val="Calibri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14" fontId="0" fillId="0" borderId="0" xfId="0" applyNumberFormat="1"/>
    <xf numFmtId="14" fontId="1" fillId="0" borderId="0" xfId="0" applyNumberFormat="1" applyFont="1" applyFill="1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0" fontId="4" fillId="0" borderId="0" xfId="0" applyFont="1"/>
    <xf numFmtId="0" fontId="6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49" fontId="1" fillId="0" borderId="0" xfId="0" applyNumberFormat="1" applyFont="1" applyFill="1"/>
    <xf numFmtId="49" fontId="0" fillId="0" borderId="0" xfId="0" applyNumberFormat="1" applyFill="1"/>
    <xf numFmtId="0" fontId="9" fillId="0" borderId="0" xfId="0" applyFont="1" applyAlignment="1">
      <alignment vertical="center"/>
    </xf>
    <xf numFmtId="0" fontId="0" fillId="0" borderId="0" xfId="0" applyFont="1" applyFill="1"/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/>
    <xf numFmtId="49" fontId="0" fillId="0" borderId="0" xfId="0" applyNumberFormat="1"/>
    <xf numFmtId="0" fontId="12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/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topLeftCell="A40" workbookViewId="0">
      <selection activeCell="L69" sqref="L69"/>
    </sheetView>
  </sheetViews>
  <sheetFormatPr defaultColWidth="8.85546875" defaultRowHeight="15"/>
  <cols>
    <col min="1" max="1" width="10.7109375" bestFit="1" customWidth="1"/>
    <col min="2" max="2" width="8.28515625" bestFit="1" customWidth="1"/>
    <col min="12" max="12" width="12.140625" bestFit="1" customWidth="1"/>
  </cols>
  <sheetData>
    <row r="1" spans="1:12">
      <c r="L1" s="8" t="s">
        <v>36</v>
      </c>
    </row>
    <row r="2" spans="1:12">
      <c r="L2" s="8"/>
    </row>
    <row r="3" spans="1:12">
      <c r="A3" s="16" t="s">
        <v>40</v>
      </c>
      <c r="L3" s="8" t="s">
        <v>37</v>
      </c>
    </row>
    <row r="4" spans="1:12">
      <c r="A4" s="1">
        <v>41382</v>
      </c>
      <c r="B4" t="s">
        <v>0</v>
      </c>
      <c r="C4">
        <v>0</v>
      </c>
      <c r="D4" t="s">
        <v>1</v>
      </c>
      <c r="E4">
        <v>55238</v>
      </c>
      <c r="F4" t="s">
        <v>2</v>
      </c>
      <c r="G4">
        <v>2.11</v>
      </c>
      <c r="H4" t="s">
        <v>3</v>
      </c>
      <c r="I4">
        <v>25.518000000000001</v>
      </c>
      <c r="J4" t="s">
        <v>4</v>
      </c>
      <c r="K4" t="s">
        <v>5</v>
      </c>
    </row>
    <row r="5" spans="1:12">
      <c r="A5" s="1">
        <v>41382</v>
      </c>
      <c r="B5" t="s">
        <v>0</v>
      </c>
      <c r="C5">
        <v>1</v>
      </c>
      <c r="D5" t="s">
        <v>1</v>
      </c>
      <c r="E5">
        <v>54502</v>
      </c>
      <c r="F5" t="s">
        <v>2</v>
      </c>
      <c r="G5">
        <v>2.08</v>
      </c>
      <c r="H5" t="s">
        <v>3</v>
      </c>
      <c r="I5">
        <v>25.178000000000001</v>
      </c>
      <c r="J5" t="s">
        <v>4</v>
      </c>
      <c r="K5" t="s">
        <v>5</v>
      </c>
    </row>
    <row r="6" spans="1:12">
      <c r="A6" s="2">
        <v>41382</v>
      </c>
      <c r="B6" s="3" t="s">
        <v>0</v>
      </c>
      <c r="C6" s="3">
        <v>2</v>
      </c>
      <c r="D6" s="3" t="s">
        <v>1</v>
      </c>
      <c r="E6" s="3">
        <v>29275</v>
      </c>
      <c r="F6" s="3" t="s">
        <v>2</v>
      </c>
      <c r="G6" s="3">
        <v>1.1200000000000001</v>
      </c>
      <c r="H6" s="3" t="s">
        <v>3</v>
      </c>
      <c r="I6" s="3">
        <v>30.335999999999999</v>
      </c>
      <c r="J6" s="3" t="s">
        <v>6</v>
      </c>
      <c r="K6" s="3"/>
      <c r="L6">
        <v>300.7942343553018</v>
      </c>
    </row>
    <row r="7" spans="1:12">
      <c r="A7" s="5">
        <v>41382</v>
      </c>
      <c r="B7" s="4" t="s">
        <v>0</v>
      </c>
      <c r="C7" s="4">
        <v>3</v>
      </c>
      <c r="D7" s="4" t="s">
        <v>1</v>
      </c>
      <c r="E7" s="4">
        <v>14292</v>
      </c>
      <c r="F7" s="4" t="s">
        <v>2</v>
      </c>
      <c r="G7" s="4">
        <v>0.55000000000000004</v>
      </c>
      <c r="H7" s="4" t="s">
        <v>3</v>
      </c>
      <c r="I7" s="4">
        <v>14.76</v>
      </c>
      <c r="J7" s="4" t="s">
        <v>7</v>
      </c>
      <c r="K7" s="4"/>
    </row>
    <row r="8" spans="1:12">
      <c r="A8" s="5">
        <v>41382</v>
      </c>
      <c r="B8" s="4" t="s">
        <v>0</v>
      </c>
      <c r="C8" s="4">
        <v>4</v>
      </c>
      <c r="D8" s="4" t="s">
        <v>1</v>
      </c>
      <c r="E8" s="4">
        <v>15548</v>
      </c>
      <c r="F8" s="4" t="s">
        <v>2</v>
      </c>
      <c r="G8" s="4">
        <v>0.59</v>
      </c>
      <c r="H8" s="4" t="s">
        <v>3</v>
      </c>
      <c r="I8" s="4">
        <v>9.3109999999999999</v>
      </c>
      <c r="J8" s="4" t="s">
        <v>8</v>
      </c>
      <c r="K8" s="4"/>
    </row>
    <row r="9" spans="1:12">
      <c r="A9" s="5">
        <v>41382</v>
      </c>
      <c r="B9" s="4" t="s">
        <v>0</v>
      </c>
      <c r="C9" s="4">
        <v>5</v>
      </c>
      <c r="D9" s="4" t="s">
        <v>1</v>
      </c>
      <c r="E9" s="4">
        <v>30253</v>
      </c>
      <c r="F9" s="4" t="s">
        <v>2</v>
      </c>
      <c r="G9" s="4">
        <v>1.1499999999999999</v>
      </c>
      <c r="H9" s="4" t="s">
        <v>3</v>
      </c>
      <c r="I9" s="4">
        <v>30.623000000000001</v>
      </c>
      <c r="J9" s="4" t="s">
        <v>9</v>
      </c>
      <c r="K9" s="4"/>
    </row>
    <row r="10" spans="1:12">
      <c r="A10" s="5">
        <v>41390</v>
      </c>
      <c r="B10" s="4" t="s">
        <v>0</v>
      </c>
      <c r="C10" s="4">
        <v>0</v>
      </c>
      <c r="D10" s="4" t="s">
        <v>1</v>
      </c>
      <c r="E10" s="4"/>
      <c r="F10" s="4" t="s">
        <v>2</v>
      </c>
      <c r="G10" s="4"/>
      <c r="H10" s="4" t="s">
        <v>3</v>
      </c>
      <c r="I10" s="4">
        <v>25</v>
      </c>
      <c r="J10" s="4" t="s">
        <v>4</v>
      </c>
      <c r="K10" s="4" t="s">
        <v>5</v>
      </c>
    </row>
    <row r="11" spans="1:12">
      <c r="A11" s="5">
        <v>41390</v>
      </c>
      <c r="B11" s="4" t="s">
        <v>0</v>
      </c>
      <c r="C11" s="4">
        <v>1</v>
      </c>
      <c r="D11" s="4" t="s">
        <v>1</v>
      </c>
      <c r="E11" s="4"/>
      <c r="F11" s="4" t="s">
        <v>2</v>
      </c>
      <c r="G11" s="4"/>
      <c r="H11" s="4" t="s">
        <v>3</v>
      </c>
      <c r="I11" s="4">
        <v>23.6</v>
      </c>
      <c r="J11" s="4" t="s">
        <v>4</v>
      </c>
      <c r="K11" s="4" t="s">
        <v>5</v>
      </c>
    </row>
    <row r="12" spans="1:12">
      <c r="A12" s="5">
        <v>41390</v>
      </c>
      <c r="B12" s="4" t="s">
        <v>0</v>
      </c>
      <c r="C12" s="4">
        <v>2</v>
      </c>
      <c r="D12" s="4" t="s">
        <v>1</v>
      </c>
      <c r="E12" s="4"/>
      <c r="F12" s="4" t="s">
        <v>2</v>
      </c>
      <c r="G12" s="4"/>
      <c r="H12" s="4" t="s">
        <v>3</v>
      </c>
      <c r="I12" s="4">
        <v>30.42</v>
      </c>
      <c r="J12" s="4" t="s">
        <v>6</v>
      </c>
      <c r="K12" s="4"/>
      <c r="L12">
        <v>300.63058302171021</v>
      </c>
    </row>
    <row r="13" spans="1:12">
      <c r="A13" s="5">
        <v>41390</v>
      </c>
      <c r="B13" s="4" t="s">
        <v>0</v>
      </c>
      <c r="C13" s="4">
        <v>3</v>
      </c>
      <c r="D13" s="4" t="s">
        <v>1</v>
      </c>
      <c r="E13" s="4"/>
      <c r="F13" s="4" t="s">
        <v>2</v>
      </c>
      <c r="G13" s="4"/>
      <c r="H13" s="4" t="s">
        <v>3</v>
      </c>
      <c r="I13" s="4">
        <v>14.7</v>
      </c>
      <c r="J13" s="4" t="s">
        <v>7</v>
      </c>
      <c r="K13" s="4"/>
    </row>
    <row r="14" spans="1:12">
      <c r="A14" s="5">
        <v>41390</v>
      </c>
      <c r="B14" s="4" t="s">
        <v>0</v>
      </c>
      <c r="C14" s="4">
        <v>4</v>
      </c>
      <c r="D14" s="4" t="s">
        <v>1</v>
      </c>
      <c r="E14" s="4"/>
      <c r="F14" s="4" t="s">
        <v>2</v>
      </c>
      <c r="G14" s="4"/>
      <c r="H14" s="4" t="s">
        <v>3</v>
      </c>
      <c r="I14" s="4">
        <v>8.5</v>
      </c>
      <c r="J14" s="4" t="s">
        <v>8</v>
      </c>
      <c r="K14" s="4"/>
    </row>
    <row r="15" spans="1:12">
      <c r="A15" s="5">
        <v>41390</v>
      </c>
      <c r="B15" s="4" t="s">
        <v>0</v>
      </c>
      <c r="C15" s="4">
        <v>5</v>
      </c>
      <c r="D15" s="4" t="s">
        <v>1</v>
      </c>
      <c r="E15" s="4"/>
      <c r="F15" s="4" t="s">
        <v>2</v>
      </c>
      <c r="G15" s="4"/>
      <c r="H15" s="4" t="s">
        <v>3</v>
      </c>
      <c r="I15" s="4">
        <v>32.4</v>
      </c>
      <c r="J15" s="4" t="s">
        <v>9</v>
      </c>
      <c r="K15" s="4"/>
    </row>
    <row r="16" spans="1:12">
      <c r="A16" s="5">
        <v>41396</v>
      </c>
      <c r="B16" s="4" t="s">
        <v>0</v>
      </c>
      <c r="C16" s="4">
        <v>0</v>
      </c>
      <c r="D16" s="4" t="s">
        <v>1</v>
      </c>
      <c r="E16" s="4">
        <v>56069</v>
      </c>
      <c r="F16" s="4" t="s">
        <v>2</v>
      </c>
      <c r="G16" s="4">
        <v>2.14</v>
      </c>
      <c r="H16" s="4" t="s">
        <v>3</v>
      </c>
      <c r="I16" s="4">
        <v>25.902000000000001</v>
      </c>
      <c r="J16" s="4" t="s">
        <v>4</v>
      </c>
      <c r="K16" s="4" t="s">
        <v>5</v>
      </c>
    </row>
    <row r="17" spans="1:12">
      <c r="A17" s="5">
        <v>41396</v>
      </c>
      <c r="B17" s="4" t="s">
        <v>0</v>
      </c>
      <c r="C17" s="4">
        <v>1</v>
      </c>
      <c r="D17" s="4" t="s">
        <v>1</v>
      </c>
      <c r="E17" s="4">
        <v>52135</v>
      </c>
      <c r="F17" s="4" t="s">
        <v>2</v>
      </c>
      <c r="G17" s="4">
        <v>1.99</v>
      </c>
      <c r="H17" s="4" t="s">
        <v>3</v>
      </c>
      <c r="I17" s="4">
        <v>24.084</v>
      </c>
      <c r="J17" s="4" t="s">
        <v>4</v>
      </c>
      <c r="K17" s="4" t="s">
        <v>5</v>
      </c>
    </row>
    <row r="18" spans="1:12">
      <c r="A18" s="5">
        <v>41396</v>
      </c>
      <c r="B18" s="4" t="s">
        <v>0</v>
      </c>
      <c r="C18" s="4">
        <v>2</v>
      </c>
      <c r="D18" s="4" t="s">
        <v>1</v>
      </c>
      <c r="E18" s="4">
        <v>29269</v>
      </c>
      <c r="F18" s="4" t="s">
        <v>2</v>
      </c>
      <c r="G18" s="4">
        <v>1.1200000000000001</v>
      </c>
      <c r="H18" s="4" t="s">
        <v>3</v>
      </c>
      <c r="I18" s="4">
        <v>30.327999999999999</v>
      </c>
      <c r="J18" s="4" t="s">
        <v>6</v>
      </c>
      <c r="K18" s="4"/>
      <c r="L18">
        <v>300.87964378283959</v>
      </c>
    </row>
    <row r="19" spans="1:12">
      <c r="A19" s="5">
        <v>41396</v>
      </c>
      <c r="B19" s="4" t="s">
        <v>0</v>
      </c>
      <c r="C19" s="4">
        <v>3</v>
      </c>
      <c r="D19" s="4" t="s">
        <v>1</v>
      </c>
      <c r="E19" s="4">
        <v>14261</v>
      </c>
      <c r="F19" s="4" t="s">
        <v>2</v>
      </c>
      <c r="G19" s="4">
        <v>0.54</v>
      </c>
      <c r="H19" s="4" t="s">
        <v>3</v>
      </c>
      <c r="I19" s="4">
        <v>14.701000000000001</v>
      </c>
      <c r="J19" s="4" t="s">
        <v>7</v>
      </c>
      <c r="K19" s="4"/>
    </row>
    <row r="20" spans="1:12">
      <c r="A20" s="5">
        <v>41396</v>
      </c>
      <c r="B20" s="4" t="s">
        <v>0</v>
      </c>
      <c r="C20" s="4">
        <v>4</v>
      </c>
      <c r="D20" s="4" t="s">
        <v>1</v>
      </c>
      <c r="E20" s="4">
        <v>15201</v>
      </c>
      <c r="F20" s="4" t="s">
        <v>2</v>
      </c>
      <c r="G20" s="4">
        <v>0.57999999999999996</v>
      </c>
      <c r="H20" s="4" t="s">
        <v>3</v>
      </c>
      <c r="I20" s="4">
        <v>7.9870000000000001</v>
      </c>
      <c r="J20" s="4" t="s">
        <v>8</v>
      </c>
      <c r="K20" s="4"/>
    </row>
    <row r="21" spans="1:12">
      <c r="A21" s="5">
        <v>41396</v>
      </c>
      <c r="B21" s="4" t="s">
        <v>0</v>
      </c>
      <c r="C21" s="4">
        <v>5</v>
      </c>
      <c r="D21" s="4" t="s">
        <v>1</v>
      </c>
      <c r="E21" s="4">
        <v>32133</v>
      </c>
      <c r="F21" s="4" t="s">
        <v>2</v>
      </c>
      <c r="G21" s="4">
        <v>1.23</v>
      </c>
      <c r="H21" s="4" t="s">
        <v>3</v>
      </c>
      <c r="I21" s="4">
        <v>34.006</v>
      </c>
      <c r="J21" s="4" t="s">
        <v>9</v>
      </c>
      <c r="K21" s="4"/>
    </row>
    <row r="22" spans="1:12">
      <c r="A22" s="5">
        <v>41396</v>
      </c>
      <c r="B22" s="4" t="s">
        <v>0</v>
      </c>
      <c r="C22" s="4">
        <v>0</v>
      </c>
      <c r="D22" s="4" t="s">
        <v>1</v>
      </c>
      <c r="E22" s="4">
        <v>55531</v>
      </c>
      <c r="F22" s="4" t="s">
        <v>2</v>
      </c>
      <c r="G22" s="4">
        <v>2.12</v>
      </c>
      <c r="H22" s="4" t="s">
        <v>3</v>
      </c>
      <c r="I22" s="4">
        <v>25.652999999999999</v>
      </c>
      <c r="J22" s="4" t="s">
        <v>4</v>
      </c>
      <c r="K22" s="4" t="s">
        <v>5</v>
      </c>
    </row>
    <row r="23" spans="1:12">
      <c r="A23" s="5">
        <v>41396</v>
      </c>
      <c r="B23" s="4" t="s">
        <v>0</v>
      </c>
      <c r="C23" s="4">
        <v>1</v>
      </c>
      <c r="D23" s="4" t="s">
        <v>1</v>
      </c>
      <c r="E23" s="4">
        <v>51641</v>
      </c>
      <c r="F23" s="4" t="s">
        <v>2</v>
      </c>
      <c r="G23" s="4">
        <v>1.97</v>
      </c>
      <c r="H23" s="4" t="s">
        <v>3</v>
      </c>
      <c r="I23" s="4">
        <v>23.856000000000002</v>
      </c>
      <c r="J23" s="4" t="s">
        <v>4</v>
      </c>
      <c r="K23" s="4" t="s">
        <v>5</v>
      </c>
    </row>
    <row r="24" spans="1:12">
      <c r="A24" s="5">
        <v>41396</v>
      </c>
      <c r="B24" s="4" t="s">
        <v>0</v>
      </c>
      <c r="C24" s="4">
        <v>2</v>
      </c>
      <c r="D24" s="4" t="s">
        <v>1</v>
      </c>
      <c r="E24" s="4">
        <v>29270</v>
      </c>
      <c r="F24" s="4" t="s">
        <v>2</v>
      </c>
      <c r="G24" s="4">
        <v>1.1200000000000001</v>
      </c>
      <c r="H24" s="4" t="s">
        <v>3</v>
      </c>
      <c r="I24" s="4">
        <v>30.33</v>
      </c>
      <c r="J24" s="4" t="s">
        <v>6</v>
      </c>
      <c r="K24" s="4"/>
      <c r="L24">
        <v>300.89946717881924</v>
      </c>
    </row>
    <row r="25" spans="1:12">
      <c r="A25" s="5">
        <v>41396</v>
      </c>
      <c r="B25" s="4" t="s">
        <v>0</v>
      </c>
      <c r="C25" s="4">
        <v>3</v>
      </c>
      <c r="D25" s="4" t="s">
        <v>1</v>
      </c>
      <c r="E25" s="4">
        <v>14261</v>
      </c>
      <c r="F25" s="4" t="s">
        <v>2</v>
      </c>
      <c r="G25" s="4">
        <v>0.54</v>
      </c>
      <c r="H25" s="4" t="s">
        <v>3</v>
      </c>
      <c r="I25" s="4">
        <v>14.701000000000001</v>
      </c>
      <c r="J25" s="4" t="s">
        <v>7</v>
      </c>
      <c r="K25" s="4"/>
    </row>
    <row r="26" spans="1:12">
      <c r="A26" s="5">
        <v>41396</v>
      </c>
      <c r="B26" s="4" t="s">
        <v>0</v>
      </c>
      <c r="C26" s="4">
        <v>4</v>
      </c>
      <c r="D26" s="4" t="s">
        <v>1</v>
      </c>
      <c r="E26" s="4">
        <v>15229</v>
      </c>
      <c r="F26" s="4" t="s">
        <v>2</v>
      </c>
      <c r="G26" s="4">
        <v>0.57999999999999996</v>
      </c>
      <c r="H26" s="4" t="s">
        <v>3</v>
      </c>
      <c r="I26" s="4">
        <v>8.0939999999999994</v>
      </c>
      <c r="J26" s="4" t="s">
        <v>8</v>
      </c>
      <c r="K26" s="4"/>
    </row>
    <row r="27" spans="1:12">
      <c r="A27" s="5">
        <v>41396</v>
      </c>
      <c r="B27" s="4" t="s">
        <v>0</v>
      </c>
      <c r="C27" s="4">
        <v>5</v>
      </c>
      <c r="D27" s="4" t="s">
        <v>1</v>
      </c>
      <c r="E27" s="4">
        <v>32059</v>
      </c>
      <c r="F27" s="4" t="s">
        <v>2</v>
      </c>
      <c r="G27" s="4">
        <v>1.22</v>
      </c>
      <c r="H27" s="4" t="s">
        <v>3</v>
      </c>
      <c r="I27" s="4">
        <v>33.872999999999998</v>
      </c>
      <c r="J27" s="4" t="s">
        <v>9</v>
      </c>
      <c r="K27" s="4"/>
    </row>
    <row r="28" spans="1:12">
      <c r="A28" s="5">
        <v>41408</v>
      </c>
      <c r="B28" s="4" t="s">
        <v>0</v>
      </c>
      <c r="C28" s="4">
        <v>0</v>
      </c>
      <c r="D28" s="4" t="s">
        <v>1</v>
      </c>
      <c r="E28" s="4">
        <v>53317</v>
      </c>
      <c r="F28" s="4" t="s">
        <v>2</v>
      </c>
      <c r="G28" s="4">
        <v>2.0299999999999998</v>
      </c>
      <c r="H28" s="4" t="s">
        <v>3</v>
      </c>
      <c r="I28" s="4">
        <v>24.63</v>
      </c>
      <c r="J28" s="4" t="s">
        <v>4</v>
      </c>
      <c r="K28" s="4" t="s">
        <v>5</v>
      </c>
    </row>
    <row r="29" spans="1:12">
      <c r="A29" s="5">
        <v>41408</v>
      </c>
      <c r="B29" s="4" t="s">
        <v>0</v>
      </c>
      <c r="C29" s="4">
        <v>1</v>
      </c>
      <c r="D29" s="4" t="s">
        <v>1</v>
      </c>
      <c r="E29" s="4"/>
      <c r="F29" s="4" t="s">
        <v>2</v>
      </c>
      <c r="G29" s="4">
        <v>2</v>
      </c>
      <c r="H29" s="4" t="s">
        <v>3</v>
      </c>
      <c r="I29" s="4">
        <v>24.233000000000001</v>
      </c>
      <c r="J29" s="4" t="s">
        <v>4</v>
      </c>
      <c r="K29" s="4" t="s">
        <v>5</v>
      </c>
    </row>
    <row r="30" spans="1:12">
      <c r="A30" s="5">
        <v>41408</v>
      </c>
      <c r="B30" s="4" t="s">
        <v>0</v>
      </c>
      <c r="C30" s="4">
        <v>2</v>
      </c>
      <c r="D30" s="4" t="s">
        <v>1</v>
      </c>
      <c r="E30" s="4">
        <v>29609</v>
      </c>
      <c r="F30" s="4" t="s">
        <v>2</v>
      </c>
      <c r="G30" s="4">
        <v>1.1299999999999999</v>
      </c>
      <c r="H30" s="4" t="s">
        <v>3</v>
      </c>
      <c r="I30" s="4">
        <v>30.782</v>
      </c>
      <c r="J30" s="4" t="s">
        <v>6</v>
      </c>
      <c r="K30" s="4"/>
      <c r="L30">
        <v>305.31440269484568</v>
      </c>
    </row>
    <row r="31" spans="1:12">
      <c r="A31" s="5">
        <v>41408</v>
      </c>
      <c r="B31" s="4" t="s">
        <v>0</v>
      </c>
      <c r="C31" s="4">
        <v>3</v>
      </c>
      <c r="D31" s="4" t="s">
        <v>1</v>
      </c>
      <c r="E31" s="4">
        <v>14262</v>
      </c>
      <c r="F31" s="4" t="s">
        <v>2</v>
      </c>
      <c r="G31" s="4">
        <v>0.54</v>
      </c>
      <c r="H31" s="4" t="s">
        <v>3</v>
      </c>
      <c r="I31" s="4">
        <v>14.702999999999999</v>
      </c>
      <c r="J31" s="4" t="s">
        <v>7</v>
      </c>
      <c r="K31" s="4"/>
    </row>
    <row r="32" spans="1:12">
      <c r="A32" s="5">
        <v>41408</v>
      </c>
      <c r="B32" s="4" t="s">
        <v>0</v>
      </c>
      <c r="C32" s="4">
        <v>4</v>
      </c>
      <c r="D32" s="4" t="s">
        <v>1</v>
      </c>
      <c r="E32" s="4">
        <v>15303</v>
      </c>
      <c r="F32" s="4" t="s">
        <v>2</v>
      </c>
      <c r="G32" s="4">
        <v>0.57999999999999996</v>
      </c>
      <c r="H32" s="4" t="s">
        <v>3</v>
      </c>
      <c r="I32" s="4">
        <v>8.3759999999999994</v>
      </c>
      <c r="J32" s="4" t="s">
        <v>8</v>
      </c>
      <c r="K32" s="4"/>
    </row>
    <row r="33" spans="1:12">
      <c r="A33" s="5">
        <v>41408</v>
      </c>
      <c r="B33" s="4" t="s">
        <v>0</v>
      </c>
      <c r="C33" s="4">
        <v>5</v>
      </c>
      <c r="D33" s="4" t="s">
        <v>1</v>
      </c>
      <c r="E33" s="4">
        <v>32518</v>
      </c>
      <c r="F33" s="4" t="s">
        <v>2</v>
      </c>
      <c r="G33" s="4">
        <v>1.24</v>
      </c>
      <c r="H33" s="4" t="s">
        <v>3</v>
      </c>
      <c r="I33" s="4">
        <v>34.698999999999998</v>
      </c>
      <c r="J33" s="4" t="s">
        <v>9</v>
      </c>
      <c r="K33" s="4"/>
    </row>
    <row r="34" spans="1:12">
      <c r="A34" s="5">
        <v>41408</v>
      </c>
      <c r="B34" s="4" t="s">
        <v>0</v>
      </c>
      <c r="C34" s="4">
        <v>0</v>
      </c>
      <c r="D34" s="4" t="s">
        <v>1</v>
      </c>
      <c r="E34" s="4">
        <v>53551</v>
      </c>
      <c r="F34" s="4" t="s">
        <v>2</v>
      </c>
      <c r="G34" s="4">
        <v>2.04</v>
      </c>
      <c r="H34" s="4" t="s">
        <v>3</v>
      </c>
      <c r="I34" s="4">
        <v>24.738</v>
      </c>
      <c r="J34" s="4" t="s">
        <v>4</v>
      </c>
      <c r="K34" s="4" t="s">
        <v>5</v>
      </c>
    </row>
    <row r="35" spans="1:12">
      <c r="A35" s="5">
        <v>41408</v>
      </c>
      <c r="B35" s="4" t="s">
        <v>0</v>
      </c>
      <c r="C35" s="4">
        <v>1</v>
      </c>
      <c r="D35" s="4" t="s">
        <v>1</v>
      </c>
      <c r="E35" s="4">
        <v>52617</v>
      </c>
      <c r="F35" s="4" t="s">
        <v>2</v>
      </c>
      <c r="G35" s="4">
        <v>2.0099999999999998</v>
      </c>
      <c r="H35" s="4" t="s">
        <v>3</v>
      </c>
      <c r="I35" s="4">
        <v>24.306999999999999</v>
      </c>
      <c r="J35" s="4" t="s">
        <v>4</v>
      </c>
      <c r="K35" s="4" t="s">
        <v>5</v>
      </c>
    </row>
    <row r="36" spans="1:12">
      <c r="A36" s="5">
        <v>41408</v>
      </c>
      <c r="B36" s="4" t="s">
        <v>0</v>
      </c>
      <c r="C36" s="4">
        <v>2</v>
      </c>
      <c r="D36" s="4" t="s">
        <v>1</v>
      </c>
      <c r="E36" s="4">
        <v>29449</v>
      </c>
      <c r="F36" s="4" t="s">
        <v>2</v>
      </c>
      <c r="G36" s="4">
        <v>1.1200000000000001</v>
      </c>
      <c r="H36" s="4" t="s">
        <v>3</v>
      </c>
      <c r="I36" s="4">
        <v>30.568999999999999</v>
      </c>
      <c r="J36" s="4" t="s">
        <v>6</v>
      </c>
      <c r="K36" s="4"/>
      <c r="L36">
        <v>303.20324625140069</v>
      </c>
    </row>
    <row r="37" spans="1:12">
      <c r="A37" s="1">
        <v>41408</v>
      </c>
      <c r="B37" t="s">
        <v>0</v>
      </c>
      <c r="C37">
        <v>3</v>
      </c>
      <c r="D37" t="s">
        <v>1</v>
      </c>
      <c r="E37">
        <v>14262</v>
      </c>
      <c r="F37" t="s">
        <v>2</v>
      </c>
      <c r="G37">
        <v>0.54</v>
      </c>
      <c r="H37" t="s">
        <v>3</v>
      </c>
      <c r="I37">
        <v>14.702999999999999</v>
      </c>
      <c r="J37" t="s">
        <v>7</v>
      </c>
    </row>
    <row r="38" spans="1:12">
      <c r="A38" s="1">
        <v>41408</v>
      </c>
      <c r="B38" t="s">
        <v>0</v>
      </c>
      <c r="C38">
        <v>4</v>
      </c>
      <c r="D38" t="s">
        <v>1</v>
      </c>
      <c r="E38">
        <v>15311</v>
      </c>
      <c r="F38" t="s">
        <v>2</v>
      </c>
      <c r="G38">
        <v>0.57999999999999996</v>
      </c>
      <c r="H38" t="s">
        <v>3</v>
      </c>
      <c r="I38">
        <v>8.407</v>
      </c>
      <c r="J38" t="s">
        <v>8</v>
      </c>
    </row>
    <row r="39" spans="1:12">
      <c r="A39" s="1">
        <v>41408</v>
      </c>
      <c r="B39" t="s">
        <v>0</v>
      </c>
      <c r="C39">
        <v>5</v>
      </c>
      <c r="D39" t="s">
        <v>1</v>
      </c>
      <c r="E39">
        <v>32527</v>
      </c>
      <c r="F39" t="s">
        <v>2</v>
      </c>
      <c r="G39">
        <v>1.24</v>
      </c>
      <c r="H39" t="s">
        <v>3</v>
      </c>
      <c r="I39">
        <v>34.715000000000003</v>
      </c>
      <c r="J39" t="s">
        <v>9</v>
      </c>
    </row>
    <row r="40" spans="1:12">
      <c r="A40" s="1">
        <v>41417</v>
      </c>
      <c r="B40" t="s">
        <v>0</v>
      </c>
      <c r="C40">
        <v>0</v>
      </c>
      <c r="D40" t="s">
        <v>1</v>
      </c>
      <c r="E40">
        <v>54992</v>
      </c>
      <c r="F40" t="s">
        <v>2</v>
      </c>
      <c r="G40">
        <v>2.1</v>
      </c>
      <c r="H40" t="s">
        <v>3</v>
      </c>
      <c r="I40">
        <v>25.404</v>
      </c>
      <c r="J40" t="s">
        <v>4</v>
      </c>
      <c r="K40" t="s">
        <v>5</v>
      </c>
    </row>
    <row r="41" spans="1:12">
      <c r="A41" s="1">
        <v>41417</v>
      </c>
      <c r="B41" t="s">
        <v>0</v>
      </c>
      <c r="C41">
        <v>1</v>
      </c>
      <c r="D41" t="s">
        <v>1</v>
      </c>
      <c r="E41">
        <v>50569</v>
      </c>
      <c r="F41" t="s">
        <v>2</v>
      </c>
      <c r="G41">
        <v>1.93</v>
      </c>
      <c r="H41" t="s">
        <v>3</v>
      </c>
      <c r="I41">
        <v>23.361000000000001</v>
      </c>
      <c r="J41" t="s">
        <v>4</v>
      </c>
      <c r="K41" t="s">
        <v>5</v>
      </c>
    </row>
    <row r="42" spans="1:12">
      <c r="A42" s="1">
        <v>41417</v>
      </c>
      <c r="B42" t="s">
        <v>0</v>
      </c>
      <c r="C42">
        <v>2</v>
      </c>
      <c r="D42" t="s">
        <v>1</v>
      </c>
      <c r="E42">
        <v>29350</v>
      </c>
      <c r="F42" t="s">
        <v>2</v>
      </c>
      <c r="G42">
        <v>1.1200000000000001</v>
      </c>
      <c r="H42" t="s">
        <v>3</v>
      </c>
      <c r="I42">
        <v>30.436</v>
      </c>
      <c r="J42" t="s">
        <v>6</v>
      </c>
      <c r="L42">
        <f>Tides!H9</f>
        <v>300.93690343344315</v>
      </c>
    </row>
    <row r="43" spans="1:12">
      <c r="A43" s="1">
        <v>41417</v>
      </c>
      <c r="B43" t="s">
        <v>0</v>
      </c>
      <c r="C43">
        <v>3</v>
      </c>
      <c r="D43" t="s">
        <v>1</v>
      </c>
      <c r="E43">
        <v>14261</v>
      </c>
      <c r="F43" t="s">
        <v>2</v>
      </c>
      <c r="G43">
        <v>0.54</v>
      </c>
      <c r="H43" t="s">
        <v>38</v>
      </c>
      <c r="I43">
        <v>14.701000000000001</v>
      </c>
      <c r="J43" t="s">
        <v>7</v>
      </c>
    </row>
    <row r="44" spans="1:12">
      <c r="A44" s="1">
        <v>41417</v>
      </c>
      <c r="B44" t="s">
        <v>0</v>
      </c>
      <c r="C44">
        <v>4</v>
      </c>
      <c r="D44" t="s">
        <v>1</v>
      </c>
      <c r="E44">
        <v>15106</v>
      </c>
      <c r="F44" t="s">
        <v>2</v>
      </c>
      <c r="G44">
        <v>0.57999999999999996</v>
      </c>
      <c r="H44" t="s">
        <v>3</v>
      </c>
      <c r="I44">
        <v>7.625</v>
      </c>
      <c r="J44" t="s">
        <v>8</v>
      </c>
    </row>
    <row r="45" spans="1:12">
      <c r="A45" s="1">
        <v>41417</v>
      </c>
      <c r="B45" t="s">
        <v>0</v>
      </c>
      <c r="C45">
        <v>0</v>
      </c>
      <c r="D45" t="s">
        <v>1</v>
      </c>
      <c r="E45">
        <v>52414</v>
      </c>
      <c r="F45" t="s">
        <v>2</v>
      </c>
      <c r="G45">
        <v>2</v>
      </c>
      <c r="H45" t="s">
        <v>3</v>
      </c>
      <c r="I45">
        <v>24.213000000000001</v>
      </c>
      <c r="J45" t="s">
        <v>4</v>
      </c>
      <c r="K45" t="s">
        <v>5</v>
      </c>
    </row>
    <row r="46" spans="1:12">
      <c r="A46" s="1">
        <v>41417</v>
      </c>
      <c r="B46" t="s">
        <v>0</v>
      </c>
      <c r="C46">
        <v>1</v>
      </c>
      <c r="D46" t="s">
        <v>1</v>
      </c>
      <c r="E46">
        <v>50422</v>
      </c>
      <c r="F46" t="s">
        <v>2</v>
      </c>
      <c r="G46">
        <v>1.92</v>
      </c>
      <c r="H46" t="s">
        <v>3</v>
      </c>
      <c r="I46">
        <v>23.292999999999999</v>
      </c>
      <c r="J46" t="s">
        <v>4</v>
      </c>
      <c r="K46" t="s">
        <v>5</v>
      </c>
    </row>
    <row r="47" spans="1:12">
      <c r="A47" s="1">
        <v>41417</v>
      </c>
      <c r="B47" t="s">
        <v>0</v>
      </c>
      <c r="C47">
        <v>2</v>
      </c>
      <c r="D47" t="s">
        <v>1</v>
      </c>
      <c r="E47">
        <v>29603</v>
      </c>
      <c r="F47" t="s">
        <v>2</v>
      </c>
      <c r="G47">
        <v>1.1299999999999999</v>
      </c>
      <c r="H47" t="s">
        <v>3</v>
      </c>
      <c r="I47">
        <v>30.774000000000001</v>
      </c>
      <c r="J47" t="s">
        <v>6</v>
      </c>
      <c r="L47">
        <f>Tides!H10</f>
        <v>304.28701282543864</v>
      </c>
    </row>
    <row r="48" spans="1:12">
      <c r="A48" s="1">
        <v>41417</v>
      </c>
      <c r="B48" t="s">
        <v>0</v>
      </c>
      <c r="C48">
        <v>3</v>
      </c>
      <c r="D48" t="s">
        <v>1</v>
      </c>
      <c r="E48">
        <v>14261</v>
      </c>
      <c r="F48" t="s">
        <v>2</v>
      </c>
      <c r="G48">
        <v>0.54</v>
      </c>
      <c r="H48" t="s">
        <v>3</v>
      </c>
      <c r="I48">
        <v>14.701000000000001</v>
      </c>
      <c r="J48" t="s">
        <v>7</v>
      </c>
    </row>
    <row r="49" spans="1:12">
      <c r="A49" s="1">
        <v>41417</v>
      </c>
      <c r="B49" t="s">
        <v>0</v>
      </c>
      <c r="C49">
        <v>4</v>
      </c>
      <c r="D49" t="s">
        <v>1</v>
      </c>
      <c r="E49">
        <v>15303</v>
      </c>
      <c r="F49" t="s">
        <v>2</v>
      </c>
      <c r="G49">
        <v>0.57999999999999996</v>
      </c>
      <c r="H49" t="s">
        <v>3</v>
      </c>
      <c r="I49">
        <v>8.3759999999999994</v>
      </c>
      <c r="J49" t="s">
        <v>8</v>
      </c>
    </row>
    <row r="50" spans="1:12">
      <c r="A50" s="1">
        <v>41417</v>
      </c>
      <c r="B50" t="s">
        <v>0</v>
      </c>
      <c r="C50">
        <v>5</v>
      </c>
      <c r="D50" t="s">
        <v>1</v>
      </c>
      <c r="E50">
        <v>32808</v>
      </c>
      <c r="F50" t="s">
        <v>2</v>
      </c>
      <c r="G50">
        <v>1.25</v>
      </c>
      <c r="H50" t="s">
        <v>3</v>
      </c>
      <c r="I50">
        <v>35.220999999999997</v>
      </c>
      <c r="J50" t="s">
        <v>9</v>
      </c>
    </row>
    <row r="51" spans="1:12">
      <c r="A51" s="1">
        <v>41471</v>
      </c>
      <c r="B51" t="s">
        <v>0</v>
      </c>
      <c r="C51">
        <v>0</v>
      </c>
      <c r="D51" t="s">
        <v>1</v>
      </c>
      <c r="E51">
        <v>57383</v>
      </c>
      <c r="F51" t="s">
        <v>2</v>
      </c>
      <c r="G51">
        <v>2.19</v>
      </c>
      <c r="H51" t="s">
        <v>3</v>
      </c>
      <c r="I51">
        <v>26.509</v>
      </c>
      <c r="J51" t="s">
        <v>4</v>
      </c>
      <c r="K51" t="s">
        <v>5</v>
      </c>
    </row>
    <row r="52" spans="1:12">
      <c r="A52" s="1">
        <v>41471</v>
      </c>
      <c r="B52" t="s">
        <v>0</v>
      </c>
      <c r="C52">
        <v>1</v>
      </c>
      <c r="D52" t="s">
        <v>1</v>
      </c>
      <c r="E52">
        <v>51135</v>
      </c>
      <c r="F52" t="s">
        <v>2</v>
      </c>
      <c r="G52">
        <v>1.95</v>
      </c>
      <c r="H52" t="s">
        <v>3</v>
      </c>
      <c r="I52">
        <v>23.622</v>
      </c>
      <c r="J52" t="s">
        <v>4</v>
      </c>
      <c r="K52" t="s">
        <v>5</v>
      </c>
    </row>
    <row r="53" spans="1:12">
      <c r="A53" s="1">
        <v>41471</v>
      </c>
      <c r="B53" t="s">
        <v>0</v>
      </c>
      <c r="C53">
        <v>2</v>
      </c>
      <c r="D53" t="s">
        <v>1</v>
      </c>
      <c r="E53">
        <v>48030</v>
      </c>
      <c r="F53" t="s">
        <v>2</v>
      </c>
      <c r="G53">
        <v>1.83</v>
      </c>
      <c r="H53" t="s">
        <v>3</v>
      </c>
      <c r="I53">
        <v>55.377000000000002</v>
      </c>
      <c r="J53" t="s">
        <v>6</v>
      </c>
      <c r="L53">
        <f>Tides!H11</f>
        <v>548.31261535998954</v>
      </c>
    </row>
    <row r="54" spans="1:12">
      <c r="A54" s="1">
        <v>41471</v>
      </c>
      <c r="B54" t="s">
        <v>0</v>
      </c>
      <c r="C54">
        <v>3</v>
      </c>
      <c r="D54" t="s">
        <v>1</v>
      </c>
      <c r="E54">
        <v>14247</v>
      </c>
      <c r="F54" t="s">
        <v>2</v>
      </c>
      <c r="G54">
        <v>0.54</v>
      </c>
      <c r="H54" t="s">
        <v>3</v>
      </c>
      <c r="I54">
        <v>14.673999999999999</v>
      </c>
      <c r="J54" t="s">
        <v>7</v>
      </c>
    </row>
    <row r="55" spans="1:12">
      <c r="A55" s="1">
        <v>41471</v>
      </c>
      <c r="B55" t="s">
        <v>0</v>
      </c>
      <c r="C55">
        <v>4</v>
      </c>
      <c r="D55" t="s">
        <v>1</v>
      </c>
      <c r="E55">
        <v>14767</v>
      </c>
      <c r="F55" t="s">
        <v>2</v>
      </c>
      <c r="G55">
        <v>0.56000000000000005</v>
      </c>
      <c r="H55" t="s">
        <v>3</v>
      </c>
      <c r="I55">
        <v>6.3319999999999999</v>
      </c>
      <c r="J55" t="s">
        <v>8</v>
      </c>
    </row>
    <row r="56" spans="1:12">
      <c r="A56" s="1">
        <v>41471</v>
      </c>
      <c r="B56" t="s">
        <v>0</v>
      </c>
      <c r="C56">
        <v>5</v>
      </c>
      <c r="D56" t="s">
        <v>1</v>
      </c>
      <c r="E56">
        <v>34658</v>
      </c>
      <c r="F56" t="s">
        <v>2</v>
      </c>
      <c r="G56">
        <v>1.32</v>
      </c>
      <c r="H56" t="s">
        <v>3</v>
      </c>
      <c r="I56">
        <v>38.549999999999997</v>
      </c>
      <c r="J56" t="s">
        <v>9</v>
      </c>
    </row>
    <row r="57" spans="1:12">
      <c r="A57" s="1">
        <v>41471</v>
      </c>
      <c r="B57" t="s">
        <v>0</v>
      </c>
      <c r="C57">
        <v>0</v>
      </c>
      <c r="D57" t="s">
        <v>1</v>
      </c>
      <c r="E57">
        <v>55345</v>
      </c>
      <c r="F57" t="s">
        <v>2</v>
      </c>
      <c r="G57">
        <v>2.11</v>
      </c>
      <c r="H57" t="s">
        <v>3</v>
      </c>
      <c r="I57">
        <v>25.567</v>
      </c>
      <c r="J57" t="s">
        <v>4</v>
      </c>
      <c r="K57" t="s">
        <v>5</v>
      </c>
    </row>
    <row r="58" spans="1:12">
      <c r="A58" s="1">
        <v>41471</v>
      </c>
      <c r="B58" t="s">
        <v>0</v>
      </c>
      <c r="C58">
        <v>1</v>
      </c>
      <c r="D58" t="s">
        <v>1</v>
      </c>
      <c r="E58">
        <v>53674</v>
      </c>
      <c r="F58" t="s">
        <v>2</v>
      </c>
      <c r="G58">
        <v>2.0499999999999998</v>
      </c>
      <c r="H58" t="s">
        <v>3</v>
      </c>
      <c r="I58">
        <v>24.795000000000002</v>
      </c>
      <c r="J58" t="s">
        <v>4</v>
      </c>
      <c r="K58" t="s">
        <v>5</v>
      </c>
    </row>
    <row r="59" spans="1:12">
      <c r="A59" s="1">
        <v>41471</v>
      </c>
      <c r="B59" t="s">
        <v>0</v>
      </c>
      <c r="C59">
        <v>2</v>
      </c>
      <c r="D59" t="s">
        <v>1</v>
      </c>
      <c r="E59">
        <v>48036</v>
      </c>
      <c r="F59" t="s">
        <v>2</v>
      </c>
      <c r="G59">
        <v>1.83</v>
      </c>
      <c r="H59" t="s">
        <v>3</v>
      </c>
      <c r="I59">
        <v>55.384999999999998</v>
      </c>
      <c r="J59" t="s">
        <v>6</v>
      </c>
      <c r="L59">
        <f>Tides!H12</f>
        <v>548.3918136262547</v>
      </c>
    </row>
    <row r="60" spans="1:12">
      <c r="A60" s="1">
        <v>41471</v>
      </c>
      <c r="B60" t="s">
        <v>0</v>
      </c>
      <c r="C60">
        <v>3</v>
      </c>
      <c r="D60" t="s">
        <v>1</v>
      </c>
      <c r="E60">
        <v>14259</v>
      </c>
      <c r="F60" t="s">
        <v>2</v>
      </c>
      <c r="G60">
        <v>0.54</v>
      </c>
      <c r="H60" t="s">
        <v>3</v>
      </c>
      <c r="I60">
        <v>14.696999999999999</v>
      </c>
      <c r="J60" t="s">
        <v>7</v>
      </c>
    </row>
    <row r="61" spans="1:12">
      <c r="A61" s="1">
        <v>41471</v>
      </c>
      <c r="B61" t="s">
        <v>0</v>
      </c>
      <c r="C61">
        <v>4</v>
      </c>
      <c r="D61" t="s">
        <v>1</v>
      </c>
      <c r="E61">
        <v>14916</v>
      </c>
      <c r="F61" t="s">
        <v>2</v>
      </c>
      <c r="G61">
        <v>0.56999999999999995</v>
      </c>
      <c r="H61" t="s">
        <v>3</v>
      </c>
      <c r="I61">
        <v>6.9</v>
      </c>
      <c r="J61" t="s">
        <v>8</v>
      </c>
    </row>
    <row r="62" spans="1:12">
      <c r="A62" s="1">
        <v>41471</v>
      </c>
      <c r="B62" t="s">
        <v>0</v>
      </c>
      <c r="C62">
        <v>5</v>
      </c>
      <c r="D62" t="s">
        <v>1</v>
      </c>
      <c r="E62">
        <v>34109</v>
      </c>
      <c r="F62" t="s">
        <v>2</v>
      </c>
      <c r="G62">
        <v>1.3</v>
      </c>
      <c r="H62" t="s">
        <v>3</v>
      </c>
      <c r="I62">
        <v>37.561999999999998</v>
      </c>
      <c r="J62" t="s">
        <v>9</v>
      </c>
    </row>
    <row r="63" spans="1:12">
      <c r="A63" s="1"/>
      <c r="L63" s="8" t="s">
        <v>47</v>
      </c>
    </row>
    <row r="64" spans="1:12">
      <c r="A64" s="1"/>
      <c r="L64" s="20" t="s">
        <v>48</v>
      </c>
    </row>
    <row r="65" spans="1:12">
      <c r="A65" s="1">
        <v>41624</v>
      </c>
      <c r="B65" t="s">
        <v>0</v>
      </c>
      <c r="C65">
        <v>0</v>
      </c>
      <c r="D65" t="s">
        <v>1</v>
      </c>
      <c r="E65">
        <v>56506</v>
      </c>
      <c r="F65" t="s">
        <v>2</v>
      </c>
      <c r="G65">
        <v>2.16</v>
      </c>
      <c r="H65" t="s">
        <v>3</v>
      </c>
      <c r="I65">
        <v>26.103999999999999</v>
      </c>
      <c r="J65" t="s">
        <v>4</v>
      </c>
      <c r="K65" t="s">
        <v>5</v>
      </c>
    </row>
    <row r="66" spans="1:12">
      <c r="A66" s="1">
        <v>41624</v>
      </c>
      <c r="B66" t="s">
        <v>0</v>
      </c>
      <c r="C66">
        <v>1</v>
      </c>
      <c r="D66" t="s">
        <v>1</v>
      </c>
      <c r="E66">
        <v>56023</v>
      </c>
      <c r="F66" t="s">
        <v>2</v>
      </c>
      <c r="G66">
        <v>2.14</v>
      </c>
      <c r="H66" t="s">
        <v>3</v>
      </c>
      <c r="I66">
        <v>25.88</v>
      </c>
      <c r="J66" t="s">
        <v>4</v>
      </c>
      <c r="K66" t="s">
        <v>5</v>
      </c>
    </row>
    <row r="67" spans="1:12">
      <c r="A67" s="1">
        <v>41624</v>
      </c>
      <c r="B67" t="s">
        <v>0</v>
      </c>
      <c r="C67">
        <v>2</v>
      </c>
      <c r="D67" t="s">
        <v>1</v>
      </c>
      <c r="E67">
        <v>28502</v>
      </c>
      <c r="F67" t="s">
        <v>2</v>
      </c>
      <c r="G67">
        <v>1.0900000000000001</v>
      </c>
      <c r="H67" t="s">
        <v>3</v>
      </c>
      <c r="I67">
        <v>29.303999999999998</v>
      </c>
      <c r="J67" t="s">
        <v>6</v>
      </c>
      <c r="L67">
        <f>Tides!H15</f>
        <v>290.4662612609971</v>
      </c>
    </row>
    <row r="68" spans="1:12">
      <c r="A68" s="1">
        <v>41624</v>
      </c>
      <c r="B68" t="s">
        <v>0</v>
      </c>
      <c r="C68">
        <v>3</v>
      </c>
      <c r="D68" t="s">
        <v>1</v>
      </c>
      <c r="E68">
        <v>14293</v>
      </c>
      <c r="F68" t="s">
        <v>2</v>
      </c>
      <c r="G68">
        <v>0.55000000000000004</v>
      </c>
      <c r="H68" t="s">
        <v>3</v>
      </c>
      <c r="I68">
        <v>14.762</v>
      </c>
      <c r="J68" t="s">
        <v>7</v>
      </c>
    </row>
    <row r="69" spans="1:12">
      <c r="A69" s="1">
        <v>41624</v>
      </c>
      <c r="B69" t="s">
        <v>0</v>
      </c>
      <c r="C69">
        <v>4</v>
      </c>
      <c r="D69" t="s">
        <v>1</v>
      </c>
      <c r="E69">
        <v>15308</v>
      </c>
      <c r="F69" t="s">
        <v>2</v>
      </c>
      <c r="G69">
        <v>0.57999999999999996</v>
      </c>
      <c r="H69" t="s">
        <v>3</v>
      </c>
      <c r="I69">
        <v>8.3949999999999996</v>
      </c>
      <c r="J69" t="s">
        <v>8</v>
      </c>
    </row>
    <row r="70" spans="1:12">
      <c r="A70" s="1">
        <v>41624</v>
      </c>
      <c r="B70" t="s">
        <v>0</v>
      </c>
      <c r="C70">
        <v>5</v>
      </c>
      <c r="D70" t="s">
        <v>1</v>
      </c>
      <c r="E70">
        <v>18327</v>
      </c>
      <c r="F70" t="s">
        <v>2</v>
      </c>
      <c r="G70">
        <v>0.7</v>
      </c>
      <c r="H70" t="s">
        <v>3</v>
      </c>
      <c r="I70">
        <v>9.1609999999999996</v>
      </c>
      <c r="J70" t="s">
        <v>9</v>
      </c>
    </row>
    <row r="72" spans="1:12">
      <c r="L72" s="8" t="s">
        <v>36</v>
      </c>
    </row>
    <row r="73" spans="1:12">
      <c r="L73" s="8"/>
    </row>
    <row r="74" spans="1:12">
      <c r="A74" s="16" t="s">
        <v>41</v>
      </c>
      <c r="L74" s="8" t="s">
        <v>37</v>
      </c>
    </row>
    <row r="75" spans="1:12">
      <c r="A75" s="1">
        <v>41550</v>
      </c>
      <c r="B75" t="s">
        <v>0</v>
      </c>
      <c r="C75">
        <v>0</v>
      </c>
      <c r="D75" t="s">
        <v>1</v>
      </c>
      <c r="E75">
        <v>53253</v>
      </c>
      <c r="F75" t="s">
        <v>2</v>
      </c>
      <c r="G75">
        <v>2.0299999999999998</v>
      </c>
      <c r="H75" t="s">
        <v>3</v>
      </c>
      <c r="I75">
        <v>24.600999999999999</v>
      </c>
      <c r="J75" t="s">
        <v>4</v>
      </c>
      <c r="K75" t="s">
        <v>5</v>
      </c>
    </row>
    <row r="76" spans="1:12">
      <c r="A76" s="1">
        <v>41550</v>
      </c>
      <c r="B76" t="s">
        <v>0</v>
      </c>
      <c r="C76">
        <v>1</v>
      </c>
      <c r="D76" t="s">
        <v>1</v>
      </c>
      <c r="E76">
        <v>53229</v>
      </c>
      <c r="F76" t="s">
        <v>2</v>
      </c>
      <c r="G76">
        <v>2.0299999999999998</v>
      </c>
      <c r="H76" t="s">
        <v>3</v>
      </c>
      <c r="I76">
        <v>24.59</v>
      </c>
      <c r="J76" t="s">
        <v>4</v>
      </c>
      <c r="K76" t="s">
        <v>5</v>
      </c>
    </row>
    <row r="77" spans="1:12">
      <c r="A77" s="1">
        <v>41550</v>
      </c>
      <c r="B77" t="s">
        <v>0</v>
      </c>
      <c r="C77">
        <v>2</v>
      </c>
      <c r="D77" t="s">
        <v>1</v>
      </c>
      <c r="E77">
        <v>29646</v>
      </c>
      <c r="F77" t="s">
        <v>2</v>
      </c>
      <c r="G77">
        <v>1.1299999999999999</v>
      </c>
      <c r="H77" t="s">
        <v>3</v>
      </c>
      <c r="I77">
        <v>30.832000000000001</v>
      </c>
      <c r="J77" t="s">
        <v>6</v>
      </c>
      <c r="L77">
        <f>Tides!H13</f>
        <v>304.58331418658372</v>
      </c>
    </row>
    <row r="78" spans="1:12">
      <c r="A78" s="1">
        <v>41550</v>
      </c>
      <c r="B78" t="s">
        <v>0</v>
      </c>
      <c r="C78">
        <v>3</v>
      </c>
      <c r="D78" t="s">
        <v>1</v>
      </c>
      <c r="E78">
        <v>14434</v>
      </c>
      <c r="F78" t="s">
        <v>2</v>
      </c>
      <c r="G78">
        <v>0.55000000000000004</v>
      </c>
      <c r="H78" t="s">
        <v>3</v>
      </c>
      <c r="I78">
        <v>15.031000000000001</v>
      </c>
      <c r="J78" t="s">
        <v>7</v>
      </c>
    </row>
    <row r="79" spans="1:12">
      <c r="A79" s="1">
        <v>41550</v>
      </c>
      <c r="B79" t="s">
        <v>0</v>
      </c>
      <c r="C79">
        <v>4</v>
      </c>
      <c r="D79" t="s">
        <v>1</v>
      </c>
      <c r="E79">
        <v>15417</v>
      </c>
      <c r="F79" t="s">
        <v>2</v>
      </c>
      <c r="G79">
        <v>0.59</v>
      </c>
      <c r="H79" t="s">
        <v>3</v>
      </c>
      <c r="I79">
        <v>8.8109999999999999</v>
      </c>
      <c r="J79" t="s">
        <v>8</v>
      </c>
    </row>
    <row r="80" spans="1:12">
      <c r="A80" s="1">
        <v>41550</v>
      </c>
      <c r="B80" t="s">
        <v>0</v>
      </c>
      <c r="C80">
        <v>5</v>
      </c>
      <c r="D80" t="s">
        <v>1</v>
      </c>
      <c r="E80">
        <v>18576</v>
      </c>
      <c r="F80" t="s">
        <v>2</v>
      </c>
      <c r="G80">
        <v>0.71</v>
      </c>
      <c r="H80" t="s">
        <v>3</v>
      </c>
      <c r="I80">
        <v>9.609</v>
      </c>
      <c r="J80" t="s">
        <v>9</v>
      </c>
    </row>
    <row r="83" spans="1:12">
      <c r="L83" s="8" t="s">
        <v>36</v>
      </c>
    </row>
    <row r="84" spans="1:12">
      <c r="L84" s="8"/>
    </row>
    <row r="85" spans="1:12">
      <c r="A85" s="16" t="s">
        <v>44</v>
      </c>
      <c r="L85" s="8" t="s">
        <v>37</v>
      </c>
    </row>
    <row r="86" spans="1:12">
      <c r="A86" s="1">
        <v>41624</v>
      </c>
      <c r="B86" t="s">
        <v>0</v>
      </c>
      <c r="C86">
        <v>0</v>
      </c>
      <c r="D86" t="s">
        <v>1</v>
      </c>
      <c r="E86">
        <v>57158</v>
      </c>
      <c r="F86" t="s">
        <v>2</v>
      </c>
      <c r="G86">
        <v>2.1800000000000002</v>
      </c>
      <c r="H86" t="s">
        <v>3</v>
      </c>
      <c r="I86">
        <v>26.405000000000001</v>
      </c>
      <c r="J86" t="s">
        <v>4</v>
      </c>
      <c r="K86" t="s">
        <v>5</v>
      </c>
      <c r="L86" s="8"/>
    </row>
    <row r="87" spans="1:12">
      <c r="A87" s="1">
        <v>41624</v>
      </c>
      <c r="B87" t="s">
        <v>0</v>
      </c>
      <c r="C87">
        <v>1</v>
      </c>
      <c r="D87" t="s">
        <v>1</v>
      </c>
      <c r="E87">
        <v>57334</v>
      </c>
      <c r="F87" t="s">
        <v>2</v>
      </c>
      <c r="G87">
        <v>2.19</v>
      </c>
      <c r="H87" t="s">
        <v>3</v>
      </c>
      <c r="I87">
        <v>26.486000000000001</v>
      </c>
      <c r="J87" t="s">
        <v>4</v>
      </c>
      <c r="K87" t="s">
        <v>5</v>
      </c>
      <c r="L87" s="8"/>
    </row>
    <row r="88" spans="1:12">
      <c r="A88" s="1">
        <v>41624</v>
      </c>
      <c r="B88" t="s">
        <v>0</v>
      </c>
      <c r="C88">
        <v>2</v>
      </c>
      <c r="D88" t="s">
        <v>1</v>
      </c>
      <c r="E88">
        <v>29433</v>
      </c>
      <c r="F88" t="s">
        <v>2</v>
      </c>
      <c r="G88">
        <v>1.1200000000000001</v>
      </c>
      <c r="H88" t="s">
        <v>3</v>
      </c>
      <c r="I88">
        <v>30.547000000000001</v>
      </c>
      <c r="J88" t="s">
        <v>6</v>
      </c>
      <c r="L88">
        <f>Tides!H14</f>
        <v>302.41768030040964</v>
      </c>
    </row>
    <row r="89" spans="1:12">
      <c r="A89" s="1">
        <v>41624</v>
      </c>
      <c r="B89" t="s">
        <v>0</v>
      </c>
      <c r="C89">
        <v>3</v>
      </c>
      <c r="D89" t="s">
        <v>1</v>
      </c>
      <c r="E89">
        <v>14100</v>
      </c>
      <c r="F89" t="s">
        <v>2</v>
      </c>
      <c r="G89">
        <v>0.54</v>
      </c>
      <c r="H89" t="s">
        <v>3</v>
      </c>
      <c r="I89">
        <v>14.394</v>
      </c>
      <c r="J89" t="s">
        <v>7</v>
      </c>
    </row>
    <row r="90" spans="1:12">
      <c r="A90" s="1">
        <v>41624</v>
      </c>
      <c r="B90" t="s">
        <v>0</v>
      </c>
      <c r="C90">
        <v>4</v>
      </c>
      <c r="D90" t="s">
        <v>1</v>
      </c>
      <c r="E90">
        <v>15253</v>
      </c>
      <c r="F90" t="s">
        <v>2</v>
      </c>
      <c r="G90">
        <v>0.57999999999999996</v>
      </c>
      <c r="H90" t="s">
        <v>3</v>
      </c>
      <c r="I90">
        <v>8.1859999999999999</v>
      </c>
      <c r="J90" t="s">
        <v>8</v>
      </c>
    </row>
    <row r="91" spans="1:12">
      <c r="A91" s="1">
        <v>41624</v>
      </c>
      <c r="B91" t="s">
        <v>0</v>
      </c>
      <c r="C91">
        <v>5</v>
      </c>
      <c r="D91" t="s">
        <v>1</v>
      </c>
      <c r="E91">
        <v>18485</v>
      </c>
      <c r="F91" t="s">
        <v>2</v>
      </c>
      <c r="G91">
        <v>0.71</v>
      </c>
      <c r="H91" t="s">
        <v>3</v>
      </c>
      <c r="I91">
        <v>9.4450000000000003</v>
      </c>
      <c r="J91" t="s">
        <v>9</v>
      </c>
    </row>
    <row r="92" spans="1:12">
      <c r="A92" s="1"/>
    </row>
  </sheetData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H16" sqref="H16"/>
    </sheetView>
  </sheetViews>
  <sheetFormatPr defaultColWidth="8.85546875" defaultRowHeight="15"/>
  <cols>
    <col min="1" max="1" width="11.28515625" bestFit="1" customWidth="1"/>
    <col min="2" max="2" width="12.85546875" bestFit="1" customWidth="1"/>
    <col min="4" max="4" width="14.7109375" bestFit="1" customWidth="1"/>
    <col min="5" max="5" width="14.28515625" bestFit="1" customWidth="1"/>
    <col min="6" max="6" width="8.85546875" bestFit="1" customWidth="1"/>
    <col min="7" max="7" width="15.140625" bestFit="1" customWidth="1"/>
    <col min="8" max="8" width="19.140625" bestFit="1" customWidth="1"/>
  </cols>
  <sheetData>
    <row r="1" spans="1:13">
      <c r="A1" t="s">
        <v>32</v>
      </c>
      <c r="B1" t="s">
        <v>28</v>
      </c>
      <c r="C1" t="s">
        <v>24</v>
      </c>
      <c r="D1" t="s">
        <v>10</v>
      </c>
      <c r="E1" t="s">
        <v>13</v>
      </c>
      <c r="F1" t="s">
        <v>12</v>
      </c>
      <c r="G1" t="s">
        <v>11</v>
      </c>
      <c r="H1" t="s">
        <v>34</v>
      </c>
    </row>
    <row r="2" spans="1:13">
      <c r="G2" t="s">
        <v>33</v>
      </c>
    </row>
    <row r="3" spans="1:13" ht="17.25">
      <c r="A3" s="2">
        <v>41382</v>
      </c>
      <c r="B3" s="10">
        <v>1200</v>
      </c>
      <c r="C3" s="10">
        <v>2000</v>
      </c>
      <c r="D3" s="3">
        <f>30.336*10</f>
        <v>303.36</v>
      </c>
      <c r="E3" s="3">
        <f>9.780318*(1+(0.0052788 + 0.0000236 * (SIN($M$13/57.29578))^2)*(SIN($M$13/57.29578))^2)+0.000001092*D3</f>
        <v>9.7991978116010987</v>
      </c>
      <c r="F3" s="4">
        <f>((((-0.00000000000000182*D3+0.0000000002279)*D3-0.000022512)*D3+9.72659)*D3/E3)</f>
        <v>300.90146435530181</v>
      </c>
      <c r="G3" s="13">
        <v>0.10723000000000001</v>
      </c>
      <c r="H3">
        <f>F3-G3</f>
        <v>300.7942343553018</v>
      </c>
      <c r="L3" s="6" t="s">
        <v>14</v>
      </c>
    </row>
    <row r="4" spans="1:13">
      <c r="A4" s="5">
        <v>41390</v>
      </c>
      <c r="B4" s="11">
        <v>1200</v>
      </c>
      <c r="C4" s="11" t="s">
        <v>29</v>
      </c>
      <c r="D4" s="4">
        <f>30.42*10</f>
        <v>304.20000000000005</v>
      </c>
      <c r="E4" s="3">
        <f t="shared" ref="E4:E10" si="0">9.780318*(1+(0.0052788 + 0.0000236 * (SIN($M$13/57.29578))^2)*(SIN($M$13/57.29578))^2)+0.000001092*D4</f>
        <v>9.7991987288810982</v>
      </c>
      <c r="F4" s="4">
        <f>((((-0.00000000000000182*D4+0.0000000002279)*D4-0.000022512)*D4+9.72659)*D4/E4)</f>
        <v>301.73404502171019</v>
      </c>
      <c r="G4" s="14">
        <v>1.1034619999999999</v>
      </c>
      <c r="H4">
        <f t="shared" ref="H4:H11" si="1">F4-G4</f>
        <v>300.63058302171021</v>
      </c>
      <c r="L4" s="7" t="s">
        <v>15</v>
      </c>
    </row>
    <row r="5" spans="1:13" ht="17.25">
      <c r="A5" s="5">
        <v>41396</v>
      </c>
      <c r="B5" s="11" t="s">
        <v>25</v>
      </c>
      <c r="C5" s="11" t="s">
        <v>30</v>
      </c>
      <c r="D5" s="4">
        <f>30.328*10</f>
        <v>303.27999999999997</v>
      </c>
      <c r="E5" s="3">
        <f t="shared" si="0"/>
        <v>9.7991977242410986</v>
      </c>
      <c r="F5" s="4">
        <f t="shared" ref="F5:F10" si="2">((((-0.00000000000000182*D5+0.0000000002279)*D5-0.000022512)*D5+9.72659)*D5/E5)</f>
        <v>300.82217078283958</v>
      </c>
      <c r="G5" s="14">
        <v>-5.7473000000000003E-2</v>
      </c>
      <c r="H5">
        <f>F5-G5</f>
        <v>300.87964378283959</v>
      </c>
      <c r="L5" s="7" t="s">
        <v>16</v>
      </c>
    </row>
    <row r="6" spans="1:13">
      <c r="A6" s="5">
        <v>41396</v>
      </c>
      <c r="B6" s="11" t="s">
        <v>25</v>
      </c>
      <c r="C6" s="11" t="s">
        <v>30</v>
      </c>
      <c r="D6" s="4">
        <f>30.33*10</f>
        <v>303.29999999999995</v>
      </c>
      <c r="E6" s="3">
        <f t="shared" si="0"/>
        <v>9.7991977460810986</v>
      </c>
      <c r="F6" s="4">
        <f t="shared" si="2"/>
        <v>300.84199417881922</v>
      </c>
      <c r="G6" s="14">
        <v>-5.7473000000000003E-2</v>
      </c>
      <c r="H6">
        <f t="shared" si="1"/>
        <v>300.89946717881924</v>
      </c>
      <c r="L6" s="7" t="s">
        <v>17</v>
      </c>
    </row>
    <row r="7" spans="1:13">
      <c r="A7" s="5">
        <v>41408</v>
      </c>
      <c r="B7" s="11" t="s">
        <v>26</v>
      </c>
      <c r="C7" s="11" t="s">
        <v>31</v>
      </c>
      <c r="D7" s="4">
        <f>30.782*10</f>
        <v>307.82</v>
      </c>
      <c r="E7" s="3">
        <f t="shared" si="0"/>
        <v>9.7992026819210984</v>
      </c>
      <c r="F7" s="4">
        <f t="shared" si="2"/>
        <v>305.32203269484569</v>
      </c>
      <c r="G7" s="14">
        <v>7.6299999999999996E-3</v>
      </c>
      <c r="H7">
        <f t="shared" si="1"/>
        <v>305.31440269484568</v>
      </c>
    </row>
    <row r="8" spans="1:13" ht="17.25">
      <c r="A8" s="5">
        <v>41408</v>
      </c>
      <c r="B8" s="11" t="s">
        <v>26</v>
      </c>
      <c r="C8" s="11" t="s">
        <v>31</v>
      </c>
      <c r="D8" s="4">
        <f>30.569*10</f>
        <v>305.69</v>
      </c>
      <c r="E8" s="3">
        <f t="shared" si="0"/>
        <v>9.7992003559610978</v>
      </c>
      <c r="F8" s="4">
        <f t="shared" si="2"/>
        <v>303.21087625140069</v>
      </c>
      <c r="G8" s="14">
        <v>7.6299999999999996E-3</v>
      </c>
      <c r="H8">
        <f t="shared" si="1"/>
        <v>303.20324625140069</v>
      </c>
      <c r="L8" s="6" t="s">
        <v>18</v>
      </c>
    </row>
    <row r="9" spans="1:13">
      <c r="A9" s="5">
        <v>41417</v>
      </c>
      <c r="B9" s="11" t="s">
        <v>26</v>
      </c>
      <c r="C9" s="11" t="s">
        <v>39</v>
      </c>
      <c r="D9">
        <v>304.36</v>
      </c>
      <c r="E9" s="3">
        <f t="shared" si="0"/>
        <v>9.7991989036010985</v>
      </c>
      <c r="F9" s="4">
        <f t="shared" si="2"/>
        <v>301.89263143344317</v>
      </c>
      <c r="G9" s="15">
        <v>0.95572800000000002</v>
      </c>
      <c r="H9">
        <f t="shared" si="1"/>
        <v>300.93690343344315</v>
      </c>
      <c r="L9" s="7" t="s">
        <v>15</v>
      </c>
    </row>
    <row r="10" spans="1:13">
      <c r="A10" s="5">
        <v>41417</v>
      </c>
      <c r="B10" s="11" t="s">
        <v>26</v>
      </c>
      <c r="C10" s="11" t="s">
        <v>39</v>
      </c>
      <c r="D10" s="4">
        <v>307.74</v>
      </c>
      <c r="E10" s="3">
        <f t="shared" si="0"/>
        <v>9.7992025945610983</v>
      </c>
      <c r="F10" s="4">
        <f t="shared" si="2"/>
        <v>305.24274082543866</v>
      </c>
      <c r="G10" s="15">
        <v>0.95572800000000002</v>
      </c>
      <c r="H10">
        <f t="shared" si="1"/>
        <v>304.28701282543864</v>
      </c>
      <c r="L10" s="7" t="s">
        <v>19</v>
      </c>
    </row>
    <row r="11" spans="1:13" ht="17.25">
      <c r="A11" s="5">
        <v>41471</v>
      </c>
      <c r="B11" s="11" t="s">
        <v>26</v>
      </c>
      <c r="C11" s="11">
        <v>1600</v>
      </c>
      <c r="D11" s="4">
        <f>55.377*10</f>
        <v>553.77</v>
      </c>
      <c r="E11" s="3">
        <f t="shared" ref="E11" si="3">9.780318*(1+(0.0052788 + 0.0000236 * (SIN($M$13/57.29578))^2)*(SIN($M$13/57.29578))^2)+0.000001092*D11</f>
        <v>9.7994712593210984</v>
      </c>
      <c r="F11" s="4">
        <f t="shared" ref="F11" si="4">((((-0.00000000000000182*D11+0.0000000002279)*D11-0.000022512)*D11+9.72659)*D11/E11)</f>
        <v>548.95091535998949</v>
      </c>
      <c r="G11" s="18">
        <v>0.63829999999999998</v>
      </c>
      <c r="H11">
        <f t="shared" si="1"/>
        <v>548.31261535998954</v>
      </c>
      <c r="L11" s="7" t="s">
        <v>20</v>
      </c>
    </row>
    <row r="12" spans="1:13">
      <c r="A12" s="5">
        <v>41471</v>
      </c>
      <c r="B12" s="11" t="s">
        <v>26</v>
      </c>
      <c r="C12" s="11">
        <v>1600</v>
      </c>
      <c r="D12" s="4">
        <f>55.385*10</f>
        <v>553.85</v>
      </c>
      <c r="E12" s="3">
        <f t="shared" ref="E12" si="5">9.780318*(1+(0.0052788 + 0.0000236 * (SIN($M$13/57.29578))^2)*(SIN($M$13/57.29578))^2)+0.000001092*D12</f>
        <v>9.7994713466810985</v>
      </c>
      <c r="F12" s="4">
        <f t="shared" ref="F12" si="6">((((-0.00000000000000182*D12+0.0000000002279)*D12-0.000022512)*D12+9.72659)*D12/E12)</f>
        <v>549.03011362625466</v>
      </c>
      <c r="G12" s="18">
        <v>0.63829999999999998</v>
      </c>
      <c r="H12">
        <f t="shared" ref="H12" si="7">F12-G12</f>
        <v>548.3918136262547</v>
      </c>
    </row>
    <row r="13" spans="1:13">
      <c r="A13" s="5">
        <v>41550</v>
      </c>
      <c r="B13" s="11" t="s">
        <v>42</v>
      </c>
      <c r="C13" s="11" t="s">
        <v>43</v>
      </c>
      <c r="D13" s="4">
        <f>30.832*10</f>
        <v>308.32</v>
      </c>
      <c r="E13" s="3">
        <f t="shared" ref="E13" si="8">9.780318*(1+(0.0052788 + 0.0000236 * (SIN($M$13/57.29578))^2)*(SIN($M$13/57.29578))^2)+0.000001092*D13</f>
        <v>9.7992032279210992</v>
      </c>
      <c r="F13" s="4">
        <f t="shared" ref="F13" si="9">((((-0.00000000000000182*D13+0.0000000002279)*D13-0.000022512)*D13+9.72659)*D13/E13)</f>
        <v>305.8176061865837</v>
      </c>
      <c r="G13" s="19">
        <v>1.2342919999999999</v>
      </c>
      <c r="H13">
        <f t="shared" ref="H13" si="10">F13-G13</f>
        <v>304.58331418658372</v>
      </c>
      <c r="L13" s="8" t="s">
        <v>21</v>
      </c>
      <c r="M13" s="9">
        <v>36.792000000000002</v>
      </c>
    </row>
    <row r="14" spans="1:13">
      <c r="A14" s="1">
        <v>41624</v>
      </c>
      <c r="B14" s="17" t="s">
        <v>45</v>
      </c>
      <c r="C14" s="17" t="s">
        <v>46</v>
      </c>
      <c r="D14">
        <f>30.547*10</f>
        <v>305.47000000000003</v>
      </c>
      <c r="E14" s="3">
        <f t="shared" ref="E14" si="11">9.780318*(1+(0.0052788 + 0.0000236 * (SIN($M$13/57.29578))^2)*(SIN($M$13/57.29578))^2)+0.000001092*D14</f>
        <v>9.7992001157210993</v>
      </c>
      <c r="F14" s="4">
        <f t="shared" ref="F14" si="12">((((-0.00000000000000182*D14+0.0000000002279)*D14-0.000022512)*D14+9.72659)*D14/E14)</f>
        <v>302.99282130040962</v>
      </c>
      <c r="G14" s="19">
        <v>0.57514100000000001</v>
      </c>
      <c r="H14">
        <f t="shared" ref="H14:H15" si="13">F14-G14</f>
        <v>302.41768030040964</v>
      </c>
      <c r="L14" s="8" t="s">
        <v>22</v>
      </c>
      <c r="M14" s="9">
        <v>240</v>
      </c>
    </row>
    <row r="15" spans="1:13">
      <c r="A15" s="1">
        <v>41624</v>
      </c>
      <c r="B15" s="17" t="s">
        <v>49</v>
      </c>
      <c r="C15" s="17" t="s">
        <v>50</v>
      </c>
      <c r="D15">
        <f>29.304*10</f>
        <v>293.03999999999996</v>
      </c>
      <c r="E15" s="3">
        <f t="shared" ref="E15" si="14">9.780318*(1+(0.0052788 + 0.0000236 * (SIN($M$13/57.29578))^2)*(SIN($M$13/57.29578))^2)+0.000001092*D15</f>
        <v>9.7991865421610989</v>
      </c>
      <c r="F15" s="4">
        <f t="shared" ref="F15" si="15">((((-0.00000000000000182*D15+0.0000000002279)*D15-0.000022512)*D15+9.72659)*D15/E15)</f>
        <v>290.67234126099709</v>
      </c>
      <c r="G15" s="19">
        <v>0.20608000000000001</v>
      </c>
      <c r="H15">
        <f t="shared" si="13"/>
        <v>290.4662612609971</v>
      </c>
      <c r="L15" s="8" t="s">
        <v>23</v>
      </c>
      <c r="M15">
        <f>9.780318*(1+(0.0052788 + 0.0000236 * (SIN(M13/57.29578))^2)*(SIN(M13/57.29578))^2)+0.000001092*M14</f>
        <v>9.7991286224810992</v>
      </c>
    </row>
    <row r="16" spans="1:13">
      <c r="B16" s="17"/>
      <c r="C16" s="17"/>
      <c r="G16" s="12"/>
    </row>
    <row r="17" spans="2:12">
      <c r="B17" s="17"/>
      <c r="C17" s="17"/>
      <c r="G17" s="12"/>
      <c r="L17" s="8" t="s">
        <v>27</v>
      </c>
    </row>
    <row r="18" spans="2:12">
      <c r="B18" s="17"/>
      <c r="C18" s="17"/>
      <c r="G18" s="12"/>
      <c r="L18" s="8" t="s">
        <v>35</v>
      </c>
    </row>
    <row r="19" spans="2:12">
      <c r="B19" s="17"/>
      <c r="C19" s="17"/>
    </row>
    <row r="20" spans="2:12">
      <c r="B20" s="17"/>
      <c r="C20" s="17"/>
    </row>
    <row r="21" spans="2:12">
      <c r="B21" s="17"/>
      <c r="C21" s="17"/>
    </row>
    <row r="22" spans="2:12">
      <c r="B22" s="17"/>
      <c r="C22" s="17"/>
    </row>
    <row r="23" spans="2:12">
      <c r="B23" s="17"/>
      <c r="C23" s="17"/>
    </row>
    <row r="24" spans="2:12">
      <c r="B24" s="17"/>
      <c r="C24" s="17"/>
    </row>
    <row r="25" spans="2:12">
      <c r="B25" s="17"/>
      <c r="C25" s="17"/>
    </row>
    <row r="26" spans="2:12">
      <c r="B26" s="17"/>
      <c r="C26" s="17"/>
    </row>
    <row r="27" spans="2:12">
      <c r="B27" s="17"/>
      <c r="C27" s="17"/>
    </row>
    <row r="28" spans="2:12">
      <c r="B28" s="17"/>
      <c r="C28" s="17"/>
    </row>
    <row r="29" spans="2:12">
      <c r="B29" s="17"/>
      <c r="C29" s="17"/>
    </row>
    <row r="30" spans="2:12">
      <c r="B30" s="17"/>
      <c r="C30" s="17"/>
    </row>
    <row r="31" spans="2:12">
      <c r="B31" s="17"/>
      <c r="C31" s="17"/>
    </row>
    <row r="32" spans="2:12">
      <c r="B32" s="17"/>
      <c r="C32" s="17"/>
    </row>
    <row r="33" spans="2:2">
      <c r="B33" s="17"/>
    </row>
    <row r="34" spans="2:2">
      <c r="B34" s="17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Tides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2013-12-16T22:21:18Z</dcterms:modified>
</cp:coreProperties>
</file>