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2000" yWindow="4140" windowWidth="35180" windowHeight="21820" tabRatio="500" activeTab="1"/>
  </bookViews>
  <sheets>
    <sheet name="TOTAL RESOURCES 2014-2017 CCE" sheetId="4" r:id="rId1"/>
    <sheet name="Paull's proposal 2014-2017 CCE" sheetId="1" r:id="rId2"/>
    <sheet name="Additional cost  2014-2017 CCE" sheetId="3" r:id="rId3"/>
    <sheet name="OTHER ACTIVITIES 2014-PAULL" sheetId="2" r:id="rId4"/>
  </sheets>
  <definedNames>
    <definedName name="_xlnm.Print_Area" localSheetId="1">'Paull''s proposal 2014-2017 CCE'!$A$2:$V$47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U28" i="1" l="1"/>
  <c r="V28" i="1"/>
  <c r="T28" i="1"/>
  <c r="D24" i="3"/>
  <c r="D16" i="3"/>
  <c r="F26" i="3"/>
  <c r="J30" i="3"/>
  <c r="J29" i="3"/>
  <c r="P33" i="1"/>
  <c r="P46" i="1"/>
  <c r="T46" i="1"/>
  <c r="I31" i="1"/>
  <c r="I35" i="1"/>
  <c r="I46" i="1"/>
  <c r="C42" i="1"/>
  <c r="C46" i="1"/>
  <c r="W46" i="1"/>
  <c r="B8" i="4"/>
  <c r="B14" i="4"/>
  <c r="B7" i="4"/>
  <c r="B13" i="4"/>
  <c r="H26" i="3"/>
  <c r="J26" i="3"/>
  <c r="C17" i="2"/>
  <c r="O17" i="2"/>
  <c r="M17" i="2"/>
  <c r="G17" i="2"/>
  <c r="E17" i="2"/>
  <c r="O37" i="2"/>
  <c r="K28" i="1"/>
  <c r="R28" i="1"/>
  <c r="Q28" i="1"/>
  <c r="P28" i="1"/>
  <c r="N28" i="1"/>
  <c r="M28" i="1"/>
  <c r="L28" i="1"/>
  <c r="J28" i="1"/>
  <c r="I28" i="1"/>
  <c r="C28" i="1"/>
  <c r="E28" i="1"/>
  <c r="F28" i="1"/>
  <c r="G28" i="1"/>
  <c r="D28" i="1"/>
</calcChain>
</file>

<file path=xl/sharedStrings.xml><?xml version="1.0" encoding="utf-8"?>
<sst xmlns="http://schemas.openxmlformats.org/spreadsheetml/2006/main" count="252" uniqueCount="182">
  <si>
    <t>Shiptime</t>
  </si>
  <si>
    <t>Frame fabrication Miscleaneous</t>
  </si>
  <si>
    <t>Fabrication supplies</t>
  </si>
  <si>
    <t>Upgrade memory storage (ADCP 300 KHZ)</t>
  </si>
  <si>
    <t>Upgrade Norteq aquadopp memory storage</t>
  </si>
  <si>
    <t xml:space="preserve">MOOS benthic releases fix </t>
  </si>
  <si>
    <t>Battery manifold cabling and connectors (X2)</t>
  </si>
  <si>
    <t>Battery mounting frame materials (X2)</t>
  </si>
  <si>
    <t>Benthos ATM-900-LF1 modem (X2)</t>
  </si>
  <si>
    <t>Benthos ATM-900 transducer (X2)</t>
  </si>
  <si>
    <t xml:space="preserve">Glass Spheres for 2 battery packs </t>
  </si>
  <si>
    <t>Sales tax</t>
  </si>
  <si>
    <t>shipping</t>
  </si>
  <si>
    <t>Li disposal Cost</t>
  </si>
  <si>
    <t>Total</t>
  </si>
  <si>
    <t>Batteries for testing, (one glass sphere contents)</t>
  </si>
  <si>
    <t>Lithium batteries (2 packs)</t>
  </si>
  <si>
    <t>Cores (X50)</t>
  </si>
  <si>
    <t>Grain Size analysis</t>
  </si>
  <si>
    <t>Telemetry on STED's</t>
  </si>
  <si>
    <t>sales tax</t>
  </si>
  <si>
    <t>Lithium batteries  packs</t>
  </si>
  <si>
    <t xml:space="preserve">Total </t>
  </si>
  <si>
    <t>Overall system design including benthic cable, underwater connectors, cable lay methods, etc.</t>
  </si>
  <si>
    <t xml:space="preserve"> </t>
  </si>
  <si>
    <t>Detailed hardware design of instrument interfaces for 600 and 1200kHz ADCP's</t>
  </si>
  <si>
    <t>Set up and configure BIN testbed in lab. Testbed is used prior and during deployment.</t>
  </si>
  <si>
    <t>Hardware and software integration of Acoustic Modem</t>
  </si>
  <si>
    <t>Characterize sampling determinacy. Verify SIAM timestamp accuracy even in case of jitter.</t>
  </si>
  <si>
    <t xml:space="preserve">Software revisions to improve sampling determinacy </t>
  </si>
  <si>
    <t>Coordinate acoustic instrument sampling</t>
  </si>
  <si>
    <t>Software to periodically retrieve internal instrument logs and store on BIN, clear instrument log memory</t>
  </si>
  <si>
    <t>Software verification of data format and load path to SSDS</t>
  </si>
  <si>
    <t>Software to periodically resynch instrument clocks with MOOS clock</t>
  </si>
  <si>
    <t>Software for low-bandwidth health-status log for acoustic xmit</t>
  </si>
  <si>
    <t>BIN power energy budget verification testing</t>
  </si>
  <si>
    <t>Detailed electrical hardware design of battery system</t>
  </si>
  <si>
    <t>Documentation on battery handling procedures</t>
  </si>
  <si>
    <t>Detailed mechanical design of battery system frame</t>
  </si>
  <si>
    <t>Layout and fabrication of battery interface board</t>
  </si>
  <si>
    <t>Detailed design of battery-BIN cable deployment system</t>
  </si>
  <si>
    <t>Fabrication of battery-BIN cable deployment system</t>
  </si>
  <si>
    <t>Detailed design of battery connection manifold</t>
  </si>
  <si>
    <t>EE Days</t>
  </si>
  <si>
    <t>SE Days</t>
  </si>
  <si>
    <t>Etech</t>
  </si>
  <si>
    <t>Mtech</t>
  </si>
  <si>
    <t>Machine Shop</t>
  </si>
  <si>
    <t>Assembly of battery spheres</t>
  </si>
  <si>
    <t>Fabrication of battery connection manifold</t>
  </si>
  <si>
    <t>Fabrication of battery system frame</t>
  </si>
  <si>
    <t>Final fabrication</t>
  </si>
  <si>
    <t>System final testing</t>
  </si>
  <si>
    <t>System deployment staging</t>
  </si>
  <si>
    <t>System deployment</t>
  </si>
  <si>
    <t>System health and status monitoring</t>
  </si>
  <si>
    <t>Disassembly of battery spheres and installation of new batteries (swap 1)</t>
  </si>
  <si>
    <t>System pre-deployment testing</t>
  </si>
  <si>
    <t>Disassembly of battery spheres and installation of new batteries (swap 2)</t>
  </si>
  <si>
    <t>Disassembly of battery spheres</t>
  </si>
  <si>
    <t>Total (Days)</t>
  </si>
  <si>
    <t>Decomissioning</t>
  </si>
  <si>
    <t>Total WF</t>
  </si>
  <si>
    <r>
      <rPr>
        <sz val="12"/>
        <color theme="1"/>
        <rFont val="Calibri"/>
        <family val="2"/>
        <scheme val="minor"/>
      </rPr>
      <t xml:space="preserve"> To deploy MOOS BIN, McLane profiler, sed trap + ADCP mooring at 1900m, STEDs deeper than 1,550m and recovery of J Barry mooring at 1300m</t>
    </r>
  </si>
  <si>
    <t>WF</t>
  </si>
  <si>
    <r>
      <rPr>
        <sz val="12"/>
        <color theme="1"/>
        <rFont val="Calibri"/>
        <family val="2"/>
        <scheme val="minor"/>
      </rPr>
      <t>Deploy STEDS and BEDS above 1300m depth, deploy USGS moorings at 330, and 800m, and J. Barry's at 1,300m</t>
    </r>
  </si>
  <si>
    <t>RC 10 hours</t>
  </si>
  <si>
    <r>
      <rPr>
        <sz val="12"/>
        <color theme="1"/>
        <rFont val="Calibri"/>
        <family val="2"/>
        <scheme val="minor"/>
      </rPr>
      <t xml:space="preserve"> AUV mapping at the beginning of the experiment and 1 month later, around MOOS BIN (1900m,  around the STEDS and most of BEDS deployment areas, ( 100 m to 900m)</t>
    </r>
  </si>
  <si>
    <t>RC 24 hours</t>
  </si>
  <si>
    <r>
      <rPr>
        <sz val="12"/>
        <color theme="1"/>
        <rFont val="Calibri"/>
        <family val="2"/>
        <scheme val="minor"/>
      </rPr>
      <t xml:space="preserve"> Completion of deployments, Vibracoring and push coring before experiment official start </t>
    </r>
  </si>
  <si>
    <t>AUV mapping at the end of the experiment, around MOOS BIN (1900m), around the STEDS and most of BEDS deployment areas, (100 m to 900 m)</t>
  </si>
  <si>
    <t>AUV MAPPING:</t>
  </si>
  <si>
    <t xml:space="preserve">BEDS TRACKING </t>
  </si>
  <si>
    <t>ME</t>
  </si>
  <si>
    <t>PARAGON DAYS</t>
  </si>
  <si>
    <t>STEDS FABRICATION</t>
  </si>
  <si>
    <t>Rhizons</t>
  </si>
  <si>
    <t>scintillation vials</t>
  </si>
  <si>
    <t>labe tape</t>
  </si>
  <si>
    <t>HPLC plasticware</t>
  </si>
  <si>
    <t>Miscelaneous (gas collection bags, syringes)</t>
  </si>
  <si>
    <t>Shipping Gas canisters</t>
  </si>
  <si>
    <t>ACTIVITY 2, ARCTIC</t>
  </si>
  <si>
    <t>14C forams</t>
  </si>
  <si>
    <t>foram wash for 14C</t>
  </si>
  <si>
    <t>d18O, d13C CaCO3/sediment core</t>
  </si>
  <si>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 xml:space="preserve">C13, </t>
    </r>
    <r>
      <rPr>
        <sz val="12"/>
        <color theme="1"/>
        <rFont val="Symbol"/>
      </rPr>
      <t>d</t>
    </r>
    <r>
      <rPr>
        <sz val="12"/>
        <color theme="1"/>
        <rFont val="Calibri"/>
        <family val="2"/>
        <scheme val="minor"/>
      </rPr>
      <t>D  CH4</t>
    </r>
  </si>
  <si>
    <t>14C CH4</t>
  </si>
  <si>
    <t>d18O, dD, H2O</t>
  </si>
  <si>
    <t>DDTr</t>
  </si>
  <si>
    <t>ANALYSES</t>
  </si>
  <si>
    <t xml:space="preserve">TOTAL </t>
  </si>
  <si>
    <t>ME: GRAVES</t>
  </si>
  <si>
    <t>HOURS</t>
  </si>
  <si>
    <t>SE: DAVE CARESS</t>
  </si>
  <si>
    <t>EE: Sherman or Kacy</t>
  </si>
  <si>
    <t>DMO-AUV: Thomas</t>
  </si>
  <si>
    <t>DMO-AUV: Martin</t>
  </si>
  <si>
    <t>ITD-Video support</t>
  </si>
  <si>
    <t>Coring and sampling supplies</t>
  </si>
  <si>
    <t xml:space="preserve">foram wash for 14C </t>
  </si>
  <si>
    <t>d18O, d13C CacCO3/sediment core</t>
  </si>
  <si>
    <t>DDT measurements</t>
  </si>
  <si>
    <t>Travel to USGS for core logging</t>
  </si>
  <si>
    <t>Supplies Science</t>
  </si>
  <si>
    <t xml:space="preserve">Upgrade computer </t>
  </si>
  <si>
    <t>d13C / d15N, % CaCO3</t>
  </si>
  <si>
    <t>ACTIVITY 3: Cruise SoCal w/Vrijenhoek's group</t>
  </si>
  <si>
    <t>ACTIVITY 4: Ongoing Work</t>
  </si>
  <si>
    <t>ACTIVITY 5 Statoil-Santa Monica Basin mapping</t>
  </si>
  <si>
    <t>OTHER</t>
  </si>
  <si>
    <t>AGU Attendance for 4</t>
  </si>
  <si>
    <t>8th International Gas-hydrate conference attendance for 1</t>
  </si>
  <si>
    <t>ACTIVITY 7: ROV sampling Monterey Canyon</t>
  </si>
  <si>
    <t>Expense</t>
  </si>
  <si>
    <t>LABOR</t>
  </si>
  <si>
    <t>Labor</t>
  </si>
  <si>
    <r>
      <rPr>
        <b/>
        <sz val="12"/>
        <color theme="1"/>
        <rFont val="Calibri"/>
        <family val="2"/>
        <scheme val="minor"/>
      </rPr>
      <t>RC:</t>
    </r>
    <r>
      <rPr>
        <sz val="12"/>
        <color theme="1"/>
        <rFont val="Calibri"/>
        <family val="2"/>
        <scheme val="minor"/>
      </rPr>
      <t xml:space="preserve"> 24 hour-Days</t>
    </r>
  </si>
  <si>
    <r>
      <rPr>
        <b/>
        <sz val="12"/>
        <color theme="1"/>
        <rFont val="Calibri"/>
        <family val="2"/>
        <scheme val="minor"/>
      </rPr>
      <t>WF</t>
    </r>
    <r>
      <rPr>
        <sz val="12"/>
        <color theme="1"/>
        <rFont val="Calibri"/>
        <family val="2"/>
        <scheme val="minor"/>
      </rPr>
      <t>, days</t>
    </r>
  </si>
  <si>
    <t>GENERAL SERVICE OF INSTRUMENTS (EST.)</t>
  </si>
  <si>
    <t>SERVICING SUPPLIES</t>
  </si>
  <si>
    <t>ADDED TO TOTAL COST IN THIS BUDGET MODIFICATION</t>
  </si>
  <si>
    <t>BEDS PROPOSAL</t>
  </si>
  <si>
    <t xml:space="preserve">J. BARRY PROPOSAL </t>
  </si>
  <si>
    <t>Decomissioning of instrumentation</t>
  </si>
  <si>
    <t xml:space="preserve"> CAN BE MOVED TO ANOTHER YEAR PARTIALLY OR COMPLETELY</t>
  </si>
  <si>
    <t>Fabrication 2 additional BEDS</t>
  </si>
  <si>
    <t>Current budget</t>
  </si>
  <si>
    <t>McLane Profiler Fix</t>
  </si>
  <si>
    <t>McLane profiler supplies and service</t>
  </si>
  <si>
    <t>Refit borrowed IRS traps</t>
  </si>
  <si>
    <t>Supplies for all traps</t>
  </si>
  <si>
    <t>benthos floats</t>
  </si>
  <si>
    <t>misc mooring hardware</t>
  </si>
  <si>
    <t>Sediment trap decomissioning</t>
  </si>
  <si>
    <t>Sediment trap mooring and deployment hardware</t>
  </si>
  <si>
    <t>Sediment trap mooring and deployment hardware (X2)</t>
  </si>
  <si>
    <t>OTHER ACTIVITIES: BUDGET FOR 2014</t>
  </si>
  <si>
    <t>ACTIVITY 6: San Greogorio Fault Zone surveys</t>
  </si>
  <si>
    <t>Transportation from Southern California</t>
  </si>
  <si>
    <t>OR</t>
  </si>
  <si>
    <t>Option 1: Fixing IRS sed traps</t>
  </si>
  <si>
    <t xml:space="preserve"> CAN BE MOVED TO 2015 PARTIALLY OR COMPLETELY</t>
  </si>
  <si>
    <t>Total, wih IRS traps</t>
  </si>
  <si>
    <t>CCE Activity  TOTAL</t>
  </si>
  <si>
    <t>CCE ACTIVITY 1 (MBARI-NERC-USGS MONTEREY CANYON EXPERIMENT) 2014-2017</t>
  </si>
  <si>
    <t>GRAND TOTAL OTHER ACTIVITIES</t>
  </si>
  <si>
    <t>Total with IRS Traps</t>
  </si>
  <si>
    <t>Additional Costs (with IRS Traps)</t>
  </si>
  <si>
    <t>External cash sources (NERC)</t>
  </si>
  <si>
    <t>Total CCE Expenses 2014-2017</t>
  </si>
  <si>
    <t>2014-2017 CCE net expenses cost, wih IRS traps</t>
  </si>
  <si>
    <t>\</t>
  </si>
  <si>
    <t>Total CCE LABOR 2014-2017</t>
  </si>
  <si>
    <t>ME tech</t>
  </si>
  <si>
    <t>DAYS</t>
  </si>
  <si>
    <t>Total CCE SHIPTIME 2014-2017</t>
  </si>
  <si>
    <t>Replace MOOS bin battery pack, recycle 1800 McLane profiler, recycle 1900 m mooring, and recover 1300 m mooring (X2)</t>
  </si>
  <si>
    <t>AUV mapping around MOOS BIN (1900 m), around the STEDS and most of BEDS deployment areas (100 m to 900 m)</t>
  </si>
  <si>
    <t>Deploy 1300 mooring, recycle 300 and 800 m mooring (X2)</t>
  </si>
  <si>
    <t>ROV diving to search for BEDS and STEDS</t>
  </si>
  <si>
    <t>Recover MOOS BIN, McLane profiler, 1800 m mooring, 1300 m mooring</t>
  </si>
  <si>
    <t>Recover 300 m and 800 m mooring</t>
  </si>
  <si>
    <t>ROV Search/recovery of BEDS and STEDS</t>
  </si>
  <si>
    <t>Western Flyer</t>
  </si>
  <si>
    <t>Rachel Carson 10-hour days</t>
  </si>
  <si>
    <t>Rachel Carson 24-hour days</t>
  </si>
  <si>
    <t>Paragon</t>
  </si>
  <si>
    <t xml:space="preserve">EE </t>
  </si>
  <si>
    <t xml:space="preserve">SE </t>
  </si>
  <si>
    <t>See Paull's proposal CCE 2014-2017 Worksheet</t>
  </si>
  <si>
    <t>See Additional Costs CCE2014-2017 worksheet</t>
  </si>
  <si>
    <t>CCE Activity Paull's proposal 2014-2017</t>
  </si>
  <si>
    <t>Total, with McLane traps</t>
  </si>
  <si>
    <t>2014-2017 CCE net expenses cost with McLane traps</t>
  </si>
  <si>
    <t>Additional Costs (with McLane traps)</t>
  </si>
  <si>
    <t>Mooring Supplies (used with IRS or McLane Traps)</t>
  </si>
  <si>
    <t>Total with McLane traps</t>
  </si>
  <si>
    <t>Option 2: purchasing McLane Sediment traps</t>
  </si>
  <si>
    <t>Purchase 3 McLane Sediment traps</t>
  </si>
  <si>
    <t>Modify McLane traps for near-bottom use</t>
  </si>
  <si>
    <t>OTHER ACTIVITIES RELATED TO CCE BUT FUNDED THROUGH OTHER MBARI INTERNAL PROPOSALS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</si>
</sst>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(&quot;$&quot;* #,##0_);_(&quot;$&quot;* \(#,##0\);_(&quot;$&quot;* &quot;-&quot;_);_(@_)"/>
    <numFmt numFmtId="164" formatCode="&quot;$&quot;#,##0"/>
  </numFmts>
  <fonts count="3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sz val="16"/>
      <color theme="1"/>
      <name val="Calibri"/>
      <scheme val="minor"/>
    </font>
    <font>
      <b/>
      <sz val="24"/>
      <color theme="1"/>
      <name val="Calibri"/>
      <scheme val="minor"/>
    </font>
    <font>
      <b/>
      <sz val="12"/>
      <color rgb="FFFF0000"/>
      <name val="Calibri"/>
      <scheme val="minor"/>
    </font>
    <font>
      <b/>
      <sz val="14"/>
      <color rgb="FFFF0000"/>
      <name val="Calibri"/>
      <scheme val="minor"/>
    </font>
    <font>
      <sz val="14"/>
      <color rgb="FFFF0000"/>
      <name val="Calibri"/>
      <scheme val="minor"/>
    </font>
    <font>
      <b/>
      <sz val="14"/>
      <name val="Calibri"/>
      <scheme val="minor"/>
    </font>
    <font>
      <sz val="12"/>
      <color theme="1"/>
      <name val="Symbol"/>
    </font>
    <font>
      <b/>
      <sz val="16"/>
      <color rgb="FFFF0000"/>
      <name val="Calibri"/>
      <scheme val="minor"/>
    </font>
    <font>
      <sz val="12"/>
      <name val="Calibri"/>
      <scheme val="minor"/>
    </font>
    <font>
      <b/>
      <sz val="12"/>
      <name val="Calibri"/>
      <scheme val="minor"/>
    </font>
    <font>
      <b/>
      <sz val="20"/>
      <color theme="1"/>
      <name val="Calibri"/>
      <scheme val="minor"/>
    </font>
    <font>
      <sz val="14"/>
      <name val="Calibri"/>
      <scheme val="minor"/>
    </font>
    <font>
      <b/>
      <sz val="18"/>
      <color theme="1"/>
      <name val="Calibri"/>
      <scheme val="minor"/>
    </font>
    <font>
      <b/>
      <sz val="18"/>
      <color rgb="FF000000"/>
      <name val="Calibri"/>
      <scheme val="minor"/>
    </font>
    <font>
      <b/>
      <sz val="12"/>
      <color rgb="FF000000"/>
      <name val="Calibri"/>
      <scheme val="minor"/>
    </font>
    <font>
      <b/>
      <sz val="14"/>
      <color rgb="FF000000"/>
      <name val="Calibri"/>
      <scheme val="minor"/>
    </font>
    <font>
      <sz val="10"/>
      <name val="Verdana"/>
      <family val="2"/>
    </font>
    <font>
      <b/>
      <sz val="16"/>
      <color rgb="FF000000"/>
      <name val="Calibri"/>
      <scheme val="minor"/>
    </font>
    <font>
      <sz val="16"/>
      <name val="Calibri"/>
      <scheme val="minor"/>
    </font>
    <font>
      <sz val="16"/>
      <color rgb="FFFF0000"/>
      <name val="Calibri"/>
      <scheme val="minor"/>
    </font>
    <font>
      <b/>
      <sz val="16"/>
      <name val="Arial"/>
      <family val="2"/>
    </font>
    <font>
      <b/>
      <sz val="16"/>
      <color theme="1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62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ck">
        <color auto="1"/>
      </right>
      <top/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ck">
        <color auto="1"/>
      </right>
      <top style="double">
        <color auto="1"/>
      </top>
      <bottom/>
      <diagonal/>
    </border>
    <border>
      <left style="thick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 style="thick">
        <color auto="1"/>
      </right>
      <top style="thick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medium">
        <color auto="1"/>
      </left>
      <right/>
      <top style="thick">
        <color auto="1"/>
      </top>
      <bottom style="double">
        <color auto="1"/>
      </bottom>
      <diagonal/>
    </border>
    <border>
      <left/>
      <right style="medium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medium">
        <color auto="1"/>
      </right>
      <top style="double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 style="double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</borders>
  <cellStyleXfs count="216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8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0">
    <xf numFmtId="0" fontId="0" fillId="0" borderId="0" xfId="0"/>
    <xf numFmtId="0" fontId="6" fillId="0" borderId="1" xfId="0" applyFont="1" applyBorder="1" applyAlignment="1">
      <alignment wrapText="1"/>
    </xf>
    <xf numFmtId="0" fontId="0" fillId="0" borderId="0" xfId="0" applyNumberFormat="1" applyBorder="1" applyAlignment="1">
      <alignment horizontal="center" wrapText="1"/>
    </xf>
    <xf numFmtId="0" fontId="6" fillId="0" borderId="0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4" fontId="0" fillId="0" borderId="0" xfId="0" applyNumberFormat="1" applyBorder="1" applyAlignment="1">
      <alignment wrapText="1"/>
    </xf>
    <xf numFmtId="0" fontId="7" fillId="0" borderId="0" xfId="0" applyNumberFormat="1" applyFont="1" applyBorder="1" applyAlignment="1">
      <alignment horizontal="center" wrapText="1"/>
    </xf>
    <xf numFmtId="0" fontId="8" fillId="0" borderId="0" xfId="0" applyFont="1"/>
    <xf numFmtId="164" fontId="7" fillId="0" borderId="1" xfId="0" applyNumberFormat="1" applyFont="1" applyFill="1" applyBorder="1" applyAlignment="1">
      <alignment wrapText="1"/>
    </xf>
    <xf numFmtId="0" fontId="0" fillId="0" borderId="1" xfId="0" applyBorder="1"/>
    <xf numFmtId="0" fontId="0" fillId="0" borderId="2" xfId="0" applyBorder="1"/>
    <xf numFmtId="0" fontId="6" fillId="0" borderId="1" xfId="0" applyFont="1" applyBorder="1" applyAlignment="1">
      <alignment horizontal="right"/>
    </xf>
    <xf numFmtId="0" fontId="0" fillId="0" borderId="1" xfId="0" applyBorder="1" applyAlignment="1">
      <alignment wrapText="1"/>
    </xf>
    <xf numFmtId="0" fontId="0" fillId="0" borderId="0" xfId="0" applyBorder="1"/>
    <xf numFmtId="0" fontId="0" fillId="0" borderId="9" xfId="0" applyNumberFormat="1" applyBorder="1" applyAlignment="1">
      <alignment horizontal="center" wrapText="1"/>
    </xf>
    <xf numFmtId="0" fontId="0" fillId="0" borderId="9" xfId="0" applyBorder="1"/>
    <xf numFmtId="0" fontId="8" fillId="0" borderId="0" xfId="0" applyFont="1" applyBorder="1"/>
    <xf numFmtId="0" fontId="0" fillId="0" borderId="7" xfId="0" applyBorder="1"/>
    <xf numFmtId="0" fontId="0" fillId="0" borderId="0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3" fillId="0" borderId="17" xfId="0" applyFont="1" applyBorder="1" applyAlignment="1">
      <alignment vertical="center"/>
    </xf>
    <xf numFmtId="0" fontId="0" fillId="0" borderId="17" xfId="0" applyBorder="1"/>
    <xf numFmtId="0" fontId="0" fillId="0" borderId="18" xfId="0" applyBorder="1"/>
    <xf numFmtId="0" fontId="0" fillId="0" borderId="21" xfId="0" applyBorder="1"/>
    <xf numFmtId="0" fontId="3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0" fillId="0" borderId="20" xfId="0" applyBorder="1"/>
    <xf numFmtId="0" fontId="13" fillId="0" borderId="24" xfId="0" applyFont="1" applyBorder="1" applyAlignment="1"/>
    <xf numFmtId="0" fontId="0" fillId="0" borderId="22" xfId="0" applyBorder="1"/>
    <xf numFmtId="0" fontId="2" fillId="0" borderId="1" xfId="0" applyFont="1" applyBorder="1"/>
    <xf numFmtId="0" fontId="11" fillId="0" borderId="1" xfId="0" applyFont="1" applyBorder="1"/>
    <xf numFmtId="0" fontId="0" fillId="0" borderId="1" xfId="0" applyFont="1" applyBorder="1"/>
    <xf numFmtId="0" fontId="11" fillId="0" borderId="1" xfId="0" applyFont="1" applyBorder="1" applyAlignment="1">
      <alignment wrapText="1"/>
    </xf>
    <xf numFmtId="164" fontId="7" fillId="0" borderId="22" xfId="0" applyNumberFormat="1" applyFont="1" applyBorder="1" applyAlignment="1">
      <alignment horizontal="center" wrapText="1"/>
    </xf>
    <xf numFmtId="0" fontId="13" fillId="0" borderId="25" xfId="0" applyFont="1" applyBorder="1" applyAlignment="1"/>
    <xf numFmtId="0" fontId="13" fillId="0" borderId="26" xfId="0" applyFont="1" applyBorder="1" applyAlignment="1"/>
    <xf numFmtId="0" fontId="13" fillId="0" borderId="19" xfId="0" applyFont="1" applyBorder="1" applyAlignment="1">
      <alignment horizontal="center" vertical="center" textRotation="90"/>
    </xf>
    <xf numFmtId="0" fontId="2" fillId="0" borderId="13" xfId="0" applyFont="1" applyBorder="1"/>
    <xf numFmtId="0" fontId="14" fillId="0" borderId="0" xfId="0" applyFont="1" applyBorder="1"/>
    <xf numFmtId="0" fontId="1" fillId="0" borderId="0" xfId="0" applyFont="1" applyBorder="1"/>
    <xf numFmtId="0" fontId="15" fillId="0" borderId="0" xfId="0" applyFont="1" applyBorder="1"/>
    <xf numFmtId="0" fontId="16" fillId="0" borderId="0" xfId="0" applyFont="1" applyBorder="1"/>
    <xf numFmtId="0" fontId="14" fillId="0" borderId="9" xfId="0" applyFont="1" applyBorder="1"/>
    <xf numFmtId="0" fontId="3" fillId="0" borderId="22" xfId="0" applyFont="1" applyBorder="1" applyAlignment="1"/>
    <xf numFmtId="164" fontId="7" fillId="0" borderId="31" xfId="0" applyNumberFormat="1" applyFont="1" applyBorder="1" applyAlignment="1">
      <alignment horizontal="center" wrapText="1"/>
    </xf>
    <xf numFmtId="0" fontId="7" fillId="0" borderId="30" xfId="0" applyFont="1" applyBorder="1" applyAlignment="1">
      <alignment horizontal="center" wrapText="1"/>
    </xf>
    <xf numFmtId="42" fontId="14" fillId="0" borderId="0" xfId="0" applyNumberFormat="1" applyFont="1" applyBorder="1"/>
    <xf numFmtId="0" fontId="10" fillId="0" borderId="0" xfId="0" applyFont="1" applyBorder="1"/>
    <xf numFmtId="0" fontId="0" fillId="0" borderId="0" xfId="0" applyNumberFormat="1" applyFill="1" applyBorder="1" applyAlignment="1">
      <alignment horizontal="center" wrapText="1"/>
    </xf>
    <xf numFmtId="0" fontId="0" fillId="0" borderId="0" xfId="0" applyBorder="1" applyAlignment="1">
      <alignment horizontal="center"/>
    </xf>
    <xf numFmtId="164" fontId="7" fillId="0" borderId="30" xfId="0" applyNumberFormat="1" applyFont="1" applyBorder="1" applyAlignment="1">
      <alignment horizontal="center" wrapText="1"/>
    </xf>
    <xf numFmtId="0" fontId="17" fillId="0" borderId="1" xfId="0" applyFont="1" applyBorder="1"/>
    <xf numFmtId="0" fontId="17" fillId="0" borderId="20" xfId="0" applyFont="1" applyBorder="1"/>
    <xf numFmtId="0" fontId="0" fillId="0" borderId="0" xfId="0" applyFill="1" applyBorder="1"/>
    <xf numFmtId="164" fontId="7" fillId="0" borderId="34" xfId="0" applyNumberFormat="1" applyFont="1" applyBorder="1" applyAlignment="1">
      <alignment horizontal="center" wrapText="1"/>
    </xf>
    <xf numFmtId="0" fontId="0" fillId="0" borderId="9" xfId="0" applyFill="1" applyBorder="1"/>
    <xf numFmtId="0" fontId="12" fillId="0" borderId="0" xfId="0" applyFont="1" applyBorder="1"/>
    <xf numFmtId="164" fontId="19" fillId="0" borderId="15" xfId="0" applyNumberFormat="1" applyFont="1" applyBorder="1"/>
    <xf numFmtId="0" fontId="0" fillId="0" borderId="35" xfId="0" applyBorder="1"/>
    <xf numFmtId="0" fontId="8" fillId="0" borderId="1" xfId="0" applyFont="1" applyBorder="1"/>
    <xf numFmtId="0" fontId="20" fillId="0" borderId="1" xfId="0" applyFont="1" applyBorder="1"/>
    <xf numFmtId="164" fontId="21" fillId="0" borderId="2" xfId="0" applyNumberFormat="1" applyFont="1" applyBorder="1"/>
    <xf numFmtId="0" fontId="0" fillId="0" borderId="38" xfId="0" applyBorder="1"/>
    <xf numFmtId="0" fontId="0" fillId="0" borderId="32" xfId="0" applyBorder="1"/>
    <xf numFmtId="0" fontId="0" fillId="0" borderId="39" xfId="0" applyBorder="1"/>
    <xf numFmtId="0" fontId="0" fillId="0" borderId="1" xfId="0" applyFill="1" applyBorder="1"/>
    <xf numFmtId="0" fontId="0" fillId="0" borderId="40" xfId="0" applyBorder="1"/>
    <xf numFmtId="0" fontId="0" fillId="0" borderId="8" xfId="0" applyBorder="1"/>
    <xf numFmtId="0" fontId="12" fillId="0" borderId="21" xfId="0" applyFont="1" applyBorder="1"/>
    <xf numFmtId="164" fontId="19" fillId="0" borderId="0" xfId="0" applyNumberFormat="1" applyFont="1" applyBorder="1"/>
    <xf numFmtId="164" fontId="17" fillId="0" borderId="0" xfId="0" applyNumberFormat="1" applyFont="1" applyBorder="1"/>
    <xf numFmtId="0" fontId="23" fillId="0" borderId="1" xfId="0" applyFont="1" applyBorder="1"/>
    <xf numFmtId="164" fontId="17" fillId="0" borderId="2" xfId="0" applyNumberFormat="1" applyFont="1" applyBorder="1"/>
    <xf numFmtId="0" fontId="23" fillId="0" borderId="0" xfId="0" applyFont="1" applyBorder="1"/>
    <xf numFmtId="0" fontId="23" fillId="0" borderId="2" xfId="0" applyFont="1" applyBorder="1"/>
    <xf numFmtId="164" fontId="17" fillId="0" borderId="9" xfId="0" applyNumberFormat="1" applyFont="1" applyBorder="1"/>
    <xf numFmtId="0" fontId="10" fillId="0" borderId="2" xfId="0" applyFont="1" applyBorder="1"/>
    <xf numFmtId="0" fontId="0" fillId="2" borderId="17" xfId="0" applyFill="1" applyBorder="1"/>
    <xf numFmtId="0" fontId="0" fillId="2" borderId="0" xfId="0" applyFill="1" applyBorder="1"/>
    <xf numFmtId="0" fontId="19" fillId="0" borderId="0" xfId="0" applyFont="1"/>
    <xf numFmtId="42" fontId="19" fillId="0" borderId="0" xfId="0" applyNumberFormat="1" applyFont="1"/>
    <xf numFmtId="0" fontId="0" fillId="2" borderId="0" xfId="0" applyFill="1"/>
    <xf numFmtId="0" fontId="0" fillId="3" borderId="0" xfId="0" applyFill="1" applyBorder="1"/>
    <xf numFmtId="0" fontId="0" fillId="3" borderId="0" xfId="0" applyFill="1"/>
    <xf numFmtId="0" fontId="24" fillId="0" borderId="0" xfId="0" applyFont="1"/>
    <xf numFmtId="0" fontId="25" fillId="0" borderId="0" xfId="0" applyFont="1" applyAlignment="1"/>
    <xf numFmtId="0" fontId="8" fillId="0" borderId="41" xfId="0" applyFont="1" applyBorder="1"/>
    <xf numFmtId="0" fontId="8" fillId="0" borderId="42" xfId="0" applyFont="1" applyBorder="1"/>
    <xf numFmtId="0" fontId="0" fillId="0" borderId="42" xfId="0" applyBorder="1"/>
    <xf numFmtId="3" fontId="0" fillId="0" borderId="42" xfId="0" applyNumberFormat="1" applyBorder="1"/>
    <xf numFmtId="0" fontId="8" fillId="0" borderId="3" xfId="0" applyFont="1" applyBorder="1"/>
    <xf numFmtId="0" fontId="8" fillId="0" borderId="44" xfId="0" applyFont="1" applyBorder="1"/>
    <xf numFmtId="0" fontId="26" fillId="0" borderId="45" xfId="0" applyFont="1" applyBorder="1"/>
    <xf numFmtId="0" fontId="0" fillId="0" borderId="4" xfId="0" applyBorder="1"/>
    <xf numFmtId="0" fontId="8" fillId="0" borderId="50" xfId="0" applyFont="1" applyBorder="1"/>
    <xf numFmtId="0" fontId="27" fillId="0" borderId="0" xfId="0" applyFont="1" applyFill="1" applyBorder="1"/>
    <xf numFmtId="3" fontId="10" fillId="0" borderId="0" xfId="0" applyNumberFormat="1" applyFont="1"/>
    <xf numFmtId="1" fontId="0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vertical="center" wrapText="1"/>
    </xf>
    <xf numFmtId="1" fontId="0" fillId="0" borderId="0" xfId="0" applyNumberFormat="1" applyFont="1" applyAlignment="1">
      <alignment vertical="center" wrapText="1"/>
    </xf>
    <xf numFmtId="1" fontId="0" fillId="0" borderId="0" xfId="0" applyNumberFormat="1" applyFont="1"/>
    <xf numFmtId="1" fontId="2" fillId="0" borderId="0" xfId="0" applyNumberFormat="1" applyFont="1"/>
    <xf numFmtId="1" fontId="0" fillId="0" borderId="0" xfId="0" applyNumberFormat="1" applyFont="1" applyAlignment="1">
      <alignment wrapText="1"/>
    </xf>
    <xf numFmtId="1" fontId="20" fillId="0" borderId="0" xfId="125" applyNumberFormat="1" applyFont="1" applyAlignment="1">
      <alignment vertical="center"/>
    </xf>
    <xf numFmtId="1" fontId="20" fillId="0" borderId="0" xfId="125" applyNumberFormat="1" applyFont="1" applyBorder="1" applyAlignment="1" applyProtection="1">
      <alignment horizontal="right" vertical="center"/>
      <protection locked="0"/>
    </xf>
    <xf numFmtId="1" fontId="20" fillId="0" borderId="0" xfId="125" applyNumberFormat="1" applyFont="1" applyAlignment="1">
      <alignment horizontal="right" vertical="center"/>
    </xf>
    <xf numFmtId="1" fontId="20" fillId="0" borderId="0" xfId="125" applyNumberFormat="1" applyFont="1" applyAlignment="1">
      <alignment vertical="center" wrapText="1"/>
    </xf>
    <xf numFmtId="1" fontId="21" fillId="0" borderId="0" xfId="125" applyNumberFormat="1" applyFont="1" applyAlignment="1">
      <alignment horizontal="right" vertical="center"/>
    </xf>
    <xf numFmtId="0" fontId="8" fillId="0" borderId="1" xfId="0" applyFont="1" applyFill="1" applyBorder="1"/>
    <xf numFmtId="0" fontId="8" fillId="0" borderId="0" xfId="0" applyFont="1" applyFill="1" applyBorder="1"/>
    <xf numFmtId="0" fontId="8" fillId="0" borderId="7" xfId="0" applyFont="1" applyBorder="1"/>
    <xf numFmtId="0" fontId="26" fillId="0" borderId="7" xfId="0" applyFont="1" applyBorder="1"/>
    <xf numFmtId="0" fontId="8" fillId="0" borderId="42" xfId="0" applyFont="1" applyFill="1" applyBorder="1"/>
    <xf numFmtId="0" fontId="2" fillId="0" borderId="41" xfId="0" applyFont="1" applyBorder="1"/>
    <xf numFmtId="0" fontId="8" fillId="0" borderId="10" xfId="0" applyFont="1" applyBorder="1"/>
    <xf numFmtId="1" fontId="0" fillId="0" borderId="41" xfId="0" applyNumberFormat="1" applyFont="1" applyBorder="1" applyAlignment="1">
      <alignment vertical="center"/>
    </xf>
    <xf numFmtId="1" fontId="0" fillId="0" borderId="41" xfId="0" applyNumberFormat="1" applyFont="1" applyBorder="1" applyAlignment="1">
      <alignment vertical="center" wrapText="1"/>
    </xf>
    <xf numFmtId="0" fontId="27" fillId="0" borderId="52" xfId="0" applyFont="1" applyFill="1" applyBorder="1"/>
    <xf numFmtId="0" fontId="26" fillId="0" borderId="53" xfId="0" applyFont="1" applyFill="1" applyBorder="1"/>
    <xf numFmtId="1" fontId="20" fillId="0" borderId="41" xfId="125" applyNumberFormat="1" applyFont="1" applyBorder="1" applyAlignment="1">
      <alignment vertical="center"/>
    </xf>
    <xf numFmtId="1" fontId="20" fillId="0" borderId="42" xfId="125" applyNumberFormat="1" applyFont="1" applyBorder="1" applyAlignment="1">
      <alignment horizontal="right" vertical="center"/>
    </xf>
    <xf numFmtId="1" fontId="0" fillId="0" borderId="42" xfId="0" applyNumberFormat="1" applyFont="1" applyBorder="1" applyAlignment="1">
      <alignment vertical="center"/>
    </xf>
    <xf numFmtId="3" fontId="10" fillId="0" borderId="44" xfId="0" applyNumberFormat="1" applyFont="1" applyBorder="1"/>
    <xf numFmtId="0" fontId="27" fillId="0" borderId="43" xfId="0" applyFont="1" applyFill="1" applyBorder="1"/>
    <xf numFmtId="0" fontId="8" fillId="0" borderId="11" xfId="0" applyFont="1" applyBorder="1"/>
    <xf numFmtId="3" fontId="10" fillId="0" borderId="55" xfId="0" applyNumberFormat="1" applyFont="1" applyBorder="1"/>
    <xf numFmtId="0" fontId="8" fillId="0" borderId="55" xfId="0" applyFont="1" applyBorder="1"/>
    <xf numFmtId="0" fontId="8" fillId="0" borderId="57" xfId="0" applyFont="1" applyBorder="1"/>
    <xf numFmtId="0" fontId="8" fillId="0" borderId="52" xfId="0" applyFont="1" applyBorder="1"/>
    <xf numFmtId="0" fontId="8" fillId="0" borderId="58" xfId="0" applyFont="1" applyBorder="1"/>
    <xf numFmtId="0" fontId="0" fillId="0" borderId="59" xfId="0" applyBorder="1"/>
    <xf numFmtId="0" fontId="0" fillId="0" borderId="0" xfId="0" applyFill="1"/>
    <xf numFmtId="0" fontId="0" fillId="0" borderId="60" xfId="0" applyBorder="1"/>
    <xf numFmtId="0" fontId="8" fillId="2" borderId="52" xfId="0" applyFont="1" applyFill="1" applyBorder="1"/>
    <xf numFmtId="0" fontId="8" fillId="2" borderId="55" xfId="0" applyFont="1" applyFill="1" applyBorder="1"/>
    <xf numFmtId="0" fontId="14" fillId="0" borderId="0" xfId="0" applyFont="1"/>
    <xf numFmtId="164" fontId="19" fillId="0" borderId="0" xfId="0" applyNumberFormat="1" applyFont="1"/>
    <xf numFmtId="0" fontId="30" fillId="0" borderId="0" xfId="0" applyFont="1"/>
    <xf numFmtId="42" fontId="0" fillId="0" borderId="0" xfId="0" applyNumberFormat="1" applyBorder="1"/>
    <xf numFmtId="0" fontId="12" fillId="0" borderId="0" xfId="0" applyFont="1"/>
    <xf numFmtId="164" fontId="12" fillId="0" borderId="0" xfId="0" applyNumberFormat="1" applyFont="1"/>
    <xf numFmtId="0" fontId="12" fillId="0" borderId="7" xfId="0" applyFont="1" applyBorder="1"/>
    <xf numFmtId="164" fontId="12" fillId="0" borderId="33" xfId="0" applyNumberFormat="1" applyFont="1" applyBorder="1"/>
    <xf numFmtId="0" fontId="31" fillId="0" borderId="3" xfId="0" applyFont="1" applyBorder="1"/>
    <xf numFmtId="164" fontId="19" fillId="0" borderId="61" xfId="0" applyNumberFormat="1" applyFont="1" applyBorder="1"/>
    <xf numFmtId="0" fontId="31" fillId="0" borderId="10" xfId="0" applyFont="1" applyBorder="1"/>
    <xf numFmtId="164" fontId="19" fillId="0" borderId="12" xfId="0" applyNumberFormat="1" applyFont="1" applyBorder="1"/>
    <xf numFmtId="164" fontId="32" fillId="0" borderId="0" xfId="0" applyNumberFormat="1" applyFont="1" applyBorder="1" applyAlignment="1">
      <alignment horizontal="left" wrapText="1"/>
    </xf>
    <xf numFmtId="0" fontId="32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4" fillId="0" borderId="11" xfId="0" applyFont="1" applyBorder="1"/>
    <xf numFmtId="0" fontId="20" fillId="0" borderId="1" xfId="0" applyFont="1" applyBorder="1" applyAlignment="1">
      <alignment wrapText="1"/>
    </xf>
    <xf numFmtId="0" fontId="0" fillId="0" borderId="58" xfId="0" applyBorder="1"/>
    <xf numFmtId="0" fontId="33" fillId="0" borderId="0" xfId="0" applyFont="1"/>
    <xf numFmtId="0" fontId="2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16" xfId="0" applyFont="1" applyBorder="1" applyAlignment="1">
      <alignment horizontal="center" vertical="center" textRotation="90"/>
    </xf>
    <xf numFmtId="0" fontId="13" fillId="0" borderId="7" xfId="0" applyFont="1" applyBorder="1" applyAlignment="1">
      <alignment horizontal="center" vertical="center" textRotation="90"/>
    </xf>
    <xf numFmtId="0" fontId="13" fillId="0" borderId="13" xfId="0" applyFont="1" applyBorder="1" applyAlignment="1">
      <alignment horizontal="center" vertical="center" textRotation="90"/>
    </xf>
    <xf numFmtId="0" fontId="13" fillId="0" borderId="27" xfId="0" applyFont="1" applyBorder="1" applyAlignment="1">
      <alignment horizontal="center" vertical="center" textRotation="90"/>
    </xf>
    <xf numFmtId="0" fontId="13" fillId="0" borderId="28" xfId="0" applyFont="1" applyBorder="1" applyAlignment="1">
      <alignment horizontal="center" vertical="center" textRotation="90"/>
    </xf>
    <xf numFmtId="0" fontId="13" fillId="0" borderId="29" xfId="0" applyFont="1" applyBorder="1" applyAlignment="1">
      <alignment horizontal="center" vertical="center" textRotation="90"/>
    </xf>
    <xf numFmtId="0" fontId="13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0" fontId="29" fillId="0" borderId="56" xfId="0" applyFont="1" applyFill="1" applyBorder="1" applyAlignment="1">
      <alignment horizontal="center"/>
    </xf>
    <xf numFmtId="0" fontId="29" fillId="0" borderId="51" xfId="0" applyFont="1" applyFill="1" applyBorder="1" applyAlignment="1">
      <alignment horizontal="center"/>
    </xf>
    <xf numFmtId="0" fontId="29" fillId="0" borderId="54" xfId="0" applyFont="1" applyFill="1" applyBorder="1" applyAlignment="1">
      <alignment horizontal="center"/>
    </xf>
    <xf numFmtId="0" fontId="27" fillId="0" borderId="46" xfId="0" applyFont="1" applyBorder="1" applyAlignment="1">
      <alignment horizontal="center"/>
    </xf>
    <xf numFmtId="0" fontId="27" fillId="0" borderId="47" xfId="0" applyFont="1" applyBorder="1" applyAlignment="1">
      <alignment horizontal="center"/>
    </xf>
    <xf numFmtId="0" fontId="27" fillId="0" borderId="48" xfId="0" applyFont="1" applyBorder="1" applyAlignment="1">
      <alignment horizontal="center"/>
    </xf>
    <xf numFmtId="0" fontId="27" fillId="0" borderId="49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10" fillId="0" borderId="3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22" fillId="0" borderId="7" xfId="0" applyFont="1" applyBorder="1" applyAlignment="1">
      <alignment horizontal="center" vertical="center" textRotation="90"/>
    </xf>
    <xf numFmtId="0" fontId="22" fillId="0" borderId="13" xfId="0" applyFont="1" applyBorder="1" applyAlignment="1">
      <alignment horizontal="center" vertical="center" textRotation="90"/>
    </xf>
    <xf numFmtId="0" fontId="22" fillId="0" borderId="16" xfId="0" applyFont="1" applyBorder="1" applyAlignment="1">
      <alignment horizontal="center" vertical="center" textRotation="90" wrapText="1"/>
    </xf>
    <xf numFmtId="0" fontId="22" fillId="0" borderId="7" xfId="0" applyFont="1" applyBorder="1" applyAlignment="1">
      <alignment horizontal="center" vertical="center" textRotation="90" wrapText="1"/>
    </xf>
    <xf numFmtId="0" fontId="22" fillId="0" borderId="13" xfId="0" applyFont="1" applyBorder="1" applyAlignment="1">
      <alignment horizontal="center" vertical="center" textRotation="90" wrapText="1"/>
    </xf>
    <xf numFmtId="0" fontId="22" fillId="0" borderId="16" xfId="0" applyFont="1" applyBorder="1" applyAlignment="1">
      <alignment horizontal="center" vertical="center" textRotation="90"/>
    </xf>
    <xf numFmtId="0" fontId="22" fillId="0" borderId="10" xfId="0" applyFont="1" applyBorder="1" applyAlignment="1">
      <alignment horizontal="center" vertical="center" textRotation="90"/>
    </xf>
    <xf numFmtId="0" fontId="10" fillId="0" borderId="5" xfId="0" applyFont="1" applyBorder="1" applyAlignment="1">
      <alignment horizont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</cellXfs>
  <cellStyles count="216">
    <cellStyle name="Excel Built-in Normal" xfId="125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activeCell="A10" sqref="A10"/>
    </sheetView>
  </sheetViews>
  <sheetFormatPr baseColWidth="10" defaultRowHeight="15" x14ac:dyDescent="0"/>
  <cols>
    <col min="1" max="1" width="59.83203125" bestFit="1" customWidth="1"/>
    <col min="2" max="2" width="25.1640625" customWidth="1"/>
    <col min="3" max="3" width="10.5" bestFit="1" customWidth="1"/>
  </cols>
  <sheetData>
    <row r="1" spans="1:3" ht="25">
      <c r="A1" s="162" t="s">
        <v>150</v>
      </c>
      <c r="B1" s="162"/>
    </row>
    <row r="3" spans="1:3" ht="20">
      <c r="A3" s="145" t="s">
        <v>172</v>
      </c>
      <c r="B3" s="146">
        <v>341372.22</v>
      </c>
      <c r="C3" t="s">
        <v>170</v>
      </c>
    </row>
    <row r="4" spans="1:3" ht="20">
      <c r="A4" s="143" t="s">
        <v>148</v>
      </c>
      <c r="B4" s="146">
        <v>133770</v>
      </c>
      <c r="C4" t="s">
        <v>171</v>
      </c>
    </row>
    <row r="5" spans="1:3" ht="20">
      <c r="A5" s="143" t="s">
        <v>175</v>
      </c>
      <c r="B5" s="146">
        <v>208569.99999000001</v>
      </c>
      <c r="C5" t="s">
        <v>171</v>
      </c>
    </row>
    <row r="6" spans="1:3" ht="20">
      <c r="A6" s="145"/>
      <c r="B6" s="145"/>
    </row>
    <row r="7" spans="1:3" ht="20">
      <c r="A7" s="147" t="s">
        <v>143</v>
      </c>
      <c r="B7" s="146">
        <f>SUM(B3,B4)</f>
        <v>475142.22</v>
      </c>
    </row>
    <row r="8" spans="1:3" ht="20">
      <c r="A8" s="61" t="s">
        <v>173</v>
      </c>
      <c r="B8" s="148">
        <f>SUM(B3,B5)</f>
        <v>549942.21999000001</v>
      </c>
      <c r="C8" s="14"/>
    </row>
    <row r="9" spans="1:3" ht="20">
      <c r="A9" s="61"/>
      <c r="B9" s="61"/>
      <c r="C9" s="144"/>
    </row>
    <row r="10" spans="1:3" ht="20">
      <c r="A10" s="61" t="s">
        <v>149</v>
      </c>
      <c r="B10" s="148">
        <v>400000</v>
      </c>
      <c r="C10" s="144"/>
    </row>
    <row r="11" spans="1:3" ht="20">
      <c r="A11" s="61"/>
      <c r="B11" s="61"/>
      <c r="C11" s="14"/>
    </row>
    <row r="12" spans="1:3" ht="21" thickBot="1">
      <c r="A12" s="61"/>
      <c r="B12" s="61"/>
      <c r="C12" s="14"/>
    </row>
    <row r="13" spans="1:3" ht="21" thickTop="1">
      <c r="A13" s="149" t="s">
        <v>151</v>
      </c>
      <c r="B13" s="150">
        <f>B7-B10</f>
        <v>75142.219999999972</v>
      </c>
      <c r="C13" s="14"/>
    </row>
    <row r="14" spans="1:3" ht="21" thickBot="1">
      <c r="A14" s="151" t="s">
        <v>174</v>
      </c>
      <c r="B14" s="152">
        <f>B8-B10</f>
        <v>149942.21999000001</v>
      </c>
      <c r="C14" s="14"/>
    </row>
    <row r="15" spans="1:3" ht="16" thickTop="1">
      <c r="A15" s="14"/>
      <c r="B15" s="14"/>
      <c r="C15" s="14"/>
    </row>
    <row r="16" spans="1:3" ht="16" thickBot="1">
      <c r="A16" s="160"/>
      <c r="B16" s="160"/>
    </row>
    <row r="17" spans="1:2" ht="25">
      <c r="A17" s="162" t="s">
        <v>153</v>
      </c>
      <c r="B17" s="162"/>
    </row>
    <row r="20" spans="1:2" ht="20">
      <c r="B20" s="156" t="s">
        <v>155</v>
      </c>
    </row>
    <row r="21" spans="1:2" ht="20">
      <c r="A21" s="153" t="s">
        <v>168</v>
      </c>
      <c r="B21" s="155">
        <v>96</v>
      </c>
    </row>
    <row r="22" spans="1:2" ht="20">
      <c r="A22" s="153" t="s">
        <v>169</v>
      </c>
      <c r="B22" s="155">
        <v>164</v>
      </c>
    </row>
    <row r="23" spans="1:2" ht="20">
      <c r="A23" s="161" t="s">
        <v>154</v>
      </c>
      <c r="B23" s="155">
        <v>15</v>
      </c>
    </row>
    <row r="24" spans="1:2" ht="20">
      <c r="A24" s="153" t="s">
        <v>45</v>
      </c>
      <c r="B24" s="155">
        <v>45</v>
      </c>
    </row>
    <row r="25" spans="1:2" ht="20">
      <c r="A25" s="153" t="s">
        <v>46</v>
      </c>
      <c r="B25" s="155">
        <v>25</v>
      </c>
    </row>
    <row r="26" spans="1:2" ht="20">
      <c r="A26" s="154" t="s">
        <v>47</v>
      </c>
      <c r="B26" s="155">
        <v>20</v>
      </c>
    </row>
    <row r="28" spans="1:2" ht="16" thickBot="1">
      <c r="A28" s="160"/>
      <c r="B28" s="160"/>
    </row>
    <row r="29" spans="1:2" ht="25">
      <c r="A29" s="162" t="s">
        <v>156</v>
      </c>
      <c r="B29" s="162"/>
    </row>
    <row r="30" spans="1:2" ht="20">
      <c r="B30" s="156" t="s">
        <v>155</v>
      </c>
    </row>
    <row r="31" spans="1:2" ht="20">
      <c r="A31" s="157" t="s">
        <v>164</v>
      </c>
      <c r="B31" s="155">
        <v>26</v>
      </c>
    </row>
    <row r="32" spans="1:2" ht="20">
      <c r="A32" s="157" t="s">
        <v>165</v>
      </c>
      <c r="B32" s="155">
        <v>24</v>
      </c>
    </row>
    <row r="33" spans="1:2" ht="20">
      <c r="A33" s="157" t="s">
        <v>166</v>
      </c>
      <c r="B33" s="155">
        <v>12</v>
      </c>
    </row>
    <row r="34" spans="1:2" ht="20">
      <c r="A34" s="157" t="s">
        <v>167</v>
      </c>
      <c r="B34" s="155">
        <v>27</v>
      </c>
    </row>
    <row r="36" spans="1:2" ht="16" thickBot="1">
      <c r="A36" s="160"/>
      <c r="B36" s="160"/>
    </row>
  </sheetData>
  <mergeCells count="3">
    <mergeCell ref="A1:B1"/>
    <mergeCell ref="A17:B17"/>
    <mergeCell ref="A29:B2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75"/>
  <sheetViews>
    <sheetView tabSelected="1" topLeftCell="A2" zoomScale="75" zoomScaleNormal="75" zoomScalePageLayoutView="75" workbookViewId="0">
      <selection activeCell="V46" sqref="A2:V47"/>
    </sheetView>
  </sheetViews>
  <sheetFormatPr baseColWidth="10" defaultRowHeight="15" x14ac:dyDescent="0"/>
  <cols>
    <col min="2" max="2" width="40.83203125" customWidth="1"/>
    <col min="3" max="3" width="10.33203125" bestFit="1" customWidth="1"/>
    <col min="4" max="4" width="6.33203125" customWidth="1"/>
    <col min="5" max="5" width="7.5" customWidth="1"/>
    <col min="6" max="6" width="6.83203125" customWidth="1"/>
    <col min="7" max="7" width="9.6640625" customWidth="1"/>
    <col min="8" max="8" width="42" customWidth="1"/>
    <col min="10" max="11" width="6.33203125" customWidth="1"/>
    <col min="12" max="12" width="5.83203125" customWidth="1"/>
    <col min="13" max="13" width="6.33203125" customWidth="1"/>
    <col min="14" max="14" width="8.6640625" customWidth="1"/>
    <col min="15" max="15" width="45.83203125" customWidth="1"/>
    <col min="16" max="16" width="10.5" customWidth="1"/>
    <col min="17" max="17" width="6.33203125" customWidth="1"/>
    <col min="18" max="18" width="5.83203125" customWidth="1"/>
    <col min="19" max="19" width="38" customWidth="1"/>
    <col min="20" max="20" width="8.33203125" bestFit="1" customWidth="1"/>
    <col min="21" max="21" width="8" customWidth="1"/>
    <col min="22" max="22" width="7" customWidth="1"/>
    <col min="23" max="23" width="13.5" bestFit="1" customWidth="1"/>
  </cols>
  <sheetData>
    <row r="1" spans="1:22" ht="31" thickBot="1">
      <c r="B1" s="170" t="s">
        <v>145</v>
      </c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</row>
    <row r="2" spans="1:22" ht="32" thickTop="1" thickBot="1">
      <c r="A2" s="138"/>
      <c r="B2" s="172">
        <v>2014</v>
      </c>
      <c r="C2" s="172"/>
      <c r="D2" s="172"/>
      <c r="E2" s="172"/>
      <c r="F2" s="172"/>
      <c r="G2" s="172"/>
      <c r="H2" s="39">
        <v>2015</v>
      </c>
      <c r="I2" s="32"/>
      <c r="J2" s="32"/>
      <c r="K2" s="32"/>
      <c r="L2" s="32"/>
      <c r="M2" s="32"/>
      <c r="N2" s="40"/>
      <c r="O2" s="172">
        <v>2016</v>
      </c>
      <c r="P2" s="172"/>
      <c r="Q2" s="172"/>
      <c r="R2" s="172"/>
      <c r="S2" s="173">
        <v>2017</v>
      </c>
      <c r="T2" s="172"/>
      <c r="U2" s="172"/>
      <c r="V2" s="174"/>
    </row>
    <row r="3" spans="1:22" ht="37" customHeight="1" thickTop="1">
      <c r="A3" s="165" t="s">
        <v>115</v>
      </c>
      <c r="B3" s="10"/>
      <c r="C3" s="49" t="s">
        <v>43</v>
      </c>
      <c r="D3" s="49" t="s">
        <v>44</v>
      </c>
      <c r="E3" s="49" t="s">
        <v>45</v>
      </c>
      <c r="F3" s="49" t="s">
        <v>46</v>
      </c>
      <c r="G3" s="50" t="s">
        <v>47</v>
      </c>
      <c r="H3" s="33"/>
      <c r="I3" s="49" t="s">
        <v>43</v>
      </c>
      <c r="J3" s="49" t="s">
        <v>44</v>
      </c>
      <c r="K3" s="49" t="s">
        <v>73</v>
      </c>
      <c r="L3" s="49" t="s">
        <v>45</v>
      </c>
      <c r="M3" s="49" t="s">
        <v>46</v>
      </c>
      <c r="N3" s="50" t="s">
        <v>47</v>
      </c>
      <c r="O3" s="33"/>
      <c r="P3" s="49" t="s">
        <v>43</v>
      </c>
      <c r="Q3" s="49" t="s">
        <v>44</v>
      </c>
      <c r="R3" s="55" t="s">
        <v>45</v>
      </c>
      <c r="S3" s="38"/>
      <c r="T3" s="49" t="s">
        <v>43</v>
      </c>
      <c r="U3" s="49" t="s">
        <v>44</v>
      </c>
      <c r="V3" s="59" t="s">
        <v>45</v>
      </c>
    </row>
    <row r="4" spans="1:22" ht="25">
      <c r="A4" s="165"/>
      <c r="B4" s="1" t="s">
        <v>23</v>
      </c>
      <c r="C4" s="2">
        <v>18</v>
      </c>
      <c r="D4" s="3" t="s">
        <v>24</v>
      </c>
      <c r="E4" s="2"/>
      <c r="F4" s="2"/>
      <c r="G4" s="2"/>
      <c r="H4" s="5" t="s">
        <v>49</v>
      </c>
      <c r="I4" s="2"/>
      <c r="J4" s="2"/>
      <c r="K4" s="2"/>
      <c r="L4" s="2"/>
      <c r="M4" s="2">
        <v>5</v>
      </c>
      <c r="N4" s="2">
        <v>5</v>
      </c>
      <c r="O4" s="1" t="s">
        <v>55</v>
      </c>
      <c r="P4" s="2">
        <v>5</v>
      </c>
      <c r="Q4" s="2">
        <v>5</v>
      </c>
      <c r="R4" s="14"/>
      <c r="S4" s="1"/>
      <c r="T4" s="2"/>
      <c r="U4" s="2"/>
      <c r="V4" s="15"/>
    </row>
    <row r="5" spans="1:22" ht="25">
      <c r="A5" s="165"/>
      <c r="B5" s="1" t="s">
        <v>25</v>
      </c>
      <c r="C5" s="2">
        <v>4</v>
      </c>
      <c r="D5" s="2"/>
      <c r="E5" s="2"/>
      <c r="F5" s="2"/>
      <c r="G5" s="2"/>
      <c r="H5" s="5" t="s">
        <v>50</v>
      </c>
      <c r="I5" s="7"/>
      <c r="J5" s="7"/>
      <c r="K5" s="7"/>
      <c r="L5" s="7"/>
      <c r="M5" s="3">
        <v>5</v>
      </c>
      <c r="N5" s="2">
        <v>5</v>
      </c>
      <c r="O5" s="1" t="s">
        <v>56</v>
      </c>
      <c r="P5" s="2">
        <v>1</v>
      </c>
      <c r="Q5" s="2"/>
      <c r="R5" s="2">
        <v>10</v>
      </c>
      <c r="S5" s="1" t="s">
        <v>59</v>
      </c>
      <c r="T5" s="2">
        <v>1</v>
      </c>
      <c r="U5" s="2"/>
      <c r="V5" s="15">
        <v>3</v>
      </c>
    </row>
    <row r="6" spans="1:22">
      <c r="A6" s="165"/>
      <c r="B6" s="4"/>
      <c r="C6" s="2"/>
      <c r="D6" s="2"/>
      <c r="E6" s="2"/>
      <c r="F6" s="2"/>
      <c r="G6" s="2"/>
      <c r="H6" s="5" t="s">
        <v>51</v>
      </c>
      <c r="I6" s="2">
        <v>5</v>
      </c>
      <c r="J6" s="2"/>
      <c r="K6" s="2"/>
      <c r="L6" s="2">
        <v>5</v>
      </c>
      <c r="M6" s="2">
        <v>5</v>
      </c>
      <c r="N6" s="2"/>
      <c r="O6" s="5" t="s">
        <v>57</v>
      </c>
      <c r="P6" s="2">
        <v>5</v>
      </c>
      <c r="Q6" s="2">
        <v>5</v>
      </c>
      <c r="R6" s="14"/>
      <c r="S6" s="10"/>
      <c r="T6" s="14"/>
      <c r="U6" s="14"/>
      <c r="V6" s="16"/>
    </row>
    <row r="7" spans="1:22" ht="25">
      <c r="A7" s="165"/>
      <c r="B7" s="5" t="s">
        <v>26</v>
      </c>
      <c r="C7" s="2">
        <v>3</v>
      </c>
      <c r="D7" s="2">
        <v>8</v>
      </c>
      <c r="E7" s="2"/>
      <c r="F7" s="2"/>
      <c r="G7" s="2"/>
      <c r="H7" s="5" t="s">
        <v>52</v>
      </c>
      <c r="I7" s="2">
        <v>5</v>
      </c>
      <c r="J7" s="2">
        <v>5</v>
      </c>
      <c r="K7" s="2"/>
      <c r="L7" s="2"/>
      <c r="M7" s="2"/>
      <c r="N7" s="2"/>
      <c r="O7" s="5" t="s">
        <v>53</v>
      </c>
      <c r="P7" s="2">
        <v>2</v>
      </c>
      <c r="Q7" s="2">
        <v>2</v>
      </c>
      <c r="R7" s="2"/>
      <c r="S7" s="10"/>
      <c r="T7" s="14"/>
      <c r="U7" s="14"/>
      <c r="V7" s="16"/>
    </row>
    <row r="8" spans="1:22" ht="25">
      <c r="A8" s="165"/>
      <c r="B8" s="1" t="s">
        <v>27</v>
      </c>
      <c r="C8" s="2">
        <v>2</v>
      </c>
      <c r="D8" s="2">
        <v>7</v>
      </c>
      <c r="E8" s="2"/>
      <c r="F8" s="2"/>
      <c r="G8" s="2"/>
      <c r="H8" s="5" t="s">
        <v>53</v>
      </c>
      <c r="I8" s="2">
        <v>2</v>
      </c>
      <c r="J8" s="2">
        <v>2</v>
      </c>
      <c r="K8" s="2"/>
      <c r="L8" s="2"/>
      <c r="M8" s="2"/>
      <c r="N8" s="2"/>
      <c r="O8" s="5" t="s">
        <v>54</v>
      </c>
      <c r="P8" s="2">
        <v>2</v>
      </c>
      <c r="Q8" s="2">
        <v>2</v>
      </c>
      <c r="R8" s="2"/>
      <c r="S8" s="10"/>
      <c r="T8" s="14"/>
      <c r="U8" s="14"/>
      <c r="V8" s="16"/>
    </row>
    <row r="9" spans="1:22" ht="25">
      <c r="A9" s="165"/>
      <c r="B9" s="1" t="s">
        <v>28</v>
      </c>
      <c r="C9" s="2">
        <v>1</v>
      </c>
      <c r="D9" s="2">
        <v>7</v>
      </c>
      <c r="E9" s="2"/>
      <c r="F9" s="2"/>
      <c r="G9" s="2"/>
      <c r="H9" s="5" t="s">
        <v>54</v>
      </c>
      <c r="I9" s="2">
        <v>1</v>
      </c>
      <c r="J9" s="2">
        <v>1</v>
      </c>
      <c r="K9" s="2"/>
      <c r="L9" s="14"/>
      <c r="M9" s="14"/>
      <c r="N9" s="14"/>
      <c r="O9" s="1" t="s">
        <v>58</v>
      </c>
      <c r="P9" s="2">
        <v>1</v>
      </c>
      <c r="Q9" s="2"/>
      <c r="R9" s="2">
        <v>10</v>
      </c>
      <c r="S9" s="10" t="s">
        <v>71</v>
      </c>
      <c r="T9" s="14"/>
      <c r="U9" s="53">
        <v>10</v>
      </c>
      <c r="V9" s="16"/>
    </row>
    <row r="10" spans="1:22">
      <c r="A10" s="165"/>
      <c r="B10" s="1" t="s">
        <v>29</v>
      </c>
      <c r="C10" s="2">
        <v>1</v>
      </c>
      <c r="D10" s="2">
        <v>17</v>
      </c>
      <c r="E10" s="2"/>
      <c r="F10" s="2"/>
      <c r="G10" s="2"/>
      <c r="H10" s="10"/>
      <c r="I10" s="14"/>
      <c r="J10" s="14"/>
      <c r="K10" s="14"/>
      <c r="L10" s="14"/>
      <c r="M10" s="14"/>
      <c r="N10" s="14"/>
      <c r="O10" s="10"/>
      <c r="P10" s="14"/>
      <c r="Q10" s="14"/>
      <c r="R10" s="14"/>
      <c r="S10" s="10"/>
      <c r="T10" s="14"/>
      <c r="U10" s="14"/>
      <c r="V10" s="16"/>
    </row>
    <row r="11" spans="1:22">
      <c r="A11" s="165"/>
      <c r="B11" s="5" t="s">
        <v>30</v>
      </c>
      <c r="C11" s="2">
        <v>1</v>
      </c>
      <c r="D11" s="2">
        <v>6</v>
      </c>
      <c r="E11" s="2"/>
      <c r="F11" s="2"/>
      <c r="G11" s="2"/>
      <c r="H11" s="10"/>
      <c r="I11" s="14"/>
      <c r="J11" s="14"/>
      <c r="K11" s="14"/>
      <c r="L11" s="14"/>
      <c r="M11" s="14"/>
      <c r="N11" s="14"/>
      <c r="O11" s="10"/>
      <c r="P11" s="14"/>
      <c r="Q11" s="14"/>
      <c r="R11" s="14"/>
      <c r="S11" s="10" t="s">
        <v>72</v>
      </c>
      <c r="T11" s="14"/>
      <c r="U11" s="54">
        <v>15</v>
      </c>
      <c r="V11" s="16"/>
    </row>
    <row r="12" spans="1:22" ht="25">
      <c r="A12" s="165"/>
      <c r="B12" s="5" t="s">
        <v>31</v>
      </c>
      <c r="C12" s="2">
        <v>1</v>
      </c>
      <c r="D12" s="2">
        <v>7</v>
      </c>
      <c r="E12" s="2"/>
      <c r="F12" s="2"/>
      <c r="G12" s="2"/>
      <c r="H12" s="10" t="s">
        <v>71</v>
      </c>
      <c r="I12" s="14"/>
      <c r="J12" s="53">
        <v>10</v>
      </c>
      <c r="K12" s="53"/>
      <c r="L12" s="14"/>
      <c r="M12" s="14"/>
      <c r="N12" s="14"/>
      <c r="O12" s="10" t="s">
        <v>71</v>
      </c>
      <c r="P12" s="14"/>
      <c r="Q12" s="53">
        <v>10</v>
      </c>
      <c r="R12" s="14"/>
      <c r="S12" s="10"/>
      <c r="T12" s="14"/>
      <c r="U12" s="14"/>
      <c r="V12" s="16"/>
    </row>
    <row r="13" spans="1:22">
      <c r="A13" s="165"/>
      <c r="B13" s="4"/>
      <c r="C13" s="6"/>
      <c r="D13" s="6"/>
      <c r="E13" s="6"/>
      <c r="F13" s="6"/>
      <c r="G13" s="2"/>
      <c r="H13" s="10"/>
      <c r="I13" s="14"/>
      <c r="J13" s="14"/>
      <c r="K13" s="14"/>
      <c r="L13" s="14"/>
      <c r="M13" s="14"/>
      <c r="N13" s="14"/>
      <c r="O13" s="10"/>
      <c r="P13" s="14"/>
      <c r="Q13" s="14"/>
      <c r="R13" s="14"/>
      <c r="S13" s="10"/>
      <c r="T13" s="14"/>
      <c r="U13" s="14"/>
      <c r="V13" s="16"/>
    </row>
    <row r="14" spans="1:22" ht="25">
      <c r="A14" s="165"/>
      <c r="B14" s="1" t="s">
        <v>32</v>
      </c>
      <c r="C14" s="2"/>
      <c r="D14" s="2">
        <v>2</v>
      </c>
      <c r="E14" s="2"/>
      <c r="F14" s="2"/>
      <c r="G14" s="2"/>
      <c r="H14" s="10" t="s">
        <v>72</v>
      </c>
      <c r="I14" s="14"/>
      <c r="J14" s="54">
        <v>15</v>
      </c>
      <c r="K14" s="54"/>
      <c r="L14" s="14"/>
      <c r="M14" s="14"/>
      <c r="N14" s="14"/>
      <c r="O14" s="10" t="s">
        <v>72</v>
      </c>
      <c r="P14" s="14"/>
      <c r="Q14" s="54">
        <v>15</v>
      </c>
      <c r="R14" s="14"/>
      <c r="S14" s="10"/>
      <c r="T14" s="14"/>
      <c r="U14" s="14"/>
      <c r="V14" s="16"/>
    </row>
    <row r="15" spans="1:22" ht="25">
      <c r="A15" s="165"/>
      <c r="B15" s="1" t="s">
        <v>33</v>
      </c>
      <c r="C15" s="2"/>
      <c r="D15" s="2">
        <v>7</v>
      </c>
      <c r="E15" s="2"/>
      <c r="F15" s="2"/>
      <c r="G15" s="2"/>
      <c r="H15" s="10"/>
      <c r="I15" s="14"/>
      <c r="J15" s="14"/>
      <c r="K15" s="14"/>
      <c r="L15" s="2"/>
      <c r="M15" s="2"/>
      <c r="N15" s="2"/>
      <c r="O15" s="10"/>
      <c r="P15" s="14"/>
      <c r="Q15" s="14"/>
      <c r="R15" s="2"/>
      <c r="S15" s="10"/>
      <c r="T15" s="14"/>
      <c r="U15" s="14"/>
      <c r="V15" s="16"/>
    </row>
    <row r="16" spans="1:22" ht="25">
      <c r="A16" s="165"/>
      <c r="B16" s="1" t="s">
        <v>34</v>
      </c>
      <c r="C16" s="2"/>
      <c r="D16" s="2">
        <v>5</v>
      </c>
      <c r="E16" s="2"/>
      <c r="F16" s="2"/>
      <c r="G16" s="2"/>
      <c r="H16" s="10" t="s">
        <v>75</v>
      </c>
      <c r="I16" s="14"/>
      <c r="J16" s="14"/>
      <c r="K16" s="83">
        <v>15</v>
      </c>
      <c r="L16" s="2"/>
      <c r="M16" s="2"/>
      <c r="N16" s="2"/>
      <c r="O16" s="10"/>
      <c r="P16" s="14"/>
      <c r="Q16" s="14"/>
      <c r="R16" s="14"/>
      <c r="S16" s="10"/>
      <c r="T16" s="14"/>
      <c r="U16" s="14"/>
      <c r="V16" s="16"/>
    </row>
    <row r="17" spans="1:24">
      <c r="A17" s="165"/>
      <c r="B17" s="5" t="s">
        <v>35</v>
      </c>
      <c r="C17" s="2">
        <v>1</v>
      </c>
      <c r="D17" s="2">
        <v>1</v>
      </c>
      <c r="E17" s="2"/>
      <c r="F17" s="2"/>
      <c r="G17" s="2"/>
      <c r="H17" s="10"/>
      <c r="I17" s="14"/>
      <c r="J17" s="14"/>
      <c r="K17" s="14"/>
      <c r="L17" s="14"/>
      <c r="M17" s="2"/>
      <c r="N17" s="2"/>
      <c r="O17" s="10"/>
      <c r="P17" s="14"/>
      <c r="Q17" s="14"/>
      <c r="R17" s="14"/>
      <c r="S17" s="10"/>
      <c r="T17" s="14"/>
      <c r="U17" s="14"/>
      <c r="V17" s="16"/>
    </row>
    <row r="18" spans="1:24">
      <c r="A18" s="165"/>
      <c r="B18" s="5" t="s">
        <v>36</v>
      </c>
      <c r="C18" s="2">
        <v>10</v>
      </c>
      <c r="D18" s="2"/>
      <c r="E18" s="2"/>
      <c r="F18" s="2"/>
      <c r="G18" s="2"/>
      <c r="H18" s="10"/>
      <c r="I18" s="14"/>
      <c r="J18" s="14"/>
      <c r="K18" s="14"/>
      <c r="L18" s="14"/>
      <c r="M18" s="14"/>
      <c r="N18" s="14"/>
      <c r="O18" s="10"/>
      <c r="P18" s="14"/>
      <c r="Q18" s="14"/>
      <c r="R18" s="14"/>
      <c r="S18" s="10"/>
      <c r="T18" s="14"/>
      <c r="U18" s="14"/>
      <c r="V18" s="16"/>
    </row>
    <row r="19" spans="1:24">
      <c r="A19" s="165"/>
      <c r="B19" s="5" t="s">
        <v>37</v>
      </c>
      <c r="C19" s="2">
        <v>3</v>
      </c>
      <c r="D19" s="2"/>
      <c r="E19" s="2"/>
      <c r="F19" s="2"/>
      <c r="G19" s="2"/>
      <c r="H19" s="10"/>
      <c r="I19" s="14"/>
      <c r="J19" s="14"/>
      <c r="K19" s="14"/>
      <c r="L19" s="14"/>
      <c r="M19" s="14"/>
      <c r="N19" s="14"/>
      <c r="O19" s="10"/>
      <c r="P19" s="14"/>
      <c r="Q19" s="14"/>
      <c r="R19" s="14"/>
      <c r="S19" s="10"/>
      <c r="T19" s="14"/>
      <c r="U19" s="14"/>
      <c r="V19" s="16"/>
    </row>
    <row r="20" spans="1:24">
      <c r="A20" s="165"/>
      <c r="B20" s="5" t="s">
        <v>38</v>
      </c>
      <c r="C20" s="2">
        <v>5</v>
      </c>
      <c r="D20" s="2"/>
      <c r="E20" s="2"/>
      <c r="F20" s="2">
        <v>5</v>
      </c>
      <c r="G20" s="2"/>
      <c r="H20" s="10"/>
      <c r="I20" s="14"/>
      <c r="J20" s="14"/>
      <c r="K20" s="14"/>
      <c r="L20" s="14"/>
      <c r="M20" s="14"/>
      <c r="N20" s="14"/>
      <c r="O20" s="10"/>
      <c r="P20" s="14"/>
      <c r="Q20" s="14"/>
      <c r="R20" s="14"/>
      <c r="S20" s="10"/>
      <c r="T20" s="14"/>
      <c r="U20" s="14"/>
      <c r="V20" s="16"/>
    </row>
    <row r="21" spans="1:24">
      <c r="A21" s="165"/>
      <c r="B21" s="4"/>
      <c r="C21" s="6"/>
      <c r="D21" s="6"/>
      <c r="E21" s="6"/>
      <c r="F21" s="6"/>
      <c r="G21" s="19"/>
      <c r="H21" s="10"/>
      <c r="I21" s="14"/>
      <c r="J21" s="14"/>
      <c r="K21" s="14"/>
      <c r="L21" s="14"/>
      <c r="M21" s="14"/>
      <c r="N21" s="14"/>
      <c r="O21" s="10"/>
      <c r="P21" s="14"/>
      <c r="Q21" s="14"/>
      <c r="R21" s="14"/>
      <c r="S21" s="10"/>
      <c r="T21" s="14"/>
      <c r="U21" s="14"/>
      <c r="V21" s="16"/>
    </row>
    <row r="22" spans="1:24">
      <c r="A22" s="165"/>
      <c r="B22" s="5" t="s">
        <v>39</v>
      </c>
      <c r="C22" s="2">
        <v>1</v>
      </c>
      <c r="D22" s="2"/>
      <c r="E22" s="2">
        <v>10</v>
      </c>
      <c r="F22" s="2"/>
      <c r="G22" s="2"/>
      <c r="H22" s="10"/>
      <c r="I22" s="14"/>
      <c r="J22" s="14"/>
      <c r="K22" s="14"/>
      <c r="L22" s="14"/>
      <c r="M22" s="14"/>
      <c r="N22" s="14"/>
      <c r="O22" s="10"/>
      <c r="P22" s="14"/>
      <c r="Q22" s="14"/>
      <c r="R22" s="14"/>
      <c r="S22" s="10"/>
      <c r="T22" s="14"/>
      <c r="U22" s="14"/>
      <c r="V22" s="16"/>
    </row>
    <row r="23" spans="1:24" ht="25">
      <c r="A23" s="165"/>
      <c r="B23" s="5" t="s">
        <v>40</v>
      </c>
      <c r="C23" s="2">
        <v>9</v>
      </c>
      <c r="D23" s="2"/>
      <c r="E23" s="2"/>
      <c r="F23" s="2"/>
      <c r="G23" s="2"/>
      <c r="H23" s="10"/>
      <c r="I23" s="14"/>
      <c r="J23" s="14"/>
      <c r="K23" s="14"/>
      <c r="L23" s="14"/>
      <c r="M23" s="14"/>
      <c r="N23" s="14"/>
      <c r="O23" s="10"/>
      <c r="P23" s="14"/>
      <c r="Q23" s="14"/>
      <c r="R23" s="14"/>
      <c r="S23" s="10"/>
      <c r="T23" s="14"/>
      <c r="U23" s="14"/>
      <c r="V23" s="16"/>
    </row>
    <row r="24" spans="1:24">
      <c r="A24" s="165"/>
      <c r="B24" s="5" t="s">
        <v>41</v>
      </c>
      <c r="C24" s="2"/>
      <c r="D24" s="2"/>
      <c r="E24" s="2"/>
      <c r="F24" s="2">
        <v>5</v>
      </c>
      <c r="G24" s="2">
        <v>10</v>
      </c>
      <c r="H24" s="10"/>
      <c r="I24" s="14"/>
      <c r="J24" s="14"/>
      <c r="K24" s="14"/>
      <c r="L24" s="14"/>
      <c r="M24" s="14"/>
      <c r="N24" s="14"/>
      <c r="O24" s="10"/>
      <c r="P24" s="14"/>
      <c r="Q24" s="14"/>
      <c r="R24" s="14"/>
      <c r="S24" s="10"/>
      <c r="T24" s="14"/>
      <c r="U24" s="14"/>
      <c r="V24" s="16"/>
    </row>
    <row r="25" spans="1:24">
      <c r="A25" s="165"/>
      <c r="B25" s="5" t="s">
        <v>42</v>
      </c>
      <c r="C25" s="2">
        <v>5</v>
      </c>
      <c r="D25" s="2"/>
      <c r="E25" s="2"/>
      <c r="F25" s="2"/>
      <c r="G25" s="2"/>
      <c r="H25" s="10"/>
      <c r="I25" s="14"/>
      <c r="J25" s="14"/>
      <c r="K25" s="14"/>
      <c r="L25" s="14"/>
      <c r="M25" s="14"/>
      <c r="N25" s="14"/>
      <c r="O25" s="10"/>
      <c r="P25" s="14"/>
      <c r="Q25" s="14"/>
      <c r="R25" s="14"/>
      <c r="S25" s="10"/>
      <c r="T25" s="14"/>
      <c r="U25" s="14"/>
      <c r="V25" s="16"/>
    </row>
    <row r="26" spans="1:24">
      <c r="A26" s="165"/>
      <c r="B26" s="5" t="s">
        <v>48</v>
      </c>
      <c r="C26" s="2">
        <v>1</v>
      </c>
      <c r="D26" s="2"/>
      <c r="E26" s="2">
        <v>7</v>
      </c>
      <c r="F26" s="14"/>
      <c r="G26" s="14"/>
      <c r="H26" s="10"/>
      <c r="I26" s="14"/>
      <c r="J26" s="14"/>
      <c r="K26" s="14"/>
      <c r="L26" s="14"/>
      <c r="M26" s="14"/>
      <c r="N26" s="14"/>
      <c r="O26" s="10"/>
      <c r="P26" s="14"/>
      <c r="Q26" s="14"/>
      <c r="R26" s="14"/>
      <c r="S26" s="10"/>
      <c r="T26" s="14"/>
      <c r="U26" s="14"/>
      <c r="V26" s="16"/>
    </row>
    <row r="27" spans="1:24">
      <c r="A27" s="165"/>
      <c r="B27" s="10"/>
      <c r="C27" s="14"/>
      <c r="D27" s="14"/>
      <c r="E27" s="14"/>
      <c r="F27" s="14"/>
      <c r="G27" s="14"/>
      <c r="H27" s="10"/>
      <c r="I27" s="14"/>
      <c r="J27" s="14"/>
      <c r="K27" s="14"/>
      <c r="L27" s="14"/>
      <c r="M27" s="14"/>
      <c r="N27" s="14"/>
      <c r="O27" s="10"/>
      <c r="P27" s="14"/>
      <c r="Q27" s="14"/>
      <c r="R27" s="14"/>
      <c r="S27" s="10"/>
      <c r="T27" s="14"/>
      <c r="U27" s="14"/>
      <c r="V27" s="16"/>
    </row>
    <row r="28" spans="1:24">
      <c r="A28" s="165"/>
      <c r="B28" s="9" t="s">
        <v>60</v>
      </c>
      <c r="C28" s="43">
        <f>SUM(C4:C26)</f>
        <v>66</v>
      </c>
      <c r="D28" s="43">
        <f>SUM(D4:D26)</f>
        <v>67</v>
      </c>
      <c r="E28" s="43">
        <f t="shared" ref="E28:G28" si="0">SUM(E4:E26)</f>
        <v>17</v>
      </c>
      <c r="F28" s="43">
        <f t="shared" si="0"/>
        <v>10</v>
      </c>
      <c r="G28" s="43">
        <f t="shared" si="0"/>
        <v>10</v>
      </c>
      <c r="H28" s="9" t="s">
        <v>60</v>
      </c>
      <c r="I28" s="43">
        <f>SUM(I4:I26)</f>
        <v>13</v>
      </c>
      <c r="J28" s="43">
        <f>SUM(J4:J26)</f>
        <v>33</v>
      </c>
      <c r="K28" s="43">
        <f>SUM(K4:K26)</f>
        <v>15</v>
      </c>
      <c r="L28" s="43">
        <f t="shared" ref="L28:N28" si="1">SUM(L4:L26)</f>
        <v>5</v>
      </c>
      <c r="M28" s="43">
        <f t="shared" si="1"/>
        <v>15</v>
      </c>
      <c r="N28" s="43">
        <f t="shared" si="1"/>
        <v>10</v>
      </c>
      <c r="O28" s="9" t="s">
        <v>60</v>
      </c>
      <c r="P28" s="43">
        <f>SUM(P4:P26)</f>
        <v>16</v>
      </c>
      <c r="Q28" s="43">
        <f>SUM(Q4:Q26)</f>
        <v>39</v>
      </c>
      <c r="R28" s="43">
        <f t="shared" ref="R28" si="2">SUM(R4:R26)</f>
        <v>20</v>
      </c>
      <c r="S28" s="9" t="s">
        <v>60</v>
      </c>
      <c r="T28" s="43">
        <f>SUM(T4:T26)</f>
        <v>1</v>
      </c>
      <c r="U28" s="43">
        <f t="shared" ref="U28:V28" si="3">SUM(U4:U26)</f>
        <v>25</v>
      </c>
      <c r="V28" s="47">
        <f t="shared" si="3"/>
        <v>3</v>
      </c>
      <c r="W28" s="8"/>
      <c r="X28" s="8"/>
    </row>
    <row r="29" spans="1:24" ht="30" customHeight="1" thickBot="1">
      <c r="A29" s="166"/>
      <c r="B29" s="28"/>
      <c r="C29" s="22"/>
      <c r="D29" s="22"/>
      <c r="E29" s="22"/>
      <c r="F29" s="22"/>
      <c r="G29" s="22"/>
      <c r="H29" s="28"/>
      <c r="I29" s="22"/>
      <c r="J29" s="22"/>
      <c r="K29" s="22"/>
      <c r="L29" s="22"/>
      <c r="M29" s="22"/>
      <c r="N29" s="22"/>
      <c r="O29" s="28"/>
      <c r="P29" s="22"/>
      <c r="Q29" s="22"/>
      <c r="R29" s="22"/>
      <c r="S29" s="28"/>
      <c r="T29" s="22"/>
      <c r="U29" s="22"/>
      <c r="V29" s="23"/>
    </row>
    <row r="30" spans="1:24" ht="17" customHeight="1" thickTop="1" thickBot="1">
      <c r="A30" s="41"/>
      <c r="B30" s="10"/>
      <c r="C30" s="14"/>
      <c r="D30" s="14"/>
      <c r="E30" s="14"/>
      <c r="F30" s="14"/>
      <c r="G30" s="14"/>
      <c r="H30" s="10"/>
      <c r="I30" s="14"/>
      <c r="J30" s="14"/>
      <c r="K30" s="14"/>
      <c r="L30" s="14"/>
      <c r="M30" s="14"/>
      <c r="N30" s="14"/>
      <c r="O30" s="10"/>
      <c r="P30" s="14"/>
      <c r="Q30" s="14"/>
      <c r="R30" s="14"/>
      <c r="S30" s="10"/>
      <c r="T30" s="14"/>
      <c r="U30" s="14"/>
      <c r="V30" s="16"/>
    </row>
    <row r="31" spans="1:24" ht="25" customHeight="1" thickTop="1">
      <c r="A31" s="164" t="s">
        <v>114</v>
      </c>
      <c r="B31" s="48" t="s">
        <v>6</v>
      </c>
      <c r="C31" s="25">
        <v>4200</v>
      </c>
      <c r="D31" s="26"/>
      <c r="E31" s="26"/>
      <c r="F31" s="26"/>
      <c r="G31" s="26"/>
      <c r="H31" s="33" t="s">
        <v>16</v>
      </c>
      <c r="I31" s="82">
        <f>2*44972</f>
        <v>89944</v>
      </c>
      <c r="J31" s="26"/>
      <c r="K31" s="26"/>
      <c r="L31" s="26"/>
      <c r="M31" s="26"/>
      <c r="N31" s="26"/>
      <c r="O31" s="33" t="s">
        <v>21</v>
      </c>
      <c r="P31" s="26">
        <v>44972</v>
      </c>
      <c r="Q31" s="26"/>
      <c r="R31" s="26"/>
      <c r="S31" s="48" t="s">
        <v>13</v>
      </c>
      <c r="T31" s="26">
        <v>1387</v>
      </c>
      <c r="U31" s="26"/>
      <c r="V31" s="27"/>
    </row>
    <row r="32" spans="1:24">
      <c r="A32" s="165"/>
      <c r="B32" s="29" t="s">
        <v>7</v>
      </c>
      <c r="C32" s="14">
        <v>5900</v>
      </c>
      <c r="D32" s="14"/>
      <c r="E32" s="14"/>
      <c r="F32" s="14"/>
      <c r="G32" s="14"/>
      <c r="H32" s="10" t="s">
        <v>17</v>
      </c>
      <c r="I32" s="14">
        <v>3000</v>
      </c>
      <c r="J32" s="14"/>
      <c r="K32" s="14"/>
      <c r="L32" s="14"/>
      <c r="M32" s="14"/>
      <c r="N32" s="14"/>
      <c r="O32" s="29" t="s">
        <v>13</v>
      </c>
      <c r="P32" s="14">
        <v>2774</v>
      </c>
      <c r="Q32" s="14"/>
      <c r="R32" s="14"/>
      <c r="S32" s="10" t="s">
        <v>124</v>
      </c>
      <c r="T32">
        <v>5000</v>
      </c>
      <c r="U32" s="14"/>
      <c r="V32" s="16"/>
    </row>
    <row r="33" spans="1:23">
      <c r="A33" s="165"/>
      <c r="B33" s="29" t="s">
        <v>1</v>
      </c>
      <c r="C33" s="14">
        <v>8000</v>
      </c>
      <c r="D33" s="14"/>
      <c r="E33" s="14"/>
      <c r="F33" s="14"/>
      <c r="G33" s="14"/>
      <c r="H33" s="10" t="s">
        <v>18</v>
      </c>
      <c r="I33" s="14">
        <v>2500</v>
      </c>
      <c r="J33" s="14"/>
      <c r="K33" s="14"/>
      <c r="L33" s="14"/>
      <c r="M33" s="14"/>
      <c r="N33" s="14"/>
      <c r="O33" s="10" t="s">
        <v>20</v>
      </c>
      <c r="P33" s="14">
        <f>0.0825*P31</f>
        <v>3710.19</v>
      </c>
      <c r="Q33" s="14"/>
      <c r="R33" s="14"/>
      <c r="S33" s="10"/>
      <c r="T33" s="14"/>
      <c r="U33" s="14"/>
      <c r="V33" s="16"/>
    </row>
    <row r="34" spans="1:23">
      <c r="A34" s="165"/>
      <c r="B34" s="29" t="s">
        <v>2</v>
      </c>
      <c r="C34" s="14">
        <v>9000</v>
      </c>
      <c r="D34" s="14"/>
      <c r="E34" s="14"/>
      <c r="F34" s="14"/>
      <c r="G34" s="14"/>
      <c r="H34" s="10" t="s">
        <v>19</v>
      </c>
      <c r="I34" s="14">
        <v>500</v>
      </c>
      <c r="J34" s="14"/>
      <c r="K34" s="14"/>
      <c r="L34" s="14"/>
      <c r="M34" s="14"/>
      <c r="N34" s="14"/>
      <c r="O34" s="10" t="s">
        <v>119</v>
      </c>
      <c r="P34">
        <v>20000</v>
      </c>
      <c r="Q34" s="14"/>
      <c r="R34" s="14"/>
      <c r="S34" s="10"/>
      <c r="T34" s="14"/>
      <c r="U34" s="14"/>
      <c r="V34" s="16"/>
    </row>
    <row r="35" spans="1:23">
      <c r="A35" s="165"/>
      <c r="B35" s="29" t="s">
        <v>8</v>
      </c>
      <c r="C35" s="83">
        <v>9000</v>
      </c>
      <c r="D35" s="14"/>
      <c r="E35" s="14"/>
      <c r="F35" s="14"/>
      <c r="G35" s="14"/>
      <c r="H35" s="10" t="s">
        <v>20</v>
      </c>
      <c r="I35" s="14">
        <f>0.085*SUM(I31:I32)</f>
        <v>7900.2400000000007</v>
      </c>
      <c r="J35" s="14"/>
      <c r="K35" s="14"/>
      <c r="L35" s="14"/>
      <c r="M35" s="14"/>
      <c r="N35" s="14"/>
      <c r="O35" s="10" t="s">
        <v>120</v>
      </c>
      <c r="P35" s="14">
        <v>5000</v>
      </c>
      <c r="Q35" s="14"/>
      <c r="R35" s="14"/>
      <c r="S35" s="10"/>
      <c r="T35" s="14"/>
      <c r="U35" s="14"/>
      <c r="V35" s="16"/>
    </row>
    <row r="36" spans="1:23">
      <c r="A36" s="165"/>
      <c r="B36" s="29" t="s">
        <v>9</v>
      </c>
      <c r="C36" s="83">
        <v>2990</v>
      </c>
      <c r="D36" s="14"/>
      <c r="E36" s="14"/>
      <c r="F36" s="14"/>
      <c r="G36" s="14"/>
      <c r="H36" s="10" t="s">
        <v>12</v>
      </c>
      <c r="I36" s="14">
        <v>1000</v>
      </c>
      <c r="J36" s="14"/>
      <c r="K36" s="14"/>
      <c r="L36" s="14"/>
      <c r="M36" s="14"/>
      <c r="N36" s="14"/>
      <c r="O36" s="10" t="s">
        <v>19</v>
      </c>
      <c r="P36" s="14">
        <v>500</v>
      </c>
      <c r="Q36" s="14"/>
      <c r="R36" s="14"/>
      <c r="S36" s="10"/>
      <c r="T36" s="14"/>
      <c r="U36" s="14"/>
      <c r="V36" s="16"/>
    </row>
    <row r="37" spans="1:23">
      <c r="A37" s="165"/>
      <c r="B37" s="29" t="s">
        <v>3</v>
      </c>
      <c r="C37" s="14">
        <v>1000</v>
      </c>
      <c r="D37" s="14"/>
      <c r="E37" s="14"/>
      <c r="F37" s="14"/>
      <c r="G37" s="14"/>
      <c r="H37" s="10"/>
      <c r="J37" s="14"/>
      <c r="K37" s="14"/>
      <c r="L37" s="14"/>
      <c r="M37" s="14"/>
      <c r="N37" s="14"/>
      <c r="O37" s="10"/>
      <c r="P37" s="14"/>
      <c r="Q37" s="14"/>
      <c r="R37" s="14"/>
      <c r="S37" s="10"/>
      <c r="T37" s="14"/>
      <c r="U37" s="14"/>
      <c r="V37" s="16"/>
    </row>
    <row r="38" spans="1:23">
      <c r="A38" s="165"/>
      <c r="B38" s="29" t="s">
        <v>4</v>
      </c>
      <c r="C38" s="14">
        <v>2550</v>
      </c>
      <c r="D38" s="14"/>
      <c r="E38" s="14"/>
      <c r="F38" s="14"/>
      <c r="G38" s="14"/>
      <c r="H38" s="10"/>
      <c r="I38" s="14"/>
      <c r="J38" s="14"/>
      <c r="K38" s="14"/>
      <c r="L38" s="14"/>
      <c r="M38" s="14"/>
      <c r="N38" s="14"/>
      <c r="O38" s="10"/>
      <c r="P38" s="14"/>
      <c r="Q38" s="14"/>
      <c r="R38" s="14"/>
      <c r="S38" s="10"/>
      <c r="T38" s="14"/>
      <c r="U38" s="14"/>
      <c r="V38" s="16"/>
    </row>
    <row r="39" spans="1:23">
      <c r="A39" s="165"/>
      <c r="B39" s="29" t="s">
        <v>5</v>
      </c>
      <c r="C39" s="83">
        <v>11075</v>
      </c>
      <c r="D39" s="14"/>
      <c r="E39" s="14"/>
      <c r="F39" s="14"/>
      <c r="G39" s="14"/>
      <c r="H39" s="10"/>
      <c r="I39" s="14"/>
      <c r="J39" s="14"/>
      <c r="K39" s="14"/>
      <c r="L39" s="14"/>
      <c r="M39" s="14"/>
      <c r="N39" s="14"/>
      <c r="O39" s="10"/>
      <c r="P39" s="14"/>
      <c r="Q39" s="14"/>
      <c r="R39" s="14"/>
      <c r="S39" s="10"/>
      <c r="T39" s="14"/>
      <c r="U39" s="14"/>
      <c r="V39" s="16"/>
    </row>
    <row r="40" spans="1:23">
      <c r="A40" s="165"/>
      <c r="B40" s="29" t="s">
        <v>10</v>
      </c>
      <c r="C40" s="87">
        <v>22008</v>
      </c>
      <c r="D40" s="14"/>
      <c r="E40" s="14"/>
      <c r="F40" s="14"/>
      <c r="G40" s="14"/>
      <c r="H40" s="10"/>
      <c r="I40" s="14"/>
      <c r="J40" s="14"/>
      <c r="K40" s="14"/>
      <c r="L40" s="14"/>
      <c r="M40" s="14"/>
      <c r="N40" s="14"/>
      <c r="O40" s="10"/>
      <c r="P40" s="14"/>
      <c r="Q40" s="14"/>
      <c r="R40" s="14"/>
      <c r="S40" s="10"/>
      <c r="T40" s="14"/>
      <c r="U40" s="14"/>
      <c r="V40" s="16"/>
    </row>
    <row r="41" spans="1:23">
      <c r="A41" s="165"/>
      <c r="B41" s="29" t="s">
        <v>15</v>
      </c>
      <c r="C41" s="14">
        <v>6929</v>
      </c>
      <c r="D41" s="14"/>
      <c r="E41" s="14"/>
      <c r="F41" s="14"/>
      <c r="G41" s="14"/>
      <c r="H41" s="10"/>
      <c r="I41" s="14"/>
      <c r="J41" s="14"/>
      <c r="K41" s="14"/>
      <c r="L41" s="14"/>
      <c r="M41" s="14"/>
      <c r="N41" s="14"/>
      <c r="O41" s="10"/>
      <c r="P41" s="14"/>
      <c r="Q41" s="14"/>
      <c r="R41" s="14"/>
      <c r="S41" s="10"/>
      <c r="T41" s="14"/>
      <c r="U41" s="14"/>
      <c r="V41" s="16"/>
    </row>
    <row r="42" spans="1:23">
      <c r="A42" s="165"/>
      <c r="B42" s="29" t="s">
        <v>11</v>
      </c>
      <c r="C42" s="14">
        <f>0.0825*SUM(C31:C41)</f>
        <v>6818.79</v>
      </c>
      <c r="D42" s="14"/>
      <c r="E42" s="14"/>
      <c r="F42" s="14"/>
      <c r="G42" s="14"/>
      <c r="H42" s="10"/>
      <c r="I42" s="14"/>
      <c r="J42" s="14"/>
      <c r="K42" s="14"/>
      <c r="L42" s="14"/>
      <c r="M42" s="14"/>
      <c r="N42" s="14"/>
      <c r="O42" s="10"/>
      <c r="P42" s="14"/>
      <c r="Q42" s="14"/>
      <c r="R42" s="14"/>
      <c r="S42" s="10"/>
      <c r="T42" s="14"/>
      <c r="U42" s="14"/>
      <c r="V42" s="16"/>
    </row>
    <row r="43" spans="1:23">
      <c r="A43" s="165"/>
      <c r="B43" s="29" t="s">
        <v>13</v>
      </c>
      <c r="C43" s="14">
        <v>214</v>
      </c>
      <c r="D43" s="14"/>
      <c r="E43" s="14"/>
      <c r="F43" s="14"/>
      <c r="G43" s="14"/>
      <c r="H43" s="10"/>
      <c r="I43" s="14"/>
      <c r="J43" s="14"/>
      <c r="K43" s="14"/>
      <c r="L43" s="14"/>
      <c r="M43" s="14"/>
      <c r="N43" s="14"/>
      <c r="O43" s="10"/>
      <c r="P43" s="14"/>
      <c r="Q43" s="14"/>
      <c r="R43" s="14"/>
      <c r="S43" s="10"/>
      <c r="T43" s="14"/>
      <c r="U43" s="14"/>
      <c r="V43" s="16"/>
    </row>
    <row r="44" spans="1:23">
      <c r="A44" s="165"/>
      <c r="B44" s="29" t="s">
        <v>12</v>
      </c>
      <c r="C44" s="14">
        <v>500</v>
      </c>
      <c r="D44" s="14"/>
      <c r="E44" s="14"/>
      <c r="F44" s="14"/>
      <c r="G44" s="14"/>
      <c r="H44" s="64" t="s">
        <v>135</v>
      </c>
      <c r="I44" s="17">
        <v>8500</v>
      </c>
      <c r="L44" s="14"/>
      <c r="M44" s="14"/>
      <c r="N44" s="14"/>
      <c r="O44" s="64" t="s">
        <v>136</v>
      </c>
      <c r="P44" s="17">
        <v>17000</v>
      </c>
      <c r="Q44" s="14"/>
      <c r="R44" s="14"/>
      <c r="S44" s="64" t="s">
        <v>134</v>
      </c>
      <c r="T44" s="14">
        <v>2000</v>
      </c>
      <c r="U44" s="14"/>
      <c r="V44" s="16"/>
    </row>
    <row r="45" spans="1:23" ht="20">
      <c r="A45" s="165"/>
      <c r="B45" s="114" t="s">
        <v>128</v>
      </c>
      <c r="C45" s="115">
        <v>19500</v>
      </c>
      <c r="D45" s="14"/>
      <c r="E45" s="14"/>
      <c r="F45" s="14"/>
      <c r="G45" s="14"/>
      <c r="H45" s="64" t="s">
        <v>129</v>
      </c>
      <c r="I45" s="17">
        <v>5000</v>
      </c>
      <c r="J45" s="14"/>
      <c r="K45" s="14"/>
      <c r="L45" s="14"/>
      <c r="M45" s="14"/>
      <c r="N45" s="14"/>
      <c r="O45" s="64" t="s">
        <v>129</v>
      </c>
      <c r="P45" s="17">
        <v>10000</v>
      </c>
      <c r="Q45" s="14"/>
      <c r="R45" s="14"/>
      <c r="S45" s="64" t="s">
        <v>129</v>
      </c>
      <c r="T45" s="14">
        <v>1000</v>
      </c>
      <c r="U45" s="14"/>
      <c r="V45" s="16"/>
      <c r="W45" s="84" t="s">
        <v>144</v>
      </c>
    </row>
    <row r="46" spans="1:23" ht="20">
      <c r="A46" s="165"/>
      <c r="B46" s="30" t="s">
        <v>14</v>
      </c>
      <c r="C46" s="51">
        <f>SUM(C31:C45)</f>
        <v>109684.79</v>
      </c>
      <c r="D46" s="14"/>
      <c r="E46" s="14"/>
      <c r="F46" s="14"/>
      <c r="G46" s="14"/>
      <c r="H46" s="34" t="s">
        <v>14</v>
      </c>
      <c r="I46" s="51">
        <f>SUM(I31:I45)</f>
        <v>118344.24</v>
      </c>
      <c r="J46" s="14"/>
      <c r="K46" s="14"/>
      <c r="L46" s="14"/>
      <c r="M46" s="14"/>
      <c r="N46" s="14"/>
      <c r="O46" s="34" t="s">
        <v>14</v>
      </c>
      <c r="P46" s="51">
        <f>SUM(P31:P45)</f>
        <v>103956.19</v>
      </c>
      <c r="Q46" s="14"/>
      <c r="R46" s="14"/>
      <c r="S46" s="34" t="s">
        <v>22</v>
      </c>
      <c r="T46" s="51">
        <f>SUM(T31:T45)</f>
        <v>9387</v>
      </c>
      <c r="U46" s="14"/>
      <c r="V46" s="16"/>
      <c r="W46" s="85">
        <f>SUM(C46,I46,P46,T46)</f>
        <v>341372.22</v>
      </c>
    </row>
    <row r="47" spans="1:23" ht="16" thickBot="1">
      <c r="A47" s="166"/>
      <c r="B47" s="28"/>
      <c r="C47" s="22"/>
      <c r="D47" s="22"/>
      <c r="E47" s="22"/>
      <c r="F47" s="22"/>
      <c r="G47" s="22"/>
      <c r="H47" s="28"/>
      <c r="I47" s="22"/>
      <c r="J47" s="22"/>
      <c r="K47" s="22"/>
      <c r="L47" s="22"/>
      <c r="M47" s="22"/>
      <c r="N47" s="22"/>
      <c r="O47" s="28"/>
      <c r="P47" s="22"/>
      <c r="Q47" s="22"/>
      <c r="R47" s="22"/>
      <c r="S47" s="28"/>
      <c r="T47" s="22"/>
      <c r="U47" s="22"/>
      <c r="V47" s="23"/>
    </row>
    <row r="48" spans="1:23" ht="17" thickTop="1" thickBot="1">
      <c r="A48" s="42"/>
      <c r="B48" s="28"/>
      <c r="C48" s="22"/>
      <c r="D48" s="22"/>
      <c r="E48" s="22"/>
      <c r="F48" s="22"/>
      <c r="G48" s="22"/>
      <c r="H48" s="28"/>
      <c r="I48" s="22"/>
      <c r="J48" s="22"/>
      <c r="K48" s="22"/>
      <c r="L48" s="22"/>
      <c r="M48" s="22"/>
      <c r="N48" s="22"/>
      <c r="O48" s="28"/>
      <c r="P48" s="22"/>
      <c r="Q48" s="22"/>
      <c r="R48" s="22"/>
      <c r="S48" s="28"/>
      <c r="T48" s="22"/>
      <c r="U48" s="22"/>
      <c r="V48" s="23"/>
    </row>
    <row r="49" spans="1:22" ht="98" customHeight="1" thickTop="1">
      <c r="A49" s="167" t="s">
        <v>0</v>
      </c>
      <c r="B49" s="10"/>
      <c r="C49" s="14"/>
      <c r="D49" s="14"/>
      <c r="E49" s="14"/>
      <c r="F49" s="14"/>
      <c r="G49" s="14"/>
      <c r="H49" s="35" t="s">
        <v>64</v>
      </c>
      <c r="I49" s="14"/>
      <c r="J49" s="14"/>
      <c r="K49" s="14"/>
      <c r="L49" s="14"/>
      <c r="M49" s="14"/>
      <c r="N49" s="14"/>
      <c r="O49" s="35" t="s">
        <v>64</v>
      </c>
      <c r="P49" s="14"/>
      <c r="Q49" s="14"/>
      <c r="R49" s="14"/>
      <c r="S49" s="35" t="s">
        <v>61</v>
      </c>
      <c r="T49" s="14"/>
      <c r="U49" s="14"/>
      <c r="V49" s="16"/>
    </row>
    <row r="50" spans="1:22" ht="46">
      <c r="A50" s="168"/>
      <c r="B50" s="10"/>
      <c r="C50" s="14"/>
      <c r="D50" s="14"/>
      <c r="E50" s="14"/>
      <c r="F50" s="14"/>
      <c r="G50" s="14"/>
      <c r="H50" s="13" t="s">
        <v>63</v>
      </c>
      <c r="I50" s="14">
        <v>5</v>
      </c>
      <c r="J50" s="14"/>
      <c r="K50" s="14"/>
      <c r="L50" s="14"/>
      <c r="M50" s="14"/>
      <c r="N50" s="14"/>
      <c r="O50" s="13" t="s">
        <v>157</v>
      </c>
      <c r="P50" s="141">
        <v>14</v>
      </c>
      <c r="S50" s="35" t="s">
        <v>64</v>
      </c>
      <c r="T50" s="14"/>
      <c r="U50" s="14"/>
      <c r="V50" s="16"/>
    </row>
    <row r="51" spans="1:22" ht="31">
      <c r="A51" s="168"/>
      <c r="B51" s="10"/>
      <c r="C51" s="14"/>
      <c r="D51" s="14"/>
      <c r="E51" s="14"/>
      <c r="F51" s="14"/>
      <c r="G51" s="14"/>
      <c r="H51" s="13" t="s">
        <v>69</v>
      </c>
      <c r="I51" s="14">
        <v>3</v>
      </c>
      <c r="J51" s="14"/>
      <c r="K51" s="14"/>
      <c r="L51" s="14"/>
      <c r="M51" s="14"/>
      <c r="N51" s="14"/>
      <c r="O51" s="12"/>
      <c r="P51" s="45"/>
      <c r="Q51" s="14"/>
      <c r="R51" s="14"/>
      <c r="S51" s="13" t="s">
        <v>161</v>
      </c>
      <c r="T51" s="43">
        <v>4</v>
      </c>
      <c r="U51" s="14"/>
      <c r="V51" s="16"/>
    </row>
    <row r="52" spans="1:22" ht="18">
      <c r="A52" s="168"/>
      <c r="B52" s="10"/>
      <c r="C52" s="14"/>
      <c r="D52" s="14"/>
      <c r="E52" s="14"/>
      <c r="F52" s="14"/>
      <c r="G52" s="14"/>
      <c r="H52" s="36" t="s">
        <v>62</v>
      </c>
      <c r="I52" s="45">
        <v>8</v>
      </c>
      <c r="J52" s="14"/>
      <c r="K52" s="14"/>
      <c r="L52" s="14"/>
      <c r="M52" s="14"/>
      <c r="N52" s="14"/>
      <c r="O52" s="13"/>
      <c r="P52" s="14"/>
      <c r="Q52" s="14"/>
      <c r="R52" s="14"/>
      <c r="S52" s="1"/>
      <c r="T52" s="43"/>
      <c r="U52" s="14"/>
      <c r="V52" s="16"/>
    </row>
    <row r="53" spans="1:22" ht="20">
      <c r="A53" s="168"/>
      <c r="B53" s="10"/>
      <c r="C53" s="14"/>
      <c r="D53" s="14"/>
      <c r="E53" s="14"/>
      <c r="F53" s="14"/>
      <c r="G53" s="14"/>
      <c r="H53" s="13"/>
      <c r="I53" s="46"/>
      <c r="J53" s="14"/>
      <c r="K53" s="14"/>
      <c r="L53" s="14"/>
      <c r="M53" s="14"/>
      <c r="N53" s="14"/>
      <c r="O53" s="37" t="s">
        <v>66</v>
      </c>
      <c r="P53" s="14"/>
      <c r="Q53" s="14"/>
      <c r="R53" s="14"/>
      <c r="S53" s="37" t="s">
        <v>66</v>
      </c>
      <c r="T53" s="43"/>
      <c r="U53" s="14"/>
      <c r="V53" s="16"/>
    </row>
    <row r="54" spans="1:22" ht="31">
      <c r="A54" s="168"/>
      <c r="B54" s="10"/>
      <c r="C54" s="14"/>
      <c r="D54" s="14"/>
      <c r="E54" s="14"/>
      <c r="F54" s="14"/>
      <c r="G54" s="14"/>
      <c r="H54" s="37" t="s">
        <v>66</v>
      </c>
      <c r="I54" s="46"/>
      <c r="J54" s="14"/>
      <c r="K54" s="14"/>
      <c r="L54" s="14"/>
      <c r="M54" s="14"/>
      <c r="N54" s="14"/>
      <c r="O54" s="159" t="s">
        <v>159</v>
      </c>
      <c r="P54" s="43">
        <v>6</v>
      </c>
      <c r="Q54" s="14"/>
      <c r="R54" s="14"/>
      <c r="S54" s="159" t="s">
        <v>162</v>
      </c>
      <c r="T54" s="43">
        <v>2</v>
      </c>
      <c r="U54" s="14"/>
      <c r="V54" s="16"/>
    </row>
    <row r="55" spans="1:22" ht="46">
      <c r="A55" s="168"/>
      <c r="B55" s="10"/>
      <c r="C55" s="14"/>
      <c r="D55" s="14"/>
      <c r="E55" s="14"/>
      <c r="F55" s="14"/>
      <c r="G55" s="14"/>
      <c r="H55" s="13" t="s">
        <v>65</v>
      </c>
      <c r="I55" s="45">
        <v>8</v>
      </c>
      <c r="J55" s="14"/>
      <c r="K55" s="14"/>
      <c r="L55" s="14"/>
      <c r="M55" s="14"/>
      <c r="N55" s="14"/>
      <c r="O55" s="13" t="s">
        <v>160</v>
      </c>
      <c r="P55" s="43">
        <v>4</v>
      </c>
      <c r="Q55" s="14"/>
      <c r="R55" s="14"/>
      <c r="S55" s="159" t="s">
        <v>163</v>
      </c>
      <c r="T55" s="43">
        <v>4</v>
      </c>
      <c r="U55" s="14"/>
      <c r="V55" s="16"/>
    </row>
    <row r="56" spans="1:22" ht="18">
      <c r="A56" s="168"/>
      <c r="B56" s="10"/>
      <c r="C56" s="14"/>
      <c r="D56" s="14"/>
      <c r="E56" s="14"/>
      <c r="F56" s="14"/>
      <c r="G56" s="14"/>
      <c r="H56" s="10"/>
      <c r="I56" s="46"/>
      <c r="J56" s="14"/>
      <c r="K56" s="14"/>
      <c r="L56" s="14"/>
      <c r="M56" s="14"/>
      <c r="N56" s="14"/>
      <c r="O56" s="10"/>
      <c r="Q56" s="14"/>
      <c r="R56" s="14"/>
      <c r="S56" s="13"/>
      <c r="T56" s="14"/>
      <c r="U56" s="14"/>
      <c r="V56" s="16"/>
    </row>
    <row r="57" spans="1:22" ht="20">
      <c r="A57" s="168"/>
      <c r="B57" s="10"/>
      <c r="C57" s="14"/>
      <c r="D57" s="14"/>
      <c r="E57" s="14"/>
      <c r="F57" s="14"/>
      <c r="G57" s="14"/>
      <c r="H57" s="37" t="s">
        <v>68</v>
      </c>
      <c r="I57" s="46"/>
      <c r="J57" s="14"/>
      <c r="K57" s="14"/>
      <c r="L57" s="14"/>
      <c r="M57" s="14"/>
      <c r="N57" s="14"/>
      <c r="O57" s="10"/>
      <c r="P57" s="14"/>
      <c r="Q57" s="14"/>
      <c r="R57" s="14"/>
      <c r="S57" s="12"/>
      <c r="T57" s="45"/>
      <c r="U57" s="14"/>
      <c r="V57" s="16"/>
    </row>
    <row r="58" spans="1:22" ht="61">
      <c r="A58" s="168"/>
      <c r="B58" s="10"/>
      <c r="C58" s="14"/>
      <c r="D58" s="14"/>
      <c r="E58" s="14"/>
      <c r="F58" s="14"/>
      <c r="G58" s="14"/>
      <c r="H58" s="13" t="s">
        <v>67</v>
      </c>
      <c r="I58" s="45">
        <v>4</v>
      </c>
      <c r="J58" s="14"/>
      <c r="K58" s="14"/>
      <c r="L58" s="14"/>
      <c r="M58" s="14"/>
      <c r="N58" s="14"/>
      <c r="O58" s="37" t="s">
        <v>68</v>
      </c>
      <c r="P58" s="14"/>
      <c r="Q58" s="14"/>
      <c r="R58" s="14"/>
      <c r="S58" s="37" t="s">
        <v>68</v>
      </c>
      <c r="T58" s="52"/>
      <c r="U58" s="14"/>
      <c r="V58" s="16"/>
    </row>
    <row r="59" spans="1:22" ht="61">
      <c r="A59" s="168"/>
      <c r="B59" s="10"/>
      <c r="C59" s="14"/>
      <c r="D59" s="14"/>
      <c r="E59" s="14"/>
      <c r="F59" s="14"/>
      <c r="G59" s="14"/>
      <c r="H59" s="10"/>
      <c r="J59" s="14"/>
      <c r="K59" s="14"/>
      <c r="L59" s="14"/>
      <c r="M59" s="14"/>
      <c r="N59" s="14"/>
      <c r="O59" s="13" t="s">
        <v>158</v>
      </c>
      <c r="P59" s="45">
        <v>4</v>
      </c>
      <c r="Q59" s="14"/>
      <c r="R59" s="14"/>
      <c r="S59" s="13" t="s">
        <v>70</v>
      </c>
      <c r="T59" s="45">
        <v>4</v>
      </c>
      <c r="U59" s="14"/>
      <c r="V59" s="16"/>
    </row>
    <row r="60" spans="1:22" ht="18">
      <c r="A60" s="168"/>
      <c r="B60" s="10"/>
      <c r="C60" s="14"/>
      <c r="D60" s="14"/>
      <c r="E60" s="14"/>
      <c r="F60" s="14"/>
      <c r="G60" s="14"/>
      <c r="H60" s="56" t="s">
        <v>74</v>
      </c>
      <c r="I60" s="43">
        <v>6</v>
      </c>
      <c r="J60" s="14"/>
      <c r="K60" s="14"/>
      <c r="L60" s="14"/>
      <c r="M60" s="14"/>
      <c r="N60" s="14"/>
      <c r="O60" s="12"/>
      <c r="P60" s="14"/>
      <c r="Q60" s="14"/>
      <c r="R60" s="14"/>
      <c r="S60" s="10"/>
      <c r="T60" s="14"/>
      <c r="U60" s="14"/>
      <c r="V60" s="16"/>
    </row>
    <row r="61" spans="1:22" ht="18">
      <c r="A61" s="168"/>
      <c r="B61" s="10"/>
      <c r="C61" s="14"/>
      <c r="D61" s="14"/>
      <c r="E61" s="14"/>
      <c r="F61" s="14"/>
      <c r="G61" s="14"/>
      <c r="H61" s="10"/>
      <c r="I61" s="14"/>
      <c r="J61" s="14"/>
      <c r="K61" s="14"/>
      <c r="L61" s="14"/>
      <c r="M61" s="14"/>
      <c r="N61" s="14"/>
      <c r="O61" s="56" t="s">
        <v>74</v>
      </c>
      <c r="P61" s="43">
        <v>15</v>
      </c>
      <c r="Q61" s="14"/>
      <c r="R61" s="14"/>
      <c r="S61" s="56" t="s">
        <v>74</v>
      </c>
      <c r="T61" s="43">
        <v>6</v>
      </c>
      <c r="U61" s="14"/>
      <c r="V61" s="16"/>
    </row>
    <row r="62" spans="1:22" ht="18">
      <c r="A62" s="168"/>
      <c r="B62" s="10"/>
      <c r="C62" s="14"/>
      <c r="D62" s="14"/>
      <c r="E62" s="14"/>
      <c r="F62" s="14"/>
      <c r="G62" s="14"/>
      <c r="H62" s="10"/>
      <c r="I62" s="14"/>
      <c r="J62" s="14"/>
      <c r="K62" s="14"/>
      <c r="L62" s="14"/>
      <c r="M62" s="14"/>
      <c r="N62" s="14"/>
      <c r="O62" s="10"/>
      <c r="P62" s="14"/>
      <c r="Q62" s="14"/>
      <c r="R62" s="14"/>
      <c r="S62" s="56"/>
      <c r="T62" s="44"/>
      <c r="U62" s="14"/>
      <c r="V62" s="16"/>
    </row>
    <row r="63" spans="1:22">
      <c r="A63" s="168"/>
      <c r="B63" s="10"/>
      <c r="C63" s="14"/>
      <c r="D63" s="14"/>
      <c r="E63" s="14"/>
      <c r="F63" s="14"/>
      <c r="G63" s="14"/>
      <c r="H63" s="10"/>
      <c r="I63" s="14"/>
      <c r="J63" s="14"/>
      <c r="K63" s="14"/>
      <c r="L63" s="14"/>
      <c r="M63" s="14"/>
      <c r="N63" s="14"/>
      <c r="O63" s="10"/>
      <c r="P63" s="14"/>
      <c r="Q63" s="14"/>
      <c r="R63" s="14"/>
      <c r="S63" s="10"/>
      <c r="T63" s="14"/>
      <c r="U63" s="14"/>
      <c r="V63" s="16"/>
    </row>
    <row r="64" spans="1:22" ht="19" thickBot="1">
      <c r="A64" s="169"/>
      <c r="B64" s="31"/>
      <c r="C64" s="20"/>
      <c r="D64" s="20"/>
      <c r="E64" s="20"/>
      <c r="F64" s="20"/>
      <c r="G64" s="20"/>
      <c r="H64" s="31"/>
      <c r="I64" s="20"/>
      <c r="J64" s="20"/>
      <c r="K64" s="20"/>
      <c r="L64" s="20"/>
      <c r="M64" s="20"/>
      <c r="N64" s="20"/>
      <c r="O64" s="57"/>
      <c r="P64" s="158"/>
      <c r="Q64" s="20"/>
      <c r="R64" s="20"/>
      <c r="S64" s="31"/>
      <c r="T64" s="20"/>
      <c r="U64" s="20"/>
      <c r="V64" s="21"/>
    </row>
    <row r="65" spans="2:7" ht="16" thickTop="1"/>
    <row r="67" spans="2:7">
      <c r="B67" s="86"/>
      <c r="C67" t="s">
        <v>125</v>
      </c>
    </row>
    <row r="68" spans="2:7">
      <c r="B68" s="86"/>
    </row>
    <row r="70" spans="2:7">
      <c r="B70" s="88"/>
      <c r="C70" t="s">
        <v>121</v>
      </c>
    </row>
    <row r="71" spans="2:7">
      <c r="B71" s="88"/>
    </row>
    <row r="74" spans="2:7">
      <c r="B74" s="163"/>
      <c r="C74" s="163"/>
      <c r="D74" s="163"/>
      <c r="E74" s="163"/>
      <c r="F74" s="163"/>
      <c r="G74" s="163"/>
    </row>
    <row r="75" spans="2:7" ht="23">
      <c r="B75" s="89"/>
    </row>
  </sheetData>
  <mergeCells count="8">
    <mergeCell ref="B74:G74"/>
    <mergeCell ref="A31:A47"/>
    <mergeCell ref="A49:A64"/>
    <mergeCell ref="B1:V1"/>
    <mergeCell ref="B2:G2"/>
    <mergeCell ref="O2:R2"/>
    <mergeCell ref="S2:V2"/>
    <mergeCell ref="A3:A29"/>
  </mergeCells>
  <phoneticPr fontId="34" type="noConversion"/>
  <pageMargins left="0.75" right="0.75" top="1" bottom="1" header="0.5" footer="0.5"/>
  <pageSetup scale="53" fitToWidth="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3"/>
  <sheetViews>
    <sheetView workbookViewId="0">
      <selection activeCell="I14" sqref="I14"/>
    </sheetView>
  </sheetViews>
  <sheetFormatPr baseColWidth="10" defaultRowHeight="15" x14ac:dyDescent="0"/>
  <cols>
    <col min="1" max="1" width="17.83203125" bestFit="1" customWidth="1"/>
    <col min="2" max="2" width="18.5" customWidth="1"/>
    <col min="3" max="3" width="39.6640625" customWidth="1"/>
    <col min="4" max="4" width="11.6640625" customWidth="1"/>
    <col min="5" max="5" width="30.83203125" bestFit="1" customWidth="1"/>
    <col min="6" max="6" width="9.1640625" customWidth="1"/>
    <col min="7" max="7" width="30.83203125" bestFit="1" customWidth="1"/>
    <col min="8" max="8" width="12.5" customWidth="1"/>
    <col min="9" max="9" width="37.6640625" customWidth="1"/>
    <col min="10" max="10" width="11.83203125" bestFit="1" customWidth="1"/>
  </cols>
  <sheetData>
    <row r="1" spans="2:11" ht="23">
      <c r="J1" s="90"/>
      <c r="K1" s="90"/>
    </row>
    <row r="5" spans="2:11" ht="16" thickBot="1"/>
    <row r="6" spans="2:11" ht="25" thickTop="1" thickBot="1">
      <c r="B6" s="95"/>
      <c r="C6" s="182" t="s">
        <v>181</v>
      </c>
      <c r="D6" s="182"/>
      <c r="E6" s="182"/>
      <c r="F6" s="182"/>
      <c r="G6" s="182"/>
      <c r="H6" s="182"/>
      <c r="I6" s="182"/>
      <c r="J6" s="183"/>
    </row>
    <row r="7" spans="2:11" ht="18">
      <c r="B7" s="99"/>
      <c r="C7" s="178">
        <v>2014</v>
      </c>
      <c r="D7" s="179"/>
      <c r="E7" s="178">
        <v>2015</v>
      </c>
      <c r="F7" s="179"/>
      <c r="G7" s="178">
        <v>2016</v>
      </c>
      <c r="H7" s="179"/>
      <c r="I7" s="180">
        <v>2017</v>
      </c>
      <c r="J7" s="181"/>
    </row>
    <row r="8" spans="2:11">
      <c r="B8" s="97" t="s">
        <v>122</v>
      </c>
      <c r="C8" s="91" t="s">
        <v>127</v>
      </c>
      <c r="D8" s="94">
        <v>90270</v>
      </c>
      <c r="E8" s="91"/>
      <c r="F8" s="92"/>
      <c r="G8" s="91"/>
      <c r="H8" s="92"/>
      <c r="I8" s="17"/>
      <c r="J8" s="16"/>
    </row>
    <row r="9" spans="2:11" ht="16" thickBot="1">
      <c r="B9" s="133"/>
      <c r="C9" s="139" t="s">
        <v>126</v>
      </c>
      <c r="D9" s="140">
        <v>28000</v>
      </c>
      <c r="E9" s="134"/>
      <c r="F9" s="132"/>
      <c r="G9" s="134"/>
      <c r="H9" s="132"/>
      <c r="I9" s="135"/>
      <c r="J9" s="136"/>
    </row>
    <row r="10" spans="2:11">
      <c r="B10" s="97" t="s">
        <v>123</v>
      </c>
      <c r="C10" s="119" t="s">
        <v>141</v>
      </c>
      <c r="D10" s="93"/>
      <c r="E10" s="17"/>
      <c r="F10" s="92"/>
      <c r="G10" s="91"/>
      <c r="H10" s="92"/>
      <c r="I10" s="17"/>
      <c r="J10" s="16"/>
    </row>
    <row r="11" spans="2:11">
      <c r="B11" s="117"/>
      <c r="C11" s="121" t="s">
        <v>130</v>
      </c>
      <c r="D11" s="127">
        <v>5000</v>
      </c>
      <c r="E11" s="17"/>
      <c r="F11" s="92"/>
      <c r="G11" s="17"/>
      <c r="H11" s="92"/>
      <c r="I11" s="17"/>
      <c r="J11" s="16"/>
    </row>
    <row r="12" spans="2:11">
      <c r="B12" s="117"/>
      <c r="C12" s="121" t="s">
        <v>131</v>
      </c>
      <c r="D12" s="127">
        <v>6000</v>
      </c>
      <c r="E12" s="17"/>
      <c r="F12" s="92"/>
      <c r="G12" s="17"/>
      <c r="H12" s="92"/>
      <c r="I12" s="17"/>
      <c r="J12" s="16"/>
    </row>
    <row r="13" spans="2:11">
      <c r="B13" s="117"/>
      <c r="C13" s="121"/>
      <c r="D13" s="127"/>
      <c r="E13" s="17"/>
      <c r="F13" s="92"/>
      <c r="G13" s="17"/>
      <c r="H13" s="92"/>
      <c r="I13" s="17"/>
      <c r="J13" s="16"/>
    </row>
    <row r="14" spans="2:11" ht="30">
      <c r="B14" s="117"/>
      <c r="C14" s="122" t="s">
        <v>176</v>
      </c>
      <c r="D14" s="127">
        <v>4500</v>
      </c>
      <c r="E14" s="17"/>
      <c r="F14" s="92"/>
      <c r="G14" s="17"/>
      <c r="H14" s="92"/>
      <c r="I14" s="17"/>
      <c r="J14" s="16"/>
    </row>
    <row r="15" spans="2:11">
      <c r="B15" s="117"/>
      <c r="C15" s="122"/>
      <c r="D15" s="127"/>
      <c r="E15" s="17"/>
      <c r="F15" s="92"/>
      <c r="G15" s="17"/>
      <c r="H15" s="92"/>
      <c r="I15" s="17"/>
      <c r="J15" s="16"/>
    </row>
    <row r="16" spans="2:11" ht="19" thickBot="1">
      <c r="B16" s="117"/>
      <c r="C16" s="123" t="s">
        <v>14</v>
      </c>
      <c r="D16" s="131">
        <f>SUM(D10:D14)</f>
        <v>15500</v>
      </c>
      <c r="E16" s="17"/>
      <c r="F16" s="132"/>
      <c r="G16" s="17"/>
      <c r="H16" s="132"/>
      <c r="I16" s="17"/>
      <c r="J16" s="16"/>
    </row>
    <row r="17" spans="2:10" ht="21" thickBot="1">
      <c r="B17" s="116"/>
      <c r="C17" s="175" t="s">
        <v>140</v>
      </c>
      <c r="D17" s="176"/>
      <c r="E17" s="176"/>
      <c r="F17" s="176"/>
      <c r="G17" s="176"/>
      <c r="H17" s="176"/>
      <c r="I17" s="176"/>
      <c r="J17" s="177"/>
    </row>
    <row r="18" spans="2:10">
      <c r="B18" s="116"/>
      <c r="C18" s="124" t="s">
        <v>178</v>
      </c>
      <c r="D18" s="118"/>
      <c r="E18" s="91"/>
      <c r="F18" s="92"/>
      <c r="G18" s="91"/>
      <c r="H18" s="92"/>
      <c r="I18" s="91"/>
      <c r="J18" s="16"/>
    </row>
    <row r="19" spans="2:10">
      <c r="B19" s="116"/>
      <c r="C19" s="125" t="s">
        <v>179</v>
      </c>
      <c r="D19" s="126">
        <v>72999.999990000011</v>
      </c>
      <c r="E19" s="17"/>
      <c r="F19" s="92"/>
      <c r="G19" s="17"/>
      <c r="H19" s="92"/>
      <c r="I19" s="17"/>
      <c r="J19" s="16"/>
    </row>
    <row r="20" spans="2:10">
      <c r="B20" s="116"/>
      <c r="C20" s="125" t="s">
        <v>180</v>
      </c>
      <c r="D20" s="126">
        <v>3000</v>
      </c>
      <c r="E20" s="17"/>
      <c r="F20" s="92"/>
      <c r="G20" s="17"/>
      <c r="H20" s="92"/>
      <c r="I20" s="17"/>
      <c r="J20" s="16"/>
    </row>
    <row r="21" spans="2:10">
      <c r="B21" s="116"/>
      <c r="C21" s="125" t="s">
        <v>132</v>
      </c>
      <c r="D21" s="126">
        <v>4800</v>
      </c>
      <c r="E21" s="17"/>
      <c r="F21" s="92"/>
      <c r="G21" s="17"/>
      <c r="H21" s="92"/>
      <c r="I21" s="17"/>
      <c r="J21" s="16"/>
    </row>
    <row r="22" spans="2:10">
      <c r="B22" s="116"/>
      <c r="C22" s="125" t="s">
        <v>133</v>
      </c>
      <c r="D22" s="126">
        <v>5000</v>
      </c>
      <c r="E22" s="17"/>
      <c r="F22" s="92"/>
      <c r="G22" s="17"/>
      <c r="H22" s="92"/>
      <c r="I22" s="17"/>
      <c r="J22" s="16"/>
    </row>
    <row r="23" spans="2:10" ht="30">
      <c r="B23" s="116"/>
      <c r="C23" s="122" t="s">
        <v>176</v>
      </c>
      <c r="D23" s="127">
        <v>4500</v>
      </c>
      <c r="E23" s="17"/>
      <c r="F23" s="92"/>
      <c r="G23" s="17"/>
      <c r="H23" s="92"/>
      <c r="I23" s="17"/>
      <c r="J23" s="16"/>
    </row>
    <row r="24" spans="2:10" ht="19" thickBot="1">
      <c r="B24" s="120"/>
      <c r="C24" s="129" t="s">
        <v>14</v>
      </c>
      <c r="D24" s="128">
        <f>SUM(D18:D23)</f>
        <v>90299.999990000011</v>
      </c>
      <c r="E24" s="130"/>
      <c r="F24" s="96"/>
      <c r="G24" s="130"/>
      <c r="H24" s="96"/>
      <c r="I24" s="130"/>
      <c r="J24" s="21"/>
    </row>
    <row r="25" spans="2:10" ht="16" thickTop="1">
      <c r="C25" s="98"/>
      <c r="D25" s="98"/>
      <c r="E25" s="98"/>
      <c r="F25" s="98"/>
      <c r="G25" s="98"/>
      <c r="H25" s="98"/>
      <c r="I25" s="98"/>
      <c r="J25" s="98"/>
    </row>
    <row r="26" spans="2:10" ht="18">
      <c r="E26" s="100" t="s">
        <v>14</v>
      </c>
      <c r="F26" s="101">
        <f>SUM(F8:F18)</f>
        <v>0</v>
      </c>
      <c r="G26" s="100" t="s">
        <v>14</v>
      </c>
      <c r="H26" s="101">
        <f>SUM(H8:H18)</f>
        <v>0</v>
      </c>
      <c r="I26" s="100" t="s">
        <v>14</v>
      </c>
      <c r="J26" s="101">
        <f>SUM(J8:J18)</f>
        <v>0</v>
      </c>
    </row>
    <row r="28" spans="2:10">
      <c r="C28" s="86"/>
      <c r="D28" t="s">
        <v>142</v>
      </c>
    </row>
    <row r="29" spans="2:10" ht="20">
      <c r="I29" s="84" t="s">
        <v>147</v>
      </c>
      <c r="J29" s="142">
        <f>SUM(D8,D9,D16,F26,H26,J26)</f>
        <v>133770</v>
      </c>
    </row>
    <row r="30" spans="2:10" ht="20">
      <c r="I30" s="84" t="s">
        <v>177</v>
      </c>
      <c r="J30" s="142">
        <f>SUM(D8,D9,D24,F26,H26,J26)</f>
        <v>208569.99999000001</v>
      </c>
    </row>
    <row r="31" spans="2:10">
      <c r="J31" t="s">
        <v>152</v>
      </c>
    </row>
    <row r="34" spans="2:8">
      <c r="C34" s="137"/>
    </row>
    <row r="35" spans="2:8">
      <c r="C35" s="137"/>
    </row>
    <row r="37" spans="2:8">
      <c r="B37" s="102"/>
      <c r="C37" s="102"/>
      <c r="D37" s="102"/>
      <c r="E37" s="102"/>
      <c r="F37" s="102"/>
      <c r="G37" s="102"/>
      <c r="H37" s="102"/>
    </row>
    <row r="38" spans="2:8">
      <c r="B38" s="102"/>
      <c r="C38" s="102"/>
      <c r="D38" s="102"/>
      <c r="E38" s="102"/>
      <c r="F38" s="102"/>
      <c r="G38" s="102"/>
      <c r="H38" s="102"/>
    </row>
    <row r="39" spans="2:8">
      <c r="B39" s="103"/>
      <c r="C39" s="104"/>
      <c r="D39" s="102"/>
      <c r="E39" s="102"/>
      <c r="F39" s="102"/>
      <c r="G39" s="102"/>
      <c r="H39" s="102"/>
    </row>
    <row r="40" spans="2:8">
      <c r="B40" s="102"/>
      <c r="C40" s="102"/>
      <c r="D40" s="102"/>
      <c r="E40" s="102"/>
      <c r="F40" s="102"/>
      <c r="G40" s="102"/>
      <c r="H40" s="102"/>
    </row>
    <row r="41" spans="2:8">
      <c r="B41" s="102"/>
      <c r="C41" s="102"/>
      <c r="D41" s="102"/>
      <c r="E41" s="102"/>
      <c r="F41" s="102"/>
      <c r="G41" s="102"/>
      <c r="H41" s="102"/>
    </row>
    <row r="42" spans="2:8">
      <c r="B42" s="102"/>
      <c r="C42" s="102"/>
      <c r="D42" s="102"/>
      <c r="E42" s="102"/>
      <c r="F42" s="102"/>
      <c r="G42" s="102"/>
      <c r="H42" s="102"/>
    </row>
    <row r="43" spans="2:8">
      <c r="B43" s="102"/>
      <c r="C43" s="105"/>
      <c r="D43" s="102"/>
      <c r="E43" s="102"/>
      <c r="F43" s="102"/>
      <c r="G43" s="102"/>
      <c r="H43" s="102"/>
    </row>
    <row r="44" spans="2:8">
      <c r="B44" s="106"/>
      <c r="C44" s="106"/>
      <c r="D44" s="106"/>
      <c r="E44" s="106"/>
      <c r="F44" s="106"/>
      <c r="G44" s="106"/>
      <c r="H44" s="106"/>
    </row>
    <row r="45" spans="2:8">
      <c r="B45" s="106"/>
      <c r="C45" s="107"/>
      <c r="D45" s="107"/>
      <c r="E45" s="107"/>
      <c r="F45" s="107"/>
      <c r="G45" s="107"/>
      <c r="H45" s="107"/>
    </row>
    <row r="46" spans="2:8">
      <c r="B46" s="106"/>
      <c r="C46" s="106"/>
      <c r="D46" s="106"/>
      <c r="E46" s="106"/>
      <c r="F46" s="106"/>
      <c r="G46" s="106"/>
      <c r="H46" s="106"/>
    </row>
    <row r="47" spans="2:8">
      <c r="B47" s="106"/>
      <c r="C47" s="106"/>
      <c r="D47" s="106"/>
      <c r="E47" s="106"/>
      <c r="F47" s="106"/>
      <c r="G47" s="106"/>
      <c r="H47" s="106"/>
    </row>
    <row r="48" spans="2:8">
      <c r="B48" s="106"/>
      <c r="C48" s="106"/>
      <c r="D48" s="106"/>
      <c r="E48" s="106"/>
      <c r="F48" s="106"/>
      <c r="G48" s="106"/>
      <c r="H48" s="106"/>
    </row>
    <row r="49" spans="2:8">
      <c r="B49" s="106"/>
      <c r="C49" s="106"/>
      <c r="D49" s="106"/>
      <c r="E49" s="106"/>
      <c r="F49" s="106"/>
      <c r="G49" s="106"/>
      <c r="H49" s="106"/>
    </row>
    <row r="50" spans="2:8">
      <c r="B50" s="106"/>
      <c r="C50" s="106"/>
      <c r="D50" s="106"/>
      <c r="E50" s="106"/>
      <c r="F50" s="106"/>
      <c r="G50" s="106"/>
      <c r="H50" s="106"/>
    </row>
    <row r="51" spans="2:8">
      <c r="B51" s="107"/>
      <c r="C51" s="106"/>
      <c r="D51" s="106"/>
      <c r="E51" s="106"/>
      <c r="F51" s="106"/>
      <c r="G51" s="106"/>
      <c r="H51" s="106"/>
    </row>
    <row r="52" spans="2:8">
      <c r="B52" s="106"/>
      <c r="C52" s="108"/>
      <c r="D52" s="106"/>
      <c r="E52" s="106"/>
      <c r="F52" s="106"/>
      <c r="G52" s="106"/>
      <c r="H52" s="106"/>
    </row>
    <row r="53" spans="2:8">
      <c r="B53" s="106"/>
      <c r="C53" s="109"/>
      <c r="D53" s="110"/>
      <c r="E53" s="110"/>
      <c r="F53" s="110"/>
      <c r="G53" s="106"/>
      <c r="H53" s="106"/>
    </row>
    <row r="54" spans="2:8">
      <c r="B54" s="106"/>
      <c r="C54" s="109"/>
      <c r="D54" s="111"/>
      <c r="E54" s="111"/>
      <c r="F54" s="111"/>
      <c r="G54" s="106"/>
      <c r="H54" s="106"/>
    </row>
    <row r="55" spans="2:8">
      <c r="B55" s="106"/>
      <c r="C55" s="109"/>
      <c r="D55" s="111"/>
      <c r="E55" s="111"/>
      <c r="F55" s="111"/>
      <c r="G55" s="106"/>
      <c r="H55" s="106"/>
    </row>
    <row r="56" spans="2:8">
      <c r="B56" s="106"/>
      <c r="C56" s="109"/>
      <c r="D56" s="111"/>
      <c r="E56" s="111"/>
      <c r="F56" s="111"/>
      <c r="G56" s="106"/>
      <c r="H56" s="106"/>
    </row>
    <row r="57" spans="2:8">
      <c r="B57" s="106"/>
      <c r="C57" s="112"/>
      <c r="D57" s="111"/>
      <c r="E57" s="111"/>
      <c r="F57" s="111"/>
      <c r="G57" s="106"/>
      <c r="H57" s="106"/>
    </row>
    <row r="58" spans="2:8">
      <c r="B58" s="106"/>
      <c r="C58" s="109"/>
      <c r="D58" s="111"/>
      <c r="E58" s="111"/>
      <c r="F58" s="111"/>
      <c r="G58" s="106"/>
      <c r="H58" s="106"/>
    </row>
    <row r="59" spans="2:8">
      <c r="B59" s="106"/>
      <c r="C59" s="109"/>
      <c r="D59" s="111"/>
      <c r="E59" s="111"/>
      <c r="F59" s="111"/>
      <c r="G59" s="106"/>
      <c r="H59" s="106"/>
    </row>
    <row r="60" spans="2:8">
      <c r="B60" s="106"/>
      <c r="C60" s="109"/>
      <c r="D60" s="106"/>
      <c r="E60" s="111"/>
      <c r="F60" s="106"/>
      <c r="G60" s="106"/>
      <c r="H60" s="106"/>
    </row>
    <row r="61" spans="2:8">
      <c r="B61" s="106"/>
      <c r="C61" s="109"/>
      <c r="D61" s="106"/>
      <c r="E61" s="111"/>
      <c r="F61" s="106"/>
      <c r="G61" s="106"/>
      <c r="H61" s="106"/>
    </row>
    <row r="62" spans="2:8">
      <c r="B62" s="106"/>
      <c r="C62" s="105"/>
      <c r="D62" s="102"/>
      <c r="E62" s="102"/>
      <c r="F62" s="102"/>
      <c r="G62" s="102"/>
      <c r="H62" s="102"/>
    </row>
    <row r="63" spans="2:8">
      <c r="B63" s="107"/>
      <c r="C63" s="109"/>
      <c r="D63" s="113"/>
      <c r="E63" s="111"/>
      <c r="F63" s="113"/>
      <c r="G63" s="106"/>
      <c r="H63" s="113"/>
    </row>
  </sheetData>
  <mergeCells count="6">
    <mergeCell ref="C6:J6"/>
    <mergeCell ref="C17:J17"/>
    <mergeCell ref="E7:F7"/>
    <mergeCell ref="C7:D7"/>
    <mergeCell ref="G7:H7"/>
    <mergeCell ref="I7:J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workbookViewId="0">
      <selection activeCell="F47" sqref="F47"/>
    </sheetView>
  </sheetViews>
  <sheetFormatPr baseColWidth="10" defaultRowHeight="15" x14ac:dyDescent="0"/>
  <cols>
    <col min="1" max="1" width="14.6640625" customWidth="1"/>
    <col min="2" max="2" width="36.83203125" bestFit="1" customWidth="1"/>
    <col min="4" max="4" width="39.1640625" customWidth="1"/>
    <col min="6" max="6" width="29" bestFit="1" customWidth="1"/>
    <col min="8" max="8" width="15.5" customWidth="1"/>
    <col min="9" max="9" width="18.33203125" customWidth="1"/>
    <col min="10" max="10" width="15.33203125" customWidth="1"/>
    <col min="12" max="12" width="29.83203125" bestFit="1" customWidth="1"/>
    <col min="13" max="13" width="13.83203125" customWidth="1"/>
    <col min="14" max="14" width="50.1640625" customWidth="1"/>
    <col min="15" max="15" width="10.33203125" customWidth="1"/>
    <col min="16" max="16" width="17.33203125" bestFit="1" customWidth="1"/>
  </cols>
  <sheetData>
    <row r="1" spans="1:15" ht="31" thickBot="1">
      <c r="A1" s="186" t="s">
        <v>137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15" ht="37" customHeight="1" thickTop="1" thickBot="1">
      <c r="A2" s="63"/>
      <c r="B2" s="195" t="s">
        <v>82</v>
      </c>
      <c r="C2" s="196"/>
      <c r="D2" s="198" t="s">
        <v>107</v>
      </c>
      <c r="E2" s="198"/>
      <c r="F2" s="184" t="s">
        <v>108</v>
      </c>
      <c r="G2" s="199"/>
      <c r="H2" s="194" t="s">
        <v>109</v>
      </c>
      <c r="I2" s="194"/>
      <c r="J2" s="195" t="s">
        <v>138</v>
      </c>
      <c r="K2" s="196"/>
      <c r="L2" s="197" t="s">
        <v>113</v>
      </c>
      <c r="M2" s="197"/>
      <c r="N2" s="184" t="s">
        <v>110</v>
      </c>
      <c r="O2" s="185"/>
    </row>
    <row r="3" spans="1:15">
      <c r="A3" s="187" t="s">
        <v>114</v>
      </c>
      <c r="B3" s="64" t="s">
        <v>76</v>
      </c>
      <c r="C3" s="11">
        <v>3000</v>
      </c>
      <c r="D3" s="14" t="s">
        <v>99</v>
      </c>
      <c r="E3" s="14">
        <v>3000</v>
      </c>
      <c r="F3" s="10" t="s">
        <v>104</v>
      </c>
      <c r="G3" s="11">
        <v>5000</v>
      </c>
      <c r="H3" s="14"/>
      <c r="I3" s="14"/>
      <c r="J3" s="10"/>
      <c r="K3" s="11"/>
      <c r="L3" s="14" t="s">
        <v>99</v>
      </c>
      <c r="M3" s="14">
        <v>3000</v>
      </c>
      <c r="N3" s="71" t="s">
        <v>111</v>
      </c>
      <c r="O3" s="72">
        <v>3090</v>
      </c>
    </row>
    <row r="4" spans="1:15">
      <c r="A4" s="187"/>
      <c r="B4" s="64" t="s">
        <v>77</v>
      </c>
      <c r="C4" s="11">
        <v>200</v>
      </c>
      <c r="D4" s="17" t="s">
        <v>90</v>
      </c>
      <c r="E4" s="14"/>
      <c r="F4" s="10" t="s">
        <v>105</v>
      </c>
      <c r="G4" s="11">
        <v>6000</v>
      </c>
      <c r="H4" s="14"/>
      <c r="I4" s="14"/>
      <c r="J4" s="10"/>
      <c r="K4" s="11"/>
      <c r="L4" s="14"/>
      <c r="M4" s="14"/>
      <c r="N4" s="13" t="s">
        <v>112</v>
      </c>
      <c r="O4" s="16">
        <v>3800</v>
      </c>
    </row>
    <row r="5" spans="1:15">
      <c r="A5" s="187"/>
      <c r="B5" s="64" t="s">
        <v>78</v>
      </c>
      <c r="C5" s="11">
        <v>50</v>
      </c>
      <c r="D5" s="14" t="s">
        <v>83</v>
      </c>
      <c r="E5" s="14">
        <v>6360</v>
      </c>
      <c r="F5" s="10" t="s">
        <v>83</v>
      </c>
      <c r="G5" s="11">
        <v>4240</v>
      </c>
      <c r="H5" s="14"/>
      <c r="I5" s="14"/>
      <c r="J5" s="10"/>
      <c r="K5" s="11"/>
      <c r="L5" s="17" t="s">
        <v>90</v>
      </c>
      <c r="M5" s="14"/>
      <c r="N5" s="10"/>
      <c r="O5" s="16"/>
    </row>
    <row r="6" spans="1:15">
      <c r="A6" s="187"/>
      <c r="B6" s="64" t="s">
        <v>79</v>
      </c>
      <c r="C6" s="11">
        <v>100</v>
      </c>
      <c r="D6" s="14" t="s">
        <v>100</v>
      </c>
      <c r="E6" s="14">
        <v>360</v>
      </c>
      <c r="F6" s="10" t="s">
        <v>84</v>
      </c>
      <c r="G6" s="11">
        <v>240</v>
      </c>
      <c r="H6" s="14"/>
      <c r="I6" s="14"/>
      <c r="J6" s="10"/>
      <c r="K6" s="11"/>
      <c r="L6" s="14" t="s">
        <v>83</v>
      </c>
      <c r="M6" s="14">
        <v>6360</v>
      </c>
      <c r="N6" s="10"/>
      <c r="O6" s="16"/>
    </row>
    <row r="7" spans="1:15">
      <c r="A7" s="187"/>
      <c r="B7" s="64" t="s">
        <v>80</v>
      </c>
      <c r="C7" s="11">
        <v>300</v>
      </c>
      <c r="D7" s="14" t="s">
        <v>101</v>
      </c>
      <c r="E7" s="58">
        <v>750</v>
      </c>
      <c r="F7" s="10" t="s">
        <v>85</v>
      </c>
      <c r="G7" s="11">
        <v>1000</v>
      </c>
      <c r="H7" s="14"/>
      <c r="I7" s="14"/>
      <c r="J7" s="10"/>
      <c r="K7" s="11"/>
      <c r="L7" s="14" t="s">
        <v>100</v>
      </c>
      <c r="M7" s="14">
        <v>360</v>
      </c>
      <c r="N7" s="70"/>
      <c r="O7" s="60"/>
    </row>
    <row r="8" spans="1:15">
      <c r="A8" s="187"/>
      <c r="B8" s="64" t="s">
        <v>81</v>
      </c>
      <c r="C8" s="11">
        <v>500</v>
      </c>
      <c r="D8" s="14" t="s">
        <v>102</v>
      </c>
      <c r="E8" s="14">
        <v>4200</v>
      </c>
      <c r="F8" s="70" t="s">
        <v>106</v>
      </c>
      <c r="G8" s="11">
        <v>1000</v>
      </c>
      <c r="H8" s="14"/>
      <c r="I8" s="14"/>
      <c r="J8" s="10"/>
      <c r="K8" s="11"/>
      <c r="L8" s="14" t="s">
        <v>101</v>
      </c>
      <c r="M8" s="58">
        <v>500</v>
      </c>
      <c r="N8" s="70"/>
      <c r="O8" s="60"/>
    </row>
    <row r="9" spans="1:15">
      <c r="A9" s="187"/>
      <c r="B9" s="64" t="s">
        <v>90</v>
      </c>
      <c r="C9" s="11"/>
      <c r="D9" s="14"/>
      <c r="E9" s="14"/>
      <c r="F9" s="10" t="s">
        <v>102</v>
      </c>
      <c r="G9" s="11">
        <v>2520</v>
      </c>
      <c r="H9" s="14"/>
      <c r="I9" s="14"/>
      <c r="J9" s="10"/>
      <c r="K9" s="11"/>
      <c r="L9" s="14" t="s">
        <v>106</v>
      </c>
      <c r="M9" s="58">
        <v>500</v>
      </c>
      <c r="N9" s="10"/>
      <c r="O9" s="16"/>
    </row>
    <row r="10" spans="1:15">
      <c r="A10" s="187"/>
      <c r="B10" s="10" t="s">
        <v>83</v>
      </c>
      <c r="C10" s="11">
        <v>7950</v>
      </c>
      <c r="D10" s="14"/>
      <c r="E10" s="14"/>
      <c r="F10" s="10"/>
      <c r="G10" s="11"/>
      <c r="H10" s="14"/>
      <c r="I10" s="14"/>
      <c r="J10" s="10"/>
      <c r="K10" s="11"/>
      <c r="L10" s="14" t="s">
        <v>18</v>
      </c>
      <c r="M10" s="58">
        <v>625</v>
      </c>
      <c r="N10" s="10"/>
      <c r="O10" s="16"/>
    </row>
    <row r="11" spans="1:15">
      <c r="A11" s="187"/>
      <c r="B11" s="10" t="s">
        <v>85</v>
      </c>
      <c r="C11" s="11">
        <v>500</v>
      </c>
      <c r="D11" s="14" t="s">
        <v>103</v>
      </c>
      <c r="E11" s="14">
        <v>1300</v>
      </c>
      <c r="F11" s="10"/>
      <c r="G11" s="11"/>
      <c r="H11" s="14"/>
      <c r="I11" s="14"/>
      <c r="J11" s="10"/>
      <c r="K11" s="11"/>
      <c r="L11" s="14" t="s">
        <v>102</v>
      </c>
      <c r="M11" s="14">
        <v>2800</v>
      </c>
      <c r="N11" s="10"/>
      <c r="O11" s="16"/>
    </row>
    <row r="12" spans="1:15" ht="16">
      <c r="A12" s="187"/>
      <c r="B12" s="10" t="s">
        <v>86</v>
      </c>
      <c r="C12" s="11">
        <v>380</v>
      </c>
      <c r="D12" s="14" t="s">
        <v>139</v>
      </c>
      <c r="E12" s="14">
        <v>1200</v>
      </c>
      <c r="F12" s="10"/>
      <c r="G12" s="11"/>
      <c r="H12" s="14"/>
      <c r="I12" s="14"/>
      <c r="J12" s="10"/>
      <c r="K12" s="11"/>
      <c r="L12" s="14"/>
      <c r="M12" s="14"/>
      <c r="N12" s="10"/>
      <c r="O12" s="16"/>
    </row>
    <row r="13" spans="1:15">
      <c r="A13" s="187"/>
      <c r="B13" s="10" t="s">
        <v>87</v>
      </c>
      <c r="C13" s="11">
        <v>750</v>
      </c>
      <c r="D13" s="14"/>
      <c r="E13" s="14"/>
      <c r="F13" s="10"/>
      <c r="G13" s="11"/>
      <c r="H13" s="14"/>
      <c r="I13" s="14"/>
      <c r="J13" s="10"/>
      <c r="K13" s="11"/>
      <c r="L13" s="14"/>
      <c r="M13" s="14"/>
      <c r="N13" s="10"/>
      <c r="O13" s="16"/>
    </row>
    <row r="14" spans="1:15">
      <c r="A14" s="187"/>
      <c r="B14" s="10" t="s">
        <v>88</v>
      </c>
      <c r="C14" s="11">
        <v>3750</v>
      </c>
      <c r="D14" s="14"/>
      <c r="E14" s="14"/>
      <c r="F14" s="10"/>
      <c r="G14" s="11"/>
      <c r="H14" s="14"/>
      <c r="I14" s="14"/>
      <c r="J14" s="10"/>
      <c r="K14" s="11"/>
      <c r="L14" s="14"/>
      <c r="M14" s="14"/>
      <c r="N14" s="10"/>
      <c r="O14" s="16"/>
    </row>
    <row r="15" spans="1:15">
      <c r="A15" s="187"/>
      <c r="B15" s="10" t="s">
        <v>89</v>
      </c>
      <c r="C15" s="11">
        <v>1680</v>
      </c>
      <c r="D15" s="14"/>
      <c r="E15" s="14"/>
      <c r="F15" s="10"/>
      <c r="G15" s="11"/>
      <c r="H15" s="14"/>
      <c r="I15" s="14"/>
      <c r="J15" s="10"/>
      <c r="K15" s="11"/>
      <c r="L15" s="14"/>
      <c r="M15" s="14"/>
      <c r="N15" s="10"/>
      <c r="O15" s="16"/>
    </row>
    <row r="16" spans="1:15">
      <c r="A16" s="187"/>
      <c r="B16" s="10"/>
      <c r="C16" s="11"/>
      <c r="D16" s="14"/>
      <c r="E16" s="14"/>
      <c r="F16" s="10"/>
      <c r="G16" s="11"/>
      <c r="H16" s="14"/>
      <c r="I16" s="14"/>
      <c r="J16" s="10"/>
      <c r="K16" s="11"/>
      <c r="L16" s="14"/>
      <c r="M16" s="14"/>
      <c r="N16" s="10"/>
      <c r="O16" s="16"/>
    </row>
    <row r="17" spans="1:16" ht="18">
      <c r="A17" s="187"/>
      <c r="B17" s="65" t="s">
        <v>91</v>
      </c>
      <c r="C17" s="66">
        <f>SUM(C3:C15)</f>
        <v>19160</v>
      </c>
      <c r="D17" s="78" t="s">
        <v>91</v>
      </c>
      <c r="E17" s="75">
        <f>SUM(E3:E12)</f>
        <v>17170</v>
      </c>
      <c r="F17" s="76" t="s">
        <v>91</v>
      </c>
      <c r="G17" s="77">
        <f>SUM(G3:G9)</f>
        <v>20000</v>
      </c>
      <c r="H17" s="78"/>
      <c r="I17" s="78"/>
      <c r="J17" s="76"/>
      <c r="K17" s="79"/>
      <c r="L17" s="78" t="s">
        <v>91</v>
      </c>
      <c r="M17" s="75">
        <f>SUM(M3:M11)</f>
        <v>14145</v>
      </c>
      <c r="N17" s="76" t="s">
        <v>91</v>
      </c>
      <c r="O17" s="80">
        <f>SUM(O3:O11)</f>
        <v>6890</v>
      </c>
    </row>
    <row r="18" spans="1:16" ht="16" thickBot="1">
      <c r="A18" s="188"/>
      <c r="B18" s="28"/>
      <c r="C18" s="67"/>
      <c r="D18" s="22"/>
      <c r="E18" s="22"/>
      <c r="F18" s="28"/>
      <c r="G18" s="67"/>
      <c r="H18" s="22"/>
      <c r="I18" s="22"/>
      <c r="J18" s="28"/>
      <c r="K18" s="67"/>
      <c r="L18" s="22"/>
      <c r="M18" s="22"/>
      <c r="N18" s="28"/>
      <c r="O18" s="22"/>
      <c r="P18" s="18"/>
    </row>
    <row r="19" spans="1:16" ht="22" thickTop="1" thickBot="1">
      <c r="A19" s="24"/>
      <c r="B19" s="28"/>
      <c r="C19" s="67"/>
      <c r="D19" s="22"/>
      <c r="E19" s="22"/>
      <c r="F19" s="28"/>
      <c r="G19" s="67"/>
      <c r="H19" s="22"/>
      <c r="I19" s="22"/>
      <c r="J19" s="28"/>
      <c r="K19" s="67"/>
      <c r="L19" s="22"/>
      <c r="M19" s="22"/>
      <c r="N19" s="73"/>
      <c r="O19" s="62"/>
    </row>
    <row r="20" spans="1:16" ht="16" thickTop="1">
      <c r="A20" s="189" t="s">
        <v>116</v>
      </c>
      <c r="B20" s="33"/>
      <c r="C20" s="68" t="s">
        <v>93</v>
      </c>
      <c r="D20" s="26"/>
      <c r="E20" s="26"/>
      <c r="F20" s="33"/>
      <c r="G20" s="68"/>
      <c r="H20" s="26"/>
      <c r="I20" s="26"/>
      <c r="J20" s="33"/>
      <c r="K20" s="68" t="s">
        <v>93</v>
      </c>
      <c r="L20" s="26"/>
      <c r="M20" s="14"/>
      <c r="N20" s="10"/>
      <c r="O20" s="16"/>
    </row>
    <row r="21" spans="1:16">
      <c r="A21" s="190"/>
      <c r="B21" s="10" t="s">
        <v>92</v>
      </c>
      <c r="C21" s="11">
        <v>240</v>
      </c>
      <c r="D21" s="14"/>
      <c r="E21" s="14"/>
      <c r="F21" s="10"/>
      <c r="G21" s="11"/>
      <c r="H21" s="14"/>
      <c r="I21" s="14"/>
      <c r="J21" s="10"/>
      <c r="K21" s="11"/>
      <c r="L21" s="14"/>
      <c r="M21" s="14"/>
      <c r="N21" s="10"/>
      <c r="O21" s="16"/>
    </row>
    <row r="22" spans="1:16">
      <c r="A22" s="190"/>
      <c r="B22" s="10" t="s">
        <v>94</v>
      </c>
      <c r="C22" s="11">
        <v>200</v>
      </c>
      <c r="D22" s="14"/>
      <c r="E22" s="14"/>
      <c r="F22" s="10" t="s">
        <v>94</v>
      </c>
      <c r="G22" s="11">
        <v>80</v>
      </c>
      <c r="H22" s="14"/>
      <c r="I22" s="14"/>
      <c r="J22" s="10" t="s">
        <v>94</v>
      </c>
      <c r="K22" s="11">
        <v>80</v>
      </c>
      <c r="L22" s="14"/>
      <c r="M22" s="14"/>
      <c r="N22" s="10"/>
      <c r="O22" s="16"/>
    </row>
    <row r="23" spans="1:16">
      <c r="A23" s="190"/>
      <c r="B23" s="10" t="s">
        <v>95</v>
      </c>
      <c r="C23" s="11">
        <v>240</v>
      </c>
      <c r="D23" s="14"/>
      <c r="E23" s="14"/>
      <c r="F23" s="10"/>
      <c r="G23" s="11"/>
      <c r="H23" s="14"/>
      <c r="I23" s="14"/>
      <c r="J23" s="10"/>
      <c r="K23" s="11"/>
      <c r="L23" s="14"/>
      <c r="M23" s="14"/>
      <c r="N23" s="10"/>
      <c r="O23" s="16"/>
    </row>
    <row r="24" spans="1:16">
      <c r="A24" s="190"/>
      <c r="B24" s="10" t="s">
        <v>96</v>
      </c>
      <c r="C24" s="11">
        <v>240</v>
      </c>
      <c r="D24" s="14"/>
      <c r="E24" s="14"/>
      <c r="F24" s="10"/>
      <c r="G24" s="11"/>
      <c r="H24" s="14"/>
      <c r="I24" s="14"/>
      <c r="J24" s="10"/>
      <c r="K24" s="11"/>
      <c r="L24" s="14"/>
      <c r="M24" s="14"/>
      <c r="N24" s="10"/>
      <c r="O24" s="16"/>
    </row>
    <row r="25" spans="1:16">
      <c r="A25" s="190"/>
      <c r="B25" s="10" t="s">
        <v>97</v>
      </c>
      <c r="C25" s="11">
        <v>240</v>
      </c>
      <c r="D25" s="14"/>
      <c r="E25" s="14"/>
      <c r="F25" s="10"/>
      <c r="G25" s="11"/>
      <c r="H25" s="14"/>
      <c r="I25" s="14"/>
      <c r="J25" s="10"/>
      <c r="K25" s="11"/>
      <c r="L25" s="14"/>
      <c r="M25" s="14"/>
      <c r="N25" s="10"/>
      <c r="O25" s="16"/>
    </row>
    <row r="26" spans="1:16">
      <c r="A26" s="190"/>
      <c r="B26" s="10" t="s">
        <v>98</v>
      </c>
      <c r="C26" s="11">
        <v>80</v>
      </c>
      <c r="D26" s="14"/>
      <c r="E26" s="14"/>
      <c r="F26" s="10"/>
      <c r="G26" s="11"/>
      <c r="H26" s="14"/>
      <c r="I26" s="14"/>
      <c r="J26" s="10"/>
      <c r="K26" s="11"/>
      <c r="L26" s="14"/>
      <c r="M26" s="14"/>
      <c r="N26" s="10"/>
      <c r="O26" s="16"/>
    </row>
    <row r="27" spans="1:16">
      <c r="A27" s="190"/>
      <c r="B27" s="10"/>
      <c r="C27" s="11"/>
      <c r="D27" s="14"/>
      <c r="E27" s="14"/>
      <c r="F27" s="10"/>
      <c r="G27" s="11"/>
      <c r="H27" s="14"/>
      <c r="I27" s="14"/>
      <c r="J27" s="10"/>
      <c r="K27" s="11"/>
      <c r="L27" s="14"/>
      <c r="M27" s="14"/>
      <c r="N27" s="10"/>
      <c r="O27" s="16"/>
    </row>
    <row r="28" spans="1:16" ht="16" thickBot="1">
      <c r="A28" s="191"/>
      <c r="B28" s="28"/>
      <c r="C28" s="67"/>
      <c r="D28" s="22"/>
      <c r="E28" s="22"/>
      <c r="F28" s="28"/>
      <c r="G28" s="67"/>
      <c r="H28" s="22"/>
      <c r="I28" s="22"/>
      <c r="J28" s="28"/>
      <c r="K28" s="67"/>
      <c r="L28" s="22"/>
      <c r="M28" s="22"/>
      <c r="N28" s="28"/>
      <c r="O28" s="23"/>
    </row>
    <row r="29" spans="1:16" ht="17" thickTop="1" thickBot="1">
      <c r="A29" s="24"/>
      <c r="B29" s="28"/>
      <c r="C29" s="67"/>
      <c r="D29" s="22"/>
      <c r="E29" s="22"/>
      <c r="F29" s="28"/>
      <c r="G29" s="67"/>
      <c r="H29" s="22"/>
      <c r="I29" s="22"/>
      <c r="J29" s="28"/>
      <c r="K29" s="67"/>
      <c r="L29" s="22"/>
      <c r="M29" s="22"/>
      <c r="N29" s="28"/>
      <c r="O29" s="23"/>
    </row>
    <row r="30" spans="1:16" ht="19" thickTop="1">
      <c r="A30" s="192" t="s">
        <v>0</v>
      </c>
      <c r="B30" s="10"/>
      <c r="C30" s="11"/>
      <c r="D30" s="14"/>
      <c r="E30" s="14"/>
      <c r="F30" s="10"/>
      <c r="G30" s="11"/>
      <c r="H30" s="14"/>
      <c r="I30" s="14"/>
      <c r="J30" s="10" t="s">
        <v>117</v>
      </c>
      <c r="K30" s="81">
        <v>4</v>
      </c>
      <c r="L30" s="14" t="s">
        <v>118</v>
      </c>
      <c r="M30" s="52">
        <v>14</v>
      </c>
      <c r="N30" s="10"/>
      <c r="O30" s="16"/>
    </row>
    <row r="31" spans="1:16">
      <c r="A31" s="187"/>
      <c r="B31" s="10"/>
      <c r="C31" s="11"/>
      <c r="D31" s="14"/>
      <c r="E31" s="14"/>
      <c r="F31" s="10"/>
      <c r="G31" s="11"/>
      <c r="H31" s="14"/>
      <c r="I31" s="14"/>
      <c r="J31" s="10"/>
      <c r="K31" s="11"/>
      <c r="L31" s="14"/>
      <c r="M31" s="14"/>
      <c r="N31" s="10"/>
      <c r="O31" s="16"/>
    </row>
    <row r="32" spans="1:16" ht="62" customHeight="1" thickBot="1">
      <c r="A32" s="193"/>
      <c r="B32" s="31"/>
      <c r="C32" s="69"/>
      <c r="D32" s="20"/>
      <c r="E32" s="20"/>
      <c r="F32" s="31"/>
      <c r="G32" s="69"/>
      <c r="H32" s="20"/>
      <c r="I32" s="20"/>
      <c r="J32" s="31"/>
      <c r="K32" s="69"/>
      <c r="L32" s="20"/>
      <c r="M32" s="20"/>
      <c r="N32" s="31"/>
      <c r="O32" s="21"/>
    </row>
    <row r="33" spans="14:15" ht="16" thickTop="1"/>
    <row r="37" spans="14:15" ht="20">
      <c r="N37" s="61" t="s">
        <v>146</v>
      </c>
      <c r="O37" s="74">
        <f>SUM(O17,M17,G17,E17,C17)</f>
        <v>77365</v>
      </c>
    </row>
  </sheetData>
  <mergeCells count="11">
    <mergeCell ref="N2:O2"/>
    <mergeCell ref="A1:O1"/>
    <mergeCell ref="A3:A18"/>
    <mergeCell ref="A20:A28"/>
    <mergeCell ref="A30:A32"/>
    <mergeCell ref="H2:I2"/>
    <mergeCell ref="J2:K2"/>
    <mergeCell ref="L2:M2"/>
    <mergeCell ref="D2:E2"/>
    <mergeCell ref="F2:G2"/>
    <mergeCell ref="B2:C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TOTAL RESOURCES 2014-2017 CCE</vt:lpstr>
      <vt:lpstr>Paull's proposal 2014-2017 CCE</vt:lpstr>
      <vt:lpstr>Additional cost  2014-2017 CCE</vt:lpstr>
      <vt:lpstr>OTHER ACTIVITIES 2014-PAULL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Gwiazda</dc:creator>
  <cp:lastModifiedBy>Roberto Gwiazda</cp:lastModifiedBy>
  <cp:lastPrinted>2014-01-15T17:49:49Z</cp:lastPrinted>
  <dcterms:created xsi:type="dcterms:W3CDTF">2013-08-20T17:43:26Z</dcterms:created>
  <dcterms:modified xsi:type="dcterms:W3CDTF">2014-01-15T17:54:51Z</dcterms:modified>
</cp:coreProperties>
</file>