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45" windowWidth="32805" windowHeight="18120" activeTab="1"/>
  </bookViews>
  <sheets>
    <sheet name="Sheet4" sheetId="4" r:id="rId1"/>
    <sheet name="Sheet1" sheetId="1" r:id="rId2"/>
  </sheets>
  <definedNames>
    <definedName name="_xlnm._FilterDatabase" localSheetId="1" hidden="1">Sheet1!$H$13:$AD$57</definedName>
    <definedName name="_xlnm.Print_Area" localSheetId="1">Sheet1!$I$2:$N$7</definedName>
  </definedNames>
  <calcPr calcId="145621"/>
  <pivotCaches>
    <pivotCache cacheId="0" r:id="rId3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F15" i="1" l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14" i="1"/>
  <c r="O52" i="4" l="1"/>
  <c r="O48" i="4"/>
  <c r="O49" i="4"/>
  <c r="O50" i="4"/>
  <c r="O51" i="4"/>
  <c r="I51" i="4"/>
  <c r="I50" i="4"/>
  <c r="I49" i="4"/>
  <c r="I48" i="4"/>
  <c r="I52" i="4"/>
  <c r="M15" i="1"/>
  <c r="AC15" i="1" s="1"/>
  <c r="M16" i="1"/>
  <c r="AB16" i="1" s="1"/>
  <c r="AE16" i="1" s="1"/>
  <c r="M17" i="1"/>
  <c r="M18" i="1"/>
  <c r="AB18" i="1" s="1"/>
  <c r="AE18" i="1" s="1"/>
  <c r="M19" i="1"/>
  <c r="AC19" i="1" s="1"/>
  <c r="M20" i="1"/>
  <c r="AB20" i="1" s="1"/>
  <c r="AE20" i="1" s="1"/>
  <c r="M21" i="1"/>
  <c r="AC21" i="1" s="1"/>
  <c r="M22" i="1"/>
  <c r="AB22" i="1" s="1"/>
  <c r="AE22" i="1" s="1"/>
  <c r="M23" i="1"/>
  <c r="AC23" i="1" s="1"/>
  <c r="M24" i="1"/>
  <c r="AB24" i="1" s="1"/>
  <c r="AE24" i="1" s="1"/>
  <c r="M25" i="1"/>
  <c r="AC25" i="1" s="1"/>
  <c r="M26" i="1"/>
  <c r="AB26" i="1" s="1"/>
  <c r="AE26" i="1" s="1"/>
  <c r="M27" i="1"/>
  <c r="AC27" i="1" s="1"/>
  <c r="M28" i="1"/>
  <c r="AB28" i="1" s="1"/>
  <c r="AE28" i="1" s="1"/>
  <c r="M29" i="1"/>
  <c r="AC29" i="1" s="1"/>
  <c r="M30" i="1"/>
  <c r="AB30" i="1" s="1"/>
  <c r="AE30" i="1" s="1"/>
  <c r="M31" i="1"/>
  <c r="AC31" i="1" s="1"/>
  <c r="M32" i="1"/>
  <c r="AB32" i="1" s="1"/>
  <c r="AE32" i="1" s="1"/>
  <c r="M33" i="1"/>
  <c r="AC33" i="1" s="1"/>
  <c r="M34" i="1"/>
  <c r="AB34" i="1" s="1"/>
  <c r="AE34" i="1" s="1"/>
  <c r="M35" i="1"/>
  <c r="AC35" i="1" s="1"/>
  <c r="M36" i="1"/>
  <c r="AB36" i="1" s="1"/>
  <c r="AE36" i="1" s="1"/>
  <c r="M37" i="1"/>
  <c r="AC37" i="1" s="1"/>
  <c r="M38" i="1"/>
  <c r="AB38" i="1" s="1"/>
  <c r="AE38" i="1" s="1"/>
  <c r="M39" i="1"/>
  <c r="AC39" i="1" s="1"/>
  <c r="M40" i="1"/>
  <c r="AB40" i="1" s="1"/>
  <c r="AE40" i="1" s="1"/>
  <c r="M41" i="1"/>
  <c r="AC41" i="1" s="1"/>
  <c r="M42" i="1"/>
  <c r="AB42" i="1" s="1"/>
  <c r="AE42" i="1" s="1"/>
  <c r="M43" i="1"/>
  <c r="AC43" i="1" s="1"/>
  <c r="M44" i="1"/>
  <c r="AB44" i="1" s="1"/>
  <c r="AE44" i="1" s="1"/>
  <c r="M45" i="1"/>
  <c r="AC45" i="1" s="1"/>
  <c r="M46" i="1"/>
  <c r="AB46" i="1" s="1"/>
  <c r="AE46" i="1" s="1"/>
  <c r="M47" i="1"/>
  <c r="AC47" i="1" s="1"/>
  <c r="M48" i="1"/>
  <c r="AB48" i="1" s="1"/>
  <c r="AE48" i="1" s="1"/>
  <c r="M49" i="1"/>
  <c r="AC49" i="1" s="1"/>
  <c r="M50" i="1"/>
  <c r="AB50" i="1" s="1"/>
  <c r="AE50" i="1" s="1"/>
  <c r="M51" i="1"/>
  <c r="AC51" i="1" s="1"/>
  <c r="M52" i="1"/>
  <c r="AB52" i="1" s="1"/>
  <c r="AE52" i="1" s="1"/>
  <c r="M53" i="1"/>
  <c r="AC53" i="1" s="1"/>
  <c r="M54" i="1"/>
  <c r="AB54" i="1" s="1"/>
  <c r="AE54" i="1" s="1"/>
  <c r="M55" i="1"/>
  <c r="AC55" i="1" s="1"/>
  <c r="M56" i="1"/>
  <c r="AB56" i="1" s="1"/>
  <c r="AE56" i="1" s="1"/>
  <c r="M57" i="1"/>
  <c r="AC57" i="1" s="1"/>
  <c r="M14" i="1"/>
  <c r="AB14" i="1" s="1"/>
  <c r="AE14" i="1" s="1"/>
  <c r="AC18" i="1" l="1"/>
  <c r="AC17" i="1"/>
  <c r="AB17" i="1"/>
  <c r="AE17" i="1" s="1"/>
  <c r="AC50" i="1"/>
  <c r="AC34" i="1"/>
  <c r="AB27" i="1"/>
  <c r="AE27" i="1" s="1"/>
  <c r="AB55" i="1"/>
  <c r="AE55" i="1" s="1"/>
  <c r="AB39" i="1"/>
  <c r="AE39" i="1" s="1"/>
  <c r="AB23" i="1"/>
  <c r="AE23" i="1" s="1"/>
  <c r="AB43" i="1"/>
  <c r="AE43" i="1" s="1"/>
  <c r="AB15" i="1"/>
  <c r="AE15" i="1" s="1"/>
  <c r="AC54" i="1"/>
  <c r="AC38" i="1"/>
  <c r="AC22" i="1"/>
  <c r="AB45" i="1"/>
  <c r="AE45" i="1" s="1"/>
  <c r="AB29" i="1"/>
  <c r="AE29" i="1" s="1"/>
  <c r="AB49" i="1"/>
  <c r="AE49" i="1" s="1"/>
  <c r="AB33" i="1"/>
  <c r="AE33" i="1" s="1"/>
  <c r="AB53" i="1"/>
  <c r="AE53" i="1" s="1"/>
  <c r="AB47" i="1"/>
  <c r="AE47" i="1" s="1"/>
  <c r="AC42" i="1"/>
  <c r="AB37" i="1"/>
  <c r="AE37" i="1" s="1"/>
  <c r="AB31" i="1"/>
  <c r="AE31" i="1" s="1"/>
  <c r="AC26" i="1"/>
  <c r="AB21" i="1"/>
  <c r="AE21" i="1" s="1"/>
  <c r="AB57" i="1"/>
  <c r="AE57" i="1" s="1"/>
  <c r="AB51" i="1"/>
  <c r="AE51" i="1" s="1"/>
  <c r="AC46" i="1"/>
  <c r="AB41" i="1"/>
  <c r="AE41" i="1" s="1"/>
  <c r="AB35" i="1"/>
  <c r="AE35" i="1" s="1"/>
  <c r="AC30" i="1"/>
  <c r="AB25" i="1"/>
  <c r="AE25" i="1" s="1"/>
  <c r="AB19" i="1"/>
  <c r="AE19" i="1" s="1"/>
  <c r="AC56" i="1"/>
  <c r="AC52" i="1"/>
  <c r="AC48" i="1"/>
  <c r="AC44" i="1"/>
  <c r="AC40" i="1"/>
  <c r="AC36" i="1"/>
  <c r="AC32" i="1"/>
  <c r="AC28" i="1"/>
  <c r="AC24" i="1"/>
  <c r="AC20" i="1"/>
  <c r="AC16" i="1"/>
  <c r="AC14" i="1"/>
  <c r="M7" i="1"/>
  <c r="M6" i="1"/>
  <c r="M5" i="1"/>
  <c r="M4" i="1"/>
  <c r="M3" i="1"/>
  <c r="K4" i="1"/>
  <c r="L4" i="1" s="1"/>
  <c r="K5" i="1"/>
  <c r="L5" i="1" s="1"/>
  <c r="K6" i="1"/>
  <c r="N6" i="1" s="1"/>
  <c r="K7" i="1"/>
  <c r="N7" i="1" s="1"/>
  <c r="K3" i="1"/>
  <c r="N3" i="1" s="1"/>
  <c r="L3" i="1" l="1"/>
  <c r="L6" i="1"/>
  <c r="N4" i="1"/>
  <c r="N5" i="1"/>
  <c r="L7" i="1"/>
</calcChain>
</file>

<file path=xl/sharedStrings.xml><?xml version="1.0" encoding="utf-8"?>
<sst xmlns="http://schemas.openxmlformats.org/spreadsheetml/2006/main" count="136" uniqueCount="105">
  <si>
    <t>sfs:Calibration_Rng_151030-225929</t>
  </si>
  <si>
    <t>sfs:Calibration_Rng_151030-230850</t>
  </si>
  <si>
    <t>sfs:Calibration_Rng_151030-231843</t>
  </si>
  <si>
    <t>sfs:Calibration_Rng_151031-030734</t>
  </si>
  <si>
    <t>sfs:Calibration_Rng_151031-032429</t>
  </si>
  <si>
    <t>sfs:Calibration_Rng_151031-034158</t>
  </si>
  <si>
    <t>sfs:Calibration_Rng_151031-035716</t>
  </si>
  <si>
    <t>sfs:Calibration_Rng_151031-041331</t>
  </si>
  <si>
    <t>sfs:Calibration_Rng_151031-043050</t>
  </si>
  <si>
    <t>File name</t>
  </si>
  <si>
    <t>Pixel area of purple round</t>
  </si>
  <si>
    <t>frosted in air 100% bagged</t>
  </si>
  <si>
    <t>Frosted in air 100% not bagged</t>
  </si>
  <si>
    <t>Polished in air 20% not bagged</t>
  </si>
  <si>
    <t xml:space="preserve">in water 100% </t>
  </si>
  <si>
    <t>in water 80%</t>
  </si>
  <si>
    <t>in water 60%</t>
  </si>
  <si>
    <t>in water 40%</t>
  </si>
  <si>
    <t>in water 20%</t>
  </si>
  <si>
    <t>SES Timestamp (ISO601)</t>
  </si>
  <si>
    <t>Dark Ref Integration Time</t>
  </si>
  <si>
    <t>Dark Ref 690 Counts</t>
  </si>
  <si>
    <t>Dark Ref 590 Counts</t>
  </si>
  <si>
    <t>Measure Ref Integration Time</t>
  </si>
  <si>
    <t>Measure Ref 690 Counts</t>
  </si>
  <si>
    <t>Measure Ref 590 Counts</t>
  </si>
  <si>
    <t>Luminescense Integration Time</t>
  </si>
  <si>
    <t>Luminescense 690 Counts</t>
  </si>
  <si>
    <t>Luminescense 590 Counts</t>
  </si>
  <si>
    <t>Fluorescense Integration Time</t>
  </si>
  <si>
    <t>Fluorescense 690 Counts</t>
  </si>
  <si>
    <t>Fluorescense 590 Counts</t>
  </si>
  <si>
    <t>Phosphorescense Integration Time</t>
  </si>
  <si>
    <t>Phosphorescense 690 Counts</t>
  </si>
  <si>
    <t>Phosphorescense 590 Counts</t>
  </si>
  <si>
    <t>Target Type</t>
  </si>
  <si>
    <t>2015-10-31T02:10:52.84</t>
  </si>
  <si>
    <t>2015-10-31T02:12:10.84</t>
  </si>
  <si>
    <t>2015-10-31T02:13:28.84</t>
  </si>
  <si>
    <t>2015-10-31T02:14:51.81</t>
  </si>
  <si>
    <t>2015-10-31T02:35:25.66</t>
  </si>
  <si>
    <t>leaf</t>
  </si>
  <si>
    <t>2015-10-31T02:36:43.70</t>
  </si>
  <si>
    <t>2015-10-31T02:38:01.80</t>
  </si>
  <si>
    <t>2015-10-31T02:39:24.82</t>
  </si>
  <si>
    <t>2015-10-31T02:59:42.65</t>
  </si>
  <si>
    <t>2015-10-31T03:01:00.61</t>
  </si>
  <si>
    <t>2015-10-31T03:02:20.56</t>
  </si>
  <si>
    <t>2015-10-31T03:03:43.54</t>
  </si>
  <si>
    <t>2015-10-31T03:05:06.79</t>
  </si>
  <si>
    <t>2015-10-31T03:06:29.90</t>
  </si>
  <si>
    <t>2015-10-31T03:16:41.95</t>
  </si>
  <si>
    <t>2015-10-31T03:17:59.85</t>
  </si>
  <si>
    <t>2015-10-31T03:19:17.91</t>
  </si>
  <si>
    <t>2015-10-31T03:20:40.14</t>
  </si>
  <si>
    <t>2015-10-31T03:22:03.35</t>
  </si>
  <si>
    <t>2015-10-31T03:23:26.42</t>
  </si>
  <si>
    <t>2015-10-31T03:34:10.20</t>
  </si>
  <si>
    <t>2015-10-31T03:35:28.21</t>
  </si>
  <si>
    <t>2015-10-31T03:36:46.17</t>
  </si>
  <si>
    <t>2015-10-31T03:38:09.16</t>
  </si>
  <si>
    <t>2015-10-31T03:39:32.21</t>
  </si>
  <si>
    <t>2015-10-31T03:40:55.26</t>
  </si>
  <si>
    <t>2015-10-31T03:49:26.93</t>
  </si>
  <si>
    <t>2015-10-31T03:50:45.13</t>
  </si>
  <si>
    <t>2015-10-31T03:52:03.37</t>
  </si>
  <si>
    <t>2015-10-31T03:53:26.57</t>
  </si>
  <si>
    <t>2015-10-31T03:54:49.91</t>
  </si>
  <si>
    <t>2015-10-31T03:56:13.29</t>
  </si>
  <si>
    <t>2015-10-31T04:05:42.74</t>
  </si>
  <si>
    <t>2015-10-31T04:07:00.69</t>
  </si>
  <si>
    <t>2015-10-31T04:08:18.68</t>
  </si>
  <si>
    <t>2015-10-31T04:09:41.66</t>
  </si>
  <si>
    <t>2015-10-31T04:11:04.88</t>
  </si>
  <si>
    <t>2015-10-31T04:12:28.56</t>
  </si>
  <si>
    <t>2015-10-31T04:23:01.82</t>
  </si>
  <si>
    <t>2015-10-31T04:24:19.86</t>
  </si>
  <si>
    <t>2015-10-31T04:25:37.86</t>
  </si>
  <si>
    <t>2015-10-31T04:27:00.88</t>
  </si>
  <si>
    <t>2015-10-31T04:28:24.69</t>
  </si>
  <si>
    <t>2015-10-31T04:29:47.13</t>
  </si>
  <si>
    <t>ImageJ area UW</t>
  </si>
  <si>
    <t>Under/over sample amount</t>
  </si>
  <si>
    <t>predicted according to linear relationship of first four samples</t>
  </si>
  <si>
    <t>Predicted</t>
  </si>
  <si>
    <t>sfs:Calibration_Rng_151031-024029</t>
  </si>
  <si>
    <t>measured area (pixels)</t>
  </si>
  <si>
    <t>object % size reference</t>
  </si>
  <si>
    <t>690 Fluoro minus measure ref</t>
  </si>
  <si>
    <t>590 Fluoro minus measure ref</t>
  </si>
  <si>
    <t>Area cm^2</t>
  </si>
  <si>
    <t>Number of seconds</t>
  </si>
  <si>
    <t>Grand Total</t>
  </si>
  <si>
    <t>Values</t>
  </si>
  <si>
    <t>Average of 690 Fluoro minus measure ref</t>
  </si>
  <si>
    <t>Average of 590 Fluoro minus measure ref</t>
  </si>
  <si>
    <t>StdDev of 690 Fluoro minus measure ref</t>
  </si>
  <si>
    <t>StdDev of 590 Fluoro minus measure ref</t>
  </si>
  <si>
    <t>SE</t>
  </si>
  <si>
    <t>Count of 690 Fluoro minus measure ref</t>
  </si>
  <si>
    <t>Count of 590 Fluoro minus measure ref</t>
  </si>
  <si>
    <t>size (cm^2) VARS</t>
  </si>
  <si>
    <t>error (%) VARS</t>
  </si>
  <si>
    <t>690 Fluoro minus measure ref COUNTS PER SECOND</t>
  </si>
  <si>
    <t>590 Fluoro minus measure ref COUNTS PER SECOND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</si>
</sst>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2" fontId="0" fillId="0" borderId="0" xfId="0" applyNumberFormat="1"/>
    <xf numFmtId="164" fontId="0" fillId="0" borderId="0" xfId="0" applyNumberFormat="1"/>
    <xf numFmtId="0" fontId="5" fillId="0" borderId="0" xfId="0" applyFont="1"/>
    <xf numFmtId="0" fontId="0" fillId="0" borderId="0" xfId="0" pivotButton="1"/>
    <xf numFmtId="0" fontId="4" fillId="2" borderId="1" xfId="0" applyFont="1" applyFill="1" applyBorder="1"/>
    <xf numFmtId="0" fontId="0" fillId="0" borderId="0" xfId="0" applyNumberFormat="1"/>
    <xf numFmtId="0" fontId="4" fillId="0" borderId="1" xfId="0" applyFont="1" applyBorder="1"/>
    <xf numFmtId="0" fontId="4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Sheet1!$I$3:$I$6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</c:numCache>
            </c:numRef>
          </c:xVal>
          <c:yVal>
            <c:numRef>
              <c:f>Sheet1!$J$3:$J$6</c:f>
              <c:numCache>
                <c:formatCode>General</c:formatCode>
                <c:ptCount val="4"/>
                <c:pt idx="0">
                  <c:v>520408</c:v>
                </c:pt>
                <c:pt idx="1">
                  <c:v>1027840</c:v>
                </c:pt>
                <c:pt idx="2">
                  <c:v>1561476</c:v>
                </c:pt>
                <c:pt idx="3">
                  <c:v>2084141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623872"/>
        <c:axId val="312625408"/>
      </c:scatterChart>
      <c:valAx>
        <c:axId val="31262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2625408"/>
        <c:crosses val="autoZero"/>
        <c:crossBetween val="midCat"/>
      </c:valAx>
      <c:valAx>
        <c:axId val="312625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26238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104775</xdr:rowOff>
    </xdr:from>
    <xdr:to>
      <xdr:col>4</xdr:col>
      <xdr:colOff>561975</xdr:colOff>
      <xdr:row>26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2424.557651504627" createdVersion="4" refreshedVersion="4" minRefreshableVersion="3" recordCount="44">
  <cacheSource type="worksheet">
    <worksheetSource ref="H13:AD57" sheet="Sheet1"/>
  </cacheSource>
  <cacheFields count="23">
    <cacheField name="SES Timestamp (ISO601)" numFmtId="0">
      <sharedItems/>
    </cacheField>
    <cacheField name="Dark Ref Integration Time" numFmtId="0">
      <sharedItems containsSemiMixedTypes="0" containsString="0" containsNumber="1" containsInteger="1" minValue="1000" maxValue="2000"/>
    </cacheField>
    <cacheField name="Dark Ref 690 Counts" numFmtId="0">
      <sharedItems containsSemiMixedTypes="0" containsString="0" containsNumber="1" containsInteger="1" minValue="2" maxValue="8"/>
    </cacheField>
    <cacheField name="Dark Ref 590 Counts" numFmtId="0">
      <sharedItems containsSemiMixedTypes="0" containsString="0" containsNumber="1" containsInteger="1" minValue="0" maxValue="1"/>
    </cacheField>
    <cacheField name="Measure Ref Integration Time" numFmtId="0">
      <sharedItems containsSemiMixedTypes="0" containsString="0" containsNumber="1" containsInteger="1" minValue="1000" maxValue="2000"/>
    </cacheField>
    <cacheField name="Number of seconds" numFmtId="0">
      <sharedItems containsSemiMixedTypes="0" containsString="0" containsNumber="1" containsInteger="1" minValue="1" maxValue="2" count="2">
        <n v="1"/>
        <n v="2"/>
      </sharedItems>
    </cacheField>
    <cacheField name="Measure Ref 690 Counts" numFmtId="0">
      <sharedItems containsSemiMixedTypes="0" containsString="0" containsNumber="1" containsInteger="1" minValue="423" maxValue="889"/>
    </cacheField>
    <cacheField name="Measure Ref 590 Counts" numFmtId="0">
      <sharedItems containsSemiMixedTypes="0" containsString="0" containsNumber="1" containsInteger="1" minValue="1059" maxValue="2176"/>
    </cacheField>
    <cacheField name="Luminescense Integration Time" numFmtId="0">
      <sharedItems containsSemiMixedTypes="0" containsString="0" containsNumber="1" containsInteger="1" minValue="1000" maxValue="2000"/>
    </cacheField>
    <cacheField name="Luminescense 690 Counts" numFmtId="0">
      <sharedItems containsSemiMixedTypes="0" containsString="0" containsNumber="1" containsInteger="1" minValue="2" maxValue="8"/>
    </cacheField>
    <cacheField name="Luminescense 590 Counts" numFmtId="0">
      <sharedItems containsSemiMixedTypes="0" containsString="0" containsNumber="1" containsInteger="1" minValue="0" maxValue="1"/>
    </cacheField>
    <cacheField name="Fluorescense Integration Time" numFmtId="0">
      <sharedItems containsSemiMixedTypes="0" containsString="0" containsNumber="1" containsInteger="1" minValue="1000" maxValue="2000"/>
    </cacheField>
    <cacheField name="Fluorescense 690 Counts" numFmtId="0">
      <sharedItems containsSemiMixedTypes="0" containsString="0" containsNumber="1" containsInteger="1" minValue="437" maxValue="1943"/>
    </cacheField>
    <cacheField name="Fluorescense 590 Counts" numFmtId="0">
      <sharedItems containsSemiMixedTypes="0" containsString="0" containsNumber="1" containsInteger="1" minValue="1073" maxValue="2335"/>
    </cacheField>
    <cacheField name="Phosphorescense Integration Time" numFmtId="0">
      <sharedItems containsSemiMixedTypes="0" containsString="0" containsNumber="1" containsInteger="1" minValue="1000" maxValue="2000"/>
    </cacheField>
    <cacheField name="Phosphorescense 690 Counts" numFmtId="0">
      <sharedItems containsSemiMixedTypes="0" containsString="0" containsNumber="1" containsInteger="1" minValue="2" maxValue="10"/>
    </cacheField>
    <cacheField name="Phosphorescense 590 Counts" numFmtId="0">
      <sharedItems containsSemiMixedTypes="0" containsString="0" containsNumber="1" containsInteger="1" minValue="0" maxValue="1"/>
    </cacheField>
    <cacheField name="Target Type" numFmtId="0">
      <sharedItems containsMixedTypes="1" containsNumber="1" minValue="0" maxValue="1"/>
    </cacheField>
    <cacheField name="ImageJ area UW" numFmtId="0">
      <sharedItems containsSemiMixedTypes="0" containsString="0" containsNumber="1" containsInteger="1" minValue="0" maxValue="2550388"/>
    </cacheField>
    <cacheField name="Predicted" numFmtId="0">
      <sharedItems containsString="0" containsBlank="1" containsNumber="1" containsInteger="1" minValue="519900" maxValue="2599500"/>
    </cacheField>
    <cacheField name="690 Fluoro minus measure ref" numFmtId="0">
      <sharedItems containsSemiMixedTypes="0" containsString="0" containsNumber="1" minValue="-2" maxValue="537.5"/>
    </cacheField>
    <cacheField name="590 Fluoro minus measure ref" numFmtId="0">
      <sharedItems containsSemiMixedTypes="0" containsString="0" containsNumber="1" minValue="-2" maxValue="97"/>
    </cacheField>
    <cacheField name="Area cm^2" numFmtId="0">
      <sharedItems containsMixedTypes="1" containsNumber="1" minValue="0" maxValue="4.92224884" count="7">
        <n v="0"/>
        <s v="leaf"/>
        <n v="4.92224884"/>
        <n v="4.0223921300000001"/>
        <n v="3.0136486800000002"/>
        <n v="1.9837312000000002"/>
        <n v="1.004387440000000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s v="2015-10-31T02:10:52.84"/>
    <n v="1000"/>
    <n v="3"/>
    <n v="0"/>
    <n v="1000"/>
    <x v="0"/>
    <n v="439"/>
    <n v="1072"/>
    <n v="1000"/>
    <n v="3"/>
    <n v="0"/>
    <n v="1000"/>
    <n v="437"/>
    <n v="1102"/>
    <n v="1000"/>
    <n v="3"/>
    <n v="1"/>
    <n v="0"/>
    <n v="0"/>
    <m/>
    <n v="-2"/>
    <n v="30"/>
    <x v="0"/>
  </r>
  <r>
    <s v="2015-10-31T02:12:10.84"/>
    <n v="1000"/>
    <n v="3"/>
    <n v="1"/>
    <n v="1000"/>
    <x v="0"/>
    <n v="437"/>
    <n v="1062"/>
    <n v="1000"/>
    <n v="3"/>
    <n v="0"/>
    <n v="1000"/>
    <n v="437"/>
    <n v="1101"/>
    <n v="1000"/>
    <n v="6"/>
    <n v="0"/>
    <n v="0"/>
    <n v="0"/>
    <m/>
    <n v="0"/>
    <n v="39"/>
    <x v="0"/>
  </r>
  <r>
    <s v="2015-10-31T02:13:28.84"/>
    <n v="1000"/>
    <n v="3"/>
    <n v="0"/>
    <n v="1000"/>
    <x v="0"/>
    <n v="435"/>
    <n v="1079"/>
    <n v="1000"/>
    <n v="2"/>
    <n v="0"/>
    <n v="1000"/>
    <n v="439"/>
    <n v="1080"/>
    <n v="1000"/>
    <n v="4"/>
    <n v="0"/>
    <n v="0"/>
    <n v="0"/>
    <m/>
    <n v="4"/>
    <n v="1"/>
    <x v="0"/>
  </r>
  <r>
    <s v="2015-10-31T02:14:51.81"/>
    <n v="2000"/>
    <n v="8"/>
    <n v="1"/>
    <n v="2000"/>
    <x v="1"/>
    <n v="858"/>
    <n v="2128"/>
    <n v="2000"/>
    <n v="8"/>
    <n v="0"/>
    <n v="2000"/>
    <n v="889"/>
    <n v="2178"/>
    <n v="2000"/>
    <n v="7"/>
    <n v="1"/>
    <n v="0"/>
    <n v="0"/>
    <m/>
    <n v="15.5"/>
    <n v="25"/>
    <x v="0"/>
  </r>
  <r>
    <s v="2015-10-31T02:35:25.66"/>
    <n v="1000"/>
    <n v="3"/>
    <n v="1"/>
    <n v="1000"/>
    <x v="0"/>
    <n v="442"/>
    <n v="1064"/>
    <n v="1000"/>
    <n v="3"/>
    <n v="0"/>
    <n v="1000"/>
    <n v="827"/>
    <n v="1074"/>
    <n v="1000"/>
    <n v="4"/>
    <n v="0"/>
    <s v="leaf"/>
    <n v="1666811"/>
    <m/>
    <n v="385"/>
    <n v="10"/>
    <x v="1"/>
  </r>
  <r>
    <s v="2015-10-31T02:36:43.70"/>
    <n v="1000"/>
    <n v="3"/>
    <n v="1"/>
    <n v="1000"/>
    <x v="0"/>
    <n v="434"/>
    <n v="1065"/>
    <n v="1000"/>
    <n v="3"/>
    <n v="1"/>
    <n v="1000"/>
    <n v="831"/>
    <n v="1083"/>
    <n v="1000"/>
    <n v="4"/>
    <n v="1"/>
    <s v="leaf"/>
    <n v="1666811"/>
    <m/>
    <n v="397"/>
    <n v="18"/>
    <x v="1"/>
  </r>
  <r>
    <s v="2015-10-31T02:38:01.80"/>
    <n v="1000"/>
    <n v="3"/>
    <n v="1"/>
    <n v="1000"/>
    <x v="0"/>
    <n v="440"/>
    <n v="1070"/>
    <n v="1000"/>
    <n v="2"/>
    <n v="1"/>
    <n v="1000"/>
    <n v="858"/>
    <n v="1073"/>
    <n v="1000"/>
    <n v="3"/>
    <n v="0"/>
    <s v="leaf"/>
    <n v="1666811"/>
    <m/>
    <n v="418"/>
    <n v="3"/>
    <x v="1"/>
  </r>
  <r>
    <s v="2015-10-31T02:39:24.82"/>
    <n v="2000"/>
    <n v="7"/>
    <n v="0"/>
    <n v="2000"/>
    <x v="1"/>
    <n v="868"/>
    <n v="2142"/>
    <n v="2000"/>
    <n v="7"/>
    <n v="1"/>
    <n v="2000"/>
    <n v="1943"/>
    <n v="2138"/>
    <n v="2000"/>
    <n v="8"/>
    <n v="0"/>
    <s v="leaf"/>
    <n v="1666811"/>
    <m/>
    <n v="537.5"/>
    <n v="-2"/>
    <x v="1"/>
  </r>
  <r>
    <s v="2015-10-31T02:59:42.65"/>
    <n v="1000"/>
    <n v="3"/>
    <n v="0"/>
    <n v="1000"/>
    <x v="0"/>
    <n v="433"/>
    <n v="1059"/>
    <n v="1000"/>
    <n v="4"/>
    <n v="1"/>
    <n v="1000"/>
    <n v="490"/>
    <n v="1112"/>
    <n v="1000"/>
    <n v="2"/>
    <n v="0"/>
    <n v="1"/>
    <n v="2550388"/>
    <n v="2599500"/>
    <n v="57"/>
    <n v="53"/>
    <x v="2"/>
  </r>
  <r>
    <s v="2015-10-31T03:01:00.61"/>
    <n v="1000"/>
    <n v="3"/>
    <n v="0"/>
    <n v="1000"/>
    <x v="0"/>
    <n v="425"/>
    <n v="1072"/>
    <n v="1000"/>
    <n v="3"/>
    <n v="1"/>
    <n v="1000"/>
    <n v="483"/>
    <n v="1109"/>
    <n v="1000"/>
    <n v="3"/>
    <n v="0"/>
    <n v="1"/>
    <n v="2550388"/>
    <n v="2599500"/>
    <n v="58"/>
    <n v="37"/>
    <x v="2"/>
  </r>
  <r>
    <s v="2015-10-31T03:02:20.56"/>
    <n v="1000"/>
    <n v="2"/>
    <n v="0"/>
    <n v="1000"/>
    <x v="0"/>
    <n v="423"/>
    <n v="1059"/>
    <n v="1000"/>
    <n v="4"/>
    <n v="0"/>
    <n v="1000"/>
    <n v="490"/>
    <n v="1124"/>
    <n v="1000"/>
    <n v="3"/>
    <n v="0"/>
    <n v="1"/>
    <n v="2550388"/>
    <n v="2599500"/>
    <n v="67"/>
    <n v="65"/>
    <x v="2"/>
  </r>
  <r>
    <s v="2015-10-31T03:03:43.54"/>
    <n v="2000"/>
    <n v="6"/>
    <n v="0"/>
    <n v="2000"/>
    <x v="1"/>
    <n v="855"/>
    <n v="2124"/>
    <n v="2000"/>
    <n v="6"/>
    <n v="0"/>
    <n v="2000"/>
    <n v="983"/>
    <n v="2221"/>
    <n v="2000"/>
    <n v="6"/>
    <n v="1"/>
    <n v="1"/>
    <n v="2550388"/>
    <n v="2599500"/>
    <n v="64"/>
    <n v="48.5"/>
    <x v="2"/>
  </r>
  <r>
    <s v="2015-10-31T03:05:06.79"/>
    <n v="2000"/>
    <n v="7"/>
    <n v="1"/>
    <n v="2000"/>
    <x v="1"/>
    <n v="877"/>
    <n v="2116"/>
    <n v="2000"/>
    <n v="7"/>
    <n v="0"/>
    <n v="2000"/>
    <n v="955"/>
    <n v="2225"/>
    <n v="2000"/>
    <n v="7"/>
    <n v="0"/>
    <n v="1"/>
    <n v="2550388"/>
    <n v="2599500"/>
    <n v="39"/>
    <n v="54.5"/>
    <x v="2"/>
  </r>
  <r>
    <s v="2015-10-31T03:06:29.90"/>
    <n v="2000"/>
    <n v="6"/>
    <n v="0"/>
    <n v="2000"/>
    <x v="1"/>
    <n v="850"/>
    <n v="2126"/>
    <n v="2000"/>
    <n v="6"/>
    <n v="0"/>
    <n v="2000"/>
    <n v="973"/>
    <n v="2242"/>
    <n v="2000"/>
    <n v="7"/>
    <n v="0"/>
    <n v="1"/>
    <n v="2550388"/>
    <n v="2599500"/>
    <n v="61.5"/>
    <n v="58"/>
    <x v="2"/>
  </r>
  <r>
    <s v="2015-10-31T03:16:41.95"/>
    <n v="1000"/>
    <n v="2"/>
    <n v="0"/>
    <n v="1000"/>
    <x v="0"/>
    <n v="425"/>
    <n v="1083"/>
    <n v="1000"/>
    <n v="2"/>
    <n v="0"/>
    <n v="1000"/>
    <n v="542"/>
    <n v="1139"/>
    <n v="1000"/>
    <n v="2"/>
    <n v="1"/>
    <n v="0.8"/>
    <n v="2084141"/>
    <n v="2079600"/>
    <n v="117"/>
    <n v="56"/>
    <x v="3"/>
  </r>
  <r>
    <s v="2015-10-31T03:17:59.85"/>
    <n v="1000"/>
    <n v="3"/>
    <n v="0"/>
    <n v="1000"/>
    <x v="0"/>
    <n v="430"/>
    <n v="1074"/>
    <n v="1000"/>
    <n v="4"/>
    <n v="1"/>
    <n v="1000"/>
    <n v="528"/>
    <n v="1159"/>
    <n v="1000"/>
    <n v="3"/>
    <n v="0"/>
    <n v="0.8"/>
    <n v="2084141"/>
    <n v="2079600"/>
    <n v="98"/>
    <n v="85"/>
    <x v="3"/>
  </r>
  <r>
    <s v="2015-10-31T03:19:17.91"/>
    <n v="1000"/>
    <n v="2"/>
    <n v="0"/>
    <n v="1000"/>
    <x v="0"/>
    <n v="425"/>
    <n v="1065"/>
    <n v="1000"/>
    <n v="2"/>
    <n v="1"/>
    <n v="1000"/>
    <n v="523"/>
    <n v="1153"/>
    <n v="1000"/>
    <n v="3"/>
    <n v="0"/>
    <n v="0.8"/>
    <n v="2084141"/>
    <n v="2079600"/>
    <n v="98"/>
    <n v="88"/>
    <x v="3"/>
  </r>
  <r>
    <s v="2015-10-31T03:20:40.14"/>
    <n v="2000"/>
    <n v="7"/>
    <n v="0"/>
    <n v="2000"/>
    <x v="1"/>
    <n v="872"/>
    <n v="2154"/>
    <n v="2000"/>
    <n v="6"/>
    <n v="0"/>
    <n v="2000"/>
    <n v="1065"/>
    <n v="2333"/>
    <n v="2000"/>
    <n v="7"/>
    <n v="0"/>
    <n v="0.8"/>
    <n v="2084141"/>
    <n v="2079600"/>
    <n v="96.5"/>
    <n v="89.5"/>
    <x v="3"/>
  </r>
  <r>
    <s v="2015-10-31T03:22:03.35"/>
    <n v="2000"/>
    <n v="6"/>
    <n v="0"/>
    <n v="2000"/>
    <x v="1"/>
    <n v="870"/>
    <n v="2162"/>
    <n v="2000"/>
    <n v="7"/>
    <n v="0"/>
    <n v="2000"/>
    <n v="1053"/>
    <n v="2316"/>
    <n v="2000"/>
    <n v="6"/>
    <n v="0"/>
    <n v="0.8"/>
    <n v="2084141"/>
    <n v="2079600"/>
    <n v="91.5"/>
    <n v="77"/>
    <x v="3"/>
  </r>
  <r>
    <s v="2015-10-31T03:23:26.42"/>
    <n v="2000"/>
    <n v="7"/>
    <n v="0"/>
    <n v="2000"/>
    <x v="1"/>
    <n v="871"/>
    <n v="2171"/>
    <n v="2000"/>
    <n v="7"/>
    <n v="0"/>
    <n v="2000"/>
    <n v="1069"/>
    <n v="2335"/>
    <n v="2000"/>
    <n v="7"/>
    <n v="0"/>
    <n v="0.8"/>
    <n v="2084141"/>
    <n v="2079600"/>
    <n v="99"/>
    <n v="82"/>
    <x v="3"/>
  </r>
  <r>
    <s v="2015-10-31T03:34:10.20"/>
    <n v="1000"/>
    <n v="2"/>
    <n v="1"/>
    <n v="1000"/>
    <x v="0"/>
    <n v="431"/>
    <n v="1075"/>
    <n v="1000"/>
    <n v="4"/>
    <n v="0"/>
    <n v="1000"/>
    <n v="506"/>
    <n v="1161"/>
    <n v="1000"/>
    <n v="3"/>
    <n v="0"/>
    <n v="0.6"/>
    <n v="1561476"/>
    <n v="1559700"/>
    <n v="75"/>
    <n v="86"/>
    <x v="4"/>
  </r>
  <r>
    <s v="2015-10-31T03:35:28.21"/>
    <n v="1000"/>
    <n v="2"/>
    <n v="1"/>
    <n v="1000"/>
    <x v="0"/>
    <n v="432"/>
    <n v="1065"/>
    <n v="1000"/>
    <n v="2"/>
    <n v="1"/>
    <n v="1000"/>
    <n v="518"/>
    <n v="1136"/>
    <n v="1000"/>
    <n v="3"/>
    <n v="0"/>
    <n v="0.6"/>
    <n v="1561476"/>
    <n v="1559700"/>
    <n v="86"/>
    <n v="71"/>
    <x v="4"/>
  </r>
  <r>
    <s v="2015-10-31T03:36:46.17"/>
    <n v="1000"/>
    <n v="3"/>
    <n v="1"/>
    <n v="1000"/>
    <x v="0"/>
    <n v="437"/>
    <n v="1083"/>
    <n v="1000"/>
    <n v="4"/>
    <n v="0"/>
    <n v="1000"/>
    <n v="519"/>
    <n v="1157"/>
    <n v="1000"/>
    <n v="4"/>
    <n v="1"/>
    <n v="0.6"/>
    <n v="1561476"/>
    <n v="1559700"/>
    <n v="82"/>
    <n v="74"/>
    <x v="4"/>
  </r>
  <r>
    <s v="2015-10-31T03:38:09.16"/>
    <n v="2000"/>
    <n v="8"/>
    <n v="0"/>
    <n v="2000"/>
    <x v="1"/>
    <n v="868"/>
    <n v="2152"/>
    <n v="2000"/>
    <n v="6"/>
    <n v="0"/>
    <n v="2000"/>
    <n v="1044"/>
    <n v="2301"/>
    <n v="2000"/>
    <n v="7"/>
    <n v="0"/>
    <n v="0.6"/>
    <n v="1561476"/>
    <n v="1559700"/>
    <n v="88"/>
    <n v="74.5"/>
    <x v="4"/>
  </r>
  <r>
    <s v="2015-10-31T03:39:32.21"/>
    <n v="2000"/>
    <n v="6"/>
    <n v="0"/>
    <n v="2000"/>
    <x v="1"/>
    <n v="886"/>
    <n v="2132"/>
    <n v="2000"/>
    <n v="7"/>
    <n v="0"/>
    <n v="2000"/>
    <n v="1029"/>
    <n v="2295"/>
    <n v="2000"/>
    <n v="6"/>
    <n v="1"/>
    <n v="0.6"/>
    <n v="1561476"/>
    <n v="1559700"/>
    <n v="71.5"/>
    <n v="81.5"/>
    <x v="4"/>
  </r>
  <r>
    <s v="2015-10-31T03:40:55.26"/>
    <n v="2000"/>
    <n v="6"/>
    <n v="0"/>
    <n v="2000"/>
    <x v="1"/>
    <n v="859"/>
    <n v="2117"/>
    <n v="2000"/>
    <n v="7"/>
    <n v="0"/>
    <n v="2000"/>
    <n v="1046"/>
    <n v="2291"/>
    <n v="2000"/>
    <n v="7"/>
    <n v="0"/>
    <n v="0.6"/>
    <n v="1561476"/>
    <n v="1559700"/>
    <n v="93.5"/>
    <n v="87"/>
    <x v="4"/>
  </r>
  <r>
    <s v="2015-10-31T03:49:26.93"/>
    <n v="1000"/>
    <n v="4"/>
    <n v="0"/>
    <n v="1000"/>
    <x v="0"/>
    <n v="433"/>
    <n v="1087"/>
    <n v="1000"/>
    <n v="3"/>
    <n v="0"/>
    <n v="1000"/>
    <n v="503"/>
    <n v="1158"/>
    <n v="1000"/>
    <n v="3"/>
    <n v="0"/>
    <n v="0.4"/>
    <n v="1027840"/>
    <n v="1039800"/>
    <n v="70"/>
    <n v="71"/>
    <x v="5"/>
  </r>
  <r>
    <s v="2015-10-31T03:50:45.13"/>
    <n v="1000"/>
    <n v="3"/>
    <n v="1"/>
    <n v="1000"/>
    <x v="0"/>
    <n v="444"/>
    <n v="1071"/>
    <n v="1000"/>
    <n v="3"/>
    <n v="1"/>
    <n v="1000"/>
    <n v="490"/>
    <n v="1139"/>
    <n v="1000"/>
    <n v="3"/>
    <n v="0"/>
    <n v="0.4"/>
    <n v="1027840"/>
    <n v="1039800"/>
    <n v="46"/>
    <n v="68"/>
    <x v="5"/>
  </r>
  <r>
    <s v="2015-10-31T03:52:03.37"/>
    <n v="1000"/>
    <n v="2"/>
    <n v="0"/>
    <n v="1000"/>
    <x v="0"/>
    <n v="436"/>
    <n v="1077"/>
    <n v="1000"/>
    <n v="5"/>
    <n v="0"/>
    <n v="1000"/>
    <n v="506"/>
    <n v="1149"/>
    <n v="1000"/>
    <n v="2"/>
    <n v="0"/>
    <n v="0.4"/>
    <n v="1027840"/>
    <n v="1039800"/>
    <n v="70"/>
    <n v="72"/>
    <x v="5"/>
  </r>
  <r>
    <s v="2015-10-31T03:53:26.57"/>
    <n v="2000"/>
    <n v="7"/>
    <n v="0"/>
    <n v="2000"/>
    <x v="1"/>
    <n v="889"/>
    <n v="2147"/>
    <n v="2000"/>
    <n v="6"/>
    <n v="1"/>
    <n v="2000"/>
    <n v="1029"/>
    <n v="2321"/>
    <n v="2000"/>
    <n v="10"/>
    <n v="0"/>
    <n v="0.4"/>
    <n v="1027840"/>
    <n v="1039800"/>
    <n v="70"/>
    <n v="87"/>
    <x v="5"/>
  </r>
  <r>
    <s v="2015-10-31T03:54:49.91"/>
    <n v="2000"/>
    <n v="6"/>
    <n v="0"/>
    <n v="2000"/>
    <x v="1"/>
    <n v="865"/>
    <n v="2140"/>
    <n v="2000"/>
    <n v="5"/>
    <n v="0"/>
    <n v="2000"/>
    <n v="1015"/>
    <n v="2318"/>
    <n v="2000"/>
    <n v="7"/>
    <n v="1"/>
    <n v="0.4"/>
    <n v="1027840"/>
    <n v="1039800"/>
    <n v="75"/>
    <n v="89"/>
    <x v="5"/>
  </r>
  <r>
    <s v="2015-10-31T03:56:13.29"/>
    <n v="2000"/>
    <n v="6"/>
    <n v="0"/>
    <n v="2000"/>
    <x v="1"/>
    <n v="883"/>
    <n v="2167"/>
    <n v="2000"/>
    <n v="5"/>
    <n v="0"/>
    <n v="2000"/>
    <n v="1029"/>
    <n v="2327"/>
    <n v="2000"/>
    <n v="5"/>
    <n v="1"/>
    <n v="0.4"/>
    <n v="1027840"/>
    <n v="1039800"/>
    <n v="73"/>
    <n v="80"/>
    <x v="5"/>
  </r>
  <r>
    <s v="2015-10-31T04:05:42.74"/>
    <n v="1000"/>
    <n v="3"/>
    <n v="0"/>
    <n v="1000"/>
    <x v="0"/>
    <n v="437"/>
    <n v="1079"/>
    <n v="1000"/>
    <n v="3"/>
    <n v="0"/>
    <n v="1000"/>
    <n v="471"/>
    <n v="1122"/>
    <n v="1000"/>
    <n v="3"/>
    <n v="0"/>
    <n v="0.2"/>
    <n v="520408"/>
    <n v="519900"/>
    <n v="34"/>
    <n v="43"/>
    <x v="6"/>
  </r>
  <r>
    <s v="2015-10-31T04:07:00.69"/>
    <n v="1000"/>
    <n v="3"/>
    <n v="0"/>
    <n v="1000"/>
    <x v="0"/>
    <n v="432"/>
    <n v="1072"/>
    <n v="1000"/>
    <n v="3"/>
    <n v="0"/>
    <n v="1000"/>
    <n v="472"/>
    <n v="1133"/>
    <n v="1000"/>
    <n v="2"/>
    <n v="0"/>
    <n v="0.2"/>
    <n v="520408"/>
    <n v="519900"/>
    <n v="40"/>
    <n v="61"/>
    <x v="6"/>
  </r>
  <r>
    <s v="2015-10-31T04:08:18.68"/>
    <n v="1000"/>
    <n v="2"/>
    <n v="0"/>
    <n v="1000"/>
    <x v="0"/>
    <n v="428"/>
    <n v="1069"/>
    <n v="1000"/>
    <n v="4"/>
    <n v="0"/>
    <n v="1000"/>
    <n v="473"/>
    <n v="1113"/>
    <n v="1000"/>
    <n v="3"/>
    <n v="0"/>
    <n v="0.2"/>
    <n v="520408"/>
    <n v="519900"/>
    <n v="45"/>
    <n v="44"/>
    <x v="6"/>
  </r>
  <r>
    <s v="2015-10-31T04:09:41.66"/>
    <n v="2000"/>
    <n v="8"/>
    <n v="0"/>
    <n v="2000"/>
    <x v="1"/>
    <n v="861"/>
    <n v="2176"/>
    <n v="2000"/>
    <n v="7"/>
    <n v="0"/>
    <n v="2000"/>
    <n v="951"/>
    <n v="2283"/>
    <n v="2000"/>
    <n v="7"/>
    <n v="1"/>
    <n v="0.2"/>
    <n v="520408"/>
    <n v="519900"/>
    <n v="45"/>
    <n v="53.5"/>
    <x v="6"/>
  </r>
  <r>
    <s v="2015-10-31T04:11:04.88"/>
    <n v="2000"/>
    <n v="8"/>
    <n v="0"/>
    <n v="2000"/>
    <x v="1"/>
    <n v="851"/>
    <n v="2137"/>
    <n v="2000"/>
    <n v="6"/>
    <n v="0"/>
    <n v="2000"/>
    <n v="956"/>
    <n v="2261"/>
    <n v="2000"/>
    <n v="8"/>
    <n v="1"/>
    <n v="0.2"/>
    <n v="520408"/>
    <n v="519900"/>
    <n v="52.5"/>
    <n v="62"/>
    <x v="6"/>
  </r>
  <r>
    <s v="2015-10-31T04:12:28.56"/>
    <n v="2000"/>
    <n v="6"/>
    <n v="0"/>
    <n v="2000"/>
    <x v="1"/>
    <n v="869"/>
    <n v="2132"/>
    <n v="2000"/>
    <n v="7"/>
    <n v="0"/>
    <n v="2000"/>
    <n v="956"/>
    <n v="2272"/>
    <n v="2000"/>
    <n v="6"/>
    <n v="0"/>
    <n v="0.2"/>
    <n v="520408"/>
    <n v="519900"/>
    <n v="43.5"/>
    <n v="70"/>
    <x v="6"/>
  </r>
  <r>
    <s v="2015-10-31T04:23:01.82"/>
    <n v="1000"/>
    <n v="3"/>
    <n v="0"/>
    <n v="1000"/>
    <x v="0"/>
    <n v="432"/>
    <n v="1074"/>
    <n v="1000"/>
    <n v="2"/>
    <n v="1"/>
    <n v="1000"/>
    <n v="526"/>
    <n v="1162"/>
    <n v="1000"/>
    <n v="4"/>
    <n v="0"/>
    <n v="1"/>
    <n v="2550388"/>
    <n v="2599500"/>
    <n v="94"/>
    <n v="88"/>
    <x v="2"/>
  </r>
  <r>
    <s v="2015-10-31T04:24:19.86"/>
    <n v="1000"/>
    <n v="3"/>
    <n v="0"/>
    <n v="1000"/>
    <x v="0"/>
    <n v="423"/>
    <n v="1060"/>
    <n v="1000"/>
    <n v="2"/>
    <n v="1"/>
    <n v="1000"/>
    <n v="529"/>
    <n v="1149"/>
    <n v="1000"/>
    <n v="3"/>
    <n v="1"/>
    <n v="1"/>
    <n v="2550388"/>
    <n v="2599500"/>
    <n v="106"/>
    <n v="89"/>
    <x v="2"/>
  </r>
  <r>
    <s v="2015-10-31T04:25:37.86"/>
    <n v="1000"/>
    <n v="4"/>
    <n v="1"/>
    <n v="1000"/>
    <x v="0"/>
    <n v="433"/>
    <n v="1079"/>
    <n v="1000"/>
    <n v="3"/>
    <n v="0"/>
    <n v="1000"/>
    <n v="531"/>
    <n v="1176"/>
    <n v="1000"/>
    <n v="3"/>
    <n v="0"/>
    <n v="1"/>
    <n v="2550388"/>
    <n v="2599500"/>
    <n v="98"/>
    <n v="97"/>
    <x v="2"/>
  </r>
  <r>
    <s v="2015-10-31T04:27:00.88"/>
    <n v="2000"/>
    <n v="6"/>
    <n v="1"/>
    <n v="2000"/>
    <x v="1"/>
    <n v="888"/>
    <n v="2144"/>
    <n v="2000"/>
    <n v="7"/>
    <n v="0"/>
    <n v="2000"/>
    <n v="1059"/>
    <n v="2323"/>
    <n v="2000"/>
    <n v="7"/>
    <n v="1"/>
    <n v="1"/>
    <n v="2550388"/>
    <n v="2599500"/>
    <n v="85.5"/>
    <n v="89.5"/>
    <x v="2"/>
  </r>
  <r>
    <s v="2015-10-31T04:28:24.69"/>
    <n v="2000"/>
    <n v="7"/>
    <n v="0"/>
    <n v="2000"/>
    <x v="1"/>
    <n v="854"/>
    <n v="2138"/>
    <n v="2000"/>
    <n v="8"/>
    <n v="0"/>
    <n v="2000"/>
    <n v="1054"/>
    <n v="2295"/>
    <n v="2000"/>
    <n v="9"/>
    <n v="0"/>
    <n v="1"/>
    <n v="2550388"/>
    <n v="2599500"/>
    <n v="100"/>
    <n v="78.5"/>
    <x v="2"/>
  </r>
  <r>
    <s v="2015-10-31T04:29:47.13"/>
    <n v="2000"/>
    <n v="6"/>
    <n v="1"/>
    <n v="2000"/>
    <x v="1"/>
    <n v="861"/>
    <n v="2132"/>
    <n v="2000"/>
    <n v="8"/>
    <n v="0"/>
    <n v="2000"/>
    <n v="1047"/>
    <n v="2307"/>
    <n v="2000"/>
    <n v="7"/>
    <n v="0"/>
    <n v="1"/>
    <n v="2550388"/>
    <n v="2599500"/>
    <n v="93"/>
    <n v="87.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O5:Q14" firstHeaderRow="1" firstDataRow="2" firstDataCol="1"/>
  <pivotFields count="23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axis="axisRow" compact="0" outline="0" showAll="0">
      <items count="8">
        <item x="2"/>
        <item x="3"/>
        <item x="4"/>
        <item x="5"/>
        <item x="6"/>
        <item x="0"/>
        <item x="1"/>
        <item t="default"/>
      </items>
    </pivotField>
  </pivotFields>
  <rowFields count="1">
    <field x="2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690 Fluoro minus measure ref" fld="20" subtotal="count" baseField="22" baseItem="0"/>
    <dataField name="Count of 590 Fluoro minus measure ref" fld="21" subtotal="count" baseField="2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H5:J14" firstHeaderRow="1" firstDataRow="2" firstDataCol="1"/>
  <pivotFields count="23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axis="axisRow" compact="0" outline="0" showAll="0">
      <items count="8">
        <item x="2"/>
        <item x="3"/>
        <item x="4"/>
        <item x="5"/>
        <item x="6"/>
        <item x="0"/>
        <item x="1"/>
        <item t="default"/>
      </items>
    </pivotField>
  </pivotFields>
  <rowFields count="1">
    <field x="2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StdDev of 690 Fluoro minus measure ref" fld="20" subtotal="stdDev" baseField="22" baseItem="0"/>
    <dataField name="StdDev of 590 Fluoro minus measure ref" fld="21" subtotal="stdDev" baseField="2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D12" firstHeaderRow="1" firstDataRow="2" firstDataCol="2"/>
  <pivotFields count="23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0"/>
        <item h="1"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axis="axisRow" compact="0" outline="0" showAll="0" defaultSubtotal="0">
      <items count="7">
        <item x="2"/>
        <item x="3"/>
        <item x="4"/>
        <item x="5"/>
        <item x="6"/>
        <item x="0"/>
        <item x="1"/>
      </items>
    </pivotField>
  </pivotFields>
  <rowFields count="2">
    <field x="22"/>
    <field x="5"/>
  </rowFields>
  <rowItems count="8">
    <i>
      <x/>
      <x/>
    </i>
    <i>
      <x v="1"/>
      <x/>
    </i>
    <i>
      <x v="2"/>
      <x/>
    </i>
    <i>
      <x v="3"/>
      <x/>
    </i>
    <i>
      <x v="4"/>
      <x/>
    </i>
    <i>
      <x v="5"/>
      <x/>
    </i>
    <i>
      <x v="6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690 Fluoro minus measure ref" fld="20" subtotal="average" baseField="22" baseItem="0"/>
    <dataField name="Average of 590 Fluoro minus measure ref" fld="21" subtotal="average" baseField="2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52"/>
  <sheetViews>
    <sheetView workbookViewId="0">
      <selection activeCell="A30" sqref="A30:D37"/>
    </sheetView>
  </sheetViews>
  <sheetFormatPr defaultRowHeight="15" x14ac:dyDescent="0.25"/>
  <cols>
    <col min="1" max="1" width="12.28515625" customWidth="1"/>
    <col min="2" max="2" width="20.5703125" customWidth="1"/>
    <col min="3" max="3" width="38.140625" customWidth="1"/>
    <col min="4" max="4" width="38.140625" bestFit="1" customWidth="1"/>
    <col min="7" max="7" width="38.140625" bestFit="1" customWidth="1"/>
    <col min="8" max="8" width="12.28515625" bestFit="1" customWidth="1"/>
    <col min="9" max="10" width="37" bestFit="1" customWidth="1"/>
    <col min="15" max="15" width="12.28515625" bestFit="1" customWidth="1"/>
    <col min="16" max="17" width="36" bestFit="1" customWidth="1"/>
  </cols>
  <sheetData>
    <row r="3" spans="1:17" x14ac:dyDescent="0.25">
      <c r="C3" s="4" t="s">
        <v>93</v>
      </c>
    </row>
    <row r="4" spans="1:17" x14ac:dyDescent="0.25">
      <c r="A4" s="4" t="s">
        <v>90</v>
      </c>
      <c r="B4" s="4" t="s">
        <v>91</v>
      </c>
      <c r="C4" t="s">
        <v>94</v>
      </c>
      <c r="D4" t="s">
        <v>95</v>
      </c>
    </row>
    <row r="5" spans="1:17" x14ac:dyDescent="0.25">
      <c r="A5">
        <v>4.92224884</v>
      </c>
      <c r="B5">
        <v>1</v>
      </c>
      <c r="C5" s="6">
        <v>80</v>
      </c>
      <c r="D5" s="6">
        <v>71.5</v>
      </c>
      <c r="I5" s="4" t="s">
        <v>93</v>
      </c>
      <c r="P5" s="4" t="s">
        <v>93</v>
      </c>
    </row>
    <row r="6" spans="1:17" x14ac:dyDescent="0.25">
      <c r="A6">
        <v>4.0223921300000001</v>
      </c>
      <c r="B6">
        <v>1</v>
      </c>
      <c r="C6" s="6">
        <v>104.33333333333333</v>
      </c>
      <c r="D6" s="6">
        <v>76.333333333333329</v>
      </c>
      <c r="H6" s="4" t="s">
        <v>90</v>
      </c>
      <c r="I6" t="s">
        <v>96</v>
      </c>
      <c r="J6" t="s">
        <v>97</v>
      </c>
      <c r="O6" s="4" t="s">
        <v>90</v>
      </c>
      <c r="P6" t="s">
        <v>99</v>
      </c>
      <c r="Q6" t="s">
        <v>100</v>
      </c>
    </row>
    <row r="7" spans="1:17" x14ac:dyDescent="0.25">
      <c r="A7">
        <v>3.0136486800000002</v>
      </c>
      <c r="B7">
        <v>1</v>
      </c>
      <c r="C7" s="6">
        <v>81</v>
      </c>
      <c r="D7" s="6">
        <v>77</v>
      </c>
      <c r="H7">
        <v>4.92224884</v>
      </c>
      <c r="I7" s="6">
        <v>21.621573121362484</v>
      </c>
      <c r="J7" s="6">
        <v>20.04478886409284</v>
      </c>
      <c r="O7">
        <v>4.92224884</v>
      </c>
      <c r="P7" s="6">
        <v>12</v>
      </c>
      <c r="Q7" s="6">
        <v>12</v>
      </c>
    </row>
    <row r="8" spans="1:17" x14ac:dyDescent="0.25">
      <c r="A8">
        <v>1.9837312000000002</v>
      </c>
      <c r="B8">
        <v>1</v>
      </c>
      <c r="C8" s="6">
        <v>62</v>
      </c>
      <c r="D8" s="6">
        <v>70.333333333333329</v>
      </c>
      <c r="H8">
        <v>4.0223921300000001</v>
      </c>
      <c r="I8" s="6">
        <v>8.7464278422679502</v>
      </c>
      <c r="J8" s="6">
        <v>12.38715732792101</v>
      </c>
      <c r="O8">
        <v>4.0223921300000001</v>
      </c>
      <c r="P8" s="6">
        <v>6</v>
      </c>
      <c r="Q8" s="6">
        <v>6</v>
      </c>
    </row>
    <row r="9" spans="1:17" x14ac:dyDescent="0.25">
      <c r="A9">
        <v>1.0043874400000001</v>
      </c>
      <c r="B9">
        <v>1</v>
      </c>
      <c r="C9" s="6">
        <v>39.666666666666664</v>
      </c>
      <c r="D9" s="6">
        <v>49.333333333333336</v>
      </c>
      <c r="H9">
        <v>3.0136486800000002</v>
      </c>
      <c r="I9" s="6">
        <v>8.2563107176672528</v>
      </c>
      <c r="J9" s="6">
        <v>6.7601775124622288</v>
      </c>
      <c r="O9">
        <v>3.0136486800000002</v>
      </c>
      <c r="P9" s="6">
        <v>6</v>
      </c>
      <c r="Q9" s="6">
        <v>6</v>
      </c>
    </row>
    <row r="10" spans="1:17" x14ac:dyDescent="0.25">
      <c r="A10">
        <v>0</v>
      </c>
      <c r="B10">
        <v>1</v>
      </c>
      <c r="C10" s="6">
        <v>0.66666666666666663</v>
      </c>
      <c r="D10" s="6">
        <v>23.333333333333332</v>
      </c>
      <c r="H10">
        <v>1.9837312000000002</v>
      </c>
      <c r="I10" s="6">
        <v>10.652073350604867</v>
      </c>
      <c r="J10" s="6">
        <v>8.841191473249923</v>
      </c>
      <c r="O10">
        <v>1.9837312000000002</v>
      </c>
      <c r="P10" s="6">
        <v>6</v>
      </c>
      <c r="Q10" s="6">
        <v>6</v>
      </c>
    </row>
    <row r="11" spans="1:17" x14ac:dyDescent="0.25">
      <c r="A11" t="s">
        <v>41</v>
      </c>
      <c r="B11">
        <v>1</v>
      </c>
      <c r="C11" s="6">
        <v>400</v>
      </c>
      <c r="D11" s="6">
        <v>10.333333333333334</v>
      </c>
      <c r="H11">
        <v>1.0043874400000001</v>
      </c>
      <c r="I11" s="6">
        <v>6.1291652503964018</v>
      </c>
      <c r="J11" s="6">
        <v>10.725747837175104</v>
      </c>
      <c r="O11">
        <v>1.0043874400000001</v>
      </c>
      <c r="P11" s="6">
        <v>6</v>
      </c>
      <c r="Q11" s="6">
        <v>6</v>
      </c>
    </row>
    <row r="12" spans="1:17" x14ac:dyDescent="0.25">
      <c r="A12" t="s">
        <v>92</v>
      </c>
      <c r="C12" s="6">
        <v>105.95833333333333</v>
      </c>
      <c r="D12" s="6">
        <v>56.208333333333336</v>
      </c>
      <c r="H12">
        <v>0</v>
      </c>
      <c r="I12" s="6">
        <v>7.8249068152065977</v>
      </c>
      <c r="J12" s="6">
        <v>16.235249715767644</v>
      </c>
      <c r="O12">
        <v>0</v>
      </c>
      <c r="P12" s="6">
        <v>4</v>
      </c>
      <c r="Q12" s="6">
        <v>4</v>
      </c>
    </row>
    <row r="13" spans="1:17" x14ac:dyDescent="0.25">
      <c r="H13" t="s">
        <v>41</v>
      </c>
      <c r="I13" s="6">
        <v>70.08967470319719</v>
      </c>
      <c r="J13" s="6">
        <v>8.6938675704966499</v>
      </c>
      <c r="O13" t="s">
        <v>41</v>
      </c>
      <c r="P13" s="6">
        <v>4</v>
      </c>
      <c r="Q13" s="6">
        <v>4</v>
      </c>
    </row>
    <row r="14" spans="1:17" x14ac:dyDescent="0.25">
      <c r="H14" t="s">
        <v>92</v>
      </c>
      <c r="I14" s="6">
        <v>111.97785098871447</v>
      </c>
      <c r="J14" s="6">
        <v>27.039716599556936</v>
      </c>
      <c r="O14" t="s">
        <v>92</v>
      </c>
      <c r="P14" s="6">
        <v>44</v>
      </c>
      <c r="Q14" s="6">
        <v>44</v>
      </c>
    </row>
    <row r="22" spans="1:4" x14ac:dyDescent="0.25">
      <c r="A22" s="7">
        <v>4.92224884</v>
      </c>
      <c r="B22">
        <v>2</v>
      </c>
      <c r="C22" s="6">
        <v>73.833333333333329</v>
      </c>
      <c r="D22" s="6">
        <v>69.416666666666671</v>
      </c>
    </row>
    <row r="23" spans="1:4" x14ac:dyDescent="0.25">
      <c r="A23" s="7">
        <v>4.0223921300000001</v>
      </c>
      <c r="B23">
        <v>2</v>
      </c>
      <c r="C23" s="6">
        <v>95.666666666666671</v>
      </c>
      <c r="D23" s="6">
        <v>82.833333333333329</v>
      </c>
    </row>
    <row r="24" spans="1:4" x14ac:dyDescent="0.25">
      <c r="A24" s="7">
        <v>3.0136486800000002</v>
      </c>
      <c r="B24">
        <v>2</v>
      </c>
      <c r="C24" s="6">
        <v>84.333333333333329</v>
      </c>
      <c r="D24" s="6">
        <v>81</v>
      </c>
    </row>
    <row r="25" spans="1:4" x14ac:dyDescent="0.25">
      <c r="A25" s="7">
        <v>1.9837312000000002</v>
      </c>
      <c r="B25">
        <v>2</v>
      </c>
      <c r="C25" s="6">
        <v>72.666666666666671</v>
      </c>
      <c r="D25" s="6">
        <v>85.333333333333329</v>
      </c>
    </row>
    <row r="26" spans="1:4" x14ac:dyDescent="0.25">
      <c r="A26" s="7">
        <v>1.0043874400000001</v>
      </c>
      <c r="B26">
        <v>2</v>
      </c>
      <c r="C26" s="6">
        <v>47</v>
      </c>
      <c r="D26" s="6">
        <v>61.833333333333336</v>
      </c>
    </row>
    <row r="27" spans="1:4" x14ac:dyDescent="0.25">
      <c r="A27" s="7">
        <v>0</v>
      </c>
      <c r="B27">
        <v>2</v>
      </c>
      <c r="C27" s="6">
        <v>15.5</v>
      </c>
      <c r="D27" s="6">
        <v>25</v>
      </c>
    </row>
    <row r="28" spans="1:4" x14ac:dyDescent="0.25">
      <c r="A28" s="7" t="s">
        <v>41</v>
      </c>
      <c r="B28">
        <v>2</v>
      </c>
      <c r="C28" s="6">
        <v>537.5</v>
      </c>
      <c r="D28" s="6">
        <v>-2</v>
      </c>
    </row>
    <row r="30" spans="1:4" x14ac:dyDescent="0.25">
      <c r="A30" s="5" t="s">
        <v>90</v>
      </c>
      <c r="B30" s="5" t="s">
        <v>91</v>
      </c>
      <c r="C30" s="5" t="s">
        <v>94</v>
      </c>
      <c r="D30" s="5" t="s">
        <v>95</v>
      </c>
    </row>
    <row r="31" spans="1:4" x14ac:dyDescent="0.25">
      <c r="A31" s="7">
        <v>4.92224884</v>
      </c>
      <c r="B31">
        <v>1</v>
      </c>
      <c r="C31" s="6">
        <v>80</v>
      </c>
      <c r="D31" s="6">
        <v>71.5</v>
      </c>
    </row>
    <row r="32" spans="1:4" x14ac:dyDescent="0.25">
      <c r="A32" s="7">
        <v>4.0223921300000001</v>
      </c>
      <c r="B32">
        <v>1</v>
      </c>
      <c r="C32" s="6">
        <v>104.33333333333333</v>
      </c>
      <c r="D32" s="6">
        <v>76.333333333333329</v>
      </c>
    </row>
    <row r="33" spans="1:15" x14ac:dyDescent="0.25">
      <c r="A33" s="7">
        <v>3.0136486800000002</v>
      </c>
      <c r="B33">
        <v>1</v>
      </c>
      <c r="C33" s="6">
        <v>81</v>
      </c>
      <c r="D33" s="6">
        <v>77</v>
      </c>
    </row>
    <row r="34" spans="1:15" x14ac:dyDescent="0.25">
      <c r="A34" s="7">
        <v>1.9837312000000002</v>
      </c>
      <c r="B34">
        <v>1</v>
      </c>
      <c r="C34" s="6">
        <v>62</v>
      </c>
      <c r="D34" s="6">
        <v>70.333333333333329</v>
      </c>
    </row>
    <row r="35" spans="1:15" x14ac:dyDescent="0.25">
      <c r="A35" s="7">
        <v>1.0043874400000001</v>
      </c>
      <c r="B35">
        <v>1</v>
      </c>
      <c r="C35" s="6">
        <v>39.666666666666664</v>
      </c>
      <c r="D35" s="6">
        <v>49.333333333333336</v>
      </c>
    </row>
    <row r="36" spans="1:15" x14ac:dyDescent="0.25">
      <c r="A36" s="7">
        <v>0</v>
      </c>
      <c r="B36">
        <v>1</v>
      </c>
      <c r="C36" s="6">
        <v>0.66666666666666663</v>
      </c>
      <c r="D36" s="6">
        <v>23.333333333333332</v>
      </c>
    </row>
    <row r="37" spans="1:15" x14ac:dyDescent="0.25">
      <c r="A37" s="7" t="s">
        <v>41</v>
      </c>
      <c r="B37">
        <v>1</v>
      </c>
      <c r="C37" s="6">
        <v>400</v>
      </c>
      <c r="D37" s="6">
        <v>10.333333333333334</v>
      </c>
    </row>
    <row r="47" spans="1:15" x14ac:dyDescent="0.25">
      <c r="G47" s="5" t="s">
        <v>94</v>
      </c>
      <c r="H47" s="5" t="s">
        <v>96</v>
      </c>
      <c r="I47" t="s">
        <v>98</v>
      </c>
      <c r="M47" s="5" t="s">
        <v>95</v>
      </c>
      <c r="N47" s="5" t="s">
        <v>97</v>
      </c>
      <c r="O47" t="s">
        <v>98</v>
      </c>
    </row>
    <row r="48" spans="1:15" x14ac:dyDescent="0.25">
      <c r="F48">
        <v>1.0043874400000001</v>
      </c>
      <c r="G48">
        <v>43.333333333333336</v>
      </c>
      <c r="H48" s="6">
        <v>6.1291652503964018</v>
      </c>
      <c r="I48">
        <f>H48/SQRT(6)</f>
        <v>2.5022212354448463</v>
      </c>
      <c r="M48">
        <v>55.583333333333336</v>
      </c>
      <c r="N48" s="6">
        <v>10.725747837175104</v>
      </c>
      <c r="O48">
        <f>N48/SQRT(6)</f>
        <v>4.3787682184732128</v>
      </c>
    </row>
    <row r="49" spans="6:15" x14ac:dyDescent="0.25">
      <c r="F49">
        <v>1.9837312000000002</v>
      </c>
      <c r="G49">
        <v>67.333333333333329</v>
      </c>
      <c r="H49" s="6">
        <v>10.652073350604867</v>
      </c>
      <c r="I49">
        <f>H49/SQRT(6)</f>
        <v>4.348690735280111</v>
      </c>
      <c r="M49">
        <v>77.833333333333329</v>
      </c>
      <c r="N49" s="6">
        <v>8.841191473249923</v>
      </c>
      <c r="O49">
        <f>N49/SQRT(6)</f>
        <v>3.6094013046179638</v>
      </c>
    </row>
    <row r="50" spans="6:15" x14ac:dyDescent="0.25">
      <c r="F50">
        <v>3.0136486800000002</v>
      </c>
      <c r="G50">
        <v>82.666666666666671</v>
      </c>
      <c r="H50" s="6">
        <v>8.2563107176672528</v>
      </c>
      <c r="I50">
        <f>H50/SQRT(6)</f>
        <v>3.3706247360261261</v>
      </c>
      <c r="M50">
        <v>79</v>
      </c>
      <c r="N50" s="6">
        <v>6.7601775124622288</v>
      </c>
      <c r="O50">
        <f>N50/SQRT(6)</f>
        <v>2.7598309126949552</v>
      </c>
    </row>
    <row r="51" spans="6:15" x14ac:dyDescent="0.25">
      <c r="F51">
        <v>4.0223921300000001</v>
      </c>
      <c r="G51">
        <v>100</v>
      </c>
      <c r="H51" s="6">
        <v>8.7464278422679502</v>
      </c>
      <c r="I51">
        <f>H51/SQRT(6)</f>
        <v>3.5707142142714252</v>
      </c>
      <c r="M51">
        <v>79.583333333333329</v>
      </c>
      <c r="N51" s="6">
        <v>12.38715732792101</v>
      </c>
      <c r="O51">
        <f>N51/SQRT(6)</f>
        <v>5.0570358028306659</v>
      </c>
    </row>
    <row r="52" spans="6:15" x14ac:dyDescent="0.25">
      <c r="F52">
        <v>4.92224884</v>
      </c>
      <c r="G52">
        <v>96.083333333333329</v>
      </c>
      <c r="H52" s="6">
        <v>6.9743577960029519</v>
      </c>
      <c r="I52">
        <f>H52/SQRT(6)</f>
        <v>2.8472696473015207</v>
      </c>
      <c r="M52">
        <v>88.25</v>
      </c>
      <c r="N52" s="6">
        <v>5.9055059055088579</v>
      </c>
      <c r="O52">
        <f>N52/SQRT(6)</f>
        <v>2.4109126902482387</v>
      </c>
    </row>
  </sheetData>
  <sortState ref="F48:O52">
    <sortCondition ref="F5:F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57"/>
  <sheetViews>
    <sheetView tabSelected="1" topLeftCell="X13" workbookViewId="0">
      <selection activeCell="AF21" sqref="AF21"/>
    </sheetView>
  </sheetViews>
  <sheetFormatPr defaultColWidth="8.85546875" defaultRowHeight="15" x14ac:dyDescent="0.25"/>
  <cols>
    <col min="2" max="2" width="32.42578125" bestFit="1" customWidth="1"/>
    <col min="8" max="27" width="19.5703125" customWidth="1"/>
    <col min="28" max="28" width="27.7109375" bestFit="1" customWidth="1"/>
    <col min="29" max="29" width="29" customWidth="1"/>
  </cols>
  <sheetData>
    <row r="1" spans="2:32" x14ac:dyDescent="0.25">
      <c r="B1" t="s">
        <v>9</v>
      </c>
      <c r="C1" t="s">
        <v>10</v>
      </c>
    </row>
    <row r="2" spans="2:32" x14ac:dyDescent="0.25">
      <c r="B2" t="s">
        <v>0</v>
      </c>
      <c r="C2">
        <v>2380572</v>
      </c>
      <c r="D2" t="s">
        <v>11</v>
      </c>
      <c r="I2" t="s">
        <v>87</v>
      </c>
      <c r="J2" t="s">
        <v>86</v>
      </c>
      <c r="K2" t="s">
        <v>83</v>
      </c>
      <c r="L2" t="s">
        <v>82</v>
      </c>
      <c r="M2" t="s">
        <v>101</v>
      </c>
      <c r="N2" t="s">
        <v>102</v>
      </c>
    </row>
    <row r="3" spans="2:32" x14ac:dyDescent="0.25">
      <c r="B3" t="s">
        <v>1</v>
      </c>
      <c r="C3">
        <v>2394280</v>
      </c>
      <c r="D3" t="s">
        <v>12</v>
      </c>
      <c r="I3">
        <v>20</v>
      </c>
      <c r="J3">
        <v>520408</v>
      </c>
      <c r="K3">
        <f>(25995)*(I3)</f>
        <v>519900</v>
      </c>
      <c r="L3">
        <f>0-(K3-J3)</f>
        <v>508</v>
      </c>
      <c r="M3" s="1">
        <f>J3*0.00000193</f>
        <v>1.0043874400000001</v>
      </c>
      <c r="N3" s="2">
        <f>((J3/K3)-1)*100</f>
        <v>9.7711098288133513E-2</v>
      </c>
      <c r="V3" s="1"/>
      <c r="W3" s="2"/>
    </row>
    <row r="4" spans="2:32" x14ac:dyDescent="0.25">
      <c r="B4" t="s">
        <v>2</v>
      </c>
      <c r="C4">
        <v>477880</v>
      </c>
      <c r="D4" t="s">
        <v>13</v>
      </c>
      <c r="I4">
        <v>40</v>
      </c>
      <c r="J4">
        <v>1027840</v>
      </c>
      <c r="K4">
        <f t="shared" ref="K4:K7" si="0">(25995)*(I4)</f>
        <v>1039800</v>
      </c>
      <c r="L4">
        <f t="shared" ref="L4:L7" si="1">0-(K4-J4)</f>
        <v>-11960</v>
      </c>
      <c r="M4" s="1">
        <f>J4*0.00000193</f>
        <v>1.9837312000000002</v>
      </c>
      <c r="N4" s="2">
        <f>((J4/K4)-1)*100</f>
        <v>-1.150221196383916</v>
      </c>
      <c r="V4" s="1"/>
      <c r="W4" s="2"/>
    </row>
    <row r="5" spans="2:32" x14ac:dyDescent="0.25">
      <c r="B5" t="s">
        <v>3</v>
      </c>
      <c r="C5">
        <v>2595884</v>
      </c>
      <c r="D5" t="s">
        <v>14</v>
      </c>
      <c r="I5">
        <v>60</v>
      </c>
      <c r="J5">
        <v>1561476</v>
      </c>
      <c r="K5">
        <f t="shared" si="0"/>
        <v>1559700</v>
      </c>
      <c r="L5">
        <f t="shared" si="1"/>
        <v>1776</v>
      </c>
      <c r="M5" s="1">
        <f>J5*0.00000193</f>
        <v>3.0136486800000002</v>
      </c>
      <c r="N5" s="2">
        <f>((J5/K5)-1)*100</f>
        <v>0.11386805154838253</v>
      </c>
      <c r="V5" s="1"/>
      <c r="W5" s="2"/>
    </row>
    <row r="6" spans="2:32" x14ac:dyDescent="0.25">
      <c r="B6" t="s">
        <v>4</v>
      </c>
      <c r="C6">
        <v>2084141</v>
      </c>
      <c r="D6" t="s">
        <v>15</v>
      </c>
      <c r="I6">
        <v>80</v>
      </c>
      <c r="J6">
        <v>2084141</v>
      </c>
      <c r="K6">
        <f t="shared" si="0"/>
        <v>2079600</v>
      </c>
      <c r="L6">
        <f t="shared" si="1"/>
        <v>4541</v>
      </c>
      <c r="M6" s="1">
        <f>J6*0.00000193</f>
        <v>4.0223921300000001</v>
      </c>
      <c r="N6" s="2">
        <f>((J6/K6)-1)*100</f>
        <v>0.21835929986535607</v>
      </c>
      <c r="V6" s="1"/>
      <c r="W6" s="2"/>
    </row>
    <row r="7" spans="2:32" x14ac:dyDescent="0.25">
      <c r="B7" t="s">
        <v>5</v>
      </c>
      <c r="C7">
        <v>1561476</v>
      </c>
      <c r="D7" t="s">
        <v>16</v>
      </c>
      <c r="I7">
        <v>100</v>
      </c>
      <c r="J7">
        <v>2550388</v>
      </c>
      <c r="K7">
        <f t="shared" si="0"/>
        <v>2599500</v>
      </c>
      <c r="L7">
        <f t="shared" si="1"/>
        <v>-49112</v>
      </c>
      <c r="M7" s="1">
        <f>J7*0.00000193</f>
        <v>4.92224884</v>
      </c>
      <c r="N7" s="2">
        <f>((J7/K7)-1)*100</f>
        <v>-1.8892864012310051</v>
      </c>
      <c r="V7" s="1"/>
      <c r="W7" s="2"/>
    </row>
    <row r="8" spans="2:32" x14ac:dyDescent="0.25">
      <c r="B8" t="s">
        <v>6</v>
      </c>
      <c r="C8">
        <v>1027840</v>
      </c>
      <c r="D8" t="s">
        <v>17</v>
      </c>
    </row>
    <row r="9" spans="2:32" x14ac:dyDescent="0.25">
      <c r="B9" t="s">
        <v>7</v>
      </c>
      <c r="C9">
        <v>520408</v>
      </c>
      <c r="D9" t="s">
        <v>18</v>
      </c>
    </row>
    <row r="10" spans="2:32" x14ac:dyDescent="0.25">
      <c r="B10" t="s">
        <v>8</v>
      </c>
      <c r="C10">
        <v>2550388</v>
      </c>
      <c r="D10" t="s">
        <v>14</v>
      </c>
    </row>
    <row r="11" spans="2:32" x14ac:dyDescent="0.25">
      <c r="B11" t="s">
        <v>85</v>
      </c>
      <c r="C11">
        <v>1666811</v>
      </c>
      <c r="D11" t="s">
        <v>41</v>
      </c>
    </row>
    <row r="13" spans="2:32" x14ac:dyDescent="0.25">
      <c r="H13" t="s">
        <v>19</v>
      </c>
      <c r="I13" t="s">
        <v>20</v>
      </c>
      <c r="J13" t="s">
        <v>21</v>
      </c>
      <c r="K13" t="s">
        <v>22</v>
      </c>
      <c r="L13" t="s">
        <v>23</v>
      </c>
      <c r="M13" t="s">
        <v>91</v>
      </c>
      <c r="N13" t="s">
        <v>24</v>
      </c>
      <c r="O13" t="s">
        <v>25</v>
      </c>
      <c r="P13" t="s">
        <v>26</v>
      </c>
      <c r="Q13" t="s">
        <v>27</v>
      </c>
      <c r="R13" t="s">
        <v>28</v>
      </c>
      <c r="S13" t="s">
        <v>29</v>
      </c>
      <c r="T13" t="s">
        <v>30</v>
      </c>
      <c r="U13" t="s">
        <v>31</v>
      </c>
      <c r="V13" t="s">
        <v>32</v>
      </c>
      <c r="W13" t="s">
        <v>33</v>
      </c>
      <c r="X13" t="s">
        <v>34</v>
      </c>
      <c r="Y13" t="s">
        <v>35</v>
      </c>
      <c r="Z13" t="s">
        <v>81</v>
      </c>
      <c r="AA13" t="s">
        <v>84</v>
      </c>
      <c r="AB13" t="s">
        <v>88</v>
      </c>
      <c r="AC13" t="s">
        <v>89</v>
      </c>
      <c r="AD13" t="s">
        <v>90</v>
      </c>
      <c r="AE13" s="8" t="s">
        <v>103</v>
      </c>
      <c r="AF13" s="8" t="s">
        <v>104</v>
      </c>
    </row>
    <row r="14" spans="2:32" x14ac:dyDescent="0.25">
      <c r="H14" t="s">
        <v>36</v>
      </c>
      <c r="I14">
        <v>1000</v>
      </c>
      <c r="J14">
        <v>3</v>
      </c>
      <c r="K14">
        <v>0</v>
      </c>
      <c r="L14">
        <v>1000</v>
      </c>
      <c r="M14">
        <f>L14/1000</f>
        <v>1</v>
      </c>
      <c r="N14">
        <v>439</v>
      </c>
      <c r="O14">
        <v>1072</v>
      </c>
      <c r="P14">
        <v>1000</v>
      </c>
      <c r="Q14">
        <v>3</v>
      </c>
      <c r="R14">
        <v>0</v>
      </c>
      <c r="S14">
        <v>1000</v>
      </c>
      <c r="T14">
        <v>437</v>
      </c>
      <c r="U14">
        <v>1102</v>
      </c>
      <c r="V14">
        <v>1000</v>
      </c>
      <c r="W14">
        <v>3</v>
      </c>
      <c r="X14">
        <v>1</v>
      </c>
      <c r="Y14">
        <v>0</v>
      </c>
      <c r="Z14">
        <v>0</v>
      </c>
      <c r="AB14">
        <f>(T14-N14)/M14</f>
        <v>-2</v>
      </c>
      <c r="AC14">
        <f>(U14-O14)/M14</f>
        <v>30</v>
      </c>
      <c r="AD14">
        <v>0</v>
      </c>
      <c r="AE14">
        <f>AB14/M14</f>
        <v>-2</v>
      </c>
      <c r="AF14">
        <f>AC14/M14</f>
        <v>30</v>
      </c>
    </row>
    <row r="15" spans="2:32" x14ac:dyDescent="0.25">
      <c r="H15" t="s">
        <v>37</v>
      </c>
      <c r="I15">
        <v>1000</v>
      </c>
      <c r="J15">
        <v>3</v>
      </c>
      <c r="K15">
        <v>1</v>
      </c>
      <c r="L15">
        <v>1000</v>
      </c>
      <c r="M15">
        <f t="shared" ref="M15:M57" si="2">L15/1000</f>
        <v>1</v>
      </c>
      <c r="N15">
        <v>437</v>
      </c>
      <c r="O15">
        <v>1062</v>
      </c>
      <c r="P15">
        <v>1000</v>
      </c>
      <c r="Q15">
        <v>3</v>
      </c>
      <c r="R15">
        <v>0</v>
      </c>
      <c r="S15">
        <v>1000</v>
      </c>
      <c r="T15">
        <v>437</v>
      </c>
      <c r="U15">
        <v>1101</v>
      </c>
      <c r="V15">
        <v>1000</v>
      </c>
      <c r="W15">
        <v>6</v>
      </c>
      <c r="X15">
        <v>0</v>
      </c>
      <c r="Y15">
        <v>0</v>
      </c>
      <c r="Z15">
        <v>0</v>
      </c>
      <c r="AB15">
        <f t="shared" ref="AB15:AB57" si="3">(T15-N15)/M15</f>
        <v>0</v>
      </c>
      <c r="AC15">
        <f t="shared" ref="AC15:AC57" si="4">(U15-O15)/M15</f>
        <v>39</v>
      </c>
      <c r="AD15">
        <v>0</v>
      </c>
      <c r="AE15">
        <f t="shared" ref="AE15:AE57" si="5">AB15/M15</f>
        <v>0</v>
      </c>
      <c r="AF15">
        <f t="shared" ref="AF15:AF57" si="6">AC15/M15</f>
        <v>39</v>
      </c>
    </row>
    <row r="16" spans="2:32" x14ac:dyDescent="0.25">
      <c r="H16" t="s">
        <v>38</v>
      </c>
      <c r="I16">
        <v>1000</v>
      </c>
      <c r="J16">
        <v>3</v>
      </c>
      <c r="K16">
        <v>0</v>
      </c>
      <c r="L16">
        <v>1000</v>
      </c>
      <c r="M16">
        <f t="shared" si="2"/>
        <v>1</v>
      </c>
      <c r="N16">
        <v>435</v>
      </c>
      <c r="O16">
        <v>1079</v>
      </c>
      <c r="P16">
        <v>1000</v>
      </c>
      <c r="Q16">
        <v>2</v>
      </c>
      <c r="R16">
        <v>0</v>
      </c>
      <c r="S16">
        <v>1000</v>
      </c>
      <c r="T16">
        <v>439</v>
      </c>
      <c r="U16">
        <v>1080</v>
      </c>
      <c r="V16">
        <v>1000</v>
      </c>
      <c r="W16">
        <v>4</v>
      </c>
      <c r="X16">
        <v>0</v>
      </c>
      <c r="Y16">
        <v>0</v>
      </c>
      <c r="Z16">
        <v>0</v>
      </c>
      <c r="AB16">
        <f t="shared" si="3"/>
        <v>4</v>
      </c>
      <c r="AC16">
        <f t="shared" si="4"/>
        <v>1</v>
      </c>
      <c r="AD16">
        <v>0</v>
      </c>
      <c r="AE16">
        <f t="shared" si="5"/>
        <v>4</v>
      </c>
      <c r="AF16">
        <f t="shared" si="6"/>
        <v>1</v>
      </c>
    </row>
    <row r="17" spans="8:32" x14ac:dyDescent="0.25">
      <c r="H17" t="s">
        <v>39</v>
      </c>
      <c r="I17">
        <v>2000</v>
      </c>
      <c r="J17">
        <v>8</v>
      </c>
      <c r="K17">
        <v>1</v>
      </c>
      <c r="L17">
        <v>2000</v>
      </c>
      <c r="M17">
        <f t="shared" si="2"/>
        <v>2</v>
      </c>
      <c r="N17">
        <v>858</v>
      </c>
      <c r="O17">
        <v>2128</v>
      </c>
      <c r="P17">
        <v>2000</v>
      </c>
      <c r="Q17">
        <v>8</v>
      </c>
      <c r="R17">
        <v>0</v>
      </c>
      <c r="S17">
        <v>2000</v>
      </c>
      <c r="T17">
        <v>889</v>
      </c>
      <c r="U17">
        <v>2178</v>
      </c>
      <c r="V17">
        <v>2000</v>
      </c>
      <c r="W17">
        <v>7</v>
      </c>
      <c r="X17">
        <v>1</v>
      </c>
      <c r="Y17">
        <v>0</v>
      </c>
      <c r="Z17">
        <v>0</v>
      </c>
      <c r="AB17">
        <f t="shared" si="3"/>
        <v>15.5</v>
      </c>
      <c r="AC17">
        <f>(U17-O17)/M17</f>
        <v>25</v>
      </c>
      <c r="AD17">
        <v>0</v>
      </c>
      <c r="AE17">
        <f t="shared" si="5"/>
        <v>7.75</v>
      </c>
      <c r="AF17">
        <f t="shared" si="6"/>
        <v>12.5</v>
      </c>
    </row>
    <row r="18" spans="8:32" x14ac:dyDescent="0.25">
      <c r="H18" t="s">
        <v>40</v>
      </c>
      <c r="I18">
        <v>1000</v>
      </c>
      <c r="J18">
        <v>3</v>
      </c>
      <c r="K18">
        <v>1</v>
      </c>
      <c r="L18">
        <v>1000</v>
      </c>
      <c r="M18">
        <f t="shared" si="2"/>
        <v>1</v>
      </c>
      <c r="N18">
        <v>442</v>
      </c>
      <c r="O18">
        <v>1064</v>
      </c>
      <c r="P18">
        <v>1000</v>
      </c>
      <c r="Q18">
        <v>3</v>
      </c>
      <c r="R18">
        <v>0</v>
      </c>
      <c r="S18">
        <v>1000</v>
      </c>
      <c r="T18">
        <v>827</v>
      </c>
      <c r="U18">
        <v>1074</v>
      </c>
      <c r="V18">
        <v>1000</v>
      </c>
      <c r="W18">
        <v>4</v>
      </c>
      <c r="X18">
        <v>0</v>
      </c>
      <c r="Y18" t="s">
        <v>41</v>
      </c>
      <c r="Z18">
        <v>1666811</v>
      </c>
      <c r="AB18">
        <f t="shared" si="3"/>
        <v>385</v>
      </c>
      <c r="AC18">
        <f t="shared" si="4"/>
        <v>10</v>
      </c>
      <c r="AD18" t="s">
        <v>41</v>
      </c>
      <c r="AE18">
        <f t="shared" si="5"/>
        <v>385</v>
      </c>
      <c r="AF18">
        <f t="shared" si="6"/>
        <v>10</v>
      </c>
    </row>
    <row r="19" spans="8:32" x14ac:dyDescent="0.25">
      <c r="H19" t="s">
        <v>42</v>
      </c>
      <c r="I19">
        <v>1000</v>
      </c>
      <c r="J19">
        <v>3</v>
      </c>
      <c r="K19">
        <v>1</v>
      </c>
      <c r="L19">
        <v>1000</v>
      </c>
      <c r="M19">
        <f t="shared" si="2"/>
        <v>1</v>
      </c>
      <c r="N19">
        <v>434</v>
      </c>
      <c r="O19">
        <v>1065</v>
      </c>
      <c r="P19">
        <v>1000</v>
      </c>
      <c r="Q19">
        <v>3</v>
      </c>
      <c r="R19">
        <v>1</v>
      </c>
      <c r="S19">
        <v>1000</v>
      </c>
      <c r="T19">
        <v>831</v>
      </c>
      <c r="U19">
        <v>1083</v>
      </c>
      <c r="V19">
        <v>1000</v>
      </c>
      <c r="W19">
        <v>4</v>
      </c>
      <c r="X19">
        <v>1</v>
      </c>
      <c r="Y19" t="s">
        <v>41</v>
      </c>
      <c r="Z19">
        <v>1666811</v>
      </c>
      <c r="AB19">
        <f t="shared" si="3"/>
        <v>397</v>
      </c>
      <c r="AC19">
        <f t="shared" si="4"/>
        <v>18</v>
      </c>
      <c r="AD19" t="s">
        <v>41</v>
      </c>
      <c r="AE19">
        <f t="shared" si="5"/>
        <v>397</v>
      </c>
      <c r="AF19">
        <f t="shared" si="6"/>
        <v>18</v>
      </c>
    </row>
    <row r="20" spans="8:32" x14ac:dyDescent="0.25">
      <c r="H20" t="s">
        <v>43</v>
      </c>
      <c r="I20">
        <v>1000</v>
      </c>
      <c r="J20">
        <v>3</v>
      </c>
      <c r="K20">
        <v>1</v>
      </c>
      <c r="L20">
        <v>1000</v>
      </c>
      <c r="M20">
        <f t="shared" si="2"/>
        <v>1</v>
      </c>
      <c r="N20">
        <v>440</v>
      </c>
      <c r="O20">
        <v>1070</v>
      </c>
      <c r="P20">
        <v>1000</v>
      </c>
      <c r="Q20">
        <v>2</v>
      </c>
      <c r="R20">
        <v>1</v>
      </c>
      <c r="S20">
        <v>1000</v>
      </c>
      <c r="T20">
        <v>858</v>
      </c>
      <c r="U20">
        <v>1073</v>
      </c>
      <c r="V20">
        <v>1000</v>
      </c>
      <c r="W20">
        <v>3</v>
      </c>
      <c r="X20">
        <v>0</v>
      </c>
      <c r="Y20" t="s">
        <v>41</v>
      </c>
      <c r="Z20">
        <v>1666811</v>
      </c>
      <c r="AB20">
        <f t="shared" si="3"/>
        <v>418</v>
      </c>
      <c r="AC20">
        <f t="shared" si="4"/>
        <v>3</v>
      </c>
      <c r="AD20" t="s">
        <v>41</v>
      </c>
      <c r="AE20">
        <f t="shared" si="5"/>
        <v>418</v>
      </c>
      <c r="AF20">
        <f t="shared" si="6"/>
        <v>3</v>
      </c>
    </row>
    <row r="21" spans="8:32" x14ac:dyDescent="0.25">
      <c r="H21" t="s">
        <v>44</v>
      </c>
      <c r="I21">
        <v>2000</v>
      </c>
      <c r="J21">
        <v>7</v>
      </c>
      <c r="K21">
        <v>0</v>
      </c>
      <c r="L21">
        <v>2000</v>
      </c>
      <c r="M21">
        <f t="shared" si="2"/>
        <v>2</v>
      </c>
      <c r="N21">
        <v>868</v>
      </c>
      <c r="O21">
        <v>2142</v>
      </c>
      <c r="P21">
        <v>2000</v>
      </c>
      <c r="Q21">
        <v>7</v>
      </c>
      <c r="R21">
        <v>1</v>
      </c>
      <c r="S21">
        <v>2000</v>
      </c>
      <c r="T21">
        <v>1943</v>
      </c>
      <c r="U21">
        <v>2138</v>
      </c>
      <c r="V21">
        <v>2000</v>
      </c>
      <c r="W21">
        <v>8</v>
      </c>
      <c r="X21">
        <v>0</v>
      </c>
      <c r="Y21" t="s">
        <v>41</v>
      </c>
      <c r="Z21">
        <v>1666811</v>
      </c>
      <c r="AB21">
        <f t="shared" si="3"/>
        <v>537.5</v>
      </c>
      <c r="AC21">
        <f t="shared" si="4"/>
        <v>-2</v>
      </c>
      <c r="AD21" t="s">
        <v>41</v>
      </c>
      <c r="AE21">
        <f t="shared" si="5"/>
        <v>268.75</v>
      </c>
      <c r="AF21">
        <f t="shared" si="6"/>
        <v>-1</v>
      </c>
    </row>
    <row r="22" spans="8:32" x14ac:dyDescent="0.25">
      <c r="H22" t="s">
        <v>45</v>
      </c>
      <c r="I22">
        <v>1000</v>
      </c>
      <c r="J22">
        <v>3</v>
      </c>
      <c r="K22">
        <v>0</v>
      </c>
      <c r="L22">
        <v>1000</v>
      </c>
      <c r="M22">
        <f t="shared" si="2"/>
        <v>1</v>
      </c>
      <c r="N22">
        <v>433</v>
      </c>
      <c r="O22">
        <v>1059</v>
      </c>
      <c r="P22">
        <v>1000</v>
      </c>
      <c r="Q22">
        <v>4</v>
      </c>
      <c r="R22">
        <v>1</v>
      </c>
      <c r="S22">
        <v>1000</v>
      </c>
      <c r="T22">
        <v>490</v>
      </c>
      <c r="U22">
        <v>1112</v>
      </c>
      <c r="V22">
        <v>1000</v>
      </c>
      <c r="W22">
        <v>2</v>
      </c>
      <c r="X22">
        <v>0</v>
      </c>
      <c r="Y22">
        <v>1</v>
      </c>
      <c r="Z22">
        <v>2550388</v>
      </c>
      <c r="AA22">
        <v>2599500</v>
      </c>
      <c r="AB22">
        <f t="shared" si="3"/>
        <v>57</v>
      </c>
      <c r="AC22">
        <f t="shared" si="4"/>
        <v>53</v>
      </c>
      <c r="AD22" s="1">
        <v>4.92224884</v>
      </c>
      <c r="AE22">
        <f t="shared" si="5"/>
        <v>57</v>
      </c>
      <c r="AF22">
        <f t="shared" si="6"/>
        <v>53</v>
      </c>
    </row>
    <row r="23" spans="8:32" x14ac:dyDescent="0.25">
      <c r="H23" t="s">
        <v>46</v>
      </c>
      <c r="I23">
        <v>1000</v>
      </c>
      <c r="J23">
        <v>3</v>
      </c>
      <c r="K23">
        <v>0</v>
      </c>
      <c r="L23">
        <v>1000</v>
      </c>
      <c r="M23">
        <f t="shared" si="2"/>
        <v>1</v>
      </c>
      <c r="N23">
        <v>425</v>
      </c>
      <c r="O23">
        <v>1072</v>
      </c>
      <c r="P23">
        <v>1000</v>
      </c>
      <c r="Q23">
        <v>3</v>
      </c>
      <c r="R23">
        <v>1</v>
      </c>
      <c r="S23">
        <v>1000</v>
      </c>
      <c r="T23">
        <v>483</v>
      </c>
      <c r="U23">
        <v>1109</v>
      </c>
      <c r="V23">
        <v>1000</v>
      </c>
      <c r="W23">
        <v>3</v>
      </c>
      <c r="X23">
        <v>0</v>
      </c>
      <c r="Y23">
        <v>1</v>
      </c>
      <c r="Z23">
        <v>2550388</v>
      </c>
      <c r="AA23">
        <v>2599500</v>
      </c>
      <c r="AB23">
        <f t="shared" si="3"/>
        <v>58</v>
      </c>
      <c r="AC23">
        <f t="shared" si="4"/>
        <v>37</v>
      </c>
      <c r="AD23" s="1">
        <v>4.92224884</v>
      </c>
      <c r="AE23">
        <f t="shared" si="5"/>
        <v>58</v>
      </c>
      <c r="AF23">
        <f t="shared" si="6"/>
        <v>37</v>
      </c>
    </row>
    <row r="24" spans="8:32" x14ac:dyDescent="0.25">
      <c r="H24" t="s">
        <v>47</v>
      </c>
      <c r="I24">
        <v>1000</v>
      </c>
      <c r="J24">
        <v>2</v>
      </c>
      <c r="K24">
        <v>0</v>
      </c>
      <c r="L24">
        <v>1000</v>
      </c>
      <c r="M24">
        <f t="shared" si="2"/>
        <v>1</v>
      </c>
      <c r="N24">
        <v>423</v>
      </c>
      <c r="O24">
        <v>1059</v>
      </c>
      <c r="P24">
        <v>1000</v>
      </c>
      <c r="Q24">
        <v>4</v>
      </c>
      <c r="R24">
        <v>0</v>
      </c>
      <c r="S24">
        <v>1000</v>
      </c>
      <c r="T24">
        <v>490</v>
      </c>
      <c r="U24">
        <v>1124</v>
      </c>
      <c r="V24">
        <v>1000</v>
      </c>
      <c r="W24">
        <v>3</v>
      </c>
      <c r="X24">
        <v>0</v>
      </c>
      <c r="Y24">
        <v>1</v>
      </c>
      <c r="Z24">
        <v>2550388</v>
      </c>
      <c r="AA24">
        <v>2599500</v>
      </c>
      <c r="AB24">
        <f t="shared" si="3"/>
        <v>67</v>
      </c>
      <c r="AC24">
        <f t="shared" si="4"/>
        <v>65</v>
      </c>
      <c r="AD24" s="1">
        <v>4.92224884</v>
      </c>
      <c r="AE24">
        <f t="shared" si="5"/>
        <v>67</v>
      </c>
      <c r="AF24">
        <f t="shared" si="6"/>
        <v>65</v>
      </c>
    </row>
    <row r="25" spans="8:32" x14ac:dyDescent="0.25">
      <c r="H25" t="s">
        <v>48</v>
      </c>
      <c r="I25">
        <v>2000</v>
      </c>
      <c r="J25">
        <v>6</v>
      </c>
      <c r="K25">
        <v>0</v>
      </c>
      <c r="L25">
        <v>2000</v>
      </c>
      <c r="M25">
        <f t="shared" si="2"/>
        <v>2</v>
      </c>
      <c r="N25">
        <v>855</v>
      </c>
      <c r="O25">
        <v>2124</v>
      </c>
      <c r="P25">
        <v>2000</v>
      </c>
      <c r="Q25">
        <v>6</v>
      </c>
      <c r="R25">
        <v>0</v>
      </c>
      <c r="S25">
        <v>2000</v>
      </c>
      <c r="T25">
        <v>983</v>
      </c>
      <c r="U25">
        <v>2221</v>
      </c>
      <c r="V25">
        <v>2000</v>
      </c>
      <c r="W25">
        <v>6</v>
      </c>
      <c r="X25">
        <v>1</v>
      </c>
      <c r="Y25">
        <v>1</v>
      </c>
      <c r="Z25">
        <v>2550388</v>
      </c>
      <c r="AA25">
        <v>2599500</v>
      </c>
      <c r="AB25">
        <f t="shared" si="3"/>
        <v>64</v>
      </c>
      <c r="AC25">
        <f t="shared" si="4"/>
        <v>48.5</v>
      </c>
      <c r="AD25" s="1">
        <v>4.92224884</v>
      </c>
      <c r="AE25">
        <f t="shared" si="5"/>
        <v>32</v>
      </c>
      <c r="AF25">
        <f t="shared" si="6"/>
        <v>24.25</v>
      </c>
    </row>
    <row r="26" spans="8:32" x14ac:dyDescent="0.25">
      <c r="H26" t="s">
        <v>49</v>
      </c>
      <c r="I26">
        <v>2000</v>
      </c>
      <c r="J26">
        <v>7</v>
      </c>
      <c r="K26">
        <v>1</v>
      </c>
      <c r="L26">
        <v>2000</v>
      </c>
      <c r="M26">
        <f t="shared" si="2"/>
        <v>2</v>
      </c>
      <c r="N26">
        <v>877</v>
      </c>
      <c r="O26">
        <v>2116</v>
      </c>
      <c r="P26">
        <v>2000</v>
      </c>
      <c r="Q26">
        <v>7</v>
      </c>
      <c r="R26">
        <v>0</v>
      </c>
      <c r="S26">
        <v>2000</v>
      </c>
      <c r="T26">
        <v>955</v>
      </c>
      <c r="U26">
        <v>2225</v>
      </c>
      <c r="V26">
        <v>2000</v>
      </c>
      <c r="W26">
        <v>7</v>
      </c>
      <c r="X26">
        <v>0</v>
      </c>
      <c r="Y26">
        <v>1</v>
      </c>
      <c r="Z26">
        <v>2550388</v>
      </c>
      <c r="AA26">
        <v>2599500</v>
      </c>
      <c r="AB26">
        <f t="shared" si="3"/>
        <v>39</v>
      </c>
      <c r="AC26">
        <f t="shared" si="4"/>
        <v>54.5</v>
      </c>
      <c r="AD26" s="1">
        <v>4.92224884</v>
      </c>
      <c r="AE26">
        <f t="shared" si="5"/>
        <v>19.5</v>
      </c>
      <c r="AF26">
        <f t="shared" si="6"/>
        <v>27.25</v>
      </c>
    </row>
    <row r="27" spans="8:32" x14ac:dyDescent="0.25">
      <c r="H27" t="s">
        <v>50</v>
      </c>
      <c r="I27">
        <v>2000</v>
      </c>
      <c r="J27">
        <v>6</v>
      </c>
      <c r="K27">
        <v>0</v>
      </c>
      <c r="L27">
        <v>2000</v>
      </c>
      <c r="M27">
        <f t="shared" si="2"/>
        <v>2</v>
      </c>
      <c r="N27">
        <v>850</v>
      </c>
      <c r="O27">
        <v>2126</v>
      </c>
      <c r="P27">
        <v>2000</v>
      </c>
      <c r="Q27">
        <v>6</v>
      </c>
      <c r="R27">
        <v>0</v>
      </c>
      <c r="S27">
        <v>2000</v>
      </c>
      <c r="T27">
        <v>973</v>
      </c>
      <c r="U27">
        <v>2242</v>
      </c>
      <c r="V27">
        <v>2000</v>
      </c>
      <c r="W27">
        <v>7</v>
      </c>
      <c r="X27">
        <v>0</v>
      </c>
      <c r="Y27">
        <v>1</v>
      </c>
      <c r="Z27">
        <v>2550388</v>
      </c>
      <c r="AA27">
        <v>2599500</v>
      </c>
      <c r="AB27">
        <f t="shared" si="3"/>
        <v>61.5</v>
      </c>
      <c r="AC27">
        <f t="shared" si="4"/>
        <v>58</v>
      </c>
      <c r="AD27" s="1">
        <v>4.92224884</v>
      </c>
      <c r="AE27">
        <f t="shared" si="5"/>
        <v>30.75</v>
      </c>
      <c r="AF27">
        <f t="shared" si="6"/>
        <v>29</v>
      </c>
    </row>
    <row r="28" spans="8:32" x14ac:dyDescent="0.25">
      <c r="H28" t="s">
        <v>51</v>
      </c>
      <c r="I28">
        <v>1000</v>
      </c>
      <c r="J28">
        <v>2</v>
      </c>
      <c r="K28">
        <v>0</v>
      </c>
      <c r="L28">
        <v>1000</v>
      </c>
      <c r="M28">
        <f t="shared" si="2"/>
        <v>1</v>
      </c>
      <c r="N28">
        <v>425</v>
      </c>
      <c r="O28">
        <v>1083</v>
      </c>
      <c r="P28">
        <v>1000</v>
      </c>
      <c r="Q28">
        <v>2</v>
      </c>
      <c r="R28">
        <v>0</v>
      </c>
      <c r="S28">
        <v>1000</v>
      </c>
      <c r="T28">
        <v>542</v>
      </c>
      <c r="U28">
        <v>1139</v>
      </c>
      <c r="V28">
        <v>1000</v>
      </c>
      <c r="W28">
        <v>2</v>
      </c>
      <c r="X28">
        <v>1</v>
      </c>
      <c r="Y28">
        <v>0.8</v>
      </c>
      <c r="Z28">
        <v>2084141</v>
      </c>
      <c r="AA28">
        <v>2079600</v>
      </c>
      <c r="AB28">
        <f t="shared" si="3"/>
        <v>117</v>
      </c>
      <c r="AC28">
        <f t="shared" si="4"/>
        <v>56</v>
      </c>
      <c r="AD28" s="1">
        <v>4.0223921300000001</v>
      </c>
      <c r="AE28">
        <f t="shared" si="5"/>
        <v>117</v>
      </c>
      <c r="AF28">
        <f t="shared" si="6"/>
        <v>56</v>
      </c>
    </row>
    <row r="29" spans="8:32" x14ac:dyDescent="0.25">
      <c r="H29" t="s">
        <v>52</v>
      </c>
      <c r="I29">
        <v>1000</v>
      </c>
      <c r="J29">
        <v>3</v>
      </c>
      <c r="K29">
        <v>0</v>
      </c>
      <c r="L29">
        <v>1000</v>
      </c>
      <c r="M29">
        <f t="shared" si="2"/>
        <v>1</v>
      </c>
      <c r="N29">
        <v>430</v>
      </c>
      <c r="O29">
        <v>1074</v>
      </c>
      <c r="P29">
        <v>1000</v>
      </c>
      <c r="Q29">
        <v>4</v>
      </c>
      <c r="R29">
        <v>1</v>
      </c>
      <c r="S29">
        <v>1000</v>
      </c>
      <c r="T29">
        <v>528</v>
      </c>
      <c r="U29">
        <v>1159</v>
      </c>
      <c r="V29">
        <v>1000</v>
      </c>
      <c r="W29">
        <v>3</v>
      </c>
      <c r="X29">
        <v>0</v>
      </c>
      <c r="Y29">
        <v>0.8</v>
      </c>
      <c r="Z29">
        <v>2084141</v>
      </c>
      <c r="AA29">
        <v>2079600</v>
      </c>
      <c r="AB29">
        <f t="shared" si="3"/>
        <v>98</v>
      </c>
      <c r="AC29">
        <f t="shared" si="4"/>
        <v>85</v>
      </c>
      <c r="AD29" s="1">
        <v>4.0223921300000001</v>
      </c>
      <c r="AE29">
        <f t="shared" si="5"/>
        <v>98</v>
      </c>
      <c r="AF29">
        <f t="shared" si="6"/>
        <v>85</v>
      </c>
    </row>
    <row r="30" spans="8:32" x14ac:dyDescent="0.25">
      <c r="H30" t="s">
        <v>53</v>
      </c>
      <c r="I30">
        <v>1000</v>
      </c>
      <c r="J30">
        <v>2</v>
      </c>
      <c r="K30">
        <v>0</v>
      </c>
      <c r="L30">
        <v>1000</v>
      </c>
      <c r="M30">
        <f t="shared" si="2"/>
        <v>1</v>
      </c>
      <c r="N30">
        <v>425</v>
      </c>
      <c r="O30">
        <v>1065</v>
      </c>
      <c r="P30">
        <v>1000</v>
      </c>
      <c r="Q30">
        <v>2</v>
      </c>
      <c r="R30">
        <v>1</v>
      </c>
      <c r="S30">
        <v>1000</v>
      </c>
      <c r="T30">
        <v>523</v>
      </c>
      <c r="U30">
        <v>1153</v>
      </c>
      <c r="V30">
        <v>1000</v>
      </c>
      <c r="W30">
        <v>3</v>
      </c>
      <c r="X30">
        <v>0</v>
      </c>
      <c r="Y30">
        <v>0.8</v>
      </c>
      <c r="Z30">
        <v>2084141</v>
      </c>
      <c r="AA30">
        <v>2079600</v>
      </c>
      <c r="AB30">
        <f t="shared" si="3"/>
        <v>98</v>
      </c>
      <c r="AC30">
        <f t="shared" si="4"/>
        <v>88</v>
      </c>
      <c r="AD30" s="1">
        <v>4.0223921300000001</v>
      </c>
      <c r="AE30">
        <f t="shared" si="5"/>
        <v>98</v>
      </c>
      <c r="AF30">
        <f t="shared" si="6"/>
        <v>88</v>
      </c>
    </row>
    <row r="31" spans="8:32" x14ac:dyDescent="0.25">
      <c r="H31" t="s">
        <v>54</v>
      </c>
      <c r="I31">
        <v>2000</v>
      </c>
      <c r="J31">
        <v>7</v>
      </c>
      <c r="K31">
        <v>0</v>
      </c>
      <c r="L31">
        <v>2000</v>
      </c>
      <c r="M31">
        <f t="shared" si="2"/>
        <v>2</v>
      </c>
      <c r="N31">
        <v>872</v>
      </c>
      <c r="O31">
        <v>2154</v>
      </c>
      <c r="P31">
        <v>2000</v>
      </c>
      <c r="Q31">
        <v>6</v>
      </c>
      <c r="R31">
        <v>0</v>
      </c>
      <c r="S31">
        <v>2000</v>
      </c>
      <c r="T31">
        <v>1065</v>
      </c>
      <c r="U31">
        <v>2333</v>
      </c>
      <c r="V31">
        <v>2000</v>
      </c>
      <c r="W31">
        <v>7</v>
      </c>
      <c r="X31">
        <v>0</v>
      </c>
      <c r="Y31">
        <v>0.8</v>
      </c>
      <c r="Z31">
        <v>2084141</v>
      </c>
      <c r="AA31">
        <v>2079600</v>
      </c>
      <c r="AB31">
        <f t="shared" si="3"/>
        <v>96.5</v>
      </c>
      <c r="AC31">
        <f t="shared" si="4"/>
        <v>89.5</v>
      </c>
      <c r="AD31" s="1">
        <v>4.0223921300000001</v>
      </c>
      <c r="AE31">
        <f t="shared" si="5"/>
        <v>48.25</v>
      </c>
      <c r="AF31">
        <f t="shared" si="6"/>
        <v>44.75</v>
      </c>
    </row>
    <row r="32" spans="8:32" x14ac:dyDescent="0.25">
      <c r="H32" t="s">
        <v>55</v>
      </c>
      <c r="I32">
        <v>2000</v>
      </c>
      <c r="J32">
        <v>6</v>
      </c>
      <c r="K32">
        <v>0</v>
      </c>
      <c r="L32">
        <v>2000</v>
      </c>
      <c r="M32">
        <f t="shared" si="2"/>
        <v>2</v>
      </c>
      <c r="N32">
        <v>870</v>
      </c>
      <c r="O32">
        <v>2162</v>
      </c>
      <c r="P32">
        <v>2000</v>
      </c>
      <c r="Q32">
        <v>7</v>
      </c>
      <c r="R32">
        <v>0</v>
      </c>
      <c r="S32">
        <v>2000</v>
      </c>
      <c r="T32">
        <v>1053</v>
      </c>
      <c r="U32">
        <v>2316</v>
      </c>
      <c r="V32">
        <v>2000</v>
      </c>
      <c r="W32">
        <v>6</v>
      </c>
      <c r="X32">
        <v>0</v>
      </c>
      <c r="Y32">
        <v>0.8</v>
      </c>
      <c r="Z32">
        <v>2084141</v>
      </c>
      <c r="AA32">
        <v>2079600</v>
      </c>
      <c r="AB32">
        <f t="shared" si="3"/>
        <v>91.5</v>
      </c>
      <c r="AC32">
        <f t="shared" si="4"/>
        <v>77</v>
      </c>
      <c r="AD32" s="1">
        <v>4.0223921300000001</v>
      </c>
      <c r="AE32">
        <f t="shared" si="5"/>
        <v>45.75</v>
      </c>
      <c r="AF32">
        <f t="shared" si="6"/>
        <v>38.5</v>
      </c>
    </row>
    <row r="33" spans="8:32" x14ac:dyDescent="0.25">
      <c r="H33" t="s">
        <v>56</v>
      </c>
      <c r="I33">
        <v>2000</v>
      </c>
      <c r="J33">
        <v>7</v>
      </c>
      <c r="K33">
        <v>0</v>
      </c>
      <c r="L33">
        <v>2000</v>
      </c>
      <c r="M33">
        <f t="shared" si="2"/>
        <v>2</v>
      </c>
      <c r="N33">
        <v>871</v>
      </c>
      <c r="O33">
        <v>2171</v>
      </c>
      <c r="P33">
        <v>2000</v>
      </c>
      <c r="Q33">
        <v>7</v>
      </c>
      <c r="R33">
        <v>0</v>
      </c>
      <c r="S33">
        <v>2000</v>
      </c>
      <c r="T33">
        <v>1069</v>
      </c>
      <c r="U33">
        <v>2335</v>
      </c>
      <c r="V33">
        <v>2000</v>
      </c>
      <c r="W33">
        <v>7</v>
      </c>
      <c r="X33">
        <v>0</v>
      </c>
      <c r="Y33">
        <v>0.8</v>
      </c>
      <c r="Z33">
        <v>2084141</v>
      </c>
      <c r="AA33">
        <v>2079600</v>
      </c>
      <c r="AB33">
        <f t="shared" si="3"/>
        <v>99</v>
      </c>
      <c r="AC33">
        <f t="shared" si="4"/>
        <v>82</v>
      </c>
      <c r="AD33" s="1">
        <v>4.0223921300000001</v>
      </c>
      <c r="AE33">
        <f t="shared" si="5"/>
        <v>49.5</v>
      </c>
      <c r="AF33">
        <f t="shared" si="6"/>
        <v>41</v>
      </c>
    </row>
    <row r="34" spans="8:32" x14ac:dyDescent="0.25">
      <c r="H34" t="s">
        <v>57</v>
      </c>
      <c r="I34">
        <v>1000</v>
      </c>
      <c r="J34">
        <v>2</v>
      </c>
      <c r="K34">
        <v>1</v>
      </c>
      <c r="L34">
        <v>1000</v>
      </c>
      <c r="M34">
        <f t="shared" si="2"/>
        <v>1</v>
      </c>
      <c r="N34">
        <v>431</v>
      </c>
      <c r="O34">
        <v>1075</v>
      </c>
      <c r="P34">
        <v>1000</v>
      </c>
      <c r="Q34">
        <v>4</v>
      </c>
      <c r="R34">
        <v>0</v>
      </c>
      <c r="S34">
        <v>1000</v>
      </c>
      <c r="T34">
        <v>506</v>
      </c>
      <c r="U34">
        <v>1161</v>
      </c>
      <c r="V34">
        <v>1000</v>
      </c>
      <c r="W34">
        <v>3</v>
      </c>
      <c r="X34">
        <v>0</v>
      </c>
      <c r="Y34">
        <v>0.6</v>
      </c>
      <c r="Z34">
        <v>1561476</v>
      </c>
      <c r="AA34">
        <v>1559700</v>
      </c>
      <c r="AB34">
        <f t="shared" si="3"/>
        <v>75</v>
      </c>
      <c r="AC34">
        <f t="shared" si="4"/>
        <v>86</v>
      </c>
      <c r="AD34" s="1">
        <v>3.0136486800000002</v>
      </c>
      <c r="AE34">
        <f t="shared" si="5"/>
        <v>75</v>
      </c>
      <c r="AF34">
        <f t="shared" si="6"/>
        <v>86</v>
      </c>
    </row>
    <row r="35" spans="8:32" x14ac:dyDescent="0.25">
      <c r="H35" t="s">
        <v>58</v>
      </c>
      <c r="I35">
        <v>1000</v>
      </c>
      <c r="J35">
        <v>2</v>
      </c>
      <c r="K35">
        <v>1</v>
      </c>
      <c r="L35">
        <v>1000</v>
      </c>
      <c r="M35">
        <f t="shared" si="2"/>
        <v>1</v>
      </c>
      <c r="N35">
        <v>432</v>
      </c>
      <c r="O35">
        <v>1065</v>
      </c>
      <c r="P35">
        <v>1000</v>
      </c>
      <c r="Q35">
        <v>2</v>
      </c>
      <c r="R35">
        <v>1</v>
      </c>
      <c r="S35">
        <v>1000</v>
      </c>
      <c r="T35">
        <v>518</v>
      </c>
      <c r="U35">
        <v>1136</v>
      </c>
      <c r="V35">
        <v>1000</v>
      </c>
      <c r="W35">
        <v>3</v>
      </c>
      <c r="X35">
        <v>0</v>
      </c>
      <c r="Y35">
        <v>0.6</v>
      </c>
      <c r="Z35">
        <v>1561476</v>
      </c>
      <c r="AA35">
        <v>1559700</v>
      </c>
      <c r="AB35">
        <f t="shared" si="3"/>
        <v>86</v>
      </c>
      <c r="AC35">
        <f t="shared" si="4"/>
        <v>71</v>
      </c>
      <c r="AD35" s="1">
        <v>3.0136486800000002</v>
      </c>
      <c r="AE35">
        <f t="shared" si="5"/>
        <v>86</v>
      </c>
      <c r="AF35">
        <f t="shared" si="6"/>
        <v>71</v>
      </c>
    </row>
    <row r="36" spans="8:32" x14ac:dyDescent="0.25">
      <c r="H36" t="s">
        <v>59</v>
      </c>
      <c r="I36">
        <v>1000</v>
      </c>
      <c r="J36">
        <v>3</v>
      </c>
      <c r="K36">
        <v>1</v>
      </c>
      <c r="L36">
        <v>1000</v>
      </c>
      <c r="M36">
        <f t="shared" si="2"/>
        <v>1</v>
      </c>
      <c r="N36">
        <v>437</v>
      </c>
      <c r="O36">
        <v>1083</v>
      </c>
      <c r="P36">
        <v>1000</v>
      </c>
      <c r="Q36">
        <v>4</v>
      </c>
      <c r="R36">
        <v>0</v>
      </c>
      <c r="S36">
        <v>1000</v>
      </c>
      <c r="T36">
        <v>519</v>
      </c>
      <c r="U36">
        <v>1157</v>
      </c>
      <c r="V36">
        <v>1000</v>
      </c>
      <c r="W36">
        <v>4</v>
      </c>
      <c r="X36">
        <v>1</v>
      </c>
      <c r="Y36">
        <v>0.6</v>
      </c>
      <c r="Z36">
        <v>1561476</v>
      </c>
      <c r="AA36">
        <v>1559700</v>
      </c>
      <c r="AB36">
        <f t="shared" si="3"/>
        <v>82</v>
      </c>
      <c r="AC36">
        <f t="shared" si="4"/>
        <v>74</v>
      </c>
      <c r="AD36" s="1">
        <v>3.0136486800000002</v>
      </c>
      <c r="AE36">
        <f t="shared" si="5"/>
        <v>82</v>
      </c>
      <c r="AF36">
        <f t="shared" si="6"/>
        <v>74</v>
      </c>
    </row>
    <row r="37" spans="8:32" x14ac:dyDescent="0.25">
      <c r="H37" t="s">
        <v>60</v>
      </c>
      <c r="I37">
        <v>2000</v>
      </c>
      <c r="J37">
        <v>8</v>
      </c>
      <c r="K37">
        <v>0</v>
      </c>
      <c r="L37">
        <v>2000</v>
      </c>
      <c r="M37">
        <f t="shared" si="2"/>
        <v>2</v>
      </c>
      <c r="N37">
        <v>868</v>
      </c>
      <c r="O37">
        <v>2152</v>
      </c>
      <c r="P37">
        <v>2000</v>
      </c>
      <c r="Q37">
        <v>6</v>
      </c>
      <c r="R37">
        <v>0</v>
      </c>
      <c r="S37">
        <v>2000</v>
      </c>
      <c r="T37">
        <v>1044</v>
      </c>
      <c r="U37">
        <v>2301</v>
      </c>
      <c r="V37">
        <v>2000</v>
      </c>
      <c r="W37">
        <v>7</v>
      </c>
      <c r="X37">
        <v>0</v>
      </c>
      <c r="Y37">
        <v>0.6</v>
      </c>
      <c r="Z37">
        <v>1561476</v>
      </c>
      <c r="AA37">
        <v>1559700</v>
      </c>
      <c r="AB37">
        <f t="shared" si="3"/>
        <v>88</v>
      </c>
      <c r="AC37">
        <f t="shared" si="4"/>
        <v>74.5</v>
      </c>
      <c r="AD37" s="1">
        <v>3.0136486800000002</v>
      </c>
      <c r="AE37">
        <f t="shared" si="5"/>
        <v>44</v>
      </c>
      <c r="AF37">
        <f t="shared" si="6"/>
        <v>37.25</v>
      </c>
    </row>
    <row r="38" spans="8:32" x14ac:dyDescent="0.25">
      <c r="H38" t="s">
        <v>61</v>
      </c>
      <c r="I38">
        <v>2000</v>
      </c>
      <c r="J38">
        <v>6</v>
      </c>
      <c r="K38">
        <v>0</v>
      </c>
      <c r="L38">
        <v>2000</v>
      </c>
      <c r="M38">
        <f t="shared" si="2"/>
        <v>2</v>
      </c>
      <c r="N38">
        <v>886</v>
      </c>
      <c r="O38">
        <v>2132</v>
      </c>
      <c r="P38">
        <v>2000</v>
      </c>
      <c r="Q38">
        <v>7</v>
      </c>
      <c r="R38">
        <v>0</v>
      </c>
      <c r="S38">
        <v>2000</v>
      </c>
      <c r="T38">
        <v>1029</v>
      </c>
      <c r="U38">
        <v>2295</v>
      </c>
      <c r="V38">
        <v>2000</v>
      </c>
      <c r="W38">
        <v>6</v>
      </c>
      <c r="X38">
        <v>1</v>
      </c>
      <c r="Y38">
        <v>0.6</v>
      </c>
      <c r="Z38">
        <v>1561476</v>
      </c>
      <c r="AA38">
        <v>1559700</v>
      </c>
      <c r="AB38">
        <f t="shared" si="3"/>
        <v>71.5</v>
      </c>
      <c r="AC38">
        <f t="shared" si="4"/>
        <v>81.5</v>
      </c>
      <c r="AD38" s="1">
        <v>3.0136486800000002</v>
      </c>
      <c r="AE38">
        <f t="shared" si="5"/>
        <v>35.75</v>
      </c>
      <c r="AF38">
        <f t="shared" si="6"/>
        <v>40.75</v>
      </c>
    </row>
    <row r="39" spans="8:32" x14ac:dyDescent="0.25">
      <c r="H39" t="s">
        <v>62</v>
      </c>
      <c r="I39">
        <v>2000</v>
      </c>
      <c r="J39">
        <v>6</v>
      </c>
      <c r="K39">
        <v>0</v>
      </c>
      <c r="L39">
        <v>2000</v>
      </c>
      <c r="M39">
        <f t="shared" si="2"/>
        <v>2</v>
      </c>
      <c r="N39">
        <v>859</v>
      </c>
      <c r="O39">
        <v>2117</v>
      </c>
      <c r="P39">
        <v>2000</v>
      </c>
      <c r="Q39">
        <v>7</v>
      </c>
      <c r="R39">
        <v>0</v>
      </c>
      <c r="S39">
        <v>2000</v>
      </c>
      <c r="T39">
        <v>1046</v>
      </c>
      <c r="U39">
        <v>2291</v>
      </c>
      <c r="V39">
        <v>2000</v>
      </c>
      <c r="W39">
        <v>7</v>
      </c>
      <c r="X39">
        <v>0</v>
      </c>
      <c r="Y39">
        <v>0.6</v>
      </c>
      <c r="Z39">
        <v>1561476</v>
      </c>
      <c r="AA39">
        <v>1559700</v>
      </c>
      <c r="AB39">
        <f t="shared" si="3"/>
        <v>93.5</v>
      </c>
      <c r="AC39">
        <f t="shared" si="4"/>
        <v>87</v>
      </c>
      <c r="AD39" s="1">
        <v>3.0136486800000002</v>
      </c>
      <c r="AE39">
        <f t="shared" si="5"/>
        <v>46.75</v>
      </c>
      <c r="AF39">
        <f t="shared" si="6"/>
        <v>43.5</v>
      </c>
    </row>
    <row r="40" spans="8:32" x14ac:dyDescent="0.25">
      <c r="H40" t="s">
        <v>63</v>
      </c>
      <c r="I40">
        <v>1000</v>
      </c>
      <c r="J40">
        <v>4</v>
      </c>
      <c r="K40">
        <v>0</v>
      </c>
      <c r="L40">
        <v>1000</v>
      </c>
      <c r="M40">
        <f t="shared" si="2"/>
        <v>1</v>
      </c>
      <c r="N40">
        <v>433</v>
      </c>
      <c r="O40">
        <v>1087</v>
      </c>
      <c r="P40">
        <v>1000</v>
      </c>
      <c r="Q40">
        <v>3</v>
      </c>
      <c r="R40">
        <v>0</v>
      </c>
      <c r="S40">
        <v>1000</v>
      </c>
      <c r="T40">
        <v>503</v>
      </c>
      <c r="U40">
        <v>1158</v>
      </c>
      <c r="V40">
        <v>1000</v>
      </c>
      <c r="W40">
        <v>3</v>
      </c>
      <c r="X40">
        <v>0</v>
      </c>
      <c r="Y40">
        <v>0.4</v>
      </c>
      <c r="Z40">
        <v>1027840</v>
      </c>
      <c r="AA40">
        <v>1039800</v>
      </c>
      <c r="AB40">
        <f t="shared" si="3"/>
        <v>70</v>
      </c>
      <c r="AC40">
        <f t="shared" si="4"/>
        <v>71</v>
      </c>
      <c r="AD40" s="1">
        <v>1.9837312000000002</v>
      </c>
      <c r="AE40">
        <f t="shared" si="5"/>
        <v>70</v>
      </c>
      <c r="AF40">
        <f t="shared" si="6"/>
        <v>71</v>
      </c>
    </row>
    <row r="41" spans="8:32" x14ac:dyDescent="0.25">
      <c r="H41" t="s">
        <v>64</v>
      </c>
      <c r="I41">
        <v>1000</v>
      </c>
      <c r="J41">
        <v>3</v>
      </c>
      <c r="K41">
        <v>1</v>
      </c>
      <c r="L41">
        <v>1000</v>
      </c>
      <c r="M41">
        <f t="shared" si="2"/>
        <v>1</v>
      </c>
      <c r="N41">
        <v>444</v>
      </c>
      <c r="O41">
        <v>1071</v>
      </c>
      <c r="P41">
        <v>1000</v>
      </c>
      <c r="Q41">
        <v>3</v>
      </c>
      <c r="R41">
        <v>1</v>
      </c>
      <c r="S41">
        <v>1000</v>
      </c>
      <c r="T41">
        <v>490</v>
      </c>
      <c r="U41">
        <v>1139</v>
      </c>
      <c r="V41">
        <v>1000</v>
      </c>
      <c r="W41">
        <v>3</v>
      </c>
      <c r="X41">
        <v>0</v>
      </c>
      <c r="Y41">
        <v>0.4</v>
      </c>
      <c r="Z41">
        <v>1027840</v>
      </c>
      <c r="AA41">
        <v>1039800</v>
      </c>
      <c r="AB41">
        <f t="shared" si="3"/>
        <v>46</v>
      </c>
      <c r="AC41">
        <f t="shared" si="4"/>
        <v>68</v>
      </c>
      <c r="AD41" s="1">
        <v>1.9837312000000002</v>
      </c>
      <c r="AE41">
        <f t="shared" si="5"/>
        <v>46</v>
      </c>
      <c r="AF41">
        <f t="shared" si="6"/>
        <v>68</v>
      </c>
    </row>
    <row r="42" spans="8:32" x14ac:dyDescent="0.25">
      <c r="H42" t="s">
        <v>65</v>
      </c>
      <c r="I42">
        <v>1000</v>
      </c>
      <c r="J42">
        <v>2</v>
      </c>
      <c r="K42">
        <v>0</v>
      </c>
      <c r="L42">
        <v>1000</v>
      </c>
      <c r="M42">
        <f t="shared" si="2"/>
        <v>1</v>
      </c>
      <c r="N42">
        <v>436</v>
      </c>
      <c r="O42">
        <v>1077</v>
      </c>
      <c r="P42">
        <v>1000</v>
      </c>
      <c r="Q42">
        <v>5</v>
      </c>
      <c r="R42">
        <v>0</v>
      </c>
      <c r="S42">
        <v>1000</v>
      </c>
      <c r="T42">
        <v>506</v>
      </c>
      <c r="U42">
        <v>1149</v>
      </c>
      <c r="V42">
        <v>1000</v>
      </c>
      <c r="W42">
        <v>2</v>
      </c>
      <c r="X42">
        <v>0</v>
      </c>
      <c r="Y42">
        <v>0.4</v>
      </c>
      <c r="Z42">
        <v>1027840</v>
      </c>
      <c r="AA42">
        <v>1039800</v>
      </c>
      <c r="AB42">
        <f t="shared" si="3"/>
        <v>70</v>
      </c>
      <c r="AC42">
        <f t="shared" si="4"/>
        <v>72</v>
      </c>
      <c r="AD42" s="1">
        <v>1.9837312000000002</v>
      </c>
      <c r="AE42">
        <f t="shared" si="5"/>
        <v>70</v>
      </c>
      <c r="AF42">
        <f t="shared" si="6"/>
        <v>72</v>
      </c>
    </row>
    <row r="43" spans="8:32" x14ac:dyDescent="0.25">
      <c r="H43" t="s">
        <v>66</v>
      </c>
      <c r="I43">
        <v>2000</v>
      </c>
      <c r="J43">
        <v>7</v>
      </c>
      <c r="K43">
        <v>0</v>
      </c>
      <c r="L43">
        <v>2000</v>
      </c>
      <c r="M43">
        <f t="shared" si="2"/>
        <v>2</v>
      </c>
      <c r="N43">
        <v>889</v>
      </c>
      <c r="O43">
        <v>2147</v>
      </c>
      <c r="P43">
        <v>2000</v>
      </c>
      <c r="Q43">
        <v>6</v>
      </c>
      <c r="R43">
        <v>1</v>
      </c>
      <c r="S43">
        <v>2000</v>
      </c>
      <c r="T43">
        <v>1029</v>
      </c>
      <c r="U43">
        <v>2321</v>
      </c>
      <c r="V43">
        <v>2000</v>
      </c>
      <c r="W43">
        <v>10</v>
      </c>
      <c r="X43">
        <v>0</v>
      </c>
      <c r="Y43">
        <v>0.4</v>
      </c>
      <c r="Z43">
        <v>1027840</v>
      </c>
      <c r="AA43">
        <v>1039800</v>
      </c>
      <c r="AB43">
        <f t="shared" si="3"/>
        <v>70</v>
      </c>
      <c r="AC43">
        <f t="shared" si="4"/>
        <v>87</v>
      </c>
      <c r="AD43" s="1">
        <v>1.9837312000000002</v>
      </c>
      <c r="AE43">
        <f t="shared" si="5"/>
        <v>35</v>
      </c>
      <c r="AF43">
        <f t="shared" si="6"/>
        <v>43.5</v>
      </c>
    </row>
    <row r="44" spans="8:32" x14ac:dyDescent="0.25">
      <c r="H44" t="s">
        <v>67</v>
      </c>
      <c r="I44">
        <v>2000</v>
      </c>
      <c r="J44">
        <v>6</v>
      </c>
      <c r="K44">
        <v>0</v>
      </c>
      <c r="L44">
        <v>2000</v>
      </c>
      <c r="M44">
        <f t="shared" si="2"/>
        <v>2</v>
      </c>
      <c r="N44">
        <v>865</v>
      </c>
      <c r="O44">
        <v>2140</v>
      </c>
      <c r="P44">
        <v>2000</v>
      </c>
      <c r="Q44">
        <v>5</v>
      </c>
      <c r="R44">
        <v>0</v>
      </c>
      <c r="S44">
        <v>2000</v>
      </c>
      <c r="T44">
        <v>1015</v>
      </c>
      <c r="U44">
        <v>2318</v>
      </c>
      <c r="V44">
        <v>2000</v>
      </c>
      <c r="W44">
        <v>7</v>
      </c>
      <c r="X44">
        <v>1</v>
      </c>
      <c r="Y44">
        <v>0.4</v>
      </c>
      <c r="Z44">
        <v>1027840</v>
      </c>
      <c r="AA44">
        <v>1039800</v>
      </c>
      <c r="AB44">
        <f t="shared" si="3"/>
        <v>75</v>
      </c>
      <c r="AC44">
        <f t="shared" si="4"/>
        <v>89</v>
      </c>
      <c r="AD44" s="1">
        <v>1.9837312000000002</v>
      </c>
      <c r="AE44">
        <f t="shared" si="5"/>
        <v>37.5</v>
      </c>
      <c r="AF44">
        <f t="shared" si="6"/>
        <v>44.5</v>
      </c>
    </row>
    <row r="45" spans="8:32" x14ac:dyDescent="0.25">
      <c r="H45" t="s">
        <v>68</v>
      </c>
      <c r="I45">
        <v>2000</v>
      </c>
      <c r="J45">
        <v>6</v>
      </c>
      <c r="K45">
        <v>0</v>
      </c>
      <c r="L45">
        <v>2000</v>
      </c>
      <c r="M45">
        <f t="shared" si="2"/>
        <v>2</v>
      </c>
      <c r="N45">
        <v>883</v>
      </c>
      <c r="O45">
        <v>2167</v>
      </c>
      <c r="P45">
        <v>2000</v>
      </c>
      <c r="Q45">
        <v>5</v>
      </c>
      <c r="R45">
        <v>0</v>
      </c>
      <c r="S45">
        <v>2000</v>
      </c>
      <c r="T45">
        <v>1029</v>
      </c>
      <c r="U45">
        <v>2327</v>
      </c>
      <c r="V45">
        <v>2000</v>
      </c>
      <c r="W45">
        <v>5</v>
      </c>
      <c r="X45">
        <v>1</v>
      </c>
      <c r="Y45">
        <v>0.4</v>
      </c>
      <c r="Z45">
        <v>1027840</v>
      </c>
      <c r="AA45">
        <v>1039800</v>
      </c>
      <c r="AB45">
        <f t="shared" si="3"/>
        <v>73</v>
      </c>
      <c r="AC45">
        <f t="shared" si="4"/>
        <v>80</v>
      </c>
      <c r="AD45" s="1">
        <v>1.9837312000000002</v>
      </c>
      <c r="AE45">
        <f t="shared" si="5"/>
        <v>36.5</v>
      </c>
      <c r="AF45">
        <f t="shared" si="6"/>
        <v>40</v>
      </c>
    </row>
    <row r="46" spans="8:32" x14ac:dyDescent="0.25">
      <c r="H46" t="s">
        <v>69</v>
      </c>
      <c r="I46">
        <v>1000</v>
      </c>
      <c r="J46">
        <v>3</v>
      </c>
      <c r="K46">
        <v>0</v>
      </c>
      <c r="L46">
        <v>1000</v>
      </c>
      <c r="M46">
        <f t="shared" si="2"/>
        <v>1</v>
      </c>
      <c r="N46">
        <v>437</v>
      </c>
      <c r="O46">
        <v>1079</v>
      </c>
      <c r="P46">
        <v>1000</v>
      </c>
      <c r="Q46">
        <v>3</v>
      </c>
      <c r="R46">
        <v>0</v>
      </c>
      <c r="S46">
        <v>1000</v>
      </c>
      <c r="T46">
        <v>471</v>
      </c>
      <c r="U46">
        <v>1122</v>
      </c>
      <c r="V46">
        <v>1000</v>
      </c>
      <c r="W46">
        <v>3</v>
      </c>
      <c r="X46">
        <v>0</v>
      </c>
      <c r="Y46">
        <v>0.2</v>
      </c>
      <c r="Z46">
        <v>520408</v>
      </c>
      <c r="AA46">
        <v>519900</v>
      </c>
      <c r="AB46">
        <f t="shared" si="3"/>
        <v>34</v>
      </c>
      <c r="AC46">
        <f t="shared" si="4"/>
        <v>43</v>
      </c>
      <c r="AD46" s="1">
        <v>1.0043874400000001</v>
      </c>
      <c r="AE46">
        <f t="shared" si="5"/>
        <v>34</v>
      </c>
      <c r="AF46">
        <f t="shared" si="6"/>
        <v>43</v>
      </c>
    </row>
    <row r="47" spans="8:32" x14ac:dyDescent="0.25">
      <c r="H47" t="s">
        <v>70</v>
      </c>
      <c r="I47">
        <v>1000</v>
      </c>
      <c r="J47">
        <v>3</v>
      </c>
      <c r="K47">
        <v>0</v>
      </c>
      <c r="L47">
        <v>1000</v>
      </c>
      <c r="M47">
        <f t="shared" si="2"/>
        <v>1</v>
      </c>
      <c r="N47">
        <v>432</v>
      </c>
      <c r="O47">
        <v>1072</v>
      </c>
      <c r="P47">
        <v>1000</v>
      </c>
      <c r="Q47">
        <v>3</v>
      </c>
      <c r="R47">
        <v>0</v>
      </c>
      <c r="S47">
        <v>1000</v>
      </c>
      <c r="T47">
        <v>472</v>
      </c>
      <c r="U47">
        <v>1133</v>
      </c>
      <c r="V47">
        <v>1000</v>
      </c>
      <c r="W47">
        <v>2</v>
      </c>
      <c r="X47">
        <v>0</v>
      </c>
      <c r="Y47">
        <v>0.2</v>
      </c>
      <c r="Z47">
        <v>520408</v>
      </c>
      <c r="AA47">
        <v>519900</v>
      </c>
      <c r="AB47">
        <f t="shared" si="3"/>
        <v>40</v>
      </c>
      <c r="AC47">
        <f t="shared" si="4"/>
        <v>61</v>
      </c>
      <c r="AD47" s="1">
        <v>1.0043874400000001</v>
      </c>
      <c r="AE47">
        <f t="shared" si="5"/>
        <v>40</v>
      </c>
      <c r="AF47">
        <f t="shared" si="6"/>
        <v>61</v>
      </c>
    </row>
    <row r="48" spans="8:32" x14ac:dyDescent="0.25">
      <c r="H48" t="s">
        <v>71</v>
      </c>
      <c r="I48">
        <v>1000</v>
      </c>
      <c r="J48">
        <v>2</v>
      </c>
      <c r="K48">
        <v>0</v>
      </c>
      <c r="L48">
        <v>1000</v>
      </c>
      <c r="M48">
        <f t="shared" si="2"/>
        <v>1</v>
      </c>
      <c r="N48">
        <v>428</v>
      </c>
      <c r="O48">
        <v>1069</v>
      </c>
      <c r="P48">
        <v>1000</v>
      </c>
      <c r="Q48">
        <v>4</v>
      </c>
      <c r="R48">
        <v>0</v>
      </c>
      <c r="S48">
        <v>1000</v>
      </c>
      <c r="T48">
        <v>473</v>
      </c>
      <c r="U48">
        <v>1113</v>
      </c>
      <c r="V48">
        <v>1000</v>
      </c>
      <c r="W48">
        <v>3</v>
      </c>
      <c r="X48">
        <v>0</v>
      </c>
      <c r="Y48">
        <v>0.2</v>
      </c>
      <c r="Z48">
        <v>520408</v>
      </c>
      <c r="AA48">
        <v>519900</v>
      </c>
      <c r="AB48">
        <f t="shared" si="3"/>
        <v>45</v>
      </c>
      <c r="AC48">
        <f t="shared" si="4"/>
        <v>44</v>
      </c>
      <c r="AD48" s="1">
        <v>1.0043874400000001</v>
      </c>
      <c r="AE48">
        <f t="shared" si="5"/>
        <v>45</v>
      </c>
      <c r="AF48">
        <f t="shared" si="6"/>
        <v>44</v>
      </c>
    </row>
    <row r="49" spans="8:32" x14ac:dyDescent="0.25">
      <c r="H49" t="s">
        <v>72</v>
      </c>
      <c r="I49">
        <v>2000</v>
      </c>
      <c r="J49">
        <v>8</v>
      </c>
      <c r="K49">
        <v>0</v>
      </c>
      <c r="L49">
        <v>2000</v>
      </c>
      <c r="M49">
        <f t="shared" si="2"/>
        <v>2</v>
      </c>
      <c r="N49">
        <v>861</v>
      </c>
      <c r="O49">
        <v>2176</v>
      </c>
      <c r="P49">
        <v>2000</v>
      </c>
      <c r="Q49">
        <v>7</v>
      </c>
      <c r="R49">
        <v>0</v>
      </c>
      <c r="S49">
        <v>2000</v>
      </c>
      <c r="T49">
        <v>951</v>
      </c>
      <c r="U49">
        <v>2283</v>
      </c>
      <c r="V49">
        <v>2000</v>
      </c>
      <c r="W49">
        <v>7</v>
      </c>
      <c r="X49">
        <v>1</v>
      </c>
      <c r="Y49">
        <v>0.2</v>
      </c>
      <c r="Z49">
        <v>520408</v>
      </c>
      <c r="AA49">
        <v>519900</v>
      </c>
      <c r="AB49">
        <f t="shared" si="3"/>
        <v>45</v>
      </c>
      <c r="AC49">
        <f t="shared" si="4"/>
        <v>53.5</v>
      </c>
      <c r="AD49" s="1">
        <v>1.0043874400000001</v>
      </c>
      <c r="AE49">
        <f t="shared" si="5"/>
        <v>22.5</v>
      </c>
      <c r="AF49">
        <f t="shared" si="6"/>
        <v>26.75</v>
      </c>
    </row>
    <row r="50" spans="8:32" x14ac:dyDescent="0.25">
      <c r="H50" t="s">
        <v>73</v>
      </c>
      <c r="I50">
        <v>2000</v>
      </c>
      <c r="J50">
        <v>8</v>
      </c>
      <c r="K50">
        <v>0</v>
      </c>
      <c r="L50">
        <v>2000</v>
      </c>
      <c r="M50">
        <f t="shared" si="2"/>
        <v>2</v>
      </c>
      <c r="N50">
        <v>851</v>
      </c>
      <c r="O50">
        <v>2137</v>
      </c>
      <c r="P50">
        <v>2000</v>
      </c>
      <c r="Q50">
        <v>6</v>
      </c>
      <c r="R50">
        <v>0</v>
      </c>
      <c r="S50">
        <v>2000</v>
      </c>
      <c r="T50">
        <v>956</v>
      </c>
      <c r="U50">
        <v>2261</v>
      </c>
      <c r="V50">
        <v>2000</v>
      </c>
      <c r="W50">
        <v>8</v>
      </c>
      <c r="X50">
        <v>1</v>
      </c>
      <c r="Y50">
        <v>0.2</v>
      </c>
      <c r="Z50">
        <v>520408</v>
      </c>
      <c r="AA50">
        <v>519900</v>
      </c>
      <c r="AB50">
        <f t="shared" si="3"/>
        <v>52.5</v>
      </c>
      <c r="AC50">
        <f t="shared" si="4"/>
        <v>62</v>
      </c>
      <c r="AD50" s="1">
        <v>1.0043874400000001</v>
      </c>
      <c r="AE50">
        <f t="shared" si="5"/>
        <v>26.25</v>
      </c>
      <c r="AF50">
        <f t="shared" si="6"/>
        <v>31</v>
      </c>
    </row>
    <row r="51" spans="8:32" x14ac:dyDescent="0.25">
      <c r="H51" t="s">
        <v>74</v>
      </c>
      <c r="I51">
        <v>2000</v>
      </c>
      <c r="J51">
        <v>6</v>
      </c>
      <c r="K51">
        <v>0</v>
      </c>
      <c r="L51">
        <v>2000</v>
      </c>
      <c r="M51">
        <f t="shared" si="2"/>
        <v>2</v>
      </c>
      <c r="N51">
        <v>869</v>
      </c>
      <c r="O51">
        <v>2132</v>
      </c>
      <c r="P51">
        <v>2000</v>
      </c>
      <c r="Q51">
        <v>7</v>
      </c>
      <c r="R51">
        <v>0</v>
      </c>
      <c r="S51">
        <v>2000</v>
      </c>
      <c r="T51">
        <v>956</v>
      </c>
      <c r="U51">
        <v>2272</v>
      </c>
      <c r="V51">
        <v>2000</v>
      </c>
      <c r="W51">
        <v>6</v>
      </c>
      <c r="X51">
        <v>0</v>
      </c>
      <c r="Y51">
        <v>0.2</v>
      </c>
      <c r="Z51">
        <v>520408</v>
      </c>
      <c r="AA51">
        <v>519900</v>
      </c>
      <c r="AB51">
        <f t="shared" si="3"/>
        <v>43.5</v>
      </c>
      <c r="AC51">
        <f t="shared" si="4"/>
        <v>70</v>
      </c>
      <c r="AD51" s="1">
        <v>1.0043874400000001</v>
      </c>
      <c r="AE51">
        <f t="shared" si="5"/>
        <v>21.75</v>
      </c>
      <c r="AF51">
        <f t="shared" si="6"/>
        <v>35</v>
      </c>
    </row>
    <row r="52" spans="8:32" x14ac:dyDescent="0.25">
      <c r="H52" t="s">
        <v>75</v>
      </c>
      <c r="I52">
        <v>1000</v>
      </c>
      <c r="J52">
        <v>3</v>
      </c>
      <c r="K52">
        <v>0</v>
      </c>
      <c r="L52">
        <v>1000</v>
      </c>
      <c r="M52">
        <f t="shared" si="2"/>
        <v>1</v>
      </c>
      <c r="N52">
        <v>432</v>
      </c>
      <c r="O52">
        <v>1074</v>
      </c>
      <c r="P52">
        <v>1000</v>
      </c>
      <c r="Q52">
        <v>2</v>
      </c>
      <c r="R52">
        <v>1</v>
      </c>
      <c r="S52">
        <v>1000</v>
      </c>
      <c r="T52">
        <v>526</v>
      </c>
      <c r="U52">
        <v>1162</v>
      </c>
      <c r="V52">
        <v>1000</v>
      </c>
      <c r="W52">
        <v>4</v>
      </c>
      <c r="X52">
        <v>0</v>
      </c>
      <c r="Y52">
        <v>1</v>
      </c>
      <c r="Z52">
        <v>2550388</v>
      </c>
      <c r="AA52">
        <v>2599500</v>
      </c>
      <c r="AB52">
        <f t="shared" si="3"/>
        <v>94</v>
      </c>
      <c r="AC52">
        <f t="shared" si="4"/>
        <v>88</v>
      </c>
      <c r="AD52" s="1">
        <v>4.92224884</v>
      </c>
      <c r="AE52">
        <f t="shared" si="5"/>
        <v>94</v>
      </c>
      <c r="AF52">
        <f t="shared" si="6"/>
        <v>88</v>
      </c>
    </row>
    <row r="53" spans="8:32" x14ac:dyDescent="0.25">
      <c r="H53" t="s">
        <v>76</v>
      </c>
      <c r="I53">
        <v>1000</v>
      </c>
      <c r="J53">
        <v>3</v>
      </c>
      <c r="K53">
        <v>0</v>
      </c>
      <c r="L53">
        <v>1000</v>
      </c>
      <c r="M53">
        <f t="shared" si="2"/>
        <v>1</v>
      </c>
      <c r="N53">
        <v>423</v>
      </c>
      <c r="O53">
        <v>1060</v>
      </c>
      <c r="P53">
        <v>1000</v>
      </c>
      <c r="Q53">
        <v>2</v>
      </c>
      <c r="R53">
        <v>1</v>
      </c>
      <c r="S53">
        <v>1000</v>
      </c>
      <c r="T53">
        <v>529</v>
      </c>
      <c r="U53">
        <v>1149</v>
      </c>
      <c r="V53">
        <v>1000</v>
      </c>
      <c r="W53">
        <v>3</v>
      </c>
      <c r="X53">
        <v>1</v>
      </c>
      <c r="Y53">
        <v>1</v>
      </c>
      <c r="Z53">
        <v>2550388</v>
      </c>
      <c r="AA53">
        <v>2599500</v>
      </c>
      <c r="AB53">
        <f t="shared" si="3"/>
        <v>106</v>
      </c>
      <c r="AC53">
        <f t="shared" si="4"/>
        <v>89</v>
      </c>
      <c r="AD53" s="1">
        <v>4.92224884</v>
      </c>
      <c r="AE53">
        <f t="shared" si="5"/>
        <v>106</v>
      </c>
      <c r="AF53">
        <f t="shared" si="6"/>
        <v>89</v>
      </c>
    </row>
    <row r="54" spans="8:32" x14ac:dyDescent="0.25">
      <c r="H54" t="s">
        <v>77</v>
      </c>
      <c r="I54">
        <v>1000</v>
      </c>
      <c r="J54">
        <v>4</v>
      </c>
      <c r="K54">
        <v>1</v>
      </c>
      <c r="L54">
        <v>1000</v>
      </c>
      <c r="M54">
        <f t="shared" si="2"/>
        <v>1</v>
      </c>
      <c r="N54">
        <v>433</v>
      </c>
      <c r="O54">
        <v>1079</v>
      </c>
      <c r="P54">
        <v>1000</v>
      </c>
      <c r="Q54">
        <v>3</v>
      </c>
      <c r="R54">
        <v>0</v>
      </c>
      <c r="S54">
        <v>1000</v>
      </c>
      <c r="T54">
        <v>531</v>
      </c>
      <c r="U54">
        <v>1176</v>
      </c>
      <c r="V54">
        <v>1000</v>
      </c>
      <c r="W54">
        <v>3</v>
      </c>
      <c r="X54">
        <v>0</v>
      </c>
      <c r="Y54">
        <v>1</v>
      </c>
      <c r="Z54">
        <v>2550388</v>
      </c>
      <c r="AA54">
        <v>2599500</v>
      </c>
      <c r="AB54">
        <f t="shared" si="3"/>
        <v>98</v>
      </c>
      <c r="AC54">
        <f t="shared" si="4"/>
        <v>97</v>
      </c>
      <c r="AD54" s="1">
        <v>4.92224884</v>
      </c>
      <c r="AE54">
        <f t="shared" si="5"/>
        <v>98</v>
      </c>
      <c r="AF54">
        <f t="shared" si="6"/>
        <v>97</v>
      </c>
    </row>
    <row r="55" spans="8:32" x14ac:dyDescent="0.25">
      <c r="H55" s="3" t="s">
        <v>78</v>
      </c>
      <c r="I55" s="3">
        <v>2000</v>
      </c>
      <c r="J55" s="3">
        <v>6</v>
      </c>
      <c r="K55" s="3">
        <v>1</v>
      </c>
      <c r="L55" s="3">
        <v>2000</v>
      </c>
      <c r="M55">
        <f t="shared" si="2"/>
        <v>2</v>
      </c>
      <c r="N55" s="3">
        <v>888</v>
      </c>
      <c r="O55" s="3">
        <v>2144</v>
      </c>
      <c r="P55" s="3">
        <v>2000</v>
      </c>
      <c r="Q55" s="3">
        <v>7</v>
      </c>
      <c r="R55" s="3">
        <v>0</v>
      </c>
      <c r="S55" s="3">
        <v>2000</v>
      </c>
      <c r="T55" s="3">
        <v>1059</v>
      </c>
      <c r="U55" s="3">
        <v>2323</v>
      </c>
      <c r="V55" s="3">
        <v>2000</v>
      </c>
      <c r="W55" s="3">
        <v>7</v>
      </c>
      <c r="X55" s="3">
        <v>1</v>
      </c>
      <c r="Y55" s="3">
        <v>1</v>
      </c>
      <c r="Z55" s="3">
        <v>2550388</v>
      </c>
      <c r="AA55" s="3">
        <v>2599500</v>
      </c>
      <c r="AB55">
        <f t="shared" si="3"/>
        <v>85.5</v>
      </c>
      <c r="AC55">
        <f t="shared" si="4"/>
        <v>89.5</v>
      </c>
      <c r="AD55" s="1">
        <v>4.92224884</v>
      </c>
      <c r="AE55">
        <f t="shared" si="5"/>
        <v>42.75</v>
      </c>
      <c r="AF55">
        <f t="shared" si="6"/>
        <v>44.75</v>
      </c>
    </row>
    <row r="56" spans="8:32" x14ac:dyDescent="0.25">
      <c r="H56" s="3" t="s">
        <v>79</v>
      </c>
      <c r="I56" s="3">
        <v>2000</v>
      </c>
      <c r="J56" s="3">
        <v>7</v>
      </c>
      <c r="K56" s="3">
        <v>0</v>
      </c>
      <c r="L56" s="3">
        <v>2000</v>
      </c>
      <c r="M56">
        <f t="shared" si="2"/>
        <v>2</v>
      </c>
      <c r="N56" s="3">
        <v>854</v>
      </c>
      <c r="O56" s="3">
        <v>2138</v>
      </c>
      <c r="P56" s="3">
        <v>2000</v>
      </c>
      <c r="Q56" s="3">
        <v>8</v>
      </c>
      <c r="R56" s="3">
        <v>0</v>
      </c>
      <c r="S56" s="3">
        <v>2000</v>
      </c>
      <c r="T56" s="3">
        <v>1054</v>
      </c>
      <c r="U56" s="3">
        <v>2295</v>
      </c>
      <c r="V56" s="3">
        <v>2000</v>
      </c>
      <c r="W56" s="3">
        <v>9</v>
      </c>
      <c r="X56" s="3">
        <v>0</v>
      </c>
      <c r="Y56" s="3">
        <v>1</v>
      </c>
      <c r="Z56" s="3">
        <v>2550388</v>
      </c>
      <c r="AA56" s="3">
        <v>2599500</v>
      </c>
      <c r="AB56">
        <f t="shared" si="3"/>
        <v>100</v>
      </c>
      <c r="AC56">
        <f t="shared" si="4"/>
        <v>78.5</v>
      </c>
      <c r="AD56" s="1">
        <v>4.92224884</v>
      </c>
      <c r="AE56">
        <f t="shared" si="5"/>
        <v>50</v>
      </c>
      <c r="AF56">
        <f t="shared" si="6"/>
        <v>39.25</v>
      </c>
    </row>
    <row r="57" spans="8:32" x14ac:dyDescent="0.25">
      <c r="H57" s="3" t="s">
        <v>80</v>
      </c>
      <c r="I57" s="3">
        <v>2000</v>
      </c>
      <c r="J57" s="3">
        <v>6</v>
      </c>
      <c r="K57" s="3">
        <v>1</v>
      </c>
      <c r="L57" s="3">
        <v>2000</v>
      </c>
      <c r="M57">
        <f t="shared" si="2"/>
        <v>2</v>
      </c>
      <c r="N57" s="3">
        <v>861</v>
      </c>
      <c r="O57" s="3">
        <v>2132</v>
      </c>
      <c r="P57" s="3">
        <v>2000</v>
      </c>
      <c r="Q57" s="3">
        <v>8</v>
      </c>
      <c r="R57" s="3">
        <v>0</v>
      </c>
      <c r="S57" s="3">
        <v>2000</v>
      </c>
      <c r="T57" s="3">
        <v>1047</v>
      </c>
      <c r="U57" s="3">
        <v>2307</v>
      </c>
      <c r="V57" s="3">
        <v>2000</v>
      </c>
      <c r="W57" s="3">
        <v>7</v>
      </c>
      <c r="X57" s="3">
        <v>0</v>
      </c>
      <c r="Y57" s="3">
        <v>1</v>
      </c>
      <c r="Z57" s="3">
        <v>2550388</v>
      </c>
      <c r="AA57" s="3">
        <v>2599500</v>
      </c>
      <c r="AB57">
        <f t="shared" si="3"/>
        <v>93</v>
      </c>
      <c r="AC57">
        <f t="shared" si="4"/>
        <v>87.5</v>
      </c>
      <c r="AD57" s="1">
        <v>4.92224884</v>
      </c>
      <c r="AE57">
        <f t="shared" si="5"/>
        <v>46.5</v>
      </c>
      <c r="AF57">
        <f t="shared" si="6"/>
        <v>43.75</v>
      </c>
    </row>
  </sheetData>
  <sortState ref="A2:C10">
    <sortCondition ref="B2:B10"/>
  </sortState>
  <phoneticPr fontId="3" type="noConversion"/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Sheet4</vt:lpstr>
      <vt:lpstr>Sheet1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cp:lastPrinted>2016-01-27T21:26:35Z</cp:lastPrinted>
  <dcterms:created xsi:type="dcterms:W3CDTF">2016-01-21T20:15:44Z</dcterms:created>
  <dcterms:modified xsi:type="dcterms:W3CDTF">2016-02-25T16:31:45Z</dcterms:modified>
</cp:coreProperties>
</file>