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8380" windowHeight="13740"/>
  </bookViews>
  <sheets>
    <sheet name="1scalibration 10 thru 17 repeat" sheetId="1" r:id="rId1"/>
    <sheet name="1 s calcs" sheetId="2" r:id="rId2"/>
    <sheet name="2 s" sheetId="3" r:id="rId3"/>
    <sheet name="2 s calcs" sheetId="4" r:id="rId4"/>
  </sheets>
  <definedNames>
    <definedName name="_xlnm._FilterDatabase" localSheetId="0" hidden="1">'1scalibration 10 thru 17 repeat'!$A$1:$S$45</definedName>
  </definedNames>
  <calcPr calcId="145621"/>
  <pivotCaches>
    <pivotCache cacheId="6" r:id="rId5"/>
    <pivotCache cacheId="7" r:id="rId6"/>
  </pivotCaches>
</workbook>
</file>

<file path=xl/calcChain.xml><?xml version="1.0" encoding="utf-8"?>
<calcChain xmlns="http://schemas.openxmlformats.org/spreadsheetml/2006/main">
  <c r="U3" i="3" l="1"/>
  <c r="U5" i="3"/>
  <c r="U7" i="3"/>
  <c r="V8" i="3"/>
  <c r="U9" i="3"/>
  <c r="V9" i="3"/>
  <c r="U11" i="3"/>
  <c r="V11" i="3"/>
  <c r="U13" i="3"/>
  <c r="V13" i="3"/>
  <c r="U15" i="3"/>
  <c r="V15" i="3"/>
  <c r="U17" i="3"/>
  <c r="V17" i="3"/>
  <c r="U19" i="3"/>
  <c r="V19" i="3"/>
  <c r="U21" i="3"/>
  <c r="S18" i="3"/>
  <c r="U18" i="3" s="1"/>
  <c r="T18" i="3"/>
  <c r="V18" i="3" s="1"/>
  <c r="S19" i="3"/>
  <c r="T19" i="3"/>
  <c r="S20" i="3"/>
  <c r="U20" i="3" s="1"/>
  <c r="T20" i="3"/>
  <c r="V20" i="3" s="1"/>
  <c r="S15" i="3"/>
  <c r="T15" i="3"/>
  <c r="S16" i="3"/>
  <c r="U16" i="3" s="1"/>
  <c r="T16" i="3"/>
  <c r="V16" i="3" s="1"/>
  <c r="S17" i="3"/>
  <c r="T17" i="3"/>
  <c r="S12" i="3"/>
  <c r="U12" i="3" s="1"/>
  <c r="T12" i="3"/>
  <c r="V12" i="3" s="1"/>
  <c r="S13" i="3"/>
  <c r="T13" i="3"/>
  <c r="S14" i="3"/>
  <c r="U14" i="3" s="1"/>
  <c r="T14" i="3"/>
  <c r="V14" i="3" s="1"/>
  <c r="S9" i="3"/>
  <c r="T9" i="3"/>
  <c r="S10" i="3"/>
  <c r="U10" i="3" s="1"/>
  <c r="T10" i="3"/>
  <c r="V10" i="3" s="1"/>
  <c r="S11" i="3"/>
  <c r="T11" i="3"/>
  <c r="S3" i="3"/>
  <c r="T3" i="3"/>
  <c r="V3" i="3" s="1"/>
  <c r="S4" i="3"/>
  <c r="U4" i="3" s="1"/>
  <c r="T4" i="3"/>
  <c r="V4" i="3" s="1"/>
  <c r="S5" i="3"/>
  <c r="T5" i="3"/>
  <c r="V5" i="3" s="1"/>
  <c r="S6" i="3"/>
  <c r="U6" i="3" s="1"/>
  <c r="T6" i="3"/>
  <c r="V6" i="3" s="1"/>
  <c r="S7" i="3"/>
  <c r="T7" i="3"/>
  <c r="V7" i="3" s="1"/>
  <c r="S8" i="3"/>
  <c r="U8" i="3" s="1"/>
  <c r="T8" i="3"/>
  <c r="S2" i="3"/>
  <c r="U2" i="3" s="1"/>
  <c r="T2" i="3"/>
  <c r="V2" i="3" s="1"/>
  <c r="T21" i="3"/>
  <c r="V21" i="3" s="1"/>
  <c r="S21" i="3"/>
  <c r="H5" i="2"/>
  <c r="H6" i="2"/>
  <c r="H7" i="2"/>
  <c r="H9" i="2"/>
  <c r="H10" i="2"/>
  <c r="H11" i="2"/>
  <c r="H12" i="2"/>
  <c r="G5" i="2"/>
  <c r="G6" i="2"/>
  <c r="G9" i="2"/>
  <c r="G10" i="2"/>
  <c r="G11" i="2"/>
  <c r="R25" i="1"/>
  <c r="S25" i="1"/>
  <c r="R23" i="1"/>
  <c r="S23" i="1"/>
  <c r="R3" i="1"/>
  <c r="S3" i="1"/>
  <c r="R4" i="1"/>
  <c r="S4" i="1"/>
  <c r="R2" i="1"/>
  <c r="S2" i="1"/>
  <c r="R6" i="1"/>
  <c r="S6" i="1"/>
  <c r="R5" i="1"/>
  <c r="S5" i="1"/>
  <c r="R7" i="1"/>
  <c r="S7" i="1"/>
  <c r="R11" i="1"/>
  <c r="S11" i="1"/>
  <c r="R12" i="1"/>
  <c r="S12" i="1"/>
  <c r="R13" i="1"/>
  <c r="S13" i="1"/>
  <c r="R16" i="1"/>
  <c r="S16" i="1"/>
  <c r="R14" i="1"/>
  <c r="S14" i="1"/>
  <c r="R15" i="1"/>
  <c r="S15" i="1"/>
  <c r="R18" i="1"/>
  <c r="S18" i="1"/>
  <c r="R17" i="1"/>
  <c r="S17" i="1"/>
  <c r="R19" i="1"/>
  <c r="S19" i="1"/>
  <c r="R20" i="1"/>
  <c r="S20" i="1"/>
  <c r="R22" i="1"/>
  <c r="S22" i="1"/>
  <c r="R21" i="1"/>
  <c r="S21" i="1"/>
  <c r="R8" i="1"/>
  <c r="S8" i="1"/>
  <c r="R9" i="1"/>
  <c r="S9" i="1"/>
  <c r="R10" i="1"/>
  <c r="S10" i="1"/>
  <c r="S24" i="1"/>
  <c r="R24" i="1"/>
</calcChain>
</file>

<file path=xl/sharedStrings.xml><?xml version="1.0" encoding="utf-8"?>
<sst xmlns="http://schemas.openxmlformats.org/spreadsheetml/2006/main" count="110" uniqueCount="76">
  <si>
    <t>SES Timestamp (ISO601)</t>
  </si>
  <si>
    <t>Dark Ref Integration Time</t>
  </si>
  <si>
    <t>Dark Ref 690 Counts</t>
  </si>
  <si>
    <t>Dark Ref 590 Counts</t>
  </si>
  <si>
    <t>Measure Ref Integration Time</t>
  </si>
  <si>
    <t>Measure Ref 690 Counts</t>
  </si>
  <si>
    <t>Measure Ref 590 Counts</t>
  </si>
  <si>
    <t>Luminescense Integration Time</t>
  </si>
  <si>
    <t>Luminescense 690 Counts</t>
  </si>
  <si>
    <t>Luminescense 590 Counts</t>
  </si>
  <si>
    <t>Fluorescense Integration Time</t>
  </si>
  <si>
    <t>Fluorescense 690 Counts</t>
  </si>
  <si>
    <t>Fluorescense 590 Counts</t>
  </si>
  <si>
    <t>Phosphorescense Integration Time</t>
  </si>
  <si>
    <t>Phosphorescense 690 Counts</t>
  </si>
  <si>
    <t>Phosphorescense 590 Counts</t>
  </si>
  <si>
    <t>Target Type</t>
  </si>
  <si>
    <t>2015-10-31T02:10:52.84</t>
  </si>
  <si>
    <t>2015-10-31T02:12:10.84</t>
  </si>
  <si>
    <t>2015-10-31T02:13:28.84</t>
  </si>
  <si>
    <t>2015-10-31T02:14:51.81</t>
  </si>
  <si>
    <t>2015-10-31T02:35:25.66</t>
  </si>
  <si>
    <t>leaf</t>
  </si>
  <si>
    <t>2015-10-31T02:36:43.70</t>
  </si>
  <si>
    <t>2015-10-31T02:38:01.80</t>
  </si>
  <si>
    <t>2015-10-31T02:39:24.82</t>
  </si>
  <si>
    <t>2015-10-31T02:59:42.65</t>
  </si>
  <si>
    <t>2015-10-31T03:01:00.61</t>
  </si>
  <si>
    <t>2015-10-31T03:02:20.56</t>
  </si>
  <si>
    <t>2015-10-31T03:03:43.54</t>
  </si>
  <si>
    <t>2015-10-31T03:05:06.79</t>
  </si>
  <si>
    <t>2015-10-31T03:06:29.90</t>
  </si>
  <si>
    <t>2015-10-31T03:16:41.95</t>
  </si>
  <si>
    <t>2015-10-31T03:17:59.85</t>
  </si>
  <si>
    <t>2015-10-31T03:19:17.91</t>
  </si>
  <si>
    <t>2015-10-31T03:20:40.14</t>
  </si>
  <si>
    <t>2015-10-31T03:22:03.35</t>
  </si>
  <si>
    <t>2015-10-31T03:23:26.42</t>
  </si>
  <si>
    <t>2015-10-31T03:34:10.20</t>
  </si>
  <si>
    <t>2015-10-31T03:35:28.21</t>
  </si>
  <si>
    <t>2015-10-31T03:36:46.17</t>
  </si>
  <si>
    <t>2015-10-31T03:38:09.16</t>
  </si>
  <si>
    <t>2015-10-31T03:39:32.21</t>
  </si>
  <si>
    <t>2015-10-31T03:40:55.26</t>
  </si>
  <si>
    <t>2015-10-31T03:49:26.93</t>
  </si>
  <si>
    <t>2015-10-31T03:50:45.13</t>
  </si>
  <si>
    <t>2015-10-31T03:52:03.37</t>
  </si>
  <si>
    <t>2015-10-31T03:53:26.57</t>
  </si>
  <si>
    <t>2015-10-31T03:54:49.91</t>
  </si>
  <si>
    <t>2015-10-31T03:56:13.29</t>
  </si>
  <si>
    <t>2015-10-31T04:05:42.74</t>
  </si>
  <si>
    <t>2015-10-31T04:07:00.69</t>
  </si>
  <si>
    <t>2015-10-31T04:08:18.68</t>
  </si>
  <si>
    <t>2015-10-31T04:09:41.66</t>
  </si>
  <si>
    <t>2015-10-31T04:11:04.88</t>
  </si>
  <si>
    <t>2015-10-31T04:12:28.56</t>
  </si>
  <si>
    <t>2015-10-31T04:23:01.82</t>
  </si>
  <si>
    <t>2015-10-31T04:24:19.86</t>
  </si>
  <si>
    <t>2015-10-31T04:25:37.86</t>
  </si>
  <si>
    <t>2015-10-31T04:27:00.88</t>
  </si>
  <si>
    <t>2015-10-31T04:28:24.69</t>
  </si>
  <si>
    <t>2015-10-31T04:29:47.13</t>
  </si>
  <si>
    <t>raw 690</t>
  </si>
  <si>
    <t>raw 590</t>
  </si>
  <si>
    <t>Grand Total</t>
  </si>
  <si>
    <t>Values</t>
  </si>
  <si>
    <t>Average of raw 690</t>
  </si>
  <si>
    <t>Average of raw 590</t>
  </si>
  <si>
    <t>yielded by scripts</t>
  </si>
  <si>
    <t>Area cm^2</t>
  </si>
  <si>
    <t>RAW data 690</t>
  </si>
  <si>
    <t>RAW data 590</t>
  </si>
  <si>
    <t>690counts per second</t>
  </si>
  <si>
    <t>590 counts per second</t>
  </si>
  <si>
    <t>Average of 690counts per second</t>
  </si>
  <si>
    <t>Average of 590 counts per 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</si>
</sst>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9" fontId="0" fillId="0" borderId="0" xfId="0" applyNumberFormat="1"/>
    <xf numFmtId="0" fontId="16" fillId="0" borderId="0" xfId="0" applyFont="1"/>
    <xf numFmtId="0" fontId="0" fillId="0" borderId="0" xfId="0" pivotButton="1"/>
    <xf numFmtId="0" fontId="16" fillId="33" borderId="10" xfId="0" applyFont="1" applyFill="1" applyBorder="1"/>
    <xf numFmtId="0" fontId="0" fillId="0" borderId="0" xfId="0" applyNumberFormat="1"/>
    <xf numFmtId="0" fontId="14" fillId="0" borderId="0" xfId="0" applyFont="1"/>
    <xf numFmtId="0" fontId="0" fillId="0" borderId="0" xfId="0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424.665038888888" createdVersion="4" refreshedVersion="4" minRefreshableVersion="3" recordCount="24">
  <cacheSource type="worksheet">
    <worksheetSource ref="A1:S25" sheet="1scalibration 10 thru 17 repeat"/>
  </cacheSource>
  <cacheFields count="19">
    <cacheField name="SES Timestamp (ISO601)" numFmtId="0">
      <sharedItems/>
    </cacheField>
    <cacheField name="Dark Ref Integration Time" numFmtId="0">
      <sharedItems containsSemiMixedTypes="0" containsString="0" containsNumber="1" containsInteger="1" minValue="1000" maxValue="1000"/>
    </cacheField>
    <cacheField name="Dark Ref 690 Counts" numFmtId="0">
      <sharedItems containsSemiMixedTypes="0" containsString="0" containsNumber="1" containsInteger="1" minValue="2" maxValue="4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1000" maxValue="1000"/>
    </cacheField>
    <cacheField name="Measure Ref 690 Counts" numFmtId="0">
      <sharedItems containsSemiMixedTypes="0" containsString="0" containsNumber="1" containsInteger="1" minValue="423" maxValue="444"/>
    </cacheField>
    <cacheField name="Measure Ref 590 Counts" numFmtId="0">
      <sharedItems containsSemiMixedTypes="0" containsString="0" containsNumber="1" containsInteger="1" minValue="1059" maxValue="1087"/>
    </cacheField>
    <cacheField name="Luminescense Integration Time" numFmtId="0">
      <sharedItems containsSemiMixedTypes="0" containsString="0" containsNumber="1" containsInteger="1" minValue="1000" maxValue="1000"/>
    </cacheField>
    <cacheField name="Luminescense 690 Counts" numFmtId="0">
      <sharedItems containsSemiMixedTypes="0" containsString="0" containsNumber="1" containsInteger="1" minValue="2" maxValue="5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1000" maxValue="1000"/>
    </cacheField>
    <cacheField name="Fluorescense 690 Counts" numFmtId="0">
      <sharedItems containsSemiMixedTypes="0" containsString="0" containsNumber="1" containsInteger="1" minValue="437" maxValue="858"/>
    </cacheField>
    <cacheField name="Fluorescense 590 Counts" numFmtId="0">
      <sharedItems containsSemiMixedTypes="0" containsString="0" containsNumber="1" containsInteger="1" minValue="1073" maxValue="1176"/>
    </cacheField>
    <cacheField name="Phosphorescense Integration Time" numFmtId="0">
      <sharedItems containsSemiMixedTypes="0" containsString="0" containsNumber="1" containsInteger="1" minValue="1000" maxValue="1000"/>
    </cacheField>
    <cacheField name="Phosphorescense 690 Counts" numFmtId="0">
      <sharedItems containsSemiMixedTypes="0" containsString="0" containsNumber="1" containsInteger="1" minValue="2" maxValue="6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 count="7">
        <s v="leaf"/>
        <n v="1"/>
        <n v="0.8"/>
        <n v="0.6"/>
        <n v="0.4"/>
        <n v="0.2"/>
        <n v="0"/>
      </sharedItems>
    </cacheField>
    <cacheField name="raw 690" numFmtId="0">
      <sharedItems containsSemiMixedTypes="0" containsString="0" containsNumber="1" containsInteger="1" minValue="-2" maxValue="418"/>
    </cacheField>
    <cacheField name="raw 590" numFmtId="0">
      <sharedItems containsSemiMixedTypes="0" containsString="0" containsNumber="1" containsInteger="1" minValue="1" maxValue="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424.686922685185" createdVersion="4" refreshedVersion="4" minRefreshableVersion="3" recordCount="20">
  <cacheSource type="worksheet">
    <worksheetSource ref="A1:V21" sheet="2 s"/>
  </cacheSource>
  <cacheFields count="22">
    <cacheField name="SES Timestamp (ISO601)" numFmtId="0">
      <sharedItems/>
    </cacheField>
    <cacheField name="Dark Ref Integration Time" numFmtId="0">
      <sharedItems containsSemiMixedTypes="0" containsString="0" containsNumber="1" containsInteger="1" minValue="2000" maxValue="2000"/>
    </cacheField>
    <cacheField name="Dark Ref 690 Counts" numFmtId="0">
      <sharedItems containsSemiMixedTypes="0" containsString="0" containsNumber="1" containsInteger="1" minValue="6" maxValue="8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2000" maxValue="2000"/>
    </cacheField>
    <cacheField name="Measure Ref 690 Counts" numFmtId="0">
      <sharedItems containsSemiMixedTypes="0" containsString="0" containsNumber="1" containsInteger="1" minValue="850" maxValue="889"/>
    </cacheField>
    <cacheField name="Measure Ref 590 Counts" numFmtId="0">
      <sharedItems containsSemiMixedTypes="0" containsString="0" containsNumber="1" containsInteger="1" minValue="2116" maxValue="2176"/>
    </cacheField>
    <cacheField name="Luminescense Integration Time" numFmtId="0">
      <sharedItems containsSemiMixedTypes="0" containsString="0" containsNumber="1" containsInteger="1" minValue="2000" maxValue="2000"/>
    </cacheField>
    <cacheField name="Luminescense 690 Counts" numFmtId="0">
      <sharedItems containsSemiMixedTypes="0" containsString="0" containsNumber="1" containsInteger="1" minValue="5" maxValue="8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2000" maxValue="2000"/>
    </cacheField>
    <cacheField name="Fluorescense 690 Counts" numFmtId="0">
      <sharedItems containsSemiMixedTypes="0" containsString="0" containsNumber="1" containsInteger="1" minValue="889" maxValue="1943"/>
    </cacheField>
    <cacheField name="Fluorescense 590 Counts" numFmtId="0">
      <sharedItems containsSemiMixedTypes="0" containsString="0" containsNumber="1" containsInteger="1" minValue="2138" maxValue="2335"/>
    </cacheField>
    <cacheField name="Phosphorescense Integration Time" numFmtId="0">
      <sharedItems containsSemiMixedTypes="0" containsString="0" containsNumber="1" containsInteger="1" minValue="2000" maxValue="2000"/>
    </cacheField>
    <cacheField name="Phosphorescense 690 Counts" numFmtId="0">
      <sharedItems containsSemiMixedTypes="0" containsString="0" containsNumber="1" containsInteger="1" minValue="5" maxValue="10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 count="7">
        <s v="leaf"/>
        <n v="1"/>
        <n v="0.8"/>
        <n v="0.6"/>
        <n v="0.4"/>
        <n v="0.2"/>
        <n v="0"/>
      </sharedItems>
    </cacheField>
    <cacheField name="Area cm^2" numFmtId="0">
      <sharedItems containsMixedTypes="1" containsNumber="1" minValue="0" maxValue="4.92224884"/>
    </cacheField>
    <cacheField name="RAW data 690" numFmtId="0">
      <sharedItems containsSemiMixedTypes="0" containsString="0" containsNumber="1" containsInteger="1" minValue="31" maxValue="1075"/>
    </cacheField>
    <cacheField name="RAW data 590" numFmtId="0">
      <sharedItems containsSemiMixedTypes="0" containsString="0" containsNumber="1" containsInteger="1" minValue="-4" maxValue="179"/>
    </cacheField>
    <cacheField name="690counts per second" numFmtId="0">
      <sharedItems containsSemiMixedTypes="0" containsString="0" containsNumber="1" minValue="15.5" maxValue="537.5"/>
    </cacheField>
    <cacheField name="590 counts per second" numFmtId="0">
      <sharedItems containsSemiMixedTypes="0" containsString="0" containsNumber="1" minValue="-2" maxValue="89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s v="2015-10-31T02:38:01.80"/>
    <n v="1000"/>
    <n v="3"/>
    <n v="1"/>
    <n v="1000"/>
    <n v="440"/>
    <n v="1070"/>
    <n v="1000"/>
    <n v="2"/>
    <n v="1"/>
    <n v="1000"/>
    <n v="858"/>
    <n v="1073"/>
    <n v="1000"/>
    <n v="3"/>
    <n v="0"/>
    <x v="0"/>
    <n v="418"/>
    <n v="3"/>
  </r>
  <r>
    <s v="2015-10-31T02:35:25.66"/>
    <n v="1000"/>
    <n v="3"/>
    <n v="1"/>
    <n v="1000"/>
    <n v="442"/>
    <n v="1064"/>
    <n v="1000"/>
    <n v="3"/>
    <n v="0"/>
    <n v="1000"/>
    <n v="827"/>
    <n v="1074"/>
    <n v="1000"/>
    <n v="4"/>
    <n v="0"/>
    <x v="0"/>
    <n v="385"/>
    <n v="10"/>
  </r>
  <r>
    <s v="2015-10-31T02:36:43.70"/>
    <n v="1000"/>
    <n v="3"/>
    <n v="1"/>
    <n v="1000"/>
    <n v="434"/>
    <n v="1065"/>
    <n v="1000"/>
    <n v="3"/>
    <n v="1"/>
    <n v="1000"/>
    <n v="831"/>
    <n v="1083"/>
    <n v="1000"/>
    <n v="4"/>
    <n v="1"/>
    <x v="0"/>
    <n v="397"/>
    <n v="18"/>
  </r>
  <r>
    <s v="2015-10-31T03:01:00.61"/>
    <n v="1000"/>
    <n v="3"/>
    <n v="0"/>
    <n v="1000"/>
    <n v="425"/>
    <n v="1072"/>
    <n v="1000"/>
    <n v="3"/>
    <n v="1"/>
    <n v="1000"/>
    <n v="483"/>
    <n v="1109"/>
    <n v="1000"/>
    <n v="3"/>
    <n v="0"/>
    <x v="1"/>
    <n v="58"/>
    <n v="37"/>
  </r>
  <r>
    <s v="2015-10-31T02:59:42.65"/>
    <n v="1000"/>
    <n v="3"/>
    <n v="0"/>
    <n v="1000"/>
    <n v="433"/>
    <n v="1059"/>
    <n v="1000"/>
    <n v="4"/>
    <n v="1"/>
    <n v="1000"/>
    <n v="490"/>
    <n v="1112"/>
    <n v="1000"/>
    <n v="2"/>
    <n v="0"/>
    <x v="1"/>
    <n v="57"/>
    <n v="53"/>
  </r>
  <r>
    <s v="2015-10-31T03:02:20.56"/>
    <n v="1000"/>
    <n v="2"/>
    <n v="0"/>
    <n v="1000"/>
    <n v="423"/>
    <n v="1059"/>
    <n v="1000"/>
    <n v="4"/>
    <n v="0"/>
    <n v="1000"/>
    <n v="490"/>
    <n v="1124"/>
    <n v="1000"/>
    <n v="3"/>
    <n v="0"/>
    <x v="1"/>
    <n v="67"/>
    <n v="65"/>
  </r>
  <r>
    <s v="2015-10-31T04:23:01.82"/>
    <n v="1000"/>
    <n v="3"/>
    <n v="0"/>
    <n v="1000"/>
    <n v="432"/>
    <n v="1074"/>
    <n v="1000"/>
    <n v="2"/>
    <n v="1"/>
    <n v="1000"/>
    <n v="526"/>
    <n v="1162"/>
    <n v="1000"/>
    <n v="4"/>
    <n v="0"/>
    <x v="1"/>
    <n v="94"/>
    <n v="88"/>
  </r>
  <r>
    <s v="2015-10-31T04:24:19.86"/>
    <n v="1000"/>
    <n v="3"/>
    <n v="0"/>
    <n v="1000"/>
    <n v="423"/>
    <n v="1060"/>
    <n v="1000"/>
    <n v="2"/>
    <n v="1"/>
    <n v="1000"/>
    <n v="529"/>
    <n v="1149"/>
    <n v="1000"/>
    <n v="3"/>
    <n v="1"/>
    <x v="1"/>
    <n v="106"/>
    <n v="89"/>
  </r>
  <r>
    <s v="2015-10-31T04:25:37.86"/>
    <n v="1000"/>
    <n v="4"/>
    <n v="1"/>
    <n v="1000"/>
    <n v="433"/>
    <n v="1079"/>
    <n v="1000"/>
    <n v="3"/>
    <n v="0"/>
    <n v="1000"/>
    <n v="531"/>
    <n v="1176"/>
    <n v="1000"/>
    <n v="3"/>
    <n v="0"/>
    <x v="1"/>
    <n v="98"/>
    <n v="97"/>
  </r>
  <r>
    <s v="2015-10-31T03:16:41.95"/>
    <n v="1000"/>
    <n v="2"/>
    <n v="0"/>
    <n v="1000"/>
    <n v="425"/>
    <n v="1083"/>
    <n v="1000"/>
    <n v="2"/>
    <n v="0"/>
    <n v="1000"/>
    <n v="542"/>
    <n v="1139"/>
    <n v="1000"/>
    <n v="2"/>
    <n v="1"/>
    <x v="2"/>
    <n v="117"/>
    <n v="56"/>
  </r>
  <r>
    <s v="2015-10-31T03:17:59.85"/>
    <n v="1000"/>
    <n v="3"/>
    <n v="0"/>
    <n v="1000"/>
    <n v="430"/>
    <n v="1074"/>
    <n v="1000"/>
    <n v="4"/>
    <n v="1"/>
    <n v="1000"/>
    <n v="528"/>
    <n v="1159"/>
    <n v="1000"/>
    <n v="3"/>
    <n v="0"/>
    <x v="2"/>
    <n v="98"/>
    <n v="85"/>
  </r>
  <r>
    <s v="2015-10-31T03:19:17.91"/>
    <n v="1000"/>
    <n v="2"/>
    <n v="0"/>
    <n v="1000"/>
    <n v="425"/>
    <n v="1065"/>
    <n v="1000"/>
    <n v="2"/>
    <n v="1"/>
    <n v="1000"/>
    <n v="523"/>
    <n v="1153"/>
    <n v="1000"/>
    <n v="3"/>
    <n v="0"/>
    <x v="2"/>
    <n v="98"/>
    <n v="88"/>
  </r>
  <r>
    <s v="2015-10-31T03:35:28.21"/>
    <n v="1000"/>
    <n v="2"/>
    <n v="1"/>
    <n v="1000"/>
    <n v="432"/>
    <n v="1065"/>
    <n v="1000"/>
    <n v="2"/>
    <n v="1"/>
    <n v="1000"/>
    <n v="518"/>
    <n v="1136"/>
    <n v="1000"/>
    <n v="3"/>
    <n v="0"/>
    <x v="3"/>
    <n v="86"/>
    <n v="71"/>
  </r>
  <r>
    <s v="2015-10-31T03:36:46.17"/>
    <n v="1000"/>
    <n v="3"/>
    <n v="1"/>
    <n v="1000"/>
    <n v="437"/>
    <n v="1083"/>
    <n v="1000"/>
    <n v="4"/>
    <n v="0"/>
    <n v="1000"/>
    <n v="519"/>
    <n v="1157"/>
    <n v="1000"/>
    <n v="4"/>
    <n v="1"/>
    <x v="3"/>
    <n v="82"/>
    <n v="74"/>
  </r>
  <r>
    <s v="2015-10-31T03:34:10.20"/>
    <n v="1000"/>
    <n v="2"/>
    <n v="1"/>
    <n v="1000"/>
    <n v="431"/>
    <n v="1075"/>
    <n v="1000"/>
    <n v="4"/>
    <n v="0"/>
    <n v="1000"/>
    <n v="506"/>
    <n v="1161"/>
    <n v="1000"/>
    <n v="3"/>
    <n v="0"/>
    <x v="3"/>
    <n v="75"/>
    <n v="86"/>
  </r>
  <r>
    <s v="2015-10-31T03:50:45.13"/>
    <n v="1000"/>
    <n v="3"/>
    <n v="1"/>
    <n v="1000"/>
    <n v="444"/>
    <n v="1071"/>
    <n v="1000"/>
    <n v="3"/>
    <n v="1"/>
    <n v="1000"/>
    <n v="490"/>
    <n v="1139"/>
    <n v="1000"/>
    <n v="3"/>
    <n v="0"/>
    <x v="4"/>
    <n v="46"/>
    <n v="68"/>
  </r>
  <r>
    <s v="2015-10-31T03:49:26.93"/>
    <n v="1000"/>
    <n v="4"/>
    <n v="0"/>
    <n v="1000"/>
    <n v="433"/>
    <n v="1087"/>
    <n v="1000"/>
    <n v="3"/>
    <n v="0"/>
    <n v="1000"/>
    <n v="503"/>
    <n v="1158"/>
    <n v="1000"/>
    <n v="3"/>
    <n v="0"/>
    <x v="4"/>
    <n v="70"/>
    <n v="71"/>
  </r>
  <r>
    <s v="2015-10-31T03:52:03.37"/>
    <n v="1000"/>
    <n v="2"/>
    <n v="0"/>
    <n v="1000"/>
    <n v="436"/>
    <n v="1077"/>
    <n v="1000"/>
    <n v="5"/>
    <n v="0"/>
    <n v="1000"/>
    <n v="506"/>
    <n v="1149"/>
    <n v="1000"/>
    <n v="2"/>
    <n v="0"/>
    <x v="4"/>
    <n v="70"/>
    <n v="72"/>
  </r>
  <r>
    <s v="2015-10-31T04:05:42.74"/>
    <n v="1000"/>
    <n v="3"/>
    <n v="0"/>
    <n v="1000"/>
    <n v="437"/>
    <n v="1079"/>
    <n v="1000"/>
    <n v="3"/>
    <n v="0"/>
    <n v="1000"/>
    <n v="471"/>
    <n v="1122"/>
    <n v="1000"/>
    <n v="3"/>
    <n v="0"/>
    <x v="5"/>
    <n v="34"/>
    <n v="43"/>
  </r>
  <r>
    <s v="2015-10-31T04:08:18.68"/>
    <n v="1000"/>
    <n v="2"/>
    <n v="0"/>
    <n v="1000"/>
    <n v="428"/>
    <n v="1069"/>
    <n v="1000"/>
    <n v="4"/>
    <n v="0"/>
    <n v="1000"/>
    <n v="473"/>
    <n v="1113"/>
    <n v="1000"/>
    <n v="3"/>
    <n v="0"/>
    <x v="5"/>
    <n v="45"/>
    <n v="44"/>
  </r>
  <r>
    <s v="2015-10-31T04:07:00.69"/>
    <n v="1000"/>
    <n v="3"/>
    <n v="0"/>
    <n v="1000"/>
    <n v="432"/>
    <n v="1072"/>
    <n v="1000"/>
    <n v="3"/>
    <n v="0"/>
    <n v="1000"/>
    <n v="472"/>
    <n v="1133"/>
    <n v="1000"/>
    <n v="2"/>
    <n v="0"/>
    <x v="5"/>
    <n v="40"/>
    <n v="61"/>
  </r>
  <r>
    <s v="2015-10-31T02:13:28.84"/>
    <n v="1000"/>
    <n v="3"/>
    <n v="0"/>
    <n v="1000"/>
    <n v="435"/>
    <n v="1079"/>
    <n v="1000"/>
    <n v="2"/>
    <n v="0"/>
    <n v="1000"/>
    <n v="439"/>
    <n v="1080"/>
    <n v="1000"/>
    <n v="4"/>
    <n v="0"/>
    <x v="6"/>
    <n v="4"/>
    <n v="1"/>
  </r>
  <r>
    <s v="2015-10-31T02:10:52.84"/>
    <n v="1000"/>
    <n v="3"/>
    <n v="0"/>
    <n v="1000"/>
    <n v="439"/>
    <n v="1072"/>
    <n v="1000"/>
    <n v="3"/>
    <n v="0"/>
    <n v="1000"/>
    <n v="437"/>
    <n v="1102"/>
    <n v="1000"/>
    <n v="3"/>
    <n v="1"/>
    <x v="6"/>
    <n v="-2"/>
    <n v="30"/>
  </r>
  <r>
    <s v="2015-10-31T02:12:10.84"/>
    <n v="1000"/>
    <n v="3"/>
    <n v="1"/>
    <n v="1000"/>
    <n v="437"/>
    <n v="1062"/>
    <n v="1000"/>
    <n v="3"/>
    <n v="0"/>
    <n v="1000"/>
    <n v="437"/>
    <n v="1101"/>
    <n v="1000"/>
    <n v="6"/>
    <n v="0"/>
    <x v="6"/>
    <n v="0"/>
    <n v="3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s v="2015-10-31T02:39:24.82"/>
    <n v="2000"/>
    <n v="7"/>
    <n v="0"/>
    <n v="2000"/>
    <n v="868"/>
    <n v="2142"/>
    <n v="2000"/>
    <n v="7"/>
    <n v="1"/>
    <n v="2000"/>
    <n v="1943"/>
    <n v="2138"/>
    <n v="2000"/>
    <n v="8"/>
    <n v="0"/>
    <x v="0"/>
    <s v="leaf"/>
    <n v="1075"/>
    <n v="-4"/>
    <n v="537.5"/>
    <n v="-2"/>
  </r>
  <r>
    <s v="2015-10-31T03:03:43.54"/>
    <n v="2000"/>
    <n v="6"/>
    <n v="0"/>
    <n v="2000"/>
    <n v="855"/>
    <n v="2124"/>
    <n v="2000"/>
    <n v="6"/>
    <n v="0"/>
    <n v="2000"/>
    <n v="983"/>
    <n v="2221"/>
    <n v="2000"/>
    <n v="6"/>
    <n v="1"/>
    <x v="1"/>
    <n v="4.92224884"/>
    <n v="128"/>
    <n v="97"/>
    <n v="64"/>
    <n v="48.5"/>
  </r>
  <r>
    <s v="2015-10-31T03:05:06.79"/>
    <n v="2000"/>
    <n v="7"/>
    <n v="1"/>
    <n v="2000"/>
    <n v="877"/>
    <n v="2116"/>
    <n v="2000"/>
    <n v="7"/>
    <n v="0"/>
    <n v="2000"/>
    <n v="955"/>
    <n v="2225"/>
    <n v="2000"/>
    <n v="7"/>
    <n v="0"/>
    <x v="1"/>
    <n v="4.92224884"/>
    <n v="78"/>
    <n v="109"/>
    <n v="39"/>
    <n v="54.5"/>
  </r>
  <r>
    <s v="2015-10-31T03:06:29.90"/>
    <n v="2000"/>
    <n v="6"/>
    <n v="0"/>
    <n v="2000"/>
    <n v="850"/>
    <n v="2126"/>
    <n v="2000"/>
    <n v="6"/>
    <n v="0"/>
    <n v="2000"/>
    <n v="973"/>
    <n v="2242"/>
    <n v="2000"/>
    <n v="7"/>
    <n v="0"/>
    <x v="1"/>
    <n v="4.92224884"/>
    <n v="123"/>
    <n v="116"/>
    <n v="61.5"/>
    <n v="58"/>
  </r>
  <r>
    <s v="2015-10-31T04:27:00.88"/>
    <n v="2000"/>
    <n v="6"/>
    <n v="1"/>
    <n v="2000"/>
    <n v="888"/>
    <n v="2144"/>
    <n v="2000"/>
    <n v="7"/>
    <n v="0"/>
    <n v="2000"/>
    <n v="1059"/>
    <n v="2323"/>
    <n v="2000"/>
    <n v="7"/>
    <n v="1"/>
    <x v="1"/>
    <n v="4.92224884"/>
    <n v="171"/>
    <n v="179"/>
    <n v="85.5"/>
    <n v="89.5"/>
  </r>
  <r>
    <s v="2015-10-31T04:28:24.69"/>
    <n v="2000"/>
    <n v="7"/>
    <n v="0"/>
    <n v="2000"/>
    <n v="854"/>
    <n v="2138"/>
    <n v="2000"/>
    <n v="8"/>
    <n v="0"/>
    <n v="2000"/>
    <n v="1054"/>
    <n v="2295"/>
    <n v="2000"/>
    <n v="9"/>
    <n v="0"/>
    <x v="1"/>
    <n v="4.92224884"/>
    <n v="200"/>
    <n v="157"/>
    <n v="100"/>
    <n v="78.5"/>
  </r>
  <r>
    <s v="2015-10-31T04:29:47.13"/>
    <n v="2000"/>
    <n v="6"/>
    <n v="1"/>
    <n v="2000"/>
    <n v="861"/>
    <n v="2132"/>
    <n v="2000"/>
    <n v="8"/>
    <n v="0"/>
    <n v="2000"/>
    <n v="1047"/>
    <n v="2307"/>
    <n v="2000"/>
    <n v="7"/>
    <n v="0"/>
    <x v="1"/>
    <n v="4.92224884"/>
    <n v="186"/>
    <n v="175"/>
    <n v="93"/>
    <n v="87.5"/>
  </r>
  <r>
    <s v="2015-10-31T03:20:40.14"/>
    <n v="2000"/>
    <n v="7"/>
    <n v="0"/>
    <n v="2000"/>
    <n v="872"/>
    <n v="2154"/>
    <n v="2000"/>
    <n v="6"/>
    <n v="0"/>
    <n v="2000"/>
    <n v="1065"/>
    <n v="2333"/>
    <n v="2000"/>
    <n v="7"/>
    <n v="0"/>
    <x v="2"/>
    <n v="4.0223921300000001"/>
    <n v="193"/>
    <n v="179"/>
    <n v="96.5"/>
    <n v="89.5"/>
  </r>
  <r>
    <s v="2015-10-31T03:22:03.35"/>
    <n v="2000"/>
    <n v="6"/>
    <n v="0"/>
    <n v="2000"/>
    <n v="870"/>
    <n v="2162"/>
    <n v="2000"/>
    <n v="7"/>
    <n v="0"/>
    <n v="2000"/>
    <n v="1053"/>
    <n v="2316"/>
    <n v="2000"/>
    <n v="6"/>
    <n v="0"/>
    <x v="2"/>
    <n v="4.0223921300000001"/>
    <n v="183"/>
    <n v="154"/>
    <n v="91.5"/>
    <n v="77"/>
  </r>
  <r>
    <s v="2015-10-31T03:23:26.42"/>
    <n v="2000"/>
    <n v="7"/>
    <n v="0"/>
    <n v="2000"/>
    <n v="871"/>
    <n v="2171"/>
    <n v="2000"/>
    <n v="7"/>
    <n v="0"/>
    <n v="2000"/>
    <n v="1069"/>
    <n v="2335"/>
    <n v="2000"/>
    <n v="7"/>
    <n v="0"/>
    <x v="2"/>
    <n v="4.0223921300000001"/>
    <n v="198"/>
    <n v="164"/>
    <n v="99"/>
    <n v="82"/>
  </r>
  <r>
    <s v="2015-10-31T03:38:09.16"/>
    <n v="2000"/>
    <n v="8"/>
    <n v="0"/>
    <n v="2000"/>
    <n v="868"/>
    <n v="2152"/>
    <n v="2000"/>
    <n v="6"/>
    <n v="0"/>
    <n v="2000"/>
    <n v="1044"/>
    <n v="2301"/>
    <n v="2000"/>
    <n v="7"/>
    <n v="0"/>
    <x v="3"/>
    <n v="3.0136486800000002"/>
    <n v="176"/>
    <n v="149"/>
    <n v="88"/>
    <n v="74.5"/>
  </r>
  <r>
    <s v="2015-10-31T03:39:32.21"/>
    <n v="2000"/>
    <n v="6"/>
    <n v="0"/>
    <n v="2000"/>
    <n v="886"/>
    <n v="2132"/>
    <n v="2000"/>
    <n v="7"/>
    <n v="0"/>
    <n v="2000"/>
    <n v="1029"/>
    <n v="2295"/>
    <n v="2000"/>
    <n v="6"/>
    <n v="1"/>
    <x v="3"/>
    <n v="3.0136486800000002"/>
    <n v="143"/>
    <n v="163"/>
    <n v="71.5"/>
    <n v="81.5"/>
  </r>
  <r>
    <s v="2015-10-31T03:40:55.26"/>
    <n v="2000"/>
    <n v="6"/>
    <n v="0"/>
    <n v="2000"/>
    <n v="859"/>
    <n v="2117"/>
    <n v="2000"/>
    <n v="7"/>
    <n v="0"/>
    <n v="2000"/>
    <n v="1046"/>
    <n v="2291"/>
    <n v="2000"/>
    <n v="7"/>
    <n v="0"/>
    <x v="3"/>
    <n v="3.0136486800000002"/>
    <n v="187"/>
    <n v="174"/>
    <n v="93.5"/>
    <n v="87"/>
  </r>
  <r>
    <s v="2015-10-31T03:53:26.57"/>
    <n v="2000"/>
    <n v="7"/>
    <n v="0"/>
    <n v="2000"/>
    <n v="889"/>
    <n v="2147"/>
    <n v="2000"/>
    <n v="6"/>
    <n v="1"/>
    <n v="2000"/>
    <n v="1029"/>
    <n v="2321"/>
    <n v="2000"/>
    <n v="10"/>
    <n v="0"/>
    <x v="4"/>
    <n v="1.9837312000000002"/>
    <n v="140"/>
    <n v="174"/>
    <n v="70"/>
    <n v="87"/>
  </r>
  <r>
    <s v="2015-10-31T03:54:49.91"/>
    <n v="2000"/>
    <n v="6"/>
    <n v="0"/>
    <n v="2000"/>
    <n v="865"/>
    <n v="2140"/>
    <n v="2000"/>
    <n v="5"/>
    <n v="0"/>
    <n v="2000"/>
    <n v="1015"/>
    <n v="2318"/>
    <n v="2000"/>
    <n v="7"/>
    <n v="1"/>
    <x v="4"/>
    <n v="1.9837312000000002"/>
    <n v="150"/>
    <n v="178"/>
    <n v="75"/>
    <n v="89"/>
  </r>
  <r>
    <s v="2015-10-31T03:56:13.29"/>
    <n v="2000"/>
    <n v="6"/>
    <n v="0"/>
    <n v="2000"/>
    <n v="883"/>
    <n v="2167"/>
    <n v="2000"/>
    <n v="5"/>
    <n v="0"/>
    <n v="2000"/>
    <n v="1029"/>
    <n v="2327"/>
    <n v="2000"/>
    <n v="5"/>
    <n v="1"/>
    <x v="4"/>
    <n v="1.9837312000000002"/>
    <n v="146"/>
    <n v="160"/>
    <n v="73"/>
    <n v="80"/>
  </r>
  <r>
    <s v="2015-10-31T04:09:41.66"/>
    <n v="2000"/>
    <n v="8"/>
    <n v="0"/>
    <n v="2000"/>
    <n v="861"/>
    <n v="2176"/>
    <n v="2000"/>
    <n v="7"/>
    <n v="0"/>
    <n v="2000"/>
    <n v="951"/>
    <n v="2283"/>
    <n v="2000"/>
    <n v="7"/>
    <n v="1"/>
    <x v="5"/>
    <n v="1.0043874400000001"/>
    <n v="90"/>
    <n v="107"/>
    <n v="45"/>
    <n v="53.5"/>
  </r>
  <r>
    <s v="2015-10-31T04:11:04.88"/>
    <n v="2000"/>
    <n v="8"/>
    <n v="0"/>
    <n v="2000"/>
    <n v="851"/>
    <n v="2137"/>
    <n v="2000"/>
    <n v="6"/>
    <n v="0"/>
    <n v="2000"/>
    <n v="956"/>
    <n v="2261"/>
    <n v="2000"/>
    <n v="8"/>
    <n v="1"/>
    <x v="5"/>
    <n v="1.0043874400000001"/>
    <n v="105"/>
    <n v="124"/>
    <n v="52.5"/>
    <n v="62"/>
  </r>
  <r>
    <s v="2015-10-31T04:12:28.56"/>
    <n v="2000"/>
    <n v="6"/>
    <n v="0"/>
    <n v="2000"/>
    <n v="869"/>
    <n v="2132"/>
    <n v="2000"/>
    <n v="7"/>
    <n v="0"/>
    <n v="2000"/>
    <n v="956"/>
    <n v="2272"/>
    <n v="2000"/>
    <n v="6"/>
    <n v="0"/>
    <x v="5"/>
    <n v="1.0043874400000001"/>
    <n v="87"/>
    <n v="140"/>
    <n v="43.5"/>
    <n v="70"/>
  </r>
  <r>
    <s v="2015-10-31T02:14:51.81"/>
    <n v="2000"/>
    <n v="8"/>
    <n v="1"/>
    <n v="2000"/>
    <n v="858"/>
    <n v="2128"/>
    <n v="2000"/>
    <n v="8"/>
    <n v="0"/>
    <n v="2000"/>
    <n v="889"/>
    <n v="2178"/>
    <n v="2000"/>
    <n v="7"/>
    <n v="1"/>
    <x v="6"/>
    <n v="0"/>
    <n v="31"/>
    <n v="50"/>
    <n v="15.5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C12" firstHeaderRow="1" firstDataRow="2" firstDataCol="1"/>
  <pivotFields count="19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8">
        <item x="6"/>
        <item x="5"/>
        <item x="4"/>
        <item x="3"/>
        <item x="2"/>
        <item x="1"/>
        <item x="0"/>
        <item t="default"/>
      </items>
    </pivotField>
    <pivotField dataField="1" compact="0" outline="0" showAll="0"/>
    <pivotField dataField="1" compact="0" outline="0" showAll="0"/>
  </pivotFields>
  <rowFields count="1">
    <field x="1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raw 690" fld="17" subtotal="average" baseField="16" baseItem="0"/>
    <dataField name="Average of raw 590" fld="18" subtotal="average" baseField="1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6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B2:D11" firstHeaderRow="1" firstDataRow="2" firstDataCol="1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descending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1">
    <field x="1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690counts per second" fld="20" subtotal="average" baseField="16" baseItem="0"/>
    <dataField name="Average of 590 counts per second" fld="21" subtotal="average" baseField="1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L32" sqref="L32"/>
    </sheetView>
  </sheetViews>
  <sheetFormatPr defaultRowHeight="15" x14ac:dyDescent="0.25"/>
  <cols>
    <col min="6" max="7" width="9.140625" style="2"/>
    <col min="12" max="13" width="9.140625" style="2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62</v>
      </c>
      <c r="S1" t="s">
        <v>63</v>
      </c>
    </row>
    <row r="2" spans="1:19" x14ac:dyDescent="0.25">
      <c r="A2" t="s">
        <v>24</v>
      </c>
      <c r="B2">
        <v>1000</v>
      </c>
      <c r="C2">
        <v>3</v>
      </c>
      <c r="D2">
        <v>1</v>
      </c>
      <c r="E2">
        <v>1000</v>
      </c>
      <c r="F2" s="2">
        <v>440</v>
      </c>
      <c r="G2" s="2">
        <v>1070</v>
      </c>
      <c r="H2">
        <v>1000</v>
      </c>
      <c r="I2">
        <v>2</v>
      </c>
      <c r="J2">
        <v>1</v>
      </c>
      <c r="K2">
        <v>1000</v>
      </c>
      <c r="L2" s="2">
        <v>858</v>
      </c>
      <c r="M2" s="2">
        <v>1073</v>
      </c>
      <c r="N2">
        <v>1000</v>
      </c>
      <c r="O2">
        <v>3</v>
      </c>
      <c r="P2">
        <v>0</v>
      </c>
      <c r="Q2" t="s">
        <v>22</v>
      </c>
      <c r="R2">
        <f t="shared" ref="R2:R25" si="0">L2-F2</f>
        <v>418</v>
      </c>
      <c r="S2">
        <f t="shared" ref="S2:S25" si="1">M2-G2</f>
        <v>3</v>
      </c>
    </row>
    <row r="3" spans="1:19" x14ac:dyDescent="0.25">
      <c r="A3" t="s">
        <v>21</v>
      </c>
      <c r="B3">
        <v>1000</v>
      </c>
      <c r="C3">
        <v>3</v>
      </c>
      <c r="D3">
        <v>1</v>
      </c>
      <c r="E3">
        <v>1000</v>
      </c>
      <c r="F3" s="2">
        <v>442</v>
      </c>
      <c r="G3" s="2">
        <v>1064</v>
      </c>
      <c r="H3">
        <v>1000</v>
      </c>
      <c r="I3">
        <v>3</v>
      </c>
      <c r="J3">
        <v>0</v>
      </c>
      <c r="K3">
        <v>1000</v>
      </c>
      <c r="L3" s="2">
        <v>827</v>
      </c>
      <c r="M3" s="2">
        <v>1074</v>
      </c>
      <c r="N3">
        <v>1000</v>
      </c>
      <c r="O3">
        <v>4</v>
      </c>
      <c r="P3">
        <v>0</v>
      </c>
      <c r="Q3" t="s">
        <v>22</v>
      </c>
      <c r="R3">
        <f t="shared" si="0"/>
        <v>385</v>
      </c>
      <c r="S3">
        <f t="shared" si="1"/>
        <v>10</v>
      </c>
    </row>
    <row r="4" spans="1:19" x14ac:dyDescent="0.25">
      <c r="A4" t="s">
        <v>23</v>
      </c>
      <c r="B4">
        <v>1000</v>
      </c>
      <c r="C4">
        <v>3</v>
      </c>
      <c r="D4">
        <v>1</v>
      </c>
      <c r="E4">
        <v>1000</v>
      </c>
      <c r="F4" s="2">
        <v>434</v>
      </c>
      <c r="G4" s="2">
        <v>1065</v>
      </c>
      <c r="H4">
        <v>1000</v>
      </c>
      <c r="I4">
        <v>3</v>
      </c>
      <c r="J4">
        <v>1</v>
      </c>
      <c r="K4">
        <v>1000</v>
      </c>
      <c r="L4" s="2">
        <v>831</v>
      </c>
      <c r="M4" s="2">
        <v>1083</v>
      </c>
      <c r="N4">
        <v>1000</v>
      </c>
      <c r="O4">
        <v>4</v>
      </c>
      <c r="P4">
        <v>1</v>
      </c>
      <c r="Q4" t="s">
        <v>22</v>
      </c>
      <c r="R4">
        <f t="shared" si="0"/>
        <v>397</v>
      </c>
      <c r="S4">
        <f t="shared" si="1"/>
        <v>18</v>
      </c>
    </row>
    <row r="5" spans="1:19" x14ac:dyDescent="0.25">
      <c r="A5" t="s">
        <v>27</v>
      </c>
      <c r="B5">
        <v>1000</v>
      </c>
      <c r="C5">
        <v>3</v>
      </c>
      <c r="D5">
        <v>0</v>
      </c>
      <c r="E5">
        <v>1000</v>
      </c>
      <c r="F5" s="2">
        <v>425</v>
      </c>
      <c r="G5" s="2">
        <v>1072</v>
      </c>
      <c r="H5">
        <v>1000</v>
      </c>
      <c r="I5">
        <v>3</v>
      </c>
      <c r="J5">
        <v>1</v>
      </c>
      <c r="K5">
        <v>1000</v>
      </c>
      <c r="L5" s="2">
        <v>483</v>
      </c>
      <c r="M5" s="2">
        <v>1109</v>
      </c>
      <c r="N5">
        <v>1000</v>
      </c>
      <c r="O5">
        <v>3</v>
      </c>
      <c r="P5">
        <v>0</v>
      </c>
      <c r="Q5" s="1">
        <v>1</v>
      </c>
      <c r="R5">
        <f t="shared" si="0"/>
        <v>58</v>
      </c>
      <c r="S5">
        <f t="shared" si="1"/>
        <v>37</v>
      </c>
    </row>
    <row r="6" spans="1:19" x14ac:dyDescent="0.25">
      <c r="A6" t="s">
        <v>26</v>
      </c>
      <c r="B6">
        <v>1000</v>
      </c>
      <c r="C6">
        <v>3</v>
      </c>
      <c r="D6">
        <v>0</v>
      </c>
      <c r="E6">
        <v>1000</v>
      </c>
      <c r="F6" s="2">
        <v>433</v>
      </c>
      <c r="G6" s="2">
        <v>1059</v>
      </c>
      <c r="H6">
        <v>1000</v>
      </c>
      <c r="I6">
        <v>4</v>
      </c>
      <c r="J6">
        <v>1</v>
      </c>
      <c r="K6">
        <v>1000</v>
      </c>
      <c r="L6" s="2">
        <v>490</v>
      </c>
      <c r="M6" s="2">
        <v>1112</v>
      </c>
      <c r="N6">
        <v>1000</v>
      </c>
      <c r="O6">
        <v>2</v>
      </c>
      <c r="P6">
        <v>0</v>
      </c>
      <c r="Q6" s="1">
        <v>1</v>
      </c>
      <c r="R6">
        <f t="shared" si="0"/>
        <v>57</v>
      </c>
      <c r="S6">
        <f t="shared" si="1"/>
        <v>53</v>
      </c>
    </row>
    <row r="7" spans="1:19" x14ac:dyDescent="0.25">
      <c r="A7" t="s">
        <v>28</v>
      </c>
      <c r="B7">
        <v>1000</v>
      </c>
      <c r="C7">
        <v>2</v>
      </c>
      <c r="D7">
        <v>0</v>
      </c>
      <c r="E7">
        <v>1000</v>
      </c>
      <c r="F7" s="2">
        <v>423</v>
      </c>
      <c r="G7" s="2">
        <v>1059</v>
      </c>
      <c r="H7">
        <v>1000</v>
      </c>
      <c r="I7">
        <v>4</v>
      </c>
      <c r="J7">
        <v>0</v>
      </c>
      <c r="K7">
        <v>1000</v>
      </c>
      <c r="L7" s="2">
        <v>490</v>
      </c>
      <c r="M7" s="2">
        <v>1124</v>
      </c>
      <c r="N7">
        <v>1000</v>
      </c>
      <c r="O7">
        <v>3</v>
      </c>
      <c r="P7">
        <v>0</v>
      </c>
      <c r="Q7" s="1">
        <v>1</v>
      </c>
      <c r="R7">
        <f t="shared" si="0"/>
        <v>67</v>
      </c>
      <c r="S7">
        <f t="shared" si="1"/>
        <v>65</v>
      </c>
    </row>
    <row r="8" spans="1:19" x14ac:dyDescent="0.25">
      <c r="A8" t="s">
        <v>56</v>
      </c>
      <c r="B8">
        <v>1000</v>
      </c>
      <c r="C8">
        <v>3</v>
      </c>
      <c r="D8">
        <v>0</v>
      </c>
      <c r="E8">
        <v>1000</v>
      </c>
      <c r="F8" s="2">
        <v>432</v>
      </c>
      <c r="G8" s="2">
        <v>1074</v>
      </c>
      <c r="H8">
        <v>1000</v>
      </c>
      <c r="I8">
        <v>2</v>
      </c>
      <c r="J8">
        <v>1</v>
      </c>
      <c r="K8">
        <v>1000</v>
      </c>
      <c r="L8" s="2">
        <v>526</v>
      </c>
      <c r="M8" s="2">
        <v>1162</v>
      </c>
      <c r="N8">
        <v>1000</v>
      </c>
      <c r="O8">
        <v>4</v>
      </c>
      <c r="P8">
        <v>0</v>
      </c>
      <c r="Q8" s="1">
        <v>1</v>
      </c>
      <c r="R8">
        <f t="shared" si="0"/>
        <v>94</v>
      </c>
      <c r="S8">
        <f t="shared" si="1"/>
        <v>88</v>
      </c>
    </row>
    <row r="9" spans="1:19" x14ac:dyDescent="0.25">
      <c r="A9" t="s">
        <v>57</v>
      </c>
      <c r="B9">
        <v>1000</v>
      </c>
      <c r="C9">
        <v>3</v>
      </c>
      <c r="D9">
        <v>0</v>
      </c>
      <c r="E9">
        <v>1000</v>
      </c>
      <c r="F9" s="2">
        <v>423</v>
      </c>
      <c r="G9" s="2">
        <v>1060</v>
      </c>
      <c r="H9">
        <v>1000</v>
      </c>
      <c r="I9">
        <v>2</v>
      </c>
      <c r="J9">
        <v>1</v>
      </c>
      <c r="K9">
        <v>1000</v>
      </c>
      <c r="L9" s="2">
        <v>529</v>
      </c>
      <c r="M9" s="2">
        <v>1149</v>
      </c>
      <c r="N9">
        <v>1000</v>
      </c>
      <c r="O9">
        <v>3</v>
      </c>
      <c r="P9">
        <v>1</v>
      </c>
      <c r="Q9" s="1">
        <v>1</v>
      </c>
      <c r="R9">
        <f t="shared" si="0"/>
        <v>106</v>
      </c>
      <c r="S9">
        <f t="shared" si="1"/>
        <v>89</v>
      </c>
    </row>
    <row r="10" spans="1:19" x14ac:dyDescent="0.25">
      <c r="A10" t="s">
        <v>58</v>
      </c>
      <c r="B10">
        <v>1000</v>
      </c>
      <c r="C10">
        <v>4</v>
      </c>
      <c r="D10">
        <v>1</v>
      </c>
      <c r="E10">
        <v>1000</v>
      </c>
      <c r="F10" s="2">
        <v>433</v>
      </c>
      <c r="G10" s="2">
        <v>1079</v>
      </c>
      <c r="H10">
        <v>1000</v>
      </c>
      <c r="I10">
        <v>3</v>
      </c>
      <c r="J10">
        <v>0</v>
      </c>
      <c r="K10">
        <v>1000</v>
      </c>
      <c r="L10" s="2">
        <v>531</v>
      </c>
      <c r="M10" s="2">
        <v>1176</v>
      </c>
      <c r="N10">
        <v>1000</v>
      </c>
      <c r="O10">
        <v>3</v>
      </c>
      <c r="P10">
        <v>0</v>
      </c>
      <c r="Q10" s="1">
        <v>1</v>
      </c>
      <c r="R10">
        <f t="shared" si="0"/>
        <v>98</v>
      </c>
      <c r="S10">
        <f t="shared" si="1"/>
        <v>97</v>
      </c>
    </row>
    <row r="11" spans="1:19" x14ac:dyDescent="0.25">
      <c r="A11" t="s">
        <v>32</v>
      </c>
      <c r="B11">
        <v>1000</v>
      </c>
      <c r="C11">
        <v>2</v>
      </c>
      <c r="D11">
        <v>0</v>
      </c>
      <c r="E11">
        <v>1000</v>
      </c>
      <c r="F11" s="2">
        <v>425</v>
      </c>
      <c r="G11" s="2">
        <v>1083</v>
      </c>
      <c r="H11">
        <v>1000</v>
      </c>
      <c r="I11">
        <v>2</v>
      </c>
      <c r="J11">
        <v>0</v>
      </c>
      <c r="K11">
        <v>1000</v>
      </c>
      <c r="L11" s="2">
        <v>542</v>
      </c>
      <c r="M11" s="2">
        <v>1139</v>
      </c>
      <c r="N11">
        <v>1000</v>
      </c>
      <c r="O11">
        <v>2</v>
      </c>
      <c r="P11">
        <v>1</v>
      </c>
      <c r="Q11" s="1">
        <v>0.8</v>
      </c>
      <c r="R11">
        <f t="shared" si="0"/>
        <v>117</v>
      </c>
      <c r="S11">
        <f t="shared" si="1"/>
        <v>56</v>
      </c>
    </row>
    <row r="12" spans="1:19" x14ac:dyDescent="0.25">
      <c r="A12" t="s">
        <v>33</v>
      </c>
      <c r="B12">
        <v>1000</v>
      </c>
      <c r="C12">
        <v>3</v>
      </c>
      <c r="D12">
        <v>0</v>
      </c>
      <c r="E12">
        <v>1000</v>
      </c>
      <c r="F12" s="2">
        <v>430</v>
      </c>
      <c r="G12" s="2">
        <v>1074</v>
      </c>
      <c r="H12">
        <v>1000</v>
      </c>
      <c r="I12">
        <v>4</v>
      </c>
      <c r="J12">
        <v>1</v>
      </c>
      <c r="K12">
        <v>1000</v>
      </c>
      <c r="L12" s="2">
        <v>528</v>
      </c>
      <c r="M12" s="2">
        <v>1159</v>
      </c>
      <c r="N12">
        <v>1000</v>
      </c>
      <c r="O12">
        <v>3</v>
      </c>
      <c r="P12">
        <v>0</v>
      </c>
      <c r="Q12" s="1">
        <v>0.8</v>
      </c>
      <c r="R12">
        <f t="shared" si="0"/>
        <v>98</v>
      </c>
      <c r="S12">
        <f t="shared" si="1"/>
        <v>85</v>
      </c>
    </row>
    <row r="13" spans="1:19" x14ac:dyDescent="0.25">
      <c r="A13" t="s">
        <v>34</v>
      </c>
      <c r="B13">
        <v>1000</v>
      </c>
      <c r="C13">
        <v>2</v>
      </c>
      <c r="D13">
        <v>0</v>
      </c>
      <c r="E13">
        <v>1000</v>
      </c>
      <c r="F13" s="2">
        <v>425</v>
      </c>
      <c r="G13" s="2">
        <v>1065</v>
      </c>
      <c r="H13">
        <v>1000</v>
      </c>
      <c r="I13">
        <v>2</v>
      </c>
      <c r="J13">
        <v>1</v>
      </c>
      <c r="K13">
        <v>1000</v>
      </c>
      <c r="L13" s="2">
        <v>523</v>
      </c>
      <c r="M13" s="2">
        <v>1153</v>
      </c>
      <c r="N13">
        <v>1000</v>
      </c>
      <c r="O13">
        <v>3</v>
      </c>
      <c r="P13">
        <v>0</v>
      </c>
      <c r="Q13" s="1">
        <v>0.8</v>
      </c>
      <c r="R13">
        <f t="shared" si="0"/>
        <v>98</v>
      </c>
      <c r="S13">
        <f t="shared" si="1"/>
        <v>88</v>
      </c>
    </row>
    <row r="14" spans="1:19" x14ac:dyDescent="0.25">
      <c r="A14" t="s">
        <v>39</v>
      </c>
      <c r="B14">
        <v>1000</v>
      </c>
      <c r="C14">
        <v>2</v>
      </c>
      <c r="D14">
        <v>1</v>
      </c>
      <c r="E14">
        <v>1000</v>
      </c>
      <c r="F14" s="2">
        <v>432</v>
      </c>
      <c r="G14" s="2">
        <v>1065</v>
      </c>
      <c r="H14">
        <v>1000</v>
      </c>
      <c r="I14">
        <v>2</v>
      </c>
      <c r="J14">
        <v>1</v>
      </c>
      <c r="K14">
        <v>1000</v>
      </c>
      <c r="L14" s="2">
        <v>518</v>
      </c>
      <c r="M14" s="2">
        <v>1136</v>
      </c>
      <c r="N14">
        <v>1000</v>
      </c>
      <c r="O14">
        <v>3</v>
      </c>
      <c r="P14">
        <v>0</v>
      </c>
      <c r="Q14" s="1">
        <v>0.6</v>
      </c>
      <c r="R14">
        <f t="shared" si="0"/>
        <v>86</v>
      </c>
      <c r="S14">
        <f t="shared" si="1"/>
        <v>71</v>
      </c>
    </row>
    <row r="15" spans="1:19" x14ac:dyDescent="0.25">
      <c r="A15" t="s">
        <v>40</v>
      </c>
      <c r="B15">
        <v>1000</v>
      </c>
      <c r="C15">
        <v>3</v>
      </c>
      <c r="D15">
        <v>1</v>
      </c>
      <c r="E15">
        <v>1000</v>
      </c>
      <c r="F15" s="2">
        <v>437</v>
      </c>
      <c r="G15" s="2">
        <v>1083</v>
      </c>
      <c r="H15">
        <v>1000</v>
      </c>
      <c r="I15">
        <v>4</v>
      </c>
      <c r="J15">
        <v>0</v>
      </c>
      <c r="K15">
        <v>1000</v>
      </c>
      <c r="L15" s="2">
        <v>519</v>
      </c>
      <c r="M15" s="2">
        <v>1157</v>
      </c>
      <c r="N15">
        <v>1000</v>
      </c>
      <c r="O15">
        <v>4</v>
      </c>
      <c r="P15">
        <v>1</v>
      </c>
      <c r="Q15" s="1">
        <v>0.6</v>
      </c>
      <c r="R15">
        <f t="shared" si="0"/>
        <v>82</v>
      </c>
      <c r="S15">
        <f t="shared" si="1"/>
        <v>74</v>
      </c>
    </row>
    <row r="16" spans="1:19" x14ac:dyDescent="0.25">
      <c r="A16" t="s">
        <v>38</v>
      </c>
      <c r="B16">
        <v>1000</v>
      </c>
      <c r="C16">
        <v>2</v>
      </c>
      <c r="D16">
        <v>1</v>
      </c>
      <c r="E16">
        <v>1000</v>
      </c>
      <c r="F16" s="2">
        <v>431</v>
      </c>
      <c r="G16" s="2">
        <v>1075</v>
      </c>
      <c r="H16">
        <v>1000</v>
      </c>
      <c r="I16">
        <v>4</v>
      </c>
      <c r="J16">
        <v>0</v>
      </c>
      <c r="K16">
        <v>1000</v>
      </c>
      <c r="L16" s="2">
        <v>506</v>
      </c>
      <c r="M16" s="2">
        <v>1161</v>
      </c>
      <c r="N16">
        <v>1000</v>
      </c>
      <c r="O16">
        <v>3</v>
      </c>
      <c r="P16">
        <v>0</v>
      </c>
      <c r="Q16" s="1">
        <v>0.6</v>
      </c>
      <c r="R16">
        <f t="shared" si="0"/>
        <v>75</v>
      </c>
      <c r="S16">
        <f t="shared" si="1"/>
        <v>86</v>
      </c>
    </row>
    <row r="17" spans="1:19" x14ac:dyDescent="0.25">
      <c r="A17" t="s">
        <v>45</v>
      </c>
      <c r="B17">
        <v>1000</v>
      </c>
      <c r="C17">
        <v>3</v>
      </c>
      <c r="D17">
        <v>1</v>
      </c>
      <c r="E17">
        <v>1000</v>
      </c>
      <c r="F17" s="2">
        <v>444</v>
      </c>
      <c r="G17" s="2">
        <v>1071</v>
      </c>
      <c r="H17">
        <v>1000</v>
      </c>
      <c r="I17">
        <v>3</v>
      </c>
      <c r="J17">
        <v>1</v>
      </c>
      <c r="K17">
        <v>1000</v>
      </c>
      <c r="L17" s="2">
        <v>490</v>
      </c>
      <c r="M17" s="2">
        <v>1139</v>
      </c>
      <c r="N17">
        <v>1000</v>
      </c>
      <c r="O17">
        <v>3</v>
      </c>
      <c r="P17">
        <v>0</v>
      </c>
      <c r="Q17" s="1">
        <v>0.4</v>
      </c>
      <c r="R17">
        <f t="shared" si="0"/>
        <v>46</v>
      </c>
      <c r="S17">
        <f t="shared" si="1"/>
        <v>68</v>
      </c>
    </row>
    <row r="18" spans="1:19" x14ac:dyDescent="0.25">
      <c r="A18" t="s">
        <v>44</v>
      </c>
      <c r="B18">
        <v>1000</v>
      </c>
      <c r="C18">
        <v>4</v>
      </c>
      <c r="D18">
        <v>0</v>
      </c>
      <c r="E18">
        <v>1000</v>
      </c>
      <c r="F18" s="2">
        <v>433</v>
      </c>
      <c r="G18" s="2">
        <v>1087</v>
      </c>
      <c r="H18">
        <v>1000</v>
      </c>
      <c r="I18">
        <v>3</v>
      </c>
      <c r="J18">
        <v>0</v>
      </c>
      <c r="K18">
        <v>1000</v>
      </c>
      <c r="L18" s="2">
        <v>503</v>
      </c>
      <c r="M18" s="2">
        <v>1158</v>
      </c>
      <c r="N18">
        <v>1000</v>
      </c>
      <c r="O18">
        <v>3</v>
      </c>
      <c r="P18">
        <v>0</v>
      </c>
      <c r="Q18" s="1">
        <v>0.4</v>
      </c>
      <c r="R18">
        <f t="shared" si="0"/>
        <v>70</v>
      </c>
      <c r="S18">
        <f t="shared" si="1"/>
        <v>71</v>
      </c>
    </row>
    <row r="19" spans="1:19" x14ac:dyDescent="0.25">
      <c r="A19" t="s">
        <v>46</v>
      </c>
      <c r="B19">
        <v>1000</v>
      </c>
      <c r="C19">
        <v>2</v>
      </c>
      <c r="D19">
        <v>0</v>
      </c>
      <c r="E19">
        <v>1000</v>
      </c>
      <c r="F19" s="2">
        <v>436</v>
      </c>
      <c r="G19" s="2">
        <v>1077</v>
      </c>
      <c r="H19">
        <v>1000</v>
      </c>
      <c r="I19">
        <v>5</v>
      </c>
      <c r="J19">
        <v>0</v>
      </c>
      <c r="K19">
        <v>1000</v>
      </c>
      <c r="L19" s="2">
        <v>506</v>
      </c>
      <c r="M19" s="2">
        <v>1149</v>
      </c>
      <c r="N19">
        <v>1000</v>
      </c>
      <c r="O19">
        <v>2</v>
      </c>
      <c r="P19">
        <v>0</v>
      </c>
      <c r="Q19" s="1">
        <v>0.4</v>
      </c>
      <c r="R19">
        <f t="shared" si="0"/>
        <v>70</v>
      </c>
      <c r="S19">
        <f t="shared" si="1"/>
        <v>72</v>
      </c>
    </row>
    <row r="20" spans="1:19" x14ac:dyDescent="0.25">
      <c r="A20" t="s">
        <v>50</v>
      </c>
      <c r="B20">
        <v>1000</v>
      </c>
      <c r="C20">
        <v>3</v>
      </c>
      <c r="D20">
        <v>0</v>
      </c>
      <c r="E20">
        <v>1000</v>
      </c>
      <c r="F20" s="2">
        <v>437</v>
      </c>
      <c r="G20" s="2">
        <v>1079</v>
      </c>
      <c r="H20">
        <v>1000</v>
      </c>
      <c r="I20">
        <v>3</v>
      </c>
      <c r="J20">
        <v>0</v>
      </c>
      <c r="K20">
        <v>1000</v>
      </c>
      <c r="L20" s="2">
        <v>471</v>
      </c>
      <c r="M20" s="2">
        <v>1122</v>
      </c>
      <c r="N20">
        <v>1000</v>
      </c>
      <c r="O20">
        <v>3</v>
      </c>
      <c r="P20">
        <v>0</v>
      </c>
      <c r="Q20" s="1">
        <v>0.2</v>
      </c>
      <c r="R20">
        <f t="shared" si="0"/>
        <v>34</v>
      </c>
      <c r="S20">
        <f t="shared" si="1"/>
        <v>43</v>
      </c>
    </row>
    <row r="21" spans="1:19" x14ac:dyDescent="0.25">
      <c r="A21" t="s">
        <v>52</v>
      </c>
      <c r="B21">
        <v>1000</v>
      </c>
      <c r="C21">
        <v>2</v>
      </c>
      <c r="D21">
        <v>0</v>
      </c>
      <c r="E21">
        <v>1000</v>
      </c>
      <c r="F21" s="2">
        <v>428</v>
      </c>
      <c r="G21" s="2">
        <v>1069</v>
      </c>
      <c r="H21">
        <v>1000</v>
      </c>
      <c r="I21">
        <v>4</v>
      </c>
      <c r="J21">
        <v>0</v>
      </c>
      <c r="K21">
        <v>1000</v>
      </c>
      <c r="L21" s="2">
        <v>473</v>
      </c>
      <c r="M21" s="2">
        <v>1113</v>
      </c>
      <c r="N21">
        <v>1000</v>
      </c>
      <c r="O21">
        <v>3</v>
      </c>
      <c r="P21">
        <v>0</v>
      </c>
      <c r="Q21" s="1">
        <v>0.2</v>
      </c>
      <c r="R21">
        <f t="shared" si="0"/>
        <v>45</v>
      </c>
      <c r="S21">
        <f t="shared" si="1"/>
        <v>44</v>
      </c>
    </row>
    <row r="22" spans="1:19" x14ac:dyDescent="0.25">
      <c r="A22" t="s">
        <v>51</v>
      </c>
      <c r="B22">
        <v>1000</v>
      </c>
      <c r="C22">
        <v>3</v>
      </c>
      <c r="D22">
        <v>0</v>
      </c>
      <c r="E22">
        <v>1000</v>
      </c>
      <c r="F22" s="2">
        <v>432</v>
      </c>
      <c r="G22" s="2">
        <v>1072</v>
      </c>
      <c r="H22">
        <v>1000</v>
      </c>
      <c r="I22">
        <v>3</v>
      </c>
      <c r="J22">
        <v>0</v>
      </c>
      <c r="K22">
        <v>1000</v>
      </c>
      <c r="L22" s="2">
        <v>472</v>
      </c>
      <c r="M22" s="2">
        <v>1133</v>
      </c>
      <c r="N22">
        <v>1000</v>
      </c>
      <c r="O22">
        <v>2</v>
      </c>
      <c r="P22">
        <v>0</v>
      </c>
      <c r="Q22" s="1">
        <v>0.2</v>
      </c>
      <c r="R22">
        <f t="shared" si="0"/>
        <v>40</v>
      </c>
      <c r="S22">
        <f t="shared" si="1"/>
        <v>61</v>
      </c>
    </row>
    <row r="23" spans="1:19" x14ac:dyDescent="0.25">
      <c r="A23" t="s">
        <v>19</v>
      </c>
      <c r="B23">
        <v>1000</v>
      </c>
      <c r="C23">
        <v>3</v>
      </c>
      <c r="D23">
        <v>0</v>
      </c>
      <c r="E23">
        <v>1000</v>
      </c>
      <c r="F23" s="2">
        <v>435</v>
      </c>
      <c r="G23" s="2">
        <v>1079</v>
      </c>
      <c r="H23">
        <v>1000</v>
      </c>
      <c r="I23">
        <v>2</v>
      </c>
      <c r="J23">
        <v>0</v>
      </c>
      <c r="K23">
        <v>1000</v>
      </c>
      <c r="L23" s="2">
        <v>439</v>
      </c>
      <c r="M23" s="2">
        <v>1080</v>
      </c>
      <c r="N23">
        <v>1000</v>
      </c>
      <c r="O23">
        <v>4</v>
      </c>
      <c r="P23">
        <v>0</v>
      </c>
      <c r="Q23" s="1">
        <v>0</v>
      </c>
      <c r="R23">
        <f t="shared" si="0"/>
        <v>4</v>
      </c>
      <c r="S23">
        <f t="shared" si="1"/>
        <v>1</v>
      </c>
    </row>
    <row r="24" spans="1:19" x14ac:dyDescent="0.25">
      <c r="A24" t="s">
        <v>17</v>
      </c>
      <c r="B24">
        <v>1000</v>
      </c>
      <c r="C24">
        <v>3</v>
      </c>
      <c r="D24">
        <v>0</v>
      </c>
      <c r="E24">
        <v>1000</v>
      </c>
      <c r="F24" s="2">
        <v>439</v>
      </c>
      <c r="G24" s="2">
        <v>1072</v>
      </c>
      <c r="H24">
        <v>1000</v>
      </c>
      <c r="I24">
        <v>3</v>
      </c>
      <c r="J24">
        <v>0</v>
      </c>
      <c r="K24">
        <v>1000</v>
      </c>
      <c r="L24" s="2">
        <v>437</v>
      </c>
      <c r="M24" s="2">
        <v>1102</v>
      </c>
      <c r="N24">
        <v>1000</v>
      </c>
      <c r="O24">
        <v>3</v>
      </c>
      <c r="P24">
        <v>1</v>
      </c>
      <c r="Q24" s="1">
        <v>0</v>
      </c>
      <c r="R24">
        <f t="shared" si="0"/>
        <v>-2</v>
      </c>
      <c r="S24">
        <f t="shared" si="1"/>
        <v>30</v>
      </c>
    </row>
    <row r="25" spans="1:19" x14ac:dyDescent="0.25">
      <c r="A25" t="s">
        <v>18</v>
      </c>
      <c r="B25">
        <v>1000</v>
      </c>
      <c r="C25">
        <v>3</v>
      </c>
      <c r="D25">
        <v>1</v>
      </c>
      <c r="E25">
        <v>1000</v>
      </c>
      <c r="F25" s="2">
        <v>437</v>
      </c>
      <c r="G25" s="2">
        <v>1062</v>
      </c>
      <c r="H25">
        <v>1000</v>
      </c>
      <c r="I25">
        <v>3</v>
      </c>
      <c r="J25">
        <v>0</v>
      </c>
      <c r="K25">
        <v>1000</v>
      </c>
      <c r="L25" s="2">
        <v>437</v>
      </c>
      <c r="M25" s="2">
        <v>1101</v>
      </c>
      <c r="N25">
        <v>1000</v>
      </c>
      <c r="O25">
        <v>6</v>
      </c>
      <c r="P25">
        <v>0</v>
      </c>
      <c r="Q25" s="1">
        <v>0</v>
      </c>
      <c r="R25">
        <f t="shared" si="0"/>
        <v>0</v>
      </c>
      <c r="S25">
        <f t="shared" si="1"/>
        <v>39</v>
      </c>
    </row>
    <row r="26" spans="1:19" x14ac:dyDescent="0.25">
      <c r="Q26" s="1"/>
    </row>
    <row r="28" spans="1:19" x14ac:dyDescent="0.25">
      <c r="L28"/>
      <c r="N28" s="2"/>
      <c r="R28" s="1"/>
    </row>
    <row r="29" spans="1:19" x14ac:dyDescent="0.25">
      <c r="L29"/>
      <c r="N29" s="2"/>
      <c r="R29" s="1"/>
    </row>
    <row r="30" spans="1:19" x14ac:dyDescent="0.25">
      <c r="L30"/>
      <c r="N30" s="2"/>
      <c r="R30" s="1"/>
    </row>
    <row r="31" spans="1:19" x14ac:dyDescent="0.25">
      <c r="L31"/>
      <c r="N31" s="2"/>
      <c r="R31" s="1"/>
    </row>
    <row r="32" spans="1:19" x14ac:dyDescent="0.25">
      <c r="L32"/>
      <c r="N32" s="2"/>
      <c r="R32" s="1"/>
    </row>
    <row r="33" spans="12:18" x14ac:dyDescent="0.25">
      <c r="L33"/>
      <c r="N33" s="2"/>
      <c r="R33" s="1"/>
    </row>
    <row r="34" spans="12:18" x14ac:dyDescent="0.25">
      <c r="L34"/>
      <c r="N34" s="2"/>
      <c r="R34" s="1"/>
    </row>
    <row r="35" spans="12:18" x14ac:dyDescent="0.25">
      <c r="L35"/>
      <c r="N35" s="2"/>
      <c r="R35" s="1"/>
    </row>
    <row r="36" spans="12:18" x14ac:dyDescent="0.25">
      <c r="L36"/>
      <c r="N36" s="2"/>
      <c r="R36" s="1"/>
    </row>
    <row r="37" spans="12:18" x14ac:dyDescent="0.25">
      <c r="L37"/>
      <c r="N37" s="2"/>
      <c r="R37" s="1"/>
    </row>
    <row r="38" spans="12:18" x14ac:dyDescent="0.25">
      <c r="L38"/>
      <c r="N38" s="2"/>
      <c r="R38" s="1"/>
    </row>
    <row r="39" spans="12:18" x14ac:dyDescent="0.25">
      <c r="L39"/>
      <c r="N39" s="2"/>
      <c r="R39" s="1"/>
    </row>
    <row r="40" spans="12:18" x14ac:dyDescent="0.25">
      <c r="L40"/>
      <c r="N40" s="2"/>
      <c r="R40" s="1"/>
    </row>
    <row r="41" spans="12:18" x14ac:dyDescent="0.25">
      <c r="L41"/>
      <c r="N41" s="2"/>
      <c r="R41" s="1"/>
    </row>
    <row r="42" spans="12:18" x14ac:dyDescent="0.25">
      <c r="L42"/>
      <c r="N42" s="2"/>
      <c r="R42" s="1"/>
    </row>
    <row r="43" spans="12:18" x14ac:dyDescent="0.25">
      <c r="L43"/>
      <c r="N43" s="2"/>
      <c r="R43" s="1"/>
    </row>
    <row r="44" spans="12:18" x14ac:dyDescent="0.25">
      <c r="L44"/>
      <c r="N44" s="2"/>
      <c r="R44" s="1"/>
    </row>
    <row r="45" spans="12:18" x14ac:dyDescent="0.25">
      <c r="L45"/>
      <c r="N45" s="2"/>
      <c r="R45" s="1"/>
    </row>
    <row r="46" spans="12:18" x14ac:dyDescent="0.25">
      <c r="L46"/>
      <c r="N46" s="2"/>
      <c r="R46" s="1"/>
    </row>
    <row r="47" spans="12:18" x14ac:dyDescent="0.25">
      <c r="L47"/>
      <c r="N47" s="2"/>
    </row>
  </sheetData>
  <sortState ref="A2:S42">
    <sortCondition descending="1" ref="Q2:Q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"/>
  <sheetViews>
    <sheetView workbookViewId="0">
      <selection activeCell="C11" sqref="A4:C11"/>
    </sheetView>
  </sheetViews>
  <sheetFormatPr defaultRowHeight="15" x14ac:dyDescent="0.25"/>
  <cols>
    <col min="1" max="1" width="13.42578125" customWidth="1"/>
    <col min="2" max="2" width="18" customWidth="1"/>
    <col min="3" max="3" width="18" bestFit="1" customWidth="1"/>
  </cols>
  <sheetData>
    <row r="3" spans="1:8" x14ac:dyDescent="0.25">
      <c r="B3" s="3" t="s">
        <v>65</v>
      </c>
    </row>
    <row r="4" spans="1:8" x14ac:dyDescent="0.25">
      <c r="A4" s="3" t="s">
        <v>16</v>
      </c>
      <c r="B4" t="s">
        <v>66</v>
      </c>
      <c r="C4" t="s">
        <v>67</v>
      </c>
      <c r="F4" t="s">
        <v>68</v>
      </c>
      <c r="G4" s="4" t="s">
        <v>66</v>
      </c>
      <c r="H4" s="4" t="s">
        <v>67</v>
      </c>
    </row>
    <row r="5" spans="1:8" x14ac:dyDescent="0.25">
      <c r="A5">
        <v>0</v>
      </c>
      <c r="B5" s="5">
        <v>0.66666666666666663</v>
      </c>
      <c r="C5" s="5">
        <v>23.333333333333332</v>
      </c>
      <c r="G5" s="6">
        <f>2/3</f>
        <v>0.66666666666666663</v>
      </c>
      <c r="H5" s="6">
        <f>70/3</f>
        <v>23.333333333333332</v>
      </c>
    </row>
    <row r="6" spans="1:8" x14ac:dyDescent="0.25">
      <c r="A6">
        <v>0.2</v>
      </c>
      <c r="B6" s="5">
        <v>39.666666666666664</v>
      </c>
      <c r="C6" s="5">
        <v>49.333333333333336</v>
      </c>
      <c r="F6">
        <v>0</v>
      </c>
      <c r="G6" s="6">
        <f>119/3</f>
        <v>39.666666666666664</v>
      </c>
      <c r="H6" s="6">
        <f>148/3</f>
        <v>49.333333333333336</v>
      </c>
    </row>
    <row r="7" spans="1:8" x14ac:dyDescent="0.25">
      <c r="A7">
        <v>0.4</v>
      </c>
      <c r="B7" s="5">
        <v>62</v>
      </c>
      <c r="C7" s="5">
        <v>70.333333333333329</v>
      </c>
      <c r="F7">
        <v>0.2</v>
      </c>
      <c r="G7" s="6">
        <v>62</v>
      </c>
      <c r="H7" s="6">
        <f>211/3</f>
        <v>70.333333333333329</v>
      </c>
    </row>
    <row r="8" spans="1:8" x14ac:dyDescent="0.25">
      <c r="A8">
        <v>0.6</v>
      </c>
      <c r="B8" s="5">
        <v>81</v>
      </c>
      <c r="C8" s="5">
        <v>77</v>
      </c>
      <c r="F8">
        <v>0.4</v>
      </c>
      <c r="G8" s="6">
        <v>81</v>
      </c>
      <c r="H8" s="6">
        <v>77</v>
      </c>
    </row>
    <row r="9" spans="1:8" x14ac:dyDescent="0.25">
      <c r="A9">
        <v>0.8</v>
      </c>
      <c r="B9" s="5">
        <v>104.33333333333333</v>
      </c>
      <c r="C9" s="5">
        <v>76.333333333333329</v>
      </c>
      <c r="F9">
        <v>0.6</v>
      </c>
      <c r="G9" s="6">
        <f>313/3</f>
        <v>104.33333333333333</v>
      </c>
      <c r="H9" s="6">
        <f>229/3</f>
        <v>76.333333333333329</v>
      </c>
    </row>
    <row r="10" spans="1:8" x14ac:dyDescent="0.25">
      <c r="A10">
        <v>1</v>
      </c>
      <c r="B10" s="5">
        <v>80</v>
      </c>
      <c r="C10" s="5">
        <v>71.5</v>
      </c>
      <c r="F10">
        <v>0.8</v>
      </c>
      <c r="G10" s="6">
        <f>298/3</f>
        <v>99.333333333333329</v>
      </c>
      <c r="H10" s="6">
        <f>274/3</f>
        <v>91.333333333333329</v>
      </c>
    </row>
    <row r="11" spans="1:8" x14ac:dyDescent="0.25">
      <c r="A11" t="s">
        <v>22</v>
      </c>
      <c r="B11" s="5">
        <v>400</v>
      </c>
      <c r="C11" s="5">
        <v>10.333333333333334</v>
      </c>
      <c r="F11">
        <v>1</v>
      </c>
      <c r="G11" s="6">
        <f>182/3</f>
        <v>60.666666666666664</v>
      </c>
      <c r="H11" s="6">
        <f>155/3</f>
        <v>51.666666666666664</v>
      </c>
    </row>
    <row r="12" spans="1:8" x14ac:dyDescent="0.25">
      <c r="A12" t="s">
        <v>64</v>
      </c>
      <c r="B12" s="5">
        <v>105.95833333333333</v>
      </c>
      <c r="C12" s="5">
        <v>56.208333333333336</v>
      </c>
      <c r="F12" t="s">
        <v>22</v>
      </c>
      <c r="G12" s="6">
        <v>400</v>
      </c>
      <c r="H12" s="6">
        <f>31/3</f>
        <v>10.333333333333334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V21" sqref="A1:V21"/>
    </sheetView>
  </sheetViews>
  <sheetFormatPr defaultRowHeight="15" x14ac:dyDescent="0.25"/>
  <sheetData>
    <row r="1" spans="1:2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69</v>
      </c>
      <c r="S1" s="7" t="s">
        <v>70</v>
      </c>
      <c r="T1" s="7" t="s">
        <v>71</v>
      </c>
      <c r="U1" s="7" t="s">
        <v>72</v>
      </c>
      <c r="V1" s="7" t="s">
        <v>73</v>
      </c>
    </row>
    <row r="2" spans="1:22" x14ac:dyDescent="0.25">
      <c r="A2" t="s">
        <v>25</v>
      </c>
      <c r="B2">
        <v>2000</v>
      </c>
      <c r="C2">
        <v>7</v>
      </c>
      <c r="D2">
        <v>0</v>
      </c>
      <c r="E2">
        <v>2000</v>
      </c>
      <c r="F2" s="2">
        <v>868</v>
      </c>
      <c r="G2" s="2">
        <v>2142</v>
      </c>
      <c r="H2">
        <v>2000</v>
      </c>
      <c r="I2">
        <v>7</v>
      </c>
      <c r="J2">
        <v>1</v>
      </c>
      <c r="K2">
        <v>2000</v>
      </c>
      <c r="L2" s="2">
        <v>1943</v>
      </c>
      <c r="M2" s="2">
        <v>2138</v>
      </c>
      <c r="N2">
        <v>2000</v>
      </c>
      <c r="O2">
        <v>8</v>
      </c>
      <c r="P2">
        <v>0</v>
      </c>
      <c r="Q2" t="s">
        <v>22</v>
      </c>
      <c r="R2" t="s">
        <v>22</v>
      </c>
      <c r="S2">
        <f t="shared" ref="S2:S21" si="0">L2-F2</f>
        <v>1075</v>
      </c>
      <c r="T2">
        <f t="shared" ref="T2:T21" si="1">M2-G2</f>
        <v>-4</v>
      </c>
      <c r="U2">
        <f>S2/2</f>
        <v>537.5</v>
      </c>
      <c r="V2">
        <f>T2/2</f>
        <v>-2</v>
      </c>
    </row>
    <row r="3" spans="1:22" x14ac:dyDescent="0.25">
      <c r="A3" t="s">
        <v>29</v>
      </c>
      <c r="B3">
        <v>2000</v>
      </c>
      <c r="C3">
        <v>6</v>
      </c>
      <c r="D3">
        <v>0</v>
      </c>
      <c r="E3">
        <v>2000</v>
      </c>
      <c r="F3" s="2">
        <v>855</v>
      </c>
      <c r="G3" s="2">
        <v>2124</v>
      </c>
      <c r="H3">
        <v>2000</v>
      </c>
      <c r="I3">
        <v>6</v>
      </c>
      <c r="J3">
        <v>0</v>
      </c>
      <c r="K3">
        <v>2000</v>
      </c>
      <c r="L3" s="2">
        <v>983</v>
      </c>
      <c r="M3" s="2">
        <v>2221</v>
      </c>
      <c r="N3">
        <v>2000</v>
      </c>
      <c r="O3">
        <v>6</v>
      </c>
      <c r="P3">
        <v>1</v>
      </c>
      <c r="Q3" s="1">
        <v>1</v>
      </c>
      <c r="R3">
        <v>4.92224884</v>
      </c>
      <c r="S3">
        <f t="shared" si="0"/>
        <v>128</v>
      </c>
      <c r="T3">
        <f t="shared" si="1"/>
        <v>97</v>
      </c>
      <c r="U3">
        <f t="shared" ref="U3:U21" si="2">S3/2</f>
        <v>64</v>
      </c>
      <c r="V3">
        <f t="shared" ref="V3:V21" si="3">T3/2</f>
        <v>48.5</v>
      </c>
    </row>
    <row r="4" spans="1:22" x14ac:dyDescent="0.25">
      <c r="A4" t="s">
        <v>30</v>
      </c>
      <c r="B4">
        <v>2000</v>
      </c>
      <c r="C4">
        <v>7</v>
      </c>
      <c r="D4">
        <v>1</v>
      </c>
      <c r="E4">
        <v>2000</v>
      </c>
      <c r="F4" s="2">
        <v>877</v>
      </c>
      <c r="G4" s="2">
        <v>2116</v>
      </c>
      <c r="H4">
        <v>2000</v>
      </c>
      <c r="I4">
        <v>7</v>
      </c>
      <c r="J4">
        <v>0</v>
      </c>
      <c r="K4">
        <v>2000</v>
      </c>
      <c r="L4" s="2">
        <v>955</v>
      </c>
      <c r="M4" s="2">
        <v>2225</v>
      </c>
      <c r="N4">
        <v>2000</v>
      </c>
      <c r="O4">
        <v>7</v>
      </c>
      <c r="P4">
        <v>0</v>
      </c>
      <c r="Q4" s="1">
        <v>1</v>
      </c>
      <c r="R4">
        <v>4.92224884</v>
      </c>
      <c r="S4">
        <f t="shared" si="0"/>
        <v>78</v>
      </c>
      <c r="T4">
        <f t="shared" si="1"/>
        <v>109</v>
      </c>
      <c r="U4">
        <f t="shared" si="2"/>
        <v>39</v>
      </c>
      <c r="V4">
        <f t="shared" si="3"/>
        <v>54.5</v>
      </c>
    </row>
    <row r="5" spans="1:22" x14ac:dyDescent="0.25">
      <c r="A5" t="s">
        <v>31</v>
      </c>
      <c r="B5">
        <v>2000</v>
      </c>
      <c r="C5">
        <v>6</v>
      </c>
      <c r="D5">
        <v>0</v>
      </c>
      <c r="E5">
        <v>2000</v>
      </c>
      <c r="F5" s="2">
        <v>850</v>
      </c>
      <c r="G5" s="2">
        <v>2126</v>
      </c>
      <c r="H5">
        <v>2000</v>
      </c>
      <c r="I5">
        <v>6</v>
      </c>
      <c r="J5">
        <v>0</v>
      </c>
      <c r="K5">
        <v>2000</v>
      </c>
      <c r="L5" s="2">
        <v>973</v>
      </c>
      <c r="M5" s="2">
        <v>2242</v>
      </c>
      <c r="N5">
        <v>2000</v>
      </c>
      <c r="O5">
        <v>7</v>
      </c>
      <c r="P5">
        <v>0</v>
      </c>
      <c r="Q5" s="1">
        <v>1</v>
      </c>
      <c r="R5">
        <v>4.92224884</v>
      </c>
      <c r="S5">
        <f t="shared" si="0"/>
        <v>123</v>
      </c>
      <c r="T5">
        <f t="shared" si="1"/>
        <v>116</v>
      </c>
      <c r="U5">
        <f t="shared" si="2"/>
        <v>61.5</v>
      </c>
      <c r="V5">
        <f t="shared" si="3"/>
        <v>58</v>
      </c>
    </row>
    <row r="6" spans="1:22" x14ac:dyDescent="0.25">
      <c r="A6" t="s">
        <v>59</v>
      </c>
      <c r="B6">
        <v>2000</v>
      </c>
      <c r="C6">
        <v>6</v>
      </c>
      <c r="D6">
        <v>1</v>
      </c>
      <c r="E6">
        <v>2000</v>
      </c>
      <c r="F6" s="2">
        <v>888</v>
      </c>
      <c r="G6" s="2">
        <v>2144</v>
      </c>
      <c r="H6">
        <v>2000</v>
      </c>
      <c r="I6">
        <v>7</v>
      </c>
      <c r="J6">
        <v>0</v>
      </c>
      <c r="K6">
        <v>2000</v>
      </c>
      <c r="L6" s="2">
        <v>1059</v>
      </c>
      <c r="M6" s="2">
        <v>2323</v>
      </c>
      <c r="N6">
        <v>2000</v>
      </c>
      <c r="O6">
        <v>7</v>
      </c>
      <c r="P6">
        <v>1</v>
      </c>
      <c r="Q6" s="1">
        <v>1</v>
      </c>
      <c r="R6">
        <v>4.92224884</v>
      </c>
      <c r="S6">
        <f t="shared" si="0"/>
        <v>171</v>
      </c>
      <c r="T6">
        <f t="shared" si="1"/>
        <v>179</v>
      </c>
      <c r="U6">
        <f t="shared" si="2"/>
        <v>85.5</v>
      </c>
      <c r="V6">
        <f t="shared" si="3"/>
        <v>89.5</v>
      </c>
    </row>
    <row r="7" spans="1:22" x14ac:dyDescent="0.25">
      <c r="A7" t="s">
        <v>60</v>
      </c>
      <c r="B7">
        <v>2000</v>
      </c>
      <c r="C7">
        <v>7</v>
      </c>
      <c r="D7">
        <v>0</v>
      </c>
      <c r="E7">
        <v>2000</v>
      </c>
      <c r="F7" s="2">
        <v>854</v>
      </c>
      <c r="G7" s="2">
        <v>2138</v>
      </c>
      <c r="H7">
        <v>2000</v>
      </c>
      <c r="I7">
        <v>8</v>
      </c>
      <c r="J7">
        <v>0</v>
      </c>
      <c r="K7">
        <v>2000</v>
      </c>
      <c r="L7" s="2">
        <v>1054</v>
      </c>
      <c r="M7" s="2">
        <v>2295</v>
      </c>
      <c r="N7">
        <v>2000</v>
      </c>
      <c r="O7">
        <v>9</v>
      </c>
      <c r="P7">
        <v>0</v>
      </c>
      <c r="Q7" s="1">
        <v>1</v>
      </c>
      <c r="R7">
        <v>4.92224884</v>
      </c>
      <c r="S7">
        <f t="shared" si="0"/>
        <v>200</v>
      </c>
      <c r="T7">
        <f t="shared" si="1"/>
        <v>157</v>
      </c>
      <c r="U7">
        <f t="shared" si="2"/>
        <v>100</v>
      </c>
      <c r="V7">
        <f t="shared" si="3"/>
        <v>78.5</v>
      </c>
    </row>
    <row r="8" spans="1:22" x14ac:dyDescent="0.25">
      <c r="A8" t="s">
        <v>61</v>
      </c>
      <c r="B8">
        <v>2000</v>
      </c>
      <c r="C8">
        <v>6</v>
      </c>
      <c r="D8">
        <v>1</v>
      </c>
      <c r="E8">
        <v>2000</v>
      </c>
      <c r="F8" s="2">
        <v>861</v>
      </c>
      <c r="G8" s="2">
        <v>2132</v>
      </c>
      <c r="H8">
        <v>2000</v>
      </c>
      <c r="I8">
        <v>8</v>
      </c>
      <c r="J8">
        <v>0</v>
      </c>
      <c r="K8">
        <v>2000</v>
      </c>
      <c r="L8" s="2">
        <v>1047</v>
      </c>
      <c r="M8" s="2">
        <v>2307</v>
      </c>
      <c r="N8">
        <v>2000</v>
      </c>
      <c r="O8">
        <v>7</v>
      </c>
      <c r="P8">
        <v>0</v>
      </c>
      <c r="Q8" s="1">
        <v>1</v>
      </c>
      <c r="R8">
        <v>4.92224884</v>
      </c>
      <c r="S8">
        <f t="shared" si="0"/>
        <v>186</v>
      </c>
      <c r="T8">
        <f t="shared" si="1"/>
        <v>175</v>
      </c>
      <c r="U8">
        <f t="shared" si="2"/>
        <v>93</v>
      </c>
      <c r="V8">
        <f t="shared" si="3"/>
        <v>87.5</v>
      </c>
    </row>
    <row r="9" spans="1:22" x14ac:dyDescent="0.25">
      <c r="A9" t="s">
        <v>35</v>
      </c>
      <c r="B9">
        <v>2000</v>
      </c>
      <c r="C9">
        <v>7</v>
      </c>
      <c r="D9">
        <v>0</v>
      </c>
      <c r="E9">
        <v>2000</v>
      </c>
      <c r="F9" s="2">
        <v>872</v>
      </c>
      <c r="G9" s="2">
        <v>2154</v>
      </c>
      <c r="H9">
        <v>2000</v>
      </c>
      <c r="I9">
        <v>6</v>
      </c>
      <c r="J9">
        <v>0</v>
      </c>
      <c r="K9">
        <v>2000</v>
      </c>
      <c r="L9" s="2">
        <v>1065</v>
      </c>
      <c r="M9" s="2">
        <v>2333</v>
      </c>
      <c r="N9">
        <v>2000</v>
      </c>
      <c r="O9">
        <v>7</v>
      </c>
      <c r="P9">
        <v>0</v>
      </c>
      <c r="Q9" s="1">
        <v>0.8</v>
      </c>
      <c r="R9">
        <v>4.0223921300000001</v>
      </c>
      <c r="S9">
        <f t="shared" si="0"/>
        <v>193</v>
      </c>
      <c r="T9">
        <f t="shared" si="1"/>
        <v>179</v>
      </c>
      <c r="U9">
        <f t="shared" si="2"/>
        <v>96.5</v>
      </c>
      <c r="V9">
        <f t="shared" si="3"/>
        <v>89.5</v>
      </c>
    </row>
    <row r="10" spans="1:22" x14ac:dyDescent="0.25">
      <c r="A10" t="s">
        <v>36</v>
      </c>
      <c r="B10">
        <v>2000</v>
      </c>
      <c r="C10">
        <v>6</v>
      </c>
      <c r="D10">
        <v>0</v>
      </c>
      <c r="E10">
        <v>2000</v>
      </c>
      <c r="F10" s="2">
        <v>870</v>
      </c>
      <c r="G10" s="2">
        <v>2162</v>
      </c>
      <c r="H10">
        <v>2000</v>
      </c>
      <c r="I10">
        <v>7</v>
      </c>
      <c r="J10">
        <v>0</v>
      </c>
      <c r="K10">
        <v>2000</v>
      </c>
      <c r="L10" s="2">
        <v>1053</v>
      </c>
      <c r="M10" s="2">
        <v>2316</v>
      </c>
      <c r="N10">
        <v>2000</v>
      </c>
      <c r="O10">
        <v>6</v>
      </c>
      <c r="P10">
        <v>0</v>
      </c>
      <c r="Q10" s="1">
        <v>0.8</v>
      </c>
      <c r="R10">
        <v>4.0223921300000001</v>
      </c>
      <c r="S10">
        <f t="shared" si="0"/>
        <v>183</v>
      </c>
      <c r="T10">
        <f t="shared" si="1"/>
        <v>154</v>
      </c>
      <c r="U10">
        <f t="shared" si="2"/>
        <v>91.5</v>
      </c>
      <c r="V10">
        <f t="shared" si="3"/>
        <v>77</v>
      </c>
    </row>
    <row r="11" spans="1:22" x14ac:dyDescent="0.25">
      <c r="A11" t="s">
        <v>37</v>
      </c>
      <c r="B11">
        <v>2000</v>
      </c>
      <c r="C11">
        <v>7</v>
      </c>
      <c r="D11">
        <v>0</v>
      </c>
      <c r="E11">
        <v>2000</v>
      </c>
      <c r="F11" s="2">
        <v>871</v>
      </c>
      <c r="G11" s="2">
        <v>2171</v>
      </c>
      <c r="H11">
        <v>2000</v>
      </c>
      <c r="I11">
        <v>7</v>
      </c>
      <c r="J11">
        <v>0</v>
      </c>
      <c r="K11">
        <v>2000</v>
      </c>
      <c r="L11" s="2">
        <v>1069</v>
      </c>
      <c r="M11" s="2">
        <v>2335</v>
      </c>
      <c r="N11">
        <v>2000</v>
      </c>
      <c r="O11">
        <v>7</v>
      </c>
      <c r="P11">
        <v>0</v>
      </c>
      <c r="Q11" s="1">
        <v>0.8</v>
      </c>
      <c r="R11">
        <v>4.0223921300000001</v>
      </c>
      <c r="S11">
        <f t="shared" si="0"/>
        <v>198</v>
      </c>
      <c r="T11">
        <f t="shared" si="1"/>
        <v>164</v>
      </c>
      <c r="U11">
        <f t="shared" si="2"/>
        <v>99</v>
      </c>
      <c r="V11">
        <f t="shared" si="3"/>
        <v>82</v>
      </c>
    </row>
    <row r="12" spans="1:22" x14ac:dyDescent="0.25">
      <c r="A12" t="s">
        <v>41</v>
      </c>
      <c r="B12">
        <v>2000</v>
      </c>
      <c r="C12">
        <v>8</v>
      </c>
      <c r="D12">
        <v>0</v>
      </c>
      <c r="E12">
        <v>2000</v>
      </c>
      <c r="F12" s="2">
        <v>868</v>
      </c>
      <c r="G12" s="2">
        <v>2152</v>
      </c>
      <c r="H12">
        <v>2000</v>
      </c>
      <c r="I12">
        <v>6</v>
      </c>
      <c r="J12">
        <v>0</v>
      </c>
      <c r="K12">
        <v>2000</v>
      </c>
      <c r="L12" s="2">
        <v>1044</v>
      </c>
      <c r="M12" s="2">
        <v>2301</v>
      </c>
      <c r="N12">
        <v>2000</v>
      </c>
      <c r="O12">
        <v>7</v>
      </c>
      <c r="P12">
        <v>0</v>
      </c>
      <c r="Q12" s="1">
        <v>0.6</v>
      </c>
      <c r="R12">
        <v>3.0136486800000002</v>
      </c>
      <c r="S12">
        <f t="shared" si="0"/>
        <v>176</v>
      </c>
      <c r="T12">
        <f t="shared" si="1"/>
        <v>149</v>
      </c>
      <c r="U12">
        <f t="shared" si="2"/>
        <v>88</v>
      </c>
      <c r="V12">
        <f t="shared" si="3"/>
        <v>74.5</v>
      </c>
    </row>
    <row r="13" spans="1:22" x14ac:dyDescent="0.25">
      <c r="A13" t="s">
        <v>42</v>
      </c>
      <c r="B13">
        <v>2000</v>
      </c>
      <c r="C13">
        <v>6</v>
      </c>
      <c r="D13">
        <v>0</v>
      </c>
      <c r="E13">
        <v>2000</v>
      </c>
      <c r="F13" s="2">
        <v>886</v>
      </c>
      <c r="G13" s="2">
        <v>2132</v>
      </c>
      <c r="H13">
        <v>2000</v>
      </c>
      <c r="I13">
        <v>7</v>
      </c>
      <c r="J13">
        <v>0</v>
      </c>
      <c r="K13">
        <v>2000</v>
      </c>
      <c r="L13" s="2">
        <v>1029</v>
      </c>
      <c r="M13" s="2">
        <v>2295</v>
      </c>
      <c r="N13">
        <v>2000</v>
      </c>
      <c r="O13">
        <v>6</v>
      </c>
      <c r="P13">
        <v>1</v>
      </c>
      <c r="Q13" s="1">
        <v>0.6</v>
      </c>
      <c r="R13">
        <v>3.0136486800000002</v>
      </c>
      <c r="S13">
        <f t="shared" si="0"/>
        <v>143</v>
      </c>
      <c r="T13">
        <f t="shared" si="1"/>
        <v>163</v>
      </c>
      <c r="U13">
        <f t="shared" si="2"/>
        <v>71.5</v>
      </c>
      <c r="V13">
        <f t="shared" si="3"/>
        <v>81.5</v>
      </c>
    </row>
    <row r="14" spans="1:22" x14ac:dyDescent="0.25">
      <c r="A14" t="s">
        <v>43</v>
      </c>
      <c r="B14">
        <v>2000</v>
      </c>
      <c r="C14">
        <v>6</v>
      </c>
      <c r="D14">
        <v>0</v>
      </c>
      <c r="E14">
        <v>2000</v>
      </c>
      <c r="F14" s="2">
        <v>859</v>
      </c>
      <c r="G14" s="2">
        <v>2117</v>
      </c>
      <c r="H14">
        <v>2000</v>
      </c>
      <c r="I14">
        <v>7</v>
      </c>
      <c r="J14">
        <v>0</v>
      </c>
      <c r="K14">
        <v>2000</v>
      </c>
      <c r="L14" s="2">
        <v>1046</v>
      </c>
      <c r="M14" s="2">
        <v>2291</v>
      </c>
      <c r="N14">
        <v>2000</v>
      </c>
      <c r="O14">
        <v>7</v>
      </c>
      <c r="P14">
        <v>0</v>
      </c>
      <c r="Q14" s="1">
        <v>0.6</v>
      </c>
      <c r="R14">
        <v>3.0136486800000002</v>
      </c>
      <c r="S14">
        <f t="shared" si="0"/>
        <v>187</v>
      </c>
      <c r="T14">
        <f t="shared" si="1"/>
        <v>174</v>
      </c>
      <c r="U14">
        <f t="shared" si="2"/>
        <v>93.5</v>
      </c>
      <c r="V14">
        <f t="shared" si="3"/>
        <v>87</v>
      </c>
    </row>
    <row r="15" spans="1:22" x14ac:dyDescent="0.25">
      <c r="A15" t="s">
        <v>47</v>
      </c>
      <c r="B15">
        <v>2000</v>
      </c>
      <c r="C15">
        <v>7</v>
      </c>
      <c r="D15">
        <v>0</v>
      </c>
      <c r="E15">
        <v>2000</v>
      </c>
      <c r="F15" s="2">
        <v>889</v>
      </c>
      <c r="G15" s="2">
        <v>2147</v>
      </c>
      <c r="H15">
        <v>2000</v>
      </c>
      <c r="I15">
        <v>6</v>
      </c>
      <c r="J15">
        <v>1</v>
      </c>
      <c r="K15">
        <v>2000</v>
      </c>
      <c r="L15" s="2">
        <v>1029</v>
      </c>
      <c r="M15" s="2">
        <v>2321</v>
      </c>
      <c r="N15">
        <v>2000</v>
      </c>
      <c r="O15">
        <v>10</v>
      </c>
      <c r="P15">
        <v>0</v>
      </c>
      <c r="Q15" s="1">
        <v>0.4</v>
      </c>
      <c r="R15">
        <v>1.9837312000000002</v>
      </c>
      <c r="S15">
        <f t="shared" si="0"/>
        <v>140</v>
      </c>
      <c r="T15">
        <f t="shared" si="1"/>
        <v>174</v>
      </c>
      <c r="U15">
        <f t="shared" si="2"/>
        <v>70</v>
      </c>
      <c r="V15">
        <f t="shared" si="3"/>
        <v>87</v>
      </c>
    </row>
    <row r="16" spans="1:22" x14ac:dyDescent="0.25">
      <c r="A16" t="s">
        <v>48</v>
      </c>
      <c r="B16">
        <v>2000</v>
      </c>
      <c r="C16">
        <v>6</v>
      </c>
      <c r="D16">
        <v>0</v>
      </c>
      <c r="E16">
        <v>2000</v>
      </c>
      <c r="F16" s="2">
        <v>865</v>
      </c>
      <c r="G16" s="2">
        <v>2140</v>
      </c>
      <c r="H16">
        <v>2000</v>
      </c>
      <c r="I16">
        <v>5</v>
      </c>
      <c r="J16">
        <v>0</v>
      </c>
      <c r="K16">
        <v>2000</v>
      </c>
      <c r="L16" s="2">
        <v>1015</v>
      </c>
      <c r="M16" s="2">
        <v>2318</v>
      </c>
      <c r="N16">
        <v>2000</v>
      </c>
      <c r="O16">
        <v>7</v>
      </c>
      <c r="P16">
        <v>1</v>
      </c>
      <c r="Q16" s="1">
        <v>0.4</v>
      </c>
      <c r="R16">
        <v>1.9837312000000002</v>
      </c>
      <c r="S16">
        <f t="shared" si="0"/>
        <v>150</v>
      </c>
      <c r="T16">
        <f t="shared" si="1"/>
        <v>178</v>
      </c>
      <c r="U16">
        <f t="shared" si="2"/>
        <v>75</v>
      </c>
      <c r="V16">
        <f t="shared" si="3"/>
        <v>89</v>
      </c>
    </row>
    <row r="17" spans="1:22" x14ac:dyDescent="0.25">
      <c r="A17" t="s">
        <v>49</v>
      </c>
      <c r="B17">
        <v>2000</v>
      </c>
      <c r="C17">
        <v>6</v>
      </c>
      <c r="D17">
        <v>0</v>
      </c>
      <c r="E17">
        <v>2000</v>
      </c>
      <c r="F17" s="2">
        <v>883</v>
      </c>
      <c r="G17" s="2">
        <v>2167</v>
      </c>
      <c r="H17">
        <v>2000</v>
      </c>
      <c r="I17">
        <v>5</v>
      </c>
      <c r="J17">
        <v>0</v>
      </c>
      <c r="K17">
        <v>2000</v>
      </c>
      <c r="L17" s="2">
        <v>1029</v>
      </c>
      <c r="M17" s="2">
        <v>2327</v>
      </c>
      <c r="N17">
        <v>2000</v>
      </c>
      <c r="O17">
        <v>5</v>
      </c>
      <c r="P17">
        <v>1</v>
      </c>
      <c r="Q17" s="1">
        <v>0.4</v>
      </c>
      <c r="R17">
        <v>1.9837312000000002</v>
      </c>
      <c r="S17">
        <f t="shared" si="0"/>
        <v>146</v>
      </c>
      <c r="T17">
        <f t="shared" si="1"/>
        <v>160</v>
      </c>
      <c r="U17">
        <f t="shared" si="2"/>
        <v>73</v>
      </c>
      <c r="V17">
        <f t="shared" si="3"/>
        <v>80</v>
      </c>
    </row>
    <row r="18" spans="1:22" x14ac:dyDescent="0.25">
      <c r="A18" t="s">
        <v>53</v>
      </c>
      <c r="B18">
        <v>2000</v>
      </c>
      <c r="C18">
        <v>8</v>
      </c>
      <c r="D18">
        <v>0</v>
      </c>
      <c r="E18">
        <v>2000</v>
      </c>
      <c r="F18" s="2">
        <v>861</v>
      </c>
      <c r="G18" s="2">
        <v>2176</v>
      </c>
      <c r="H18">
        <v>2000</v>
      </c>
      <c r="I18">
        <v>7</v>
      </c>
      <c r="J18">
        <v>0</v>
      </c>
      <c r="K18">
        <v>2000</v>
      </c>
      <c r="L18" s="2">
        <v>951</v>
      </c>
      <c r="M18" s="2">
        <v>2283</v>
      </c>
      <c r="N18">
        <v>2000</v>
      </c>
      <c r="O18">
        <v>7</v>
      </c>
      <c r="P18">
        <v>1</v>
      </c>
      <c r="Q18" s="1">
        <v>0.2</v>
      </c>
      <c r="R18">
        <v>1.0043874400000001</v>
      </c>
      <c r="S18">
        <f t="shared" si="0"/>
        <v>90</v>
      </c>
      <c r="T18">
        <f t="shared" si="1"/>
        <v>107</v>
      </c>
      <c r="U18">
        <f t="shared" si="2"/>
        <v>45</v>
      </c>
      <c r="V18">
        <f t="shared" si="3"/>
        <v>53.5</v>
      </c>
    </row>
    <row r="19" spans="1:22" x14ac:dyDescent="0.25">
      <c r="A19" t="s">
        <v>54</v>
      </c>
      <c r="B19">
        <v>2000</v>
      </c>
      <c r="C19">
        <v>8</v>
      </c>
      <c r="D19">
        <v>0</v>
      </c>
      <c r="E19">
        <v>2000</v>
      </c>
      <c r="F19" s="2">
        <v>851</v>
      </c>
      <c r="G19" s="2">
        <v>2137</v>
      </c>
      <c r="H19">
        <v>2000</v>
      </c>
      <c r="I19">
        <v>6</v>
      </c>
      <c r="J19">
        <v>0</v>
      </c>
      <c r="K19">
        <v>2000</v>
      </c>
      <c r="L19" s="2">
        <v>956</v>
      </c>
      <c r="M19" s="2">
        <v>2261</v>
      </c>
      <c r="N19">
        <v>2000</v>
      </c>
      <c r="O19">
        <v>8</v>
      </c>
      <c r="P19">
        <v>1</v>
      </c>
      <c r="Q19" s="1">
        <v>0.2</v>
      </c>
      <c r="R19">
        <v>1.0043874400000001</v>
      </c>
      <c r="S19">
        <f t="shared" si="0"/>
        <v>105</v>
      </c>
      <c r="T19">
        <f t="shared" si="1"/>
        <v>124</v>
      </c>
      <c r="U19">
        <f t="shared" si="2"/>
        <v>52.5</v>
      </c>
      <c r="V19">
        <f t="shared" si="3"/>
        <v>62</v>
      </c>
    </row>
    <row r="20" spans="1:22" x14ac:dyDescent="0.25">
      <c r="A20" t="s">
        <v>55</v>
      </c>
      <c r="B20">
        <v>2000</v>
      </c>
      <c r="C20">
        <v>6</v>
      </c>
      <c r="D20">
        <v>0</v>
      </c>
      <c r="E20">
        <v>2000</v>
      </c>
      <c r="F20" s="2">
        <v>869</v>
      </c>
      <c r="G20" s="2">
        <v>2132</v>
      </c>
      <c r="H20">
        <v>2000</v>
      </c>
      <c r="I20">
        <v>7</v>
      </c>
      <c r="J20">
        <v>0</v>
      </c>
      <c r="K20">
        <v>2000</v>
      </c>
      <c r="L20" s="2">
        <v>956</v>
      </c>
      <c r="M20" s="2">
        <v>2272</v>
      </c>
      <c r="N20">
        <v>2000</v>
      </c>
      <c r="O20">
        <v>6</v>
      </c>
      <c r="P20">
        <v>0</v>
      </c>
      <c r="Q20" s="1">
        <v>0.2</v>
      </c>
      <c r="R20">
        <v>1.0043874400000001</v>
      </c>
      <c r="S20">
        <f t="shared" si="0"/>
        <v>87</v>
      </c>
      <c r="T20">
        <f t="shared" si="1"/>
        <v>140</v>
      </c>
      <c r="U20">
        <f t="shared" si="2"/>
        <v>43.5</v>
      </c>
      <c r="V20">
        <f t="shared" si="3"/>
        <v>70</v>
      </c>
    </row>
    <row r="21" spans="1:22" x14ac:dyDescent="0.25">
      <c r="A21" t="s">
        <v>20</v>
      </c>
      <c r="B21">
        <v>2000</v>
      </c>
      <c r="C21">
        <v>8</v>
      </c>
      <c r="D21">
        <v>1</v>
      </c>
      <c r="E21">
        <v>2000</v>
      </c>
      <c r="F21" s="2">
        <v>858</v>
      </c>
      <c r="G21" s="2">
        <v>2128</v>
      </c>
      <c r="H21">
        <v>2000</v>
      </c>
      <c r="I21">
        <v>8</v>
      </c>
      <c r="J21">
        <v>0</v>
      </c>
      <c r="K21">
        <v>2000</v>
      </c>
      <c r="L21" s="2">
        <v>889</v>
      </c>
      <c r="M21" s="2">
        <v>2178</v>
      </c>
      <c r="N21">
        <v>2000</v>
      </c>
      <c r="O21">
        <v>7</v>
      </c>
      <c r="P21">
        <v>1</v>
      </c>
      <c r="Q21" s="1">
        <v>0</v>
      </c>
      <c r="R21">
        <v>0</v>
      </c>
      <c r="S21">
        <f t="shared" si="0"/>
        <v>31</v>
      </c>
      <c r="T21">
        <f t="shared" si="1"/>
        <v>50</v>
      </c>
      <c r="U21">
        <f t="shared" si="2"/>
        <v>15.5</v>
      </c>
      <c r="V21">
        <f t="shared" si="3"/>
        <v>25</v>
      </c>
    </row>
  </sheetData>
  <sortState ref="A2:T21">
    <sortCondition descending="1" ref="Q2:Q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H18" sqref="H18"/>
    </sheetView>
  </sheetViews>
  <sheetFormatPr defaultRowHeight="15" x14ac:dyDescent="0.25"/>
  <cols>
    <col min="2" max="2" width="13.42578125" customWidth="1"/>
    <col min="3" max="3" width="30.7109375" customWidth="1"/>
    <col min="4" max="4" width="31.140625" bestFit="1" customWidth="1"/>
  </cols>
  <sheetData>
    <row r="2" spans="2:9" x14ac:dyDescent="0.25">
      <c r="C2" s="3" t="s">
        <v>65</v>
      </c>
    </row>
    <row r="3" spans="2:9" x14ac:dyDescent="0.25">
      <c r="B3" s="3" t="s">
        <v>16</v>
      </c>
      <c r="C3" t="s">
        <v>74</v>
      </c>
      <c r="D3" t="s">
        <v>75</v>
      </c>
      <c r="G3" s="4" t="s">
        <v>16</v>
      </c>
      <c r="H3" s="4" t="s">
        <v>66</v>
      </c>
      <c r="I3" s="4" t="s">
        <v>67</v>
      </c>
    </row>
    <row r="4" spans="2:9" x14ac:dyDescent="0.25">
      <c r="B4" t="s">
        <v>22</v>
      </c>
      <c r="C4" s="5">
        <v>537.5</v>
      </c>
      <c r="D4" s="5">
        <v>-2</v>
      </c>
      <c r="G4" t="s">
        <v>22</v>
      </c>
      <c r="H4" s="5">
        <v>400</v>
      </c>
      <c r="I4" s="5">
        <v>10.333333333333334</v>
      </c>
    </row>
    <row r="5" spans="2:9" x14ac:dyDescent="0.25">
      <c r="B5">
        <v>1</v>
      </c>
      <c r="C5" s="5">
        <v>73.833333333333329</v>
      </c>
      <c r="D5" s="5">
        <v>69.416666666666671</v>
      </c>
      <c r="G5">
        <v>1</v>
      </c>
      <c r="H5" s="5">
        <v>80</v>
      </c>
      <c r="I5" s="5">
        <v>71.5</v>
      </c>
    </row>
    <row r="6" spans="2:9" x14ac:dyDescent="0.25">
      <c r="B6">
        <v>0.8</v>
      </c>
      <c r="C6" s="5">
        <v>95.666666666666671</v>
      </c>
      <c r="D6" s="5">
        <v>82.833333333333329</v>
      </c>
      <c r="G6">
        <v>0.8</v>
      </c>
      <c r="H6" s="5">
        <v>104.33333333333333</v>
      </c>
      <c r="I6" s="5">
        <v>76.333333333333329</v>
      </c>
    </row>
    <row r="7" spans="2:9" x14ac:dyDescent="0.25">
      <c r="B7">
        <v>0.6</v>
      </c>
      <c r="C7" s="5">
        <v>84.333333333333329</v>
      </c>
      <c r="D7" s="5">
        <v>81</v>
      </c>
      <c r="G7">
        <v>0.6</v>
      </c>
      <c r="H7" s="5">
        <v>81</v>
      </c>
      <c r="I7" s="5">
        <v>77</v>
      </c>
    </row>
    <row r="8" spans="2:9" x14ac:dyDescent="0.25">
      <c r="B8">
        <v>0.4</v>
      </c>
      <c r="C8" s="5">
        <v>72.666666666666671</v>
      </c>
      <c r="D8" s="5">
        <v>85.333333333333329</v>
      </c>
      <c r="G8">
        <v>0.4</v>
      </c>
      <c r="H8" s="5">
        <v>62</v>
      </c>
      <c r="I8" s="5">
        <v>70.333333333333329</v>
      </c>
    </row>
    <row r="9" spans="2:9" x14ac:dyDescent="0.25">
      <c r="B9">
        <v>0.2</v>
      </c>
      <c r="C9" s="5">
        <v>47</v>
      </c>
      <c r="D9" s="5">
        <v>61.833333333333336</v>
      </c>
      <c r="G9">
        <v>0.2</v>
      </c>
      <c r="H9" s="5">
        <v>39.666666666666664</v>
      </c>
      <c r="I9" s="5">
        <v>49.333333333333336</v>
      </c>
    </row>
    <row r="10" spans="2:9" x14ac:dyDescent="0.25">
      <c r="B10">
        <v>0</v>
      </c>
      <c r="C10" s="5">
        <v>15.5</v>
      </c>
      <c r="D10" s="5">
        <v>25</v>
      </c>
      <c r="G10">
        <v>0</v>
      </c>
      <c r="H10" s="5">
        <v>0.66666666666666663</v>
      </c>
      <c r="I10" s="5">
        <v>23.333333333333332</v>
      </c>
    </row>
    <row r="11" spans="2:9" x14ac:dyDescent="0.25">
      <c r="B11" t="s">
        <v>64</v>
      </c>
      <c r="C11" s="5">
        <v>94.75</v>
      </c>
      <c r="D11" s="5">
        <v>68.625</v>
      </c>
    </row>
  </sheetData>
  <sortState ref="G4:I10">
    <sortCondition descending="1" ref="G4:G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1scalibration 10 thru 17 repeat</vt:lpstr>
      <vt:lpstr>1 s calcs</vt:lpstr>
      <vt:lpstr>2 s</vt:lpstr>
      <vt:lpstr>2 s calcs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2016-02-24T23:52:31Z</dcterms:created>
  <dcterms:modified xsi:type="dcterms:W3CDTF">2016-03-01T23:40:30Z</dcterms:modified>
</cp:coreProperties>
</file>