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00" windowHeight="1732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L21" i="2"/>
  <c r="L20"/>
  <c r="L19"/>
  <c r="L18"/>
  <c r="L17"/>
  <c r="L16"/>
  <c r="L15"/>
  <c r="F21"/>
  <c r="G21"/>
  <c r="F20"/>
  <c r="G20"/>
  <c r="F19"/>
  <c r="G19"/>
  <c r="F18"/>
  <c r="G18"/>
  <c r="F16"/>
  <c r="G16"/>
  <c r="O31"/>
  <c r="O35"/>
  <c r="O30"/>
  <c r="O34"/>
  <c r="H18"/>
  <c r="H19"/>
  <c r="F15"/>
  <c r="H15"/>
  <c r="H16"/>
  <c r="H20"/>
  <c r="H21"/>
  <c r="O29"/>
  <c r="O33"/>
  <c r="N17"/>
  <c r="I15"/>
  <c r="N15"/>
  <c r="O15"/>
  <c r="I16"/>
  <c r="N16"/>
  <c r="O16"/>
  <c r="N18"/>
  <c r="I18"/>
  <c r="O18"/>
  <c r="N19"/>
  <c r="I19"/>
  <c r="O19"/>
  <c r="N20"/>
  <c r="I20"/>
  <c r="O20"/>
  <c r="N21"/>
  <c r="I21"/>
  <c r="O21"/>
  <c r="O23"/>
  <c r="O25"/>
  <c r="O26"/>
  <c r="O27"/>
  <c r="B8" i="4"/>
</calcChain>
</file>

<file path=xl/sharedStrings.xml><?xml version="1.0" encoding="utf-8"?>
<sst xmlns="http://schemas.openxmlformats.org/spreadsheetml/2006/main" count="76" uniqueCount="62">
  <si>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</si>
  <si>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</si>
  <si>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</si>
  <si>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</si>
  <si>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</si>
  <si>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</si>
  <si>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</si>
  <si>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</si>
  <si>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</si>
  <si>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</si>
  <si>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</si>
  <si>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</si>
  <si>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</si>
  <si>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</si>
  <si>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</si>
  <si>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</si>
  <si>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</si>
  <si>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</si>
  <si>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</si>
  <si>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</si>
  <si>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</si>
  <si>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</si>
  <si>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</si>
  <si>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</si>
  <si>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</si>
  <si>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</si>
  <si>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</si>
  <si>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</si>
  <si>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</si>
  <si>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</si>
  <si>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</si>
  <si>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</si>
  <si>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</si>
  <si>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</si>
  <si>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</si>
  <si>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</si>
  <si>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</si>
  <si>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</si>
  <si>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</si>
  <si>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</si>
  <si>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</si>
  <si>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</si>
  <si>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</si>
  <si>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</si>
  <si>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</si>
  <si>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</si>
  <si>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</si>
  <si>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</si>
  <si>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</si>
  <si>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</si>
  <si>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</si>
  <si>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</si>
  <si>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</si>
  <si>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</si>
  <si>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</si>
  <si>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</si>
  <si>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</si>
  <si>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</si>
  <si>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</si>
  <si>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</si>
  <si>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minutes</t>
    <phoneticPr fontId="2" type="noConversion"/>
  </si>
  <si>
    <t>P. McGill  10May12</t>
    <phoneticPr fontId="2" type="noConversion"/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</si>
</sst>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"/>
  </numFmts>
  <fonts count="5"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  <font>
      <sz val="9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0.389723055555555</c:v>
                </c:pt>
                <c:pt idx="1">
                  <c:v>35.83333333333334</c:v>
                </c:pt>
                <c:pt idx="2">
                  <c:v>201.3698630136986</c:v>
                </c:pt>
                <c:pt idx="3">
                  <c:v>4.68</c:v>
                </c:pt>
                <c:pt idx="4">
                  <c:v>3.0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5"/>
  <sheetViews>
    <sheetView tabSelected="1" workbookViewId="0">
      <selection activeCell="H9" sqref="H9"/>
    </sheetView>
  </sheetViews>
  <sheetFormatPr baseColWidth="10" defaultRowHeight="13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43</v>
      </c>
    </row>
    <row r="2" spans="1:16">
      <c r="A2" t="s">
        <v>61</v>
      </c>
    </row>
    <row r="4" spans="1:16">
      <c r="A4" t="s">
        <v>12</v>
      </c>
    </row>
    <row r="6" spans="1:16">
      <c r="A6" s="4" t="s">
        <v>9</v>
      </c>
      <c r="B6" s="5">
        <v>5</v>
      </c>
      <c r="C6" t="s">
        <v>60</v>
      </c>
    </row>
    <row r="7" spans="1:16">
      <c r="A7" s="4" t="s">
        <v>10</v>
      </c>
      <c r="B7" s="5">
        <v>720</v>
      </c>
      <c r="C7" t="s">
        <v>18</v>
      </c>
    </row>
    <row r="8" spans="1:16">
      <c r="A8" s="4" t="s">
        <v>16</v>
      </c>
      <c r="B8" s="5">
        <v>28</v>
      </c>
      <c r="C8" t="s">
        <v>14</v>
      </c>
    </row>
    <row r="9" spans="1:16">
      <c r="A9" s="4" t="s">
        <v>17</v>
      </c>
      <c r="B9" s="5">
        <v>2500</v>
      </c>
      <c r="C9" t="s">
        <v>15</v>
      </c>
    </row>
    <row r="11" spans="1:16">
      <c r="A11" s="17"/>
    </row>
    <row r="14" spans="1:16">
      <c r="A14" s="1" t="s">
        <v>20</v>
      </c>
      <c r="B14" s="1" t="s">
        <v>28</v>
      </c>
      <c r="C14" s="1" t="s">
        <v>21</v>
      </c>
      <c r="D14" s="1" t="s">
        <v>29</v>
      </c>
      <c r="E14" s="1" t="s">
        <v>30</v>
      </c>
      <c r="F14" s="9" t="s">
        <v>31</v>
      </c>
      <c r="G14" s="9" t="s">
        <v>22</v>
      </c>
      <c r="H14" s="9" t="s">
        <v>27</v>
      </c>
      <c r="I14" s="1" t="s">
        <v>32</v>
      </c>
      <c r="J14" s="1" t="s">
        <v>23</v>
      </c>
      <c r="K14" s="1" t="s">
        <v>24</v>
      </c>
      <c r="L14" s="1" t="s">
        <v>25</v>
      </c>
      <c r="M14" s="1" t="s">
        <v>24</v>
      </c>
      <c r="N14" s="7" t="s">
        <v>26</v>
      </c>
      <c r="O14" s="10" t="s">
        <v>33</v>
      </c>
      <c r="P14" s="1" t="s">
        <v>11</v>
      </c>
    </row>
    <row r="15" spans="1:16">
      <c r="A15" s="3" t="s">
        <v>8</v>
      </c>
      <c r="B15" s="22">
        <v>1</v>
      </c>
      <c r="C15" s="22">
        <v>28</v>
      </c>
      <c r="D15" s="22">
        <v>2</v>
      </c>
      <c r="E15" s="23">
        <v>3.0000000000000001E-5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5">
        <f>E15*C15/1000</f>
        <v>8.4E-7</v>
      </c>
      <c r="J15" s="5">
        <v>5</v>
      </c>
      <c r="K15" s="5" t="s">
        <v>36</v>
      </c>
      <c r="L15" s="24">
        <f>TIMEWAITING-J15</f>
        <v>715</v>
      </c>
      <c r="M15" s="5" t="s">
        <v>36</v>
      </c>
      <c r="N15" s="6">
        <f t="shared" ref="N15:N21" si="2">J15/(J15+L15)</f>
        <v>6.9444444444444441E-3</v>
      </c>
      <c r="O15" s="18">
        <f t="shared" ref="O15:O21" si="3">(N15*H15+(1-N15)*I15)*1000</f>
        <v>0.38972305555555553</v>
      </c>
      <c r="P15" s="3"/>
    </row>
    <row r="16" spans="1:16">
      <c r="A16" t="s">
        <v>19</v>
      </c>
      <c r="B16" s="5">
        <v>1</v>
      </c>
      <c r="C16" s="5">
        <v>5</v>
      </c>
      <c r="D16" s="5">
        <v>860</v>
      </c>
      <c r="E16" s="5">
        <v>0</v>
      </c>
      <c r="F16" s="8">
        <f t="shared" si="0"/>
        <v>4.3</v>
      </c>
      <c r="G16" s="19">
        <f>20%*F16</f>
        <v>0.86</v>
      </c>
      <c r="H16" s="8">
        <f t="shared" si="1"/>
        <v>5.16</v>
      </c>
      <c r="I16" s="25">
        <f>E16*C16/1000</f>
        <v>0</v>
      </c>
      <c r="J16" s="5">
        <v>5</v>
      </c>
      <c r="K16" s="5" t="s">
        <v>38</v>
      </c>
      <c r="L16" s="24">
        <f t="shared" ref="L16:L21" si="4">TIMEWAITING-J16</f>
        <v>715</v>
      </c>
      <c r="M16" s="5" t="s">
        <v>38</v>
      </c>
      <c r="N16" s="6">
        <f t="shared" si="2"/>
        <v>6.9444444444444441E-3</v>
      </c>
      <c r="O16" s="2">
        <f t="shared" si="3"/>
        <v>35.833333333333336</v>
      </c>
    </row>
    <row r="17" spans="1:16">
      <c r="A17" t="s">
        <v>44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 s="25">
        <v>0</v>
      </c>
      <c r="J17" s="5">
        <v>5</v>
      </c>
      <c r="K17" s="5" t="s">
        <v>13</v>
      </c>
      <c r="L17" s="24">
        <f t="shared" si="4"/>
        <v>715</v>
      </c>
      <c r="M17" s="5" t="s">
        <v>13</v>
      </c>
      <c r="N17" s="6">
        <f t="shared" si="2"/>
        <v>6.9444444444444441E-3</v>
      </c>
      <c r="O17" s="18">
        <v>201.36986301369859</v>
      </c>
      <c r="P17" t="s">
        <v>46</v>
      </c>
    </row>
    <row r="18" spans="1:16">
      <c r="A18" t="s">
        <v>45</v>
      </c>
      <c r="B18" s="5">
        <v>1</v>
      </c>
      <c r="C18" s="5">
        <v>12</v>
      </c>
      <c r="D18" s="5">
        <v>234</v>
      </c>
      <c r="E18" s="5">
        <v>0</v>
      </c>
      <c r="F18" s="8">
        <f t="shared" si="0"/>
        <v>2.8079999999999998</v>
      </c>
      <c r="G18" s="8">
        <f>20%*F18</f>
        <v>0.56159999999999999</v>
      </c>
      <c r="H18" s="8">
        <f t="shared" si="1"/>
        <v>3.3695999999999997</v>
      </c>
      <c r="I18" s="25">
        <f t="shared" ref="I18:I21" si="5">E18*C18/1000</f>
        <v>0</v>
      </c>
      <c r="J18" s="5">
        <v>1</v>
      </c>
      <c r="K18" s="5" t="s">
        <v>13</v>
      </c>
      <c r="L18" s="24">
        <f t="shared" si="4"/>
        <v>719</v>
      </c>
      <c r="M18" s="5" t="s">
        <v>13</v>
      </c>
      <c r="N18" s="6">
        <f t="shared" si="2"/>
        <v>1.3888888888888889E-3</v>
      </c>
      <c r="O18" s="2">
        <f t="shared" si="3"/>
        <v>4.68</v>
      </c>
      <c r="P18" t="s">
        <v>47</v>
      </c>
    </row>
    <row r="19" spans="1:16">
      <c r="A19" t="s">
        <v>55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20%*F19</f>
        <v>0.36000000000000004</v>
      </c>
      <c r="H19" s="8">
        <f t="shared" si="1"/>
        <v>2.16</v>
      </c>
      <c r="I19" s="25">
        <f t="shared" si="5"/>
        <v>0</v>
      </c>
      <c r="J19" s="5">
        <v>1</v>
      </c>
      <c r="K19" s="5" t="s">
        <v>13</v>
      </c>
      <c r="L19" s="24">
        <f t="shared" si="4"/>
        <v>719</v>
      </c>
      <c r="M19" s="5" t="s">
        <v>13</v>
      </c>
      <c r="N19" s="6">
        <f t="shared" si="2"/>
        <v>1.3888888888888889E-3</v>
      </c>
      <c r="O19" s="2">
        <f t="shared" si="3"/>
        <v>3.0000000000000004</v>
      </c>
      <c r="P19" t="s">
        <v>58</v>
      </c>
    </row>
    <row r="20" spans="1:16">
      <c r="A20" t="s">
        <v>56</v>
      </c>
      <c r="B20" s="5">
        <v>1</v>
      </c>
      <c r="C20" s="5">
        <v>12</v>
      </c>
      <c r="D20" s="5">
        <v>20</v>
      </c>
      <c r="E20" s="5">
        <v>0</v>
      </c>
      <c r="F20" s="8">
        <f t="shared" si="0"/>
        <v>0.24</v>
      </c>
      <c r="G20" s="8">
        <f>20%*F20</f>
        <v>4.8000000000000001E-2</v>
      </c>
      <c r="H20" s="8">
        <f t="shared" si="1"/>
        <v>0.28799999999999998</v>
      </c>
      <c r="I20" s="25">
        <f t="shared" si="5"/>
        <v>0</v>
      </c>
      <c r="J20" s="5">
        <v>1</v>
      </c>
      <c r="K20" s="5" t="s">
        <v>36</v>
      </c>
      <c r="L20" s="24">
        <f t="shared" si="4"/>
        <v>719</v>
      </c>
      <c r="M20" s="5" t="s">
        <v>37</v>
      </c>
      <c r="N20" s="6">
        <f t="shared" si="2"/>
        <v>1.3888888888888889E-3</v>
      </c>
      <c r="O20" s="2">
        <f t="shared" si="3"/>
        <v>0.39999999999999997</v>
      </c>
      <c r="P20" t="s">
        <v>59</v>
      </c>
    </row>
    <row r="21" spans="1:16">
      <c r="A21" t="s">
        <v>57</v>
      </c>
      <c r="B21" s="5">
        <v>1</v>
      </c>
      <c r="C21" s="5">
        <v>12</v>
      </c>
      <c r="D21" s="5">
        <v>20</v>
      </c>
      <c r="E21" s="5">
        <v>0</v>
      </c>
      <c r="F21" s="8">
        <f t="shared" si="0"/>
        <v>0.24</v>
      </c>
      <c r="G21" s="8">
        <f>20%*F21</f>
        <v>4.8000000000000001E-2</v>
      </c>
      <c r="H21" s="8">
        <f t="shared" si="1"/>
        <v>0.28799999999999998</v>
      </c>
      <c r="I21" s="25">
        <f t="shared" si="5"/>
        <v>0</v>
      </c>
      <c r="J21" s="5">
        <v>1</v>
      </c>
      <c r="K21" s="5" t="s">
        <v>13</v>
      </c>
      <c r="L21" s="24">
        <f t="shared" si="4"/>
        <v>719</v>
      </c>
      <c r="M21" s="5" t="s">
        <v>39</v>
      </c>
      <c r="N21" s="6">
        <f t="shared" si="2"/>
        <v>1.3888888888888889E-3</v>
      </c>
      <c r="O21" s="2">
        <f t="shared" si="3"/>
        <v>0.39999999999999997</v>
      </c>
      <c r="P21" t="s">
        <v>59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34</v>
      </c>
      <c r="O23" s="2">
        <f>SUM(O16:O21)</f>
        <v>245.68319634703195</v>
      </c>
      <c r="P23" t="s">
        <v>7</v>
      </c>
    </row>
    <row r="25" spans="1:16">
      <c r="N25" s="6" t="s">
        <v>35</v>
      </c>
      <c r="O25" s="2">
        <f>B9/(O23/1000)</f>
        <v>10175.706101074593</v>
      </c>
      <c r="P25" t="s">
        <v>40</v>
      </c>
    </row>
    <row r="26" spans="1:16">
      <c r="O26" s="2">
        <f>O25/24</f>
        <v>423.98775421144137</v>
      </c>
      <c r="P26" t="s">
        <v>41</v>
      </c>
    </row>
    <row r="27" spans="1:16">
      <c r="O27" s="15">
        <f>O26/30</f>
        <v>14.13292514038138</v>
      </c>
      <c r="P27" t="s">
        <v>42</v>
      </c>
    </row>
    <row r="29" spans="1:16">
      <c r="O29" s="20">
        <f>SUM(H15:H21)</f>
        <v>26.021599999999999</v>
      </c>
      <c r="P29" t="s">
        <v>48</v>
      </c>
    </row>
    <row r="30" spans="1:16">
      <c r="O30" s="21">
        <f>SUM(F18:F21)</f>
        <v>5.0880000000000001</v>
      </c>
      <c r="P30" t="s">
        <v>50</v>
      </c>
    </row>
    <row r="31" spans="1:16">
      <c r="O31" s="20">
        <f>F16</f>
        <v>4.3</v>
      </c>
      <c r="P31" t="s">
        <v>51</v>
      </c>
    </row>
    <row r="32" spans="1:16">
      <c r="O32" s="20"/>
    </row>
    <row r="33" spans="15:16">
      <c r="O33" s="20">
        <f>O29/28</f>
        <v>0.92934285714285714</v>
      </c>
      <c r="P33" t="s">
        <v>49</v>
      </c>
    </row>
    <row r="34" spans="15:16">
      <c r="O34" s="20">
        <f>O30/12</f>
        <v>0.42399999999999999</v>
      </c>
      <c r="P34" t="s">
        <v>5</v>
      </c>
    </row>
    <row r="35" spans="15:16">
      <c r="O35" s="20">
        <f>O31/5</f>
        <v>0.86</v>
      </c>
      <c r="P35" t="s">
        <v>6</v>
      </c>
    </row>
  </sheetData>
  <sheetCalcPr fullCalcOnLoad="1"/>
  <phoneticPr fontId="2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C8"/>
  <sheetViews>
    <sheetView view="pageLayout" zoomScale="150" workbookViewId="0">
      <selection activeCell="B9" sqref="B9"/>
    </sheetView>
  </sheetViews>
  <sheetFormatPr baseColWidth="10" defaultRowHeight="13"/>
  <cols>
    <col min="2" max="2" width="12" customWidth="1"/>
  </cols>
  <sheetData>
    <row r="3" spans="1:3">
      <c r="A3" s="1" t="s">
        <v>20</v>
      </c>
      <c r="B3" s="1" t="s">
        <v>53</v>
      </c>
      <c r="C3" s="1" t="s">
        <v>2</v>
      </c>
    </row>
    <row r="4" spans="1:3">
      <c r="A4" t="s">
        <v>52</v>
      </c>
      <c r="B4">
        <v>90</v>
      </c>
      <c r="C4" t="s">
        <v>3</v>
      </c>
    </row>
    <row r="5" spans="1:3">
      <c r="A5" t="s">
        <v>54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2012-05-10T20:17:23Z</dcterms:modified>
</cp:coreProperties>
</file>