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901101_OceanImaging\Documents\Kecy_LASAUV_Scoping_Study_Notes\LASS AUV Scoping 2025\"/>
    </mc:Choice>
  </mc:AlternateContent>
  <xr:revisionPtr revIDLastSave="0" documentId="13_ncr:1_{828163B2-1638-4A19-8E36-03ED2E46DD0F}" xr6:coauthVersionLast="36" xr6:coauthVersionMax="36" xr10:uidLastSave="{00000000-0000-0000-0000-000000000000}"/>
  <bookViews>
    <workbookView xWindow="0" yWindow="0" windowWidth="21390" windowHeight="11775" xr2:uid="{6A91937C-AC0D-4A87-9D03-0F23CF92D2DD}"/>
  </bookViews>
  <sheets>
    <sheet name="Calculator" sheetId="1" r:id="rId1"/>
    <sheet name="Sensor Pwr Usag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2" l="1"/>
  <c r="H16" i="2"/>
  <c r="D24" i="2" s="1"/>
  <c r="G16" i="2"/>
  <c r="C24" i="2" s="1"/>
  <c r="D12" i="2"/>
  <c r="D25" i="2" s="1"/>
  <c r="C12" i="2"/>
  <c r="D28" i="2" l="1"/>
  <c r="C28" i="2"/>
  <c r="J11" i="1" l="1"/>
  <c r="G11" i="1"/>
  <c r="D11" i="1"/>
  <c r="C11" i="1"/>
  <c r="E11" i="1" s="1"/>
  <c r="B10" i="1"/>
  <c r="C10" i="1" s="1"/>
  <c r="B9" i="1"/>
  <c r="C9" i="1" s="1"/>
  <c r="J9" i="1" s="1"/>
  <c r="C8" i="1"/>
  <c r="J8" i="1" s="1"/>
  <c r="B7" i="1"/>
  <c r="C7" i="1" s="1"/>
  <c r="J6" i="1"/>
  <c r="G6" i="1"/>
  <c r="E6" i="1"/>
  <c r="D6" i="1"/>
  <c r="C6" i="1"/>
  <c r="H10" i="1" l="1"/>
  <c r="D10" i="1"/>
  <c r="J10" i="1"/>
  <c r="G10" i="1"/>
  <c r="E10" i="1"/>
  <c r="E12" i="1"/>
  <c r="H7" i="1"/>
  <c r="J7" i="1"/>
  <c r="J12" i="1" s="1"/>
  <c r="J13" i="1" s="1"/>
  <c r="G7" i="1"/>
  <c r="E7" i="1"/>
  <c r="C12" i="1"/>
  <c r="B30" i="1" s="1"/>
  <c r="D7" i="1"/>
  <c r="F9" i="1"/>
  <c r="F12" i="1" s="1"/>
  <c r="G9" i="1"/>
  <c r="G8" i="1"/>
  <c r="I9" i="1"/>
  <c r="D9" i="1"/>
  <c r="D8" i="1"/>
  <c r="E8" i="1"/>
  <c r="I8" i="1"/>
  <c r="H12" i="1" l="1"/>
  <c r="D12" i="1"/>
  <c r="D13" i="1" s="1"/>
  <c r="I12" i="1"/>
  <c r="G12" i="1"/>
  <c r="G13" i="1" s="1"/>
  <c r="E13" i="1"/>
  <c r="H13" i="1" l="1"/>
  <c r="L13" i="1"/>
</calcChain>
</file>

<file path=xl/sharedStrings.xml><?xml version="1.0" encoding="utf-8"?>
<sst xmlns="http://schemas.openxmlformats.org/spreadsheetml/2006/main" count="69" uniqueCount="52">
  <si>
    <t>Watt-Hours per Function per Mission Segment</t>
  </si>
  <si>
    <t>Nav Sensors</t>
  </si>
  <si>
    <t>Map Sensors (Idle)</t>
  </si>
  <si>
    <t>Map Sensors (Active)</t>
  </si>
  <si>
    <t>Hotel</t>
  </si>
  <si>
    <t>Propulsion (Asc/Desc)</t>
  </si>
  <si>
    <t>Propulsion (Tran/Surv)</t>
  </si>
  <si>
    <t>Telemetry</t>
  </si>
  <si>
    <t>Segment</t>
  </si>
  <si>
    <t>Time (sec)</t>
  </si>
  <si>
    <t>Time (Hours)</t>
  </si>
  <si>
    <t>Launch</t>
  </si>
  <si>
    <t>Descent</t>
  </si>
  <si>
    <t>Transit</t>
  </si>
  <si>
    <t>Survey</t>
  </si>
  <si>
    <t>Ascent</t>
  </si>
  <si>
    <t>Recovery</t>
  </si>
  <si>
    <t>Power (W)</t>
  </si>
  <si>
    <t>Mapping Idle</t>
  </si>
  <si>
    <t>Mapping Active</t>
  </si>
  <si>
    <t>Propulsion -A/D</t>
  </si>
  <si>
    <t>Propulsion - Survey</t>
  </si>
  <si>
    <t>Depth</t>
  </si>
  <si>
    <t>m</t>
  </si>
  <si>
    <t>Depth Rate</t>
  </si>
  <si>
    <t>m/s</t>
  </si>
  <si>
    <t>Mission Length</t>
  </si>
  <si>
    <t>Mission Rate</t>
  </si>
  <si>
    <t>Hours</t>
  </si>
  <si>
    <t>Total Energy (kWh)</t>
  </si>
  <si>
    <t>Total Mission Time (18 hour min)</t>
  </si>
  <si>
    <t>SVP</t>
  </si>
  <si>
    <t>ParoSci</t>
  </si>
  <si>
    <t>Phins INS</t>
  </si>
  <si>
    <t>Tasman DVL</t>
  </si>
  <si>
    <t>Idle</t>
  </si>
  <si>
    <t>Active</t>
  </si>
  <si>
    <t>Mapping Sensors</t>
  </si>
  <si>
    <t>Lidar G2</t>
  </si>
  <si>
    <t>Reson MBS (T-50S)</t>
  </si>
  <si>
    <t>Stereo Cameras **</t>
  </si>
  <si>
    <t>Strobes ***</t>
  </si>
  <si>
    <t>Navigational Sensors</t>
  </si>
  <si>
    <t>SBE49 CTD</t>
  </si>
  <si>
    <t>Horz Norbit *</t>
  </si>
  <si>
    <t>Vert Norbit *</t>
  </si>
  <si>
    <t>Hotel Load</t>
  </si>
  <si>
    <t>Propulsion</t>
  </si>
  <si>
    <t>Calculated using 85% DC-DC Efficiency</t>
  </si>
  <si>
    <t>Thruster runs directly off bus voltage</t>
  </si>
  <si>
    <t>Based on 2.24Wh/m per Report #2 from Vicente</t>
  </si>
  <si>
    <t>Reported Survey Power Usage from Report #2 from Vicente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</si>
</sst>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2605A-CA62-4C7F-8CF0-C6FCDDD7987E}">
  <dimension ref="A1:L33"/>
  <sheetViews>
    <sheetView tabSelected="1" workbookViewId="0">
      <selection activeCell="H28" sqref="H28"/>
    </sheetView>
  </sheetViews>
  <sheetFormatPr defaultRowHeight="15" x14ac:dyDescent="0.25"/>
  <cols>
    <col min="1" max="1" width="18.140625" customWidth="1"/>
    <col min="2" max="2" width="13.7109375" customWidth="1"/>
    <col min="3" max="3" width="14.7109375" customWidth="1"/>
    <col min="4" max="10" width="12.7109375" customWidth="1"/>
    <col min="12" max="12" width="13.85546875" customWidth="1"/>
  </cols>
  <sheetData>
    <row r="1" spans="1:12" ht="15.75" thickBot="1" x14ac:dyDescent="0.3">
      <c r="B1" s="1"/>
      <c r="C1" s="1"/>
      <c r="D1" s="1"/>
      <c r="E1" s="1"/>
      <c r="F1" s="1"/>
      <c r="G1" s="1"/>
      <c r="H1" s="1"/>
      <c r="I1" s="1"/>
      <c r="J1" s="1"/>
    </row>
    <row r="2" spans="1:12" x14ac:dyDescent="0.25">
      <c r="B2" s="1"/>
      <c r="C2" s="1"/>
      <c r="D2" s="29" t="s">
        <v>0</v>
      </c>
      <c r="E2" s="30"/>
      <c r="F2" s="30"/>
      <c r="G2" s="30"/>
      <c r="H2" s="30"/>
      <c r="I2" s="30"/>
      <c r="J2" s="31"/>
    </row>
    <row r="3" spans="1:12" x14ac:dyDescent="0.25">
      <c r="A3" s="2"/>
      <c r="B3" s="3"/>
      <c r="C3" s="3"/>
      <c r="D3" s="32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33" t="s">
        <v>7</v>
      </c>
    </row>
    <row r="4" spans="1:12" x14ac:dyDescent="0.25">
      <c r="A4" s="2"/>
      <c r="B4" s="3"/>
      <c r="C4" s="3"/>
      <c r="D4" s="34"/>
      <c r="E4" s="5"/>
      <c r="F4" s="5"/>
      <c r="G4" s="5"/>
      <c r="H4" s="5"/>
      <c r="I4" s="5"/>
      <c r="J4" s="35"/>
    </row>
    <row r="5" spans="1:12" ht="15.75" thickBot="1" x14ac:dyDescent="0.3">
      <c r="A5" s="6" t="s">
        <v>8</v>
      </c>
      <c r="B5" s="7" t="s">
        <v>9</v>
      </c>
      <c r="C5" s="7" t="s">
        <v>10</v>
      </c>
      <c r="D5" s="36"/>
      <c r="E5" s="37"/>
      <c r="F5" s="37"/>
      <c r="G5" s="37"/>
      <c r="H5" s="37"/>
      <c r="I5" s="37"/>
      <c r="J5" s="38"/>
    </row>
    <row r="6" spans="1:12" x14ac:dyDescent="0.25">
      <c r="A6" s="6" t="s">
        <v>11</v>
      </c>
      <c r="B6" s="10">
        <v>2700</v>
      </c>
      <c r="C6" s="9">
        <f>B6/3600</f>
        <v>0.75</v>
      </c>
      <c r="D6" s="21">
        <f>$B$16*C6</f>
        <v>143.25</v>
      </c>
      <c r="E6" s="22">
        <f>$B$17*C6</f>
        <v>225.75</v>
      </c>
      <c r="F6" s="22"/>
      <c r="G6" s="22">
        <f>$B$19*C6</f>
        <v>222</v>
      </c>
      <c r="H6" s="22"/>
      <c r="I6" s="22"/>
      <c r="J6" s="23">
        <f>$B$22*C6</f>
        <v>37.5</v>
      </c>
    </row>
    <row r="7" spans="1:12" x14ac:dyDescent="0.25">
      <c r="A7" s="6" t="s">
        <v>12</v>
      </c>
      <c r="B7" s="10">
        <f>B24/B25</f>
        <v>11428.571428571429</v>
      </c>
      <c r="C7" s="9">
        <f t="shared" ref="C7:C11" si="0">B7/3600</f>
        <v>3.1746031746031749</v>
      </c>
      <c r="D7" s="24">
        <f t="shared" ref="D7:D11" si="1">$B$16*C7</f>
        <v>606.34920634920638</v>
      </c>
      <c r="E7" s="10">
        <f t="shared" ref="E7:E11" si="2">$B$17*C7</f>
        <v>955.55555555555566</v>
      </c>
      <c r="F7" s="10"/>
      <c r="G7" s="10">
        <f t="shared" ref="G7:G11" si="3">$B$19*C7</f>
        <v>939.68253968253975</v>
      </c>
      <c r="H7" s="10">
        <f>$B$20*C7</f>
        <v>8971.4285714285725</v>
      </c>
      <c r="I7" s="10"/>
      <c r="J7" s="25">
        <f t="shared" ref="J7:J11" si="4">$B$22*C7</f>
        <v>158.73015873015873</v>
      </c>
    </row>
    <row r="8" spans="1:12" x14ac:dyDescent="0.25">
      <c r="A8" s="6" t="s">
        <v>13</v>
      </c>
      <c r="B8" s="10">
        <v>1800</v>
      </c>
      <c r="C8" s="9">
        <f t="shared" si="0"/>
        <v>0.5</v>
      </c>
      <c r="D8" s="24">
        <f t="shared" si="1"/>
        <v>95.5</v>
      </c>
      <c r="E8" s="10">
        <f t="shared" si="2"/>
        <v>150.5</v>
      </c>
      <c r="F8" s="10"/>
      <c r="G8" s="10">
        <f t="shared" si="3"/>
        <v>148</v>
      </c>
      <c r="H8" s="10"/>
      <c r="I8" s="10">
        <f>$B$21*C8</f>
        <v>1752.5</v>
      </c>
      <c r="J8" s="25">
        <f t="shared" si="4"/>
        <v>25</v>
      </c>
    </row>
    <row r="9" spans="1:12" x14ac:dyDescent="0.25">
      <c r="A9" s="6" t="s">
        <v>14</v>
      </c>
      <c r="B9" s="10">
        <f>B27/B28</f>
        <v>34857.142857142862</v>
      </c>
      <c r="C9" s="9">
        <f t="shared" si="0"/>
        <v>9.6825396825396837</v>
      </c>
      <c r="D9" s="24">
        <f t="shared" si="1"/>
        <v>1849.3650793650795</v>
      </c>
      <c r="E9" s="10"/>
      <c r="F9" s="10">
        <f t="shared" ref="F9" si="5">$B$18*C9</f>
        <v>6119.3650793650804</v>
      </c>
      <c r="G9" s="10">
        <f t="shared" si="3"/>
        <v>2866.0317460317465</v>
      </c>
      <c r="H9" s="10"/>
      <c r="I9" s="10">
        <f>$B$21*C9</f>
        <v>33937.30158730159</v>
      </c>
      <c r="J9" s="25">
        <f t="shared" si="4"/>
        <v>484.12698412698421</v>
      </c>
    </row>
    <row r="10" spans="1:12" x14ac:dyDescent="0.25">
      <c r="A10" s="6" t="s">
        <v>15</v>
      </c>
      <c r="B10" s="10">
        <f>B24/B25</f>
        <v>11428.571428571429</v>
      </c>
      <c r="C10" s="9">
        <f t="shared" si="0"/>
        <v>3.1746031746031749</v>
      </c>
      <c r="D10" s="24">
        <f t="shared" si="1"/>
        <v>606.34920634920638</v>
      </c>
      <c r="E10" s="10">
        <f t="shared" si="2"/>
        <v>955.55555555555566</v>
      </c>
      <c r="F10" s="10"/>
      <c r="G10" s="10">
        <f t="shared" si="3"/>
        <v>939.68253968253975</v>
      </c>
      <c r="H10" s="10">
        <f>$B$20*C10</f>
        <v>8971.4285714285725</v>
      </c>
      <c r="I10" s="10"/>
      <c r="J10" s="25">
        <f t="shared" si="4"/>
        <v>158.73015873015873</v>
      </c>
    </row>
    <row r="11" spans="1:12" ht="15.75" thickBot="1" x14ac:dyDescent="0.3">
      <c r="A11" s="6" t="s">
        <v>16</v>
      </c>
      <c r="B11" s="10">
        <v>2700</v>
      </c>
      <c r="C11" s="9">
        <f t="shared" si="0"/>
        <v>0.75</v>
      </c>
      <c r="D11" s="26">
        <f t="shared" si="1"/>
        <v>143.25</v>
      </c>
      <c r="E11" s="27">
        <f t="shared" si="2"/>
        <v>225.75</v>
      </c>
      <c r="F11" s="27"/>
      <c r="G11" s="27">
        <f t="shared" si="3"/>
        <v>222</v>
      </c>
      <c r="H11" s="27"/>
      <c r="I11" s="27"/>
      <c r="J11" s="28">
        <f t="shared" si="4"/>
        <v>37.5</v>
      </c>
      <c r="L11" s="4" t="s">
        <v>29</v>
      </c>
    </row>
    <row r="12" spans="1:12" ht="15.75" thickBot="1" x14ac:dyDescent="0.3">
      <c r="B12" s="1"/>
      <c r="C12" s="11">
        <f>SUM(C6:C11)</f>
        <v>18.031746031746032</v>
      </c>
      <c r="D12" s="39">
        <f>SUM(D6:D11)</f>
        <v>3444.063492063492</v>
      </c>
      <c r="E12" s="40">
        <f t="shared" ref="E12:J12" si="6">SUM(E6:E11)</f>
        <v>2513.1111111111113</v>
      </c>
      <c r="F12" s="40">
        <f t="shared" si="6"/>
        <v>6119.3650793650804</v>
      </c>
      <c r="G12" s="40">
        <f t="shared" si="6"/>
        <v>5337.396825396826</v>
      </c>
      <c r="H12" s="40">
        <f t="shared" si="6"/>
        <v>17942.857142857145</v>
      </c>
      <c r="I12" s="40">
        <f t="shared" si="6"/>
        <v>35689.80158730159</v>
      </c>
      <c r="J12" s="41">
        <f t="shared" si="6"/>
        <v>901.58730158730168</v>
      </c>
      <c r="L12" s="4"/>
    </row>
    <row r="13" spans="1:12" ht="15.75" thickBot="1" x14ac:dyDescent="0.3">
      <c r="B13" s="1"/>
      <c r="C13" s="1"/>
      <c r="D13" s="42">
        <f>+D12</f>
        <v>3444.063492063492</v>
      </c>
      <c r="E13" s="43">
        <f>E12+F12</f>
        <v>8632.4761904761908</v>
      </c>
      <c r="F13" s="44"/>
      <c r="G13" s="45">
        <f>+G12</f>
        <v>5337.396825396826</v>
      </c>
      <c r="H13" s="43">
        <f>H12+I12</f>
        <v>53632.658730158735</v>
      </c>
      <c r="I13" s="44"/>
      <c r="J13" s="46">
        <f>+J12</f>
        <v>901.58730158730168</v>
      </c>
      <c r="L13" s="10">
        <f>SUM(D13:J13)</f>
        <v>71948.182539682544</v>
      </c>
    </row>
    <row r="14" spans="1:12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1:12" x14ac:dyDescent="0.25">
      <c r="B15" s="3" t="s">
        <v>17</v>
      </c>
      <c r="C15" s="1"/>
      <c r="D15" s="1"/>
      <c r="E15" s="1"/>
      <c r="F15" s="1"/>
      <c r="G15" s="1"/>
      <c r="H15" s="1"/>
      <c r="I15" s="1"/>
      <c r="J15" s="1"/>
    </row>
    <row r="16" spans="1:12" x14ac:dyDescent="0.25">
      <c r="A16" s="6" t="s">
        <v>1</v>
      </c>
      <c r="B16" s="8">
        <v>191</v>
      </c>
      <c r="C16" s="13"/>
      <c r="D16" s="1"/>
      <c r="E16" s="1"/>
      <c r="F16" s="1"/>
      <c r="G16" s="1"/>
      <c r="H16" s="1"/>
      <c r="I16" s="1"/>
      <c r="J16" s="1"/>
    </row>
    <row r="17" spans="1:10" x14ac:dyDescent="0.25">
      <c r="A17" s="6" t="s">
        <v>18</v>
      </c>
      <c r="B17" s="8">
        <v>301</v>
      </c>
      <c r="C17" s="13"/>
      <c r="D17" s="1"/>
      <c r="E17" s="1"/>
      <c r="F17" s="1"/>
      <c r="G17" s="1"/>
      <c r="H17" s="1"/>
      <c r="I17" s="1"/>
      <c r="J17" s="1"/>
    </row>
    <row r="18" spans="1:10" x14ac:dyDescent="0.25">
      <c r="A18" s="6" t="s">
        <v>19</v>
      </c>
      <c r="B18" s="8">
        <v>632</v>
      </c>
      <c r="C18" s="13"/>
      <c r="D18" s="1"/>
      <c r="E18" s="1"/>
      <c r="F18" s="1"/>
      <c r="G18" s="1"/>
      <c r="H18" s="1"/>
      <c r="I18" s="1"/>
      <c r="J18" s="1"/>
    </row>
    <row r="19" spans="1:10" x14ac:dyDescent="0.25">
      <c r="A19" s="6" t="s">
        <v>4</v>
      </c>
      <c r="B19" s="8">
        <v>296</v>
      </c>
      <c r="C19" s="13"/>
      <c r="D19" s="1"/>
      <c r="E19" s="1"/>
      <c r="F19" s="1"/>
      <c r="G19" s="1"/>
      <c r="H19" s="1"/>
      <c r="I19" s="1"/>
      <c r="J19" s="1"/>
    </row>
    <row r="20" spans="1:10" x14ac:dyDescent="0.25">
      <c r="A20" s="6" t="s">
        <v>20</v>
      </c>
      <c r="B20" s="8">
        <v>2826</v>
      </c>
      <c r="C20" s="12" t="s">
        <v>50</v>
      </c>
      <c r="D20" s="12"/>
      <c r="E20" s="12"/>
      <c r="F20" s="12"/>
      <c r="G20" s="12"/>
      <c r="H20" s="1"/>
      <c r="I20" s="1"/>
      <c r="J20" s="1"/>
    </row>
    <row r="21" spans="1:10" x14ac:dyDescent="0.25">
      <c r="A21" s="6" t="s">
        <v>21</v>
      </c>
      <c r="B21" s="8">
        <v>3505</v>
      </c>
      <c r="C21" s="12" t="s">
        <v>51</v>
      </c>
      <c r="D21" s="12"/>
      <c r="E21" s="12"/>
      <c r="F21" s="12"/>
      <c r="G21" s="12"/>
      <c r="H21" s="1"/>
      <c r="I21" s="1"/>
      <c r="J21" s="1"/>
    </row>
    <row r="22" spans="1:10" x14ac:dyDescent="0.25">
      <c r="A22" s="6" t="s">
        <v>7</v>
      </c>
      <c r="B22" s="8">
        <v>50</v>
      </c>
      <c r="C22" s="13"/>
      <c r="D22" s="1"/>
      <c r="E22" s="1"/>
      <c r="F22" s="1"/>
      <c r="G22" s="1"/>
      <c r="H22" s="1"/>
      <c r="I22" s="1"/>
      <c r="J22" s="1"/>
    </row>
    <row r="24" spans="1:10" x14ac:dyDescent="0.25">
      <c r="A24" s="6" t="s">
        <v>22</v>
      </c>
      <c r="B24" s="48">
        <v>4000</v>
      </c>
      <c r="C24" s="8" t="s">
        <v>23</v>
      </c>
      <c r="D24" s="13"/>
    </row>
    <row r="25" spans="1:10" x14ac:dyDescent="0.25">
      <c r="A25" s="6" t="s">
        <v>24</v>
      </c>
      <c r="B25" s="48">
        <v>0.35</v>
      </c>
      <c r="C25" s="8" t="s">
        <v>25</v>
      </c>
      <c r="D25" s="13"/>
    </row>
    <row r="26" spans="1:10" x14ac:dyDescent="0.25">
      <c r="B26" s="1"/>
      <c r="C26" s="1"/>
      <c r="D26" s="1"/>
    </row>
    <row r="27" spans="1:10" x14ac:dyDescent="0.25">
      <c r="A27" s="6" t="s">
        <v>26</v>
      </c>
      <c r="B27" s="48">
        <v>12200</v>
      </c>
      <c r="C27" s="8" t="s">
        <v>23</v>
      </c>
      <c r="D27" s="1"/>
    </row>
    <row r="28" spans="1:10" x14ac:dyDescent="0.25">
      <c r="A28" s="6" t="s">
        <v>27</v>
      </c>
      <c r="B28" s="48">
        <v>0.35</v>
      </c>
      <c r="C28" s="8" t="s">
        <v>25</v>
      </c>
      <c r="D28" s="1"/>
    </row>
    <row r="29" spans="1:10" x14ac:dyDescent="0.25">
      <c r="B29" s="1"/>
      <c r="C29" s="1"/>
      <c r="D29" s="1"/>
    </row>
    <row r="30" spans="1:10" x14ac:dyDescent="0.25">
      <c r="A30" s="15" t="s">
        <v>30</v>
      </c>
      <c r="B30" s="14">
        <f>C12</f>
        <v>18.031746031746032</v>
      </c>
      <c r="C30" s="8" t="s">
        <v>28</v>
      </c>
      <c r="D30" s="1"/>
    </row>
    <row r="31" spans="1:10" x14ac:dyDescent="0.25">
      <c r="A31" s="16"/>
      <c r="B31" s="1"/>
      <c r="C31" s="1"/>
      <c r="D31" s="1"/>
    </row>
    <row r="32" spans="1:10" x14ac:dyDescent="0.25">
      <c r="B32" s="1"/>
      <c r="C32" s="1"/>
      <c r="D32" s="1"/>
    </row>
    <row r="33" spans="2:4" x14ac:dyDescent="0.25">
      <c r="B33" s="1"/>
      <c r="C33" s="1"/>
      <c r="D33" s="1"/>
    </row>
  </sheetData>
  <mergeCells count="14">
    <mergeCell ref="E13:F13"/>
    <mergeCell ref="H13:I13"/>
    <mergeCell ref="L11:L12"/>
    <mergeCell ref="A30:A31"/>
    <mergeCell ref="C20:G20"/>
    <mergeCell ref="C21:G21"/>
    <mergeCell ref="D2:J2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EE2FC-12FA-4600-BBB2-561E8CBF0731}">
  <dimension ref="B5:H31"/>
  <sheetViews>
    <sheetView workbookViewId="0">
      <selection activeCell="D9" sqref="D9"/>
    </sheetView>
  </sheetViews>
  <sheetFormatPr defaultRowHeight="15" x14ac:dyDescent="0.25"/>
  <cols>
    <col min="2" max="2" width="20.85546875" customWidth="1"/>
    <col min="3" max="3" width="13.42578125" customWidth="1"/>
    <col min="4" max="4" width="14.140625" customWidth="1"/>
    <col min="6" max="6" width="24.140625" customWidth="1"/>
    <col min="7" max="7" width="18.28515625" customWidth="1"/>
    <col min="8" max="8" width="18.140625" customWidth="1"/>
  </cols>
  <sheetData>
    <row r="5" spans="2:8" x14ac:dyDescent="0.25">
      <c r="C5" s="8" t="s">
        <v>35</v>
      </c>
      <c r="D5" s="8" t="s">
        <v>36</v>
      </c>
      <c r="G5" s="8" t="s">
        <v>35</v>
      </c>
      <c r="H5" s="8" t="s">
        <v>36</v>
      </c>
    </row>
    <row r="6" spans="2:8" x14ac:dyDescent="0.25">
      <c r="B6" s="6" t="s">
        <v>37</v>
      </c>
      <c r="C6" s="18" t="s">
        <v>17</v>
      </c>
      <c r="D6" s="18" t="s">
        <v>17</v>
      </c>
      <c r="F6" s="6" t="s">
        <v>42</v>
      </c>
      <c r="G6" s="7" t="s">
        <v>17</v>
      </c>
      <c r="H6" s="18" t="s">
        <v>17</v>
      </c>
    </row>
    <row r="7" spans="2:8" x14ac:dyDescent="0.25">
      <c r="B7" s="17" t="s">
        <v>38</v>
      </c>
      <c r="C7" s="47">
        <v>100</v>
      </c>
      <c r="D7" s="8">
        <v>140</v>
      </c>
      <c r="F7" s="17" t="s">
        <v>31</v>
      </c>
      <c r="G7" s="19">
        <v>1</v>
      </c>
      <c r="H7" s="8">
        <v>3</v>
      </c>
    </row>
    <row r="8" spans="2:8" x14ac:dyDescent="0.25">
      <c r="B8" s="17" t="s">
        <v>39</v>
      </c>
      <c r="C8" s="8">
        <v>130</v>
      </c>
      <c r="D8" s="8">
        <v>185</v>
      </c>
      <c r="F8" s="17" t="s">
        <v>43</v>
      </c>
      <c r="G8" s="19">
        <v>1</v>
      </c>
      <c r="H8" s="8">
        <v>18</v>
      </c>
    </row>
    <row r="9" spans="2:8" x14ac:dyDescent="0.25">
      <c r="B9" s="17" t="s">
        <v>40</v>
      </c>
      <c r="C9" s="8">
        <v>6</v>
      </c>
      <c r="D9" s="8">
        <v>12</v>
      </c>
      <c r="F9" s="17" t="s">
        <v>32</v>
      </c>
      <c r="G9" s="19">
        <v>3</v>
      </c>
      <c r="H9" s="8">
        <v>3</v>
      </c>
    </row>
    <row r="10" spans="2:8" x14ac:dyDescent="0.25">
      <c r="B10" s="17" t="s">
        <v>41</v>
      </c>
      <c r="C10" s="8">
        <v>20</v>
      </c>
      <c r="D10" s="8">
        <v>200</v>
      </c>
      <c r="F10" s="17" t="s">
        <v>33</v>
      </c>
      <c r="G10" s="19">
        <v>5</v>
      </c>
      <c r="H10" s="8">
        <v>22</v>
      </c>
    </row>
    <row r="11" spans="2:8" x14ac:dyDescent="0.25">
      <c r="B11" s="17"/>
      <c r="C11" s="8"/>
      <c r="D11" s="8"/>
      <c r="F11" s="17" t="s">
        <v>34</v>
      </c>
      <c r="G11" s="19">
        <v>7</v>
      </c>
      <c r="H11" s="8">
        <v>56</v>
      </c>
    </row>
    <row r="12" spans="2:8" x14ac:dyDescent="0.25">
      <c r="C12" s="8">
        <f>SUM(C7:C10)</f>
        <v>256</v>
      </c>
      <c r="D12" s="8">
        <f>SUM(D7:D10)</f>
        <v>537</v>
      </c>
      <c r="F12" s="17" t="s">
        <v>44</v>
      </c>
      <c r="G12" s="19">
        <v>15</v>
      </c>
      <c r="H12" s="8">
        <v>60</v>
      </c>
    </row>
    <row r="13" spans="2:8" x14ac:dyDescent="0.25">
      <c r="F13" s="17" t="s">
        <v>45</v>
      </c>
      <c r="G13" s="19"/>
      <c r="H13" s="8"/>
    </row>
    <row r="14" spans="2:8" x14ac:dyDescent="0.25">
      <c r="F14" s="17"/>
      <c r="G14" s="19"/>
      <c r="H14" s="8"/>
    </row>
    <row r="15" spans="2:8" x14ac:dyDescent="0.25">
      <c r="F15" s="17"/>
      <c r="G15" s="19"/>
      <c r="H15" s="8"/>
    </row>
    <row r="16" spans="2:8" x14ac:dyDescent="0.25">
      <c r="G16" s="19">
        <f>SUM(G7:G15)</f>
        <v>32</v>
      </c>
      <c r="H16" s="8">
        <f>SUM(H7:H15)</f>
        <v>162</v>
      </c>
    </row>
    <row r="22" spans="2:4" x14ac:dyDescent="0.25">
      <c r="C22" s="8" t="s">
        <v>35</v>
      </c>
      <c r="D22" s="8" t="s">
        <v>36</v>
      </c>
    </row>
    <row r="23" spans="2:4" x14ac:dyDescent="0.25">
      <c r="B23" s="20"/>
      <c r="C23" s="7" t="s">
        <v>17</v>
      </c>
      <c r="D23" s="18" t="s">
        <v>17</v>
      </c>
    </row>
    <row r="24" spans="2:4" x14ac:dyDescent="0.25">
      <c r="B24" s="6" t="s">
        <v>42</v>
      </c>
      <c r="C24" s="10">
        <f>G16/0.85</f>
        <v>37.647058823529413</v>
      </c>
      <c r="D24" s="10">
        <f>H16/0.85</f>
        <v>190.58823529411765</v>
      </c>
    </row>
    <row r="25" spans="2:4" x14ac:dyDescent="0.25">
      <c r="B25" s="6" t="s">
        <v>37</v>
      </c>
      <c r="C25" s="10">
        <f>C12/0.85</f>
        <v>301.1764705882353</v>
      </c>
      <c r="D25" s="10">
        <f>D12/0.85</f>
        <v>631.76470588235293</v>
      </c>
    </row>
    <row r="26" spans="2:4" x14ac:dyDescent="0.25">
      <c r="B26" s="6" t="s">
        <v>46</v>
      </c>
      <c r="C26" s="10">
        <v>296</v>
      </c>
      <c r="D26" s="10">
        <v>296</v>
      </c>
    </row>
    <row r="27" spans="2:4" x14ac:dyDescent="0.25">
      <c r="B27" s="6" t="s">
        <v>47</v>
      </c>
      <c r="C27" s="10"/>
      <c r="D27" s="10"/>
    </row>
    <row r="28" spans="2:4" x14ac:dyDescent="0.25">
      <c r="B28" s="20"/>
      <c r="C28" s="10">
        <f>SUM(C24:C27)</f>
        <v>634.82352941176464</v>
      </c>
      <c r="D28" s="10">
        <f>SUM(D24:D27)</f>
        <v>1118.3529411764707</v>
      </c>
    </row>
    <row r="29" spans="2:4" x14ac:dyDescent="0.25">
      <c r="B29" s="20"/>
      <c r="C29" s="13"/>
      <c r="D29" s="13"/>
    </row>
    <row r="30" spans="2:4" x14ac:dyDescent="0.25">
      <c r="B30" s="20" t="s">
        <v>48</v>
      </c>
      <c r="C30" s="13"/>
      <c r="D30" s="13"/>
    </row>
    <row r="31" spans="2:4" x14ac:dyDescent="0.25">
      <c r="B31" s="20" t="s">
        <v>49</v>
      </c>
      <c r="C31" s="13"/>
      <c r="D3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Sensor Pwr Usage</vt:lpstr>
    </vt:vector>
  </TitlesOfParts>
  <Company>MBARI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Kecy</dc:creator>
  <cp:lastModifiedBy>Chad Kecy</cp:lastModifiedBy>
  <dcterms:created xsi:type="dcterms:W3CDTF">2026-10-01T19:45:17Z</dcterms:created>
  <dcterms:modified xsi:type="dcterms:W3CDTF">2026-10-02T00:08:52Z</dcterms:modified>
</cp:coreProperties>
</file>