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_New\LASS AUV Scoping 2025\"/>
    </mc:Choice>
  </mc:AlternateContent>
  <xr:revisionPtr revIDLastSave="0" documentId="13_ncr:1_{ABED5A8F-49A6-477C-8293-07FCE17C541E}" xr6:coauthVersionLast="36" xr6:coauthVersionMax="36" xr10:uidLastSave="{00000000-0000-0000-0000-000000000000}"/>
  <bookViews>
    <workbookView xWindow="0" yWindow="0" windowWidth="16605" windowHeight="7980" firstSheet="1" activeTab="4" xr2:uid="{35833CF8-B2DD-459F-91B1-FEA3C0F347C6}"/>
  </bookViews>
  <sheets>
    <sheet name="Instrument Payload" sheetId="1" r:id="rId1"/>
    <sheet name="Battery Estimate" sheetId="2" r:id="rId2"/>
    <sheet name="Example mission" sheetId="3" r:id="rId3"/>
    <sheet name="Updated Watts" sheetId="4" r:id="rId4"/>
    <sheet name="Notes" sheetId="5" r:id="rId5"/>
    <sheet name="Sheet4" sheetId="6" r:id="rId6"/>
    <sheet name="Sheet5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5" l="1"/>
  <c r="B12" i="5"/>
  <c r="B13" i="5" s="1"/>
  <c r="C28" i="3"/>
  <c r="C26" i="3"/>
  <c r="C24" i="3"/>
  <c r="C23" i="3"/>
  <c r="C21" i="3"/>
  <c r="C25" i="3" s="1"/>
  <c r="C20" i="4"/>
  <c r="B20" i="4"/>
  <c r="B15" i="2" l="1"/>
  <c r="C15" i="2" s="1"/>
  <c r="B14" i="2"/>
  <c r="C14" i="2" s="1"/>
  <c r="B13" i="2"/>
  <c r="C13" i="2" s="1"/>
  <c r="B36" i="1"/>
  <c r="E34" i="1"/>
  <c r="E36" i="1" s="1"/>
  <c r="B34" i="1"/>
  <c r="E20" i="1"/>
  <c r="B20" i="1"/>
</calcChain>
</file>

<file path=xl/sharedStrings.xml><?xml version="1.0" encoding="utf-8"?>
<sst xmlns="http://schemas.openxmlformats.org/spreadsheetml/2006/main" count="121" uniqueCount="83">
  <si>
    <t>Instruments</t>
  </si>
  <si>
    <t>Prosilica GX 1920C Camera</t>
  </si>
  <si>
    <t>Reson T-50S MB Sonar</t>
  </si>
  <si>
    <t>Reson Sound Velocity Probe</t>
  </si>
  <si>
    <t>SBE49 CTD</t>
  </si>
  <si>
    <t>Kearfott INS + Workhorse DVL</t>
  </si>
  <si>
    <t>Rotators</t>
  </si>
  <si>
    <t>VN100 INS</t>
  </si>
  <si>
    <t>ParoSci Pressure Xducer</t>
  </si>
  <si>
    <t>Strobe #1</t>
  </si>
  <si>
    <t>Strobe #2</t>
  </si>
  <si>
    <t>LIDAR Gen 2</t>
  </si>
  <si>
    <t>Norbit</t>
  </si>
  <si>
    <t>Valve Pack</t>
  </si>
  <si>
    <t>Power</t>
  </si>
  <si>
    <t>Reson T-51S MB Sonar</t>
  </si>
  <si>
    <t>Phins</t>
  </si>
  <si>
    <t>Tasman</t>
  </si>
  <si>
    <t>Currently</t>
  </si>
  <si>
    <t>Power Can Internal Parts</t>
  </si>
  <si>
    <t>Focal Stack</t>
  </si>
  <si>
    <t>24V:12V supply</t>
  </si>
  <si>
    <t>Board Stack</t>
  </si>
  <si>
    <t>XDG Ethernet Board</t>
  </si>
  <si>
    <t>GigaBlox Eth Switch</t>
  </si>
  <si>
    <t>AC/DC Cooling Fans (x3)</t>
  </si>
  <si>
    <t>Total</t>
  </si>
  <si>
    <t>WIth New Instruments</t>
  </si>
  <si>
    <t>Instrument Power</t>
  </si>
  <si>
    <t>Power (W)</t>
  </si>
  <si>
    <t xml:space="preserve">LiFePO4 has a power density of 40-55 Watt-Hours per pound. </t>
  </si>
  <si>
    <t>Hours of Operation</t>
  </si>
  <si>
    <t>Watt Hours</t>
  </si>
  <si>
    <t>Deafault Batt Chemistry for now is LiFePO4</t>
  </si>
  <si>
    <t>Battery Weight (lbs)</t>
  </si>
  <si>
    <t>Using low end (40WH/LB)</t>
  </si>
  <si>
    <t>Battery weight estimate for Payload only.</t>
  </si>
  <si>
    <t>Mission Depth</t>
  </si>
  <si>
    <t>meters</t>
  </si>
  <si>
    <t>Descent Velocity</t>
  </si>
  <si>
    <t>meter/sec</t>
  </si>
  <si>
    <t>Transit to mission start</t>
  </si>
  <si>
    <t>Survey X Distance</t>
  </si>
  <si>
    <t>Survey X Velocity</t>
  </si>
  <si>
    <t>Rotate to Y</t>
  </si>
  <si>
    <t>Survey Y Distance</t>
  </si>
  <si>
    <t>Survey Y Velocity</t>
  </si>
  <si>
    <t>?</t>
  </si>
  <si>
    <t>Rotate to X</t>
  </si>
  <si>
    <t>Ascent Velocity</t>
  </si>
  <si>
    <t>Strobes</t>
  </si>
  <si>
    <t>On</t>
  </si>
  <si>
    <t>Cameras</t>
  </si>
  <si>
    <t>Lidar G1</t>
  </si>
  <si>
    <t>SVP</t>
  </si>
  <si>
    <t>SBE49</t>
  </si>
  <si>
    <t>ParoSci</t>
  </si>
  <si>
    <t>Tasman DVL</t>
  </si>
  <si>
    <t>Phins INS</t>
  </si>
  <si>
    <t>Firing/Active</t>
  </si>
  <si>
    <t>Power Can</t>
  </si>
  <si>
    <t>Lidar G2 **</t>
  </si>
  <si>
    <t>** Best Guess 2/25</t>
  </si>
  <si>
    <t># of X passes</t>
  </si>
  <si>
    <t>Y moves</t>
  </si>
  <si>
    <t>Descent Time</t>
  </si>
  <si>
    <t>Seconds</t>
  </si>
  <si>
    <t>Transist Time</t>
  </si>
  <si>
    <t>Transit Velocity</t>
  </si>
  <si>
    <t>Seonds</t>
  </si>
  <si>
    <t>Survey Time</t>
  </si>
  <si>
    <t>Ascent Time</t>
  </si>
  <si>
    <t>Mission Time</t>
  </si>
  <si>
    <t>T-50S*</t>
  </si>
  <si>
    <t>* Stand in for T51-S</t>
  </si>
  <si>
    <t>Battery Volts</t>
  </si>
  <si>
    <t>Capacity (AH)</t>
  </si>
  <si>
    <t>Sec/Hr</t>
  </si>
  <si>
    <t>Coloumbs</t>
  </si>
  <si>
    <t>Joules</t>
  </si>
  <si>
    <t>Capacity (WH)</t>
  </si>
  <si>
    <t>Joule = AH * Coloumb</t>
  </si>
  <si>
    <t>Joule = WH * 3600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</si>
</sst>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0" fillId="0" borderId="3" xfId="0" applyBorder="1"/>
    <xf numFmtId="164" fontId="0" fillId="0" borderId="4" xfId="0" applyNumberFormat="1" applyBorder="1"/>
    <xf numFmtId="0" fontId="0" fillId="2" borderId="3" xfId="0" applyFill="1" applyBorder="1"/>
    <xf numFmtId="164" fontId="0" fillId="2" borderId="4" xfId="0" applyNumberFormat="1" applyFill="1" applyBorder="1"/>
    <xf numFmtId="0" fontId="0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8" xfId="0" applyNumberFormat="1" applyBorder="1"/>
    <xf numFmtId="164" fontId="0" fillId="3" borderId="4" xfId="0" applyNumberFormat="1" applyFill="1" applyBorder="1"/>
    <xf numFmtId="0" fontId="0" fillId="3" borderId="3" xfId="0" applyFill="1" applyBorder="1"/>
    <xf numFmtId="0" fontId="0" fillId="3" borderId="3" xfId="0" applyFont="1" applyFill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2" fillId="0" borderId="12" xfId="0" applyFont="1" applyBorder="1" applyAlignment="1"/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  <xf numFmtId="2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6F6C8-2B5A-4D0C-A8C2-C806E30E63EE}">
  <dimension ref="A1:E36"/>
  <sheetViews>
    <sheetView workbookViewId="0">
      <selection activeCell="F6" sqref="F6"/>
    </sheetView>
  </sheetViews>
  <sheetFormatPr defaultRowHeight="15" x14ac:dyDescent="0.25"/>
  <cols>
    <col min="1" max="1" width="30.85546875" customWidth="1"/>
    <col min="2" max="2" width="10.7109375" customWidth="1"/>
    <col min="4" max="4" width="27.85546875" customWidth="1"/>
    <col min="5" max="5" width="9.140625" customWidth="1"/>
  </cols>
  <sheetData>
    <row r="1" spans="1:5" ht="15.75" thickBot="1" x14ac:dyDescent="0.3"/>
    <row r="2" spans="1:5" ht="15.75" thickBot="1" x14ac:dyDescent="0.3">
      <c r="A2" s="20" t="s">
        <v>18</v>
      </c>
      <c r="B2" s="21"/>
      <c r="D2" s="20" t="s">
        <v>27</v>
      </c>
      <c r="E2" s="21"/>
    </row>
    <row r="3" spans="1:5" x14ac:dyDescent="0.25">
      <c r="A3" s="18" t="s">
        <v>0</v>
      </c>
      <c r="B3" s="19" t="s">
        <v>14</v>
      </c>
      <c r="D3" s="18" t="s">
        <v>0</v>
      </c>
      <c r="E3" s="19" t="s">
        <v>14</v>
      </c>
    </row>
    <row r="4" spans="1:5" x14ac:dyDescent="0.25">
      <c r="A4" s="6" t="s">
        <v>1</v>
      </c>
      <c r="B4" s="7">
        <v>6.5</v>
      </c>
      <c r="D4" s="6" t="s">
        <v>1</v>
      </c>
      <c r="E4" s="7">
        <v>6.5</v>
      </c>
    </row>
    <row r="5" spans="1:5" x14ac:dyDescent="0.25">
      <c r="A5" s="6" t="s">
        <v>1</v>
      </c>
      <c r="B5" s="7">
        <v>6.5</v>
      </c>
      <c r="D5" s="6" t="s">
        <v>1</v>
      </c>
      <c r="E5" s="7">
        <v>6.5</v>
      </c>
    </row>
    <row r="6" spans="1:5" x14ac:dyDescent="0.25">
      <c r="A6" s="8" t="s">
        <v>2</v>
      </c>
      <c r="B6" s="9">
        <v>233</v>
      </c>
      <c r="D6" s="6" t="s">
        <v>15</v>
      </c>
      <c r="E6" s="15">
        <v>250</v>
      </c>
    </row>
    <row r="7" spans="1:5" x14ac:dyDescent="0.25">
      <c r="A7" s="6" t="s">
        <v>3</v>
      </c>
      <c r="B7" s="7">
        <v>3.3</v>
      </c>
      <c r="D7" s="6" t="s">
        <v>3</v>
      </c>
      <c r="E7" s="7">
        <v>3.3</v>
      </c>
    </row>
    <row r="8" spans="1:5" x14ac:dyDescent="0.25">
      <c r="A8" s="6" t="s">
        <v>4</v>
      </c>
      <c r="B8" s="7">
        <v>19.5</v>
      </c>
      <c r="D8" s="6" t="s">
        <v>4</v>
      </c>
      <c r="E8" s="7">
        <v>19.5</v>
      </c>
    </row>
    <row r="9" spans="1:5" x14ac:dyDescent="0.25">
      <c r="A9" s="8" t="s">
        <v>5</v>
      </c>
      <c r="B9" s="9">
        <v>52</v>
      </c>
      <c r="D9" s="16" t="s">
        <v>16</v>
      </c>
      <c r="E9" s="15">
        <v>22</v>
      </c>
    </row>
    <row r="10" spans="1:5" x14ac:dyDescent="0.25">
      <c r="A10" s="10" t="s">
        <v>6</v>
      </c>
      <c r="B10" s="7">
        <v>90</v>
      </c>
      <c r="D10" s="17" t="s">
        <v>17</v>
      </c>
      <c r="E10" s="15">
        <v>59</v>
      </c>
    </row>
    <row r="11" spans="1:5" x14ac:dyDescent="0.25">
      <c r="A11" s="10" t="s">
        <v>7</v>
      </c>
      <c r="B11" s="7">
        <v>3</v>
      </c>
      <c r="D11" s="10" t="s">
        <v>6</v>
      </c>
      <c r="E11" s="7">
        <v>90</v>
      </c>
    </row>
    <row r="12" spans="1:5" x14ac:dyDescent="0.25">
      <c r="A12" s="10" t="s">
        <v>8</v>
      </c>
      <c r="B12" s="7">
        <v>1.5</v>
      </c>
      <c r="D12" s="10" t="s">
        <v>7</v>
      </c>
      <c r="E12" s="7">
        <v>3</v>
      </c>
    </row>
    <row r="13" spans="1:5" x14ac:dyDescent="0.25">
      <c r="A13" s="10" t="s">
        <v>9</v>
      </c>
      <c r="B13" s="7">
        <v>300</v>
      </c>
      <c r="D13" s="10" t="s">
        <v>8</v>
      </c>
      <c r="E13" s="7">
        <v>1.5</v>
      </c>
    </row>
    <row r="14" spans="1:5" x14ac:dyDescent="0.25">
      <c r="A14" s="10" t="s">
        <v>10</v>
      </c>
      <c r="B14" s="7">
        <v>300</v>
      </c>
      <c r="D14" s="10" t="s">
        <v>9</v>
      </c>
      <c r="E14" s="7">
        <v>300</v>
      </c>
    </row>
    <row r="15" spans="1:5" x14ac:dyDescent="0.25">
      <c r="A15" s="10" t="s">
        <v>11</v>
      </c>
      <c r="B15" s="7">
        <v>162</v>
      </c>
      <c r="D15" s="10" t="s">
        <v>10</v>
      </c>
      <c r="E15" s="7">
        <v>300</v>
      </c>
    </row>
    <row r="16" spans="1:5" x14ac:dyDescent="0.25">
      <c r="A16" s="10" t="s">
        <v>12</v>
      </c>
      <c r="B16" s="7">
        <v>62</v>
      </c>
      <c r="D16" s="10" t="s">
        <v>11</v>
      </c>
      <c r="E16" s="7">
        <v>162</v>
      </c>
    </row>
    <row r="17" spans="1:5" x14ac:dyDescent="0.25">
      <c r="A17" s="10" t="s">
        <v>13</v>
      </c>
      <c r="B17" s="7">
        <v>54</v>
      </c>
      <c r="D17" s="10" t="s">
        <v>12</v>
      </c>
      <c r="E17" s="7">
        <v>62</v>
      </c>
    </row>
    <row r="18" spans="1:5" x14ac:dyDescent="0.25">
      <c r="A18" s="6"/>
      <c r="B18" s="7"/>
      <c r="D18" s="10" t="s">
        <v>13</v>
      </c>
      <c r="E18" s="7">
        <v>54</v>
      </c>
    </row>
    <row r="19" spans="1:5" x14ac:dyDescent="0.25">
      <c r="A19" s="6"/>
      <c r="B19" s="7"/>
      <c r="D19" s="6"/>
      <c r="E19" s="7"/>
    </row>
    <row r="20" spans="1:5" x14ac:dyDescent="0.25">
      <c r="A20" s="11"/>
      <c r="B20" s="7">
        <f>SUM(B4:B19)</f>
        <v>1293.3</v>
      </c>
      <c r="D20" s="11"/>
      <c r="E20" s="7">
        <f>SUM(E4:E19)</f>
        <v>1339.3</v>
      </c>
    </row>
    <row r="21" spans="1:5" x14ac:dyDescent="0.25">
      <c r="A21" s="11"/>
      <c r="B21" s="12"/>
      <c r="D21" s="11"/>
      <c r="E21" s="12"/>
    </row>
    <row r="22" spans="1:5" x14ac:dyDescent="0.25">
      <c r="A22" s="11"/>
      <c r="B22" s="12"/>
      <c r="D22" s="11"/>
      <c r="E22" s="12"/>
    </row>
    <row r="23" spans="1:5" x14ac:dyDescent="0.25">
      <c r="A23" s="11"/>
      <c r="B23" s="12"/>
      <c r="D23" s="11"/>
      <c r="E23" s="12"/>
    </row>
    <row r="24" spans="1:5" x14ac:dyDescent="0.25">
      <c r="A24" s="4" t="s">
        <v>19</v>
      </c>
      <c r="B24" s="5" t="s">
        <v>14</v>
      </c>
      <c r="D24" s="4" t="s">
        <v>19</v>
      </c>
      <c r="E24" s="5" t="s">
        <v>14</v>
      </c>
    </row>
    <row r="25" spans="1:5" x14ac:dyDescent="0.25">
      <c r="A25" s="6" t="s">
        <v>20</v>
      </c>
      <c r="B25" s="7">
        <v>12</v>
      </c>
      <c r="D25" s="6" t="s">
        <v>20</v>
      </c>
      <c r="E25" s="7">
        <v>12</v>
      </c>
    </row>
    <row r="26" spans="1:5" x14ac:dyDescent="0.25">
      <c r="A26" s="6" t="s">
        <v>21</v>
      </c>
      <c r="B26" s="7">
        <v>36</v>
      </c>
      <c r="D26" s="6" t="s">
        <v>21</v>
      </c>
      <c r="E26" s="7">
        <v>36</v>
      </c>
    </row>
    <row r="27" spans="1:5" x14ac:dyDescent="0.25">
      <c r="A27" s="6" t="s">
        <v>22</v>
      </c>
      <c r="B27" s="7">
        <v>26</v>
      </c>
      <c r="D27" s="6" t="s">
        <v>22</v>
      </c>
      <c r="E27" s="7">
        <v>26</v>
      </c>
    </row>
    <row r="28" spans="1:5" x14ac:dyDescent="0.25">
      <c r="A28" s="8" t="s">
        <v>23</v>
      </c>
      <c r="B28" s="9">
        <v>13</v>
      </c>
      <c r="D28" s="6" t="s">
        <v>24</v>
      </c>
      <c r="E28" s="15">
        <v>1.2</v>
      </c>
    </row>
    <row r="29" spans="1:5" x14ac:dyDescent="0.25">
      <c r="A29" s="6" t="s">
        <v>25</v>
      </c>
      <c r="B29" s="7">
        <v>10</v>
      </c>
      <c r="D29" s="6" t="s">
        <v>24</v>
      </c>
      <c r="E29" s="15">
        <v>1.2</v>
      </c>
    </row>
    <row r="30" spans="1:5" x14ac:dyDescent="0.25">
      <c r="A30" s="6"/>
      <c r="B30" s="7"/>
      <c r="D30" s="6" t="s">
        <v>25</v>
      </c>
      <c r="E30" s="7">
        <v>10</v>
      </c>
    </row>
    <row r="31" spans="1:5" x14ac:dyDescent="0.25">
      <c r="A31" s="6"/>
      <c r="B31" s="7"/>
      <c r="D31" s="6"/>
      <c r="E31" s="7"/>
    </row>
    <row r="32" spans="1:5" x14ac:dyDescent="0.25">
      <c r="A32" s="6"/>
      <c r="B32" s="7"/>
      <c r="D32" s="6"/>
      <c r="E32" s="7"/>
    </row>
    <row r="33" spans="1:5" x14ac:dyDescent="0.25">
      <c r="A33" s="6"/>
      <c r="B33" s="7"/>
      <c r="D33" s="6"/>
      <c r="E33" s="7"/>
    </row>
    <row r="34" spans="1:5" x14ac:dyDescent="0.25">
      <c r="A34" s="11"/>
      <c r="B34" s="7">
        <f>SUM(B25:B33)</f>
        <v>97</v>
      </c>
      <c r="D34" s="11"/>
      <c r="E34" s="7">
        <f>SUM(E25:E33)</f>
        <v>86.4</v>
      </c>
    </row>
    <row r="35" spans="1:5" x14ac:dyDescent="0.25">
      <c r="A35" s="11"/>
      <c r="B35" s="12"/>
      <c r="D35" s="11"/>
      <c r="E35" s="12"/>
    </row>
    <row r="36" spans="1:5" ht="15.75" thickBot="1" x14ac:dyDescent="0.3">
      <c r="A36" s="13" t="s">
        <v>26</v>
      </c>
      <c r="B36" s="14">
        <f>B20+B34</f>
        <v>1390.3</v>
      </c>
      <c r="D36" s="13" t="s">
        <v>26</v>
      </c>
      <c r="E36" s="14">
        <f>E20+E34</f>
        <v>1425.7</v>
      </c>
    </row>
  </sheetData>
  <mergeCells count="2">
    <mergeCell ref="A2:B2"/>
    <mergeCell ref="D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FF8EA-8C2C-41DF-A682-6451125D4B57}">
  <dimension ref="A2:J15"/>
  <sheetViews>
    <sheetView workbookViewId="0">
      <selection activeCell="G17" sqref="G17"/>
    </sheetView>
  </sheetViews>
  <sheetFormatPr defaultRowHeight="15" x14ac:dyDescent="0.25"/>
  <cols>
    <col min="1" max="1" width="21" customWidth="1"/>
    <col min="2" max="2" width="11" customWidth="1"/>
    <col min="3" max="3" width="23.42578125" customWidth="1"/>
  </cols>
  <sheetData>
    <row r="2" spans="1:10" x14ac:dyDescent="0.25">
      <c r="D2" s="24" t="s">
        <v>33</v>
      </c>
      <c r="E2" s="24"/>
      <c r="F2" s="24"/>
      <c r="G2" s="24"/>
      <c r="H2" s="24"/>
      <c r="I2" s="24"/>
      <c r="J2" s="24"/>
    </row>
    <row r="3" spans="1:10" x14ac:dyDescent="0.25">
      <c r="A3" s="1"/>
      <c r="B3" s="1" t="s">
        <v>29</v>
      </c>
      <c r="D3" s="22" t="s">
        <v>30</v>
      </c>
      <c r="E3" s="22"/>
      <c r="F3" s="22"/>
      <c r="G3" s="2"/>
    </row>
    <row r="4" spans="1:10" x14ac:dyDescent="0.25">
      <c r="A4" s="1" t="s">
        <v>28</v>
      </c>
      <c r="B4" s="1">
        <v>1500</v>
      </c>
      <c r="D4" s="23"/>
      <c r="E4" s="23"/>
      <c r="F4" s="23"/>
      <c r="G4" s="2"/>
    </row>
    <row r="5" spans="1:10" x14ac:dyDescent="0.25">
      <c r="D5" s="2"/>
      <c r="E5" s="2"/>
      <c r="F5" s="2"/>
      <c r="G5" s="2"/>
    </row>
    <row r="6" spans="1:10" x14ac:dyDescent="0.25">
      <c r="D6" s="2"/>
      <c r="E6" s="2"/>
      <c r="F6" s="2"/>
      <c r="G6" s="2"/>
    </row>
    <row r="7" spans="1:10" x14ac:dyDescent="0.25">
      <c r="D7" s="2"/>
      <c r="E7" s="2"/>
      <c r="F7" s="2"/>
      <c r="G7" s="2"/>
    </row>
    <row r="8" spans="1:10" x14ac:dyDescent="0.25">
      <c r="D8" s="2"/>
      <c r="E8" s="2"/>
      <c r="F8" s="2"/>
      <c r="G8" s="2"/>
    </row>
    <row r="9" spans="1:10" x14ac:dyDescent="0.25">
      <c r="A9" s="24" t="s">
        <v>36</v>
      </c>
      <c r="B9" s="24"/>
      <c r="C9" s="24"/>
      <c r="D9" s="2"/>
      <c r="E9" s="2"/>
      <c r="F9" s="2"/>
      <c r="G9" s="2"/>
    </row>
    <row r="10" spans="1:10" x14ac:dyDescent="0.25">
      <c r="D10" s="2"/>
      <c r="E10" s="2"/>
      <c r="F10" s="2"/>
      <c r="G10" s="2"/>
    </row>
    <row r="11" spans="1:10" x14ac:dyDescent="0.25">
      <c r="C11" t="s">
        <v>35</v>
      </c>
    </row>
    <row r="12" spans="1:10" x14ac:dyDescent="0.25">
      <c r="A12" s="1" t="s">
        <v>31</v>
      </c>
      <c r="B12" s="1" t="s">
        <v>32</v>
      </c>
      <c r="C12" s="1" t="s">
        <v>34</v>
      </c>
    </row>
    <row r="13" spans="1:10" x14ac:dyDescent="0.25">
      <c r="A13" s="3">
        <v>12</v>
      </c>
      <c r="B13" s="1">
        <f>A13*$B$4</f>
        <v>18000</v>
      </c>
      <c r="C13" s="1">
        <f>B13/40</f>
        <v>450</v>
      </c>
    </row>
    <row r="14" spans="1:10" x14ac:dyDescent="0.25">
      <c r="A14" s="3">
        <v>18</v>
      </c>
      <c r="B14" s="1">
        <f t="shared" ref="B14:B15" si="0">A14*$B$4</f>
        <v>27000</v>
      </c>
      <c r="C14" s="1">
        <f t="shared" ref="C14:C15" si="1">B14/40</f>
        <v>675</v>
      </c>
    </row>
    <row r="15" spans="1:10" x14ac:dyDescent="0.25">
      <c r="A15" s="3">
        <v>24</v>
      </c>
      <c r="B15" s="1">
        <f t="shared" si="0"/>
        <v>36000</v>
      </c>
      <c r="C15" s="1">
        <f t="shared" si="1"/>
        <v>900</v>
      </c>
    </row>
  </sheetData>
  <mergeCells count="3">
    <mergeCell ref="D3:F4"/>
    <mergeCell ref="D2:J2"/>
    <mergeCell ref="A9:C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FDA73-85F0-4C0B-A4C3-0A31D0824ABC}">
  <dimension ref="A7:G28"/>
  <sheetViews>
    <sheetView workbookViewId="0">
      <selection activeCell="D42" sqref="D42"/>
    </sheetView>
  </sheetViews>
  <sheetFormatPr defaultRowHeight="15" x14ac:dyDescent="0.25"/>
  <cols>
    <col min="1" max="1" width="9.140625" style="26"/>
    <col min="2" max="2" width="23.85546875" customWidth="1"/>
    <col min="3" max="3" width="9.140625" style="25"/>
    <col min="4" max="4" width="15.42578125" style="25" customWidth="1"/>
    <col min="5" max="5" width="4.5703125" style="26" customWidth="1"/>
  </cols>
  <sheetData>
    <row r="7" spans="1:5" x14ac:dyDescent="0.25">
      <c r="A7" s="26">
        <v>1</v>
      </c>
      <c r="B7" t="s">
        <v>37</v>
      </c>
      <c r="C7" s="25">
        <v>500</v>
      </c>
      <c r="D7" s="25" t="s">
        <v>38</v>
      </c>
    </row>
    <row r="8" spans="1:5" x14ac:dyDescent="0.25">
      <c r="A8" s="26">
        <v>2</v>
      </c>
      <c r="B8" t="s">
        <v>39</v>
      </c>
      <c r="C8" s="25">
        <v>1</v>
      </c>
      <c r="D8" s="25" t="s">
        <v>40</v>
      </c>
    </row>
    <row r="9" spans="1:5" x14ac:dyDescent="0.25">
      <c r="A9" s="26">
        <v>3</v>
      </c>
      <c r="B9" t="s">
        <v>41</v>
      </c>
      <c r="C9" s="25">
        <v>25</v>
      </c>
      <c r="D9" s="25" t="s">
        <v>38</v>
      </c>
    </row>
    <row r="10" spans="1:5" x14ac:dyDescent="0.25">
      <c r="A10" s="26">
        <v>4</v>
      </c>
      <c r="B10" t="s">
        <v>68</v>
      </c>
      <c r="C10" s="25">
        <v>1</v>
      </c>
      <c r="D10" s="25" t="s">
        <v>40</v>
      </c>
    </row>
    <row r="11" spans="1:5" x14ac:dyDescent="0.25">
      <c r="A11" s="26">
        <v>5</v>
      </c>
      <c r="B11" t="s">
        <v>42</v>
      </c>
      <c r="C11" s="25">
        <v>100</v>
      </c>
      <c r="D11" s="25" t="s">
        <v>38</v>
      </c>
    </row>
    <row r="12" spans="1:5" x14ac:dyDescent="0.25">
      <c r="A12" s="26">
        <v>6</v>
      </c>
      <c r="B12" t="s">
        <v>43</v>
      </c>
      <c r="C12" s="25">
        <v>0.5</v>
      </c>
      <c r="D12" s="25" t="s">
        <v>40</v>
      </c>
    </row>
    <row r="13" spans="1:5" x14ac:dyDescent="0.25">
      <c r="A13" s="26">
        <v>7</v>
      </c>
      <c r="B13" t="s">
        <v>44</v>
      </c>
      <c r="E13" s="26" t="s">
        <v>47</v>
      </c>
    </row>
    <row r="14" spans="1:5" x14ac:dyDescent="0.25">
      <c r="A14" s="26">
        <v>8</v>
      </c>
      <c r="B14" t="s">
        <v>45</v>
      </c>
      <c r="C14" s="25">
        <v>2</v>
      </c>
      <c r="D14" s="25" t="s">
        <v>38</v>
      </c>
    </row>
    <row r="15" spans="1:5" x14ac:dyDescent="0.25">
      <c r="A15" s="26">
        <v>9</v>
      </c>
      <c r="B15" t="s">
        <v>46</v>
      </c>
      <c r="C15" s="25">
        <v>0.5</v>
      </c>
      <c r="D15" s="25" t="s">
        <v>40</v>
      </c>
    </row>
    <row r="16" spans="1:5" x14ac:dyDescent="0.25">
      <c r="A16" s="26">
        <v>10</v>
      </c>
      <c r="B16" t="s">
        <v>48</v>
      </c>
      <c r="E16" s="26" t="s">
        <v>47</v>
      </c>
    </row>
    <row r="17" spans="1:7" x14ac:dyDescent="0.25">
      <c r="A17" s="26">
        <v>11</v>
      </c>
      <c r="B17" t="s">
        <v>49</v>
      </c>
      <c r="C17" s="25">
        <v>1</v>
      </c>
      <c r="D17" s="25" t="s">
        <v>40</v>
      </c>
    </row>
    <row r="20" spans="1:7" x14ac:dyDescent="0.25">
      <c r="B20" t="s">
        <v>63</v>
      </c>
      <c r="C20" s="25">
        <v>100</v>
      </c>
    </row>
    <row r="21" spans="1:7" x14ac:dyDescent="0.25">
      <c r="B21" t="s">
        <v>64</v>
      </c>
      <c r="C21" s="25">
        <f>C20</f>
        <v>100</v>
      </c>
    </row>
    <row r="23" spans="1:7" x14ac:dyDescent="0.25">
      <c r="B23" t="s">
        <v>65</v>
      </c>
      <c r="C23" s="25">
        <f>C7*C8</f>
        <v>500</v>
      </c>
      <c r="D23" s="25" t="s">
        <v>66</v>
      </c>
    </row>
    <row r="24" spans="1:7" x14ac:dyDescent="0.25">
      <c r="B24" t="s">
        <v>67</v>
      </c>
      <c r="C24" s="25">
        <f>C9*C10</f>
        <v>25</v>
      </c>
      <c r="D24" s="25" t="s">
        <v>69</v>
      </c>
    </row>
    <row r="25" spans="1:7" x14ac:dyDescent="0.25">
      <c r="B25" t="s">
        <v>70</v>
      </c>
      <c r="C25" s="25">
        <f>((C11*C12)*C20)+((C14*C15)*C21)</f>
        <v>5100</v>
      </c>
      <c r="D25" s="25" t="s">
        <v>66</v>
      </c>
      <c r="F25" s="28"/>
      <c r="G25" s="25"/>
    </row>
    <row r="26" spans="1:7" x14ac:dyDescent="0.25">
      <c r="B26" t="s">
        <v>71</v>
      </c>
      <c r="C26" s="25">
        <f>C7*C17</f>
        <v>500</v>
      </c>
      <c r="D26" s="25" t="s">
        <v>66</v>
      </c>
    </row>
    <row r="28" spans="1:7" x14ac:dyDescent="0.25">
      <c r="B28" t="s">
        <v>72</v>
      </c>
      <c r="C28" s="25">
        <f>SUM(C23:C26)</f>
        <v>6125</v>
      </c>
      <c r="D28" s="25" t="s">
        <v>66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CA2E9-07DF-465D-AD2C-9C24D34991B2}">
  <dimension ref="A5:C33"/>
  <sheetViews>
    <sheetView workbookViewId="0">
      <selection activeCell="E40" sqref="E40"/>
    </sheetView>
  </sheetViews>
  <sheetFormatPr defaultRowHeight="15" x14ac:dyDescent="0.25"/>
  <cols>
    <col min="1" max="1" width="20.7109375" customWidth="1"/>
    <col min="3" max="3" width="13.28515625" customWidth="1"/>
  </cols>
  <sheetData>
    <row r="5" spans="1:3" x14ac:dyDescent="0.25">
      <c r="A5" s="1"/>
      <c r="B5" s="29" t="s">
        <v>51</v>
      </c>
      <c r="C5" s="29" t="s">
        <v>59</v>
      </c>
    </row>
    <row r="6" spans="1:3" x14ac:dyDescent="0.25">
      <c r="A6" s="30" t="s">
        <v>50</v>
      </c>
      <c r="B6" s="3">
        <v>12</v>
      </c>
      <c r="C6" s="3">
        <v>563</v>
      </c>
    </row>
    <row r="7" spans="1:3" x14ac:dyDescent="0.25">
      <c r="A7" s="30" t="s">
        <v>73</v>
      </c>
      <c r="B7" s="3">
        <v>184</v>
      </c>
      <c r="C7" s="3">
        <v>253</v>
      </c>
    </row>
    <row r="8" spans="1:3" x14ac:dyDescent="0.25">
      <c r="A8" s="30" t="s">
        <v>52</v>
      </c>
      <c r="B8" s="3">
        <v>6</v>
      </c>
      <c r="C8" s="3">
        <v>10</v>
      </c>
    </row>
    <row r="9" spans="1:3" x14ac:dyDescent="0.25">
      <c r="A9" s="30" t="s">
        <v>61</v>
      </c>
      <c r="B9" s="3">
        <v>100</v>
      </c>
      <c r="C9" s="3">
        <v>150</v>
      </c>
    </row>
    <row r="10" spans="1:3" x14ac:dyDescent="0.25">
      <c r="A10" s="30" t="s">
        <v>54</v>
      </c>
      <c r="B10" s="3">
        <v>1</v>
      </c>
      <c r="C10" s="3">
        <v>3</v>
      </c>
    </row>
    <row r="11" spans="1:3" x14ac:dyDescent="0.25">
      <c r="A11" s="30" t="s">
        <v>55</v>
      </c>
      <c r="B11" s="3">
        <v>1</v>
      </c>
      <c r="C11" s="3">
        <v>3.5</v>
      </c>
    </row>
    <row r="12" spans="1:3" x14ac:dyDescent="0.25">
      <c r="A12" s="30" t="s">
        <v>56</v>
      </c>
      <c r="B12" s="3">
        <v>1</v>
      </c>
      <c r="C12" s="3">
        <v>1.5</v>
      </c>
    </row>
    <row r="13" spans="1:3" x14ac:dyDescent="0.25">
      <c r="A13" s="30" t="s">
        <v>58</v>
      </c>
      <c r="B13" s="3">
        <v>5</v>
      </c>
      <c r="C13" s="3">
        <v>22</v>
      </c>
    </row>
    <row r="14" spans="1:3" x14ac:dyDescent="0.25">
      <c r="A14" s="30" t="s">
        <v>57</v>
      </c>
      <c r="B14" s="3">
        <v>7</v>
      </c>
      <c r="C14" s="3">
        <v>55</v>
      </c>
    </row>
    <row r="15" spans="1:3" x14ac:dyDescent="0.25">
      <c r="A15" s="30" t="s">
        <v>6</v>
      </c>
      <c r="B15" s="3">
        <v>1</v>
      </c>
      <c r="C15" s="3">
        <v>90</v>
      </c>
    </row>
    <row r="16" spans="1:3" x14ac:dyDescent="0.25">
      <c r="A16" s="30" t="s">
        <v>12</v>
      </c>
      <c r="B16" s="3">
        <v>15</v>
      </c>
      <c r="C16" s="3">
        <v>58</v>
      </c>
    </row>
    <row r="17" spans="1:3" x14ac:dyDescent="0.25">
      <c r="A17" s="30" t="s">
        <v>13</v>
      </c>
      <c r="B17" s="3">
        <v>2</v>
      </c>
      <c r="C17" s="3">
        <v>12</v>
      </c>
    </row>
    <row r="18" spans="1:3" x14ac:dyDescent="0.25">
      <c r="A18" s="30" t="s">
        <v>60</v>
      </c>
      <c r="B18" s="3">
        <v>60</v>
      </c>
      <c r="C18" s="3">
        <v>85</v>
      </c>
    </row>
    <row r="19" spans="1:3" x14ac:dyDescent="0.25">
      <c r="B19" s="26"/>
      <c r="C19" s="26"/>
    </row>
    <row r="20" spans="1:3" x14ac:dyDescent="0.25">
      <c r="B20" s="3">
        <f>SUM(B6:B19)</f>
        <v>395</v>
      </c>
      <c r="C20" s="3">
        <f>SUM(C6:C19)</f>
        <v>1306</v>
      </c>
    </row>
    <row r="21" spans="1:3" x14ac:dyDescent="0.25">
      <c r="B21" s="26"/>
      <c r="C21" s="26"/>
    </row>
    <row r="22" spans="1:3" x14ac:dyDescent="0.25">
      <c r="B22" s="26"/>
      <c r="C22" s="26"/>
    </row>
    <row r="23" spans="1:3" x14ac:dyDescent="0.25">
      <c r="B23" s="26"/>
      <c r="C23" s="26"/>
    </row>
    <row r="24" spans="1:3" x14ac:dyDescent="0.25">
      <c r="A24" t="s">
        <v>74</v>
      </c>
      <c r="B24" s="26"/>
      <c r="C24" s="26"/>
    </row>
    <row r="25" spans="1:3" x14ac:dyDescent="0.25">
      <c r="A25" t="s">
        <v>62</v>
      </c>
    </row>
    <row r="33" spans="1:3" x14ac:dyDescent="0.25">
      <c r="A33" s="27" t="s">
        <v>53</v>
      </c>
      <c r="B33" s="26">
        <v>324</v>
      </c>
      <c r="C33" s="26">
        <v>496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73E32-DAAB-4359-8830-2A930D22AE5B}">
  <dimension ref="A5:F14"/>
  <sheetViews>
    <sheetView tabSelected="1" workbookViewId="0">
      <selection activeCell="Q10" sqref="Q10"/>
    </sheetView>
  </sheetViews>
  <sheetFormatPr defaultRowHeight="15" x14ac:dyDescent="0.25"/>
  <cols>
    <col min="1" max="1" width="18.42578125" customWidth="1"/>
  </cols>
  <sheetData>
    <row r="5" spans="1:6" x14ac:dyDescent="0.25">
      <c r="A5" t="s">
        <v>75</v>
      </c>
      <c r="B5">
        <v>1.5</v>
      </c>
    </row>
    <row r="6" spans="1:6" x14ac:dyDescent="0.25">
      <c r="A6" t="s">
        <v>76</v>
      </c>
      <c r="B6">
        <v>2</v>
      </c>
    </row>
    <row r="7" spans="1:6" x14ac:dyDescent="0.25">
      <c r="A7" t="s">
        <v>77</v>
      </c>
      <c r="B7">
        <v>3600</v>
      </c>
    </row>
    <row r="9" spans="1:6" x14ac:dyDescent="0.25">
      <c r="A9" t="s">
        <v>80</v>
      </c>
      <c r="B9">
        <f>B5*B6</f>
        <v>3</v>
      </c>
    </row>
    <row r="12" spans="1:6" x14ac:dyDescent="0.25">
      <c r="A12" t="s">
        <v>78</v>
      </c>
      <c r="B12">
        <f>B6*B7</f>
        <v>7200</v>
      </c>
    </row>
    <row r="13" spans="1:6" x14ac:dyDescent="0.25">
      <c r="A13" t="s">
        <v>79</v>
      </c>
      <c r="B13">
        <f>B5*B12</f>
        <v>10800</v>
      </c>
      <c r="D13" s="24" t="s">
        <v>81</v>
      </c>
      <c r="E13" s="24"/>
      <c r="F13" s="24"/>
    </row>
    <row r="14" spans="1:6" x14ac:dyDescent="0.25">
      <c r="D14" s="24" t="s">
        <v>82</v>
      </c>
      <c r="E14" s="24"/>
      <c r="F14" s="24"/>
    </row>
  </sheetData>
  <mergeCells count="2">
    <mergeCell ref="D13:F13"/>
    <mergeCell ref="D14:F14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3F1A7-ABC6-42CC-AF9A-95677E6CFF2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5D3D1-39B2-498D-9832-FBEC97F0DDDB}">
  <dimension ref="A1"/>
  <sheetViews>
    <sheetView workbookViewId="0">
      <selection activeCell="L21" sqref="L2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Instrument Payload</vt:lpstr>
      <vt:lpstr>Battery Estimate</vt:lpstr>
      <vt:lpstr>Example mission</vt:lpstr>
      <vt:lpstr>Updated Watts</vt:lpstr>
      <vt:lpstr>Notes</vt:lpstr>
      <vt:lpstr>Sheet4</vt:lpstr>
      <vt:lpstr>Sheet5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2025-02-04T17:22:02Z</dcterms:created>
  <dcterms:modified xsi:type="dcterms:W3CDTF">2025-02-12T23:05:14Z</dcterms:modified>
</cp:coreProperties>
</file>