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101_OceanImaging\Documents\"/>
    </mc:Choice>
  </mc:AlternateContent>
  <xr:revisionPtr revIDLastSave="0" documentId="13_ncr:1_{840A6C38-F91F-4680-B46C-4D4B466FCF87}" xr6:coauthVersionLast="36" xr6:coauthVersionMax="36" xr10:uidLastSave="{00000000-0000-0000-0000-000000000000}"/>
  <bookViews>
    <workbookView xWindow="0" yWindow="0" windowWidth="29490" windowHeight="15780" xr2:uid="{B09D44A8-142D-4C3C-841B-8FE162B76E49}"/>
  </bookViews>
  <sheets>
    <sheet name="Sheet1" sheetId="1" r:id="rId1"/>
    <sheet name="Sheet2" sheetId="2" r:id="rId2"/>
    <sheet name="Chart1" sheetId="4" r:id="rId3"/>
    <sheet name="Sheet3" sheetId="3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E4" i="1"/>
  <c r="F4" i="1" s="1"/>
  <c r="D5" i="1"/>
  <c r="F5" i="1" s="1"/>
  <c r="C6" i="1"/>
  <c r="F6" i="1" s="1"/>
  <c r="P14" i="2"/>
  <c r="O14" i="2"/>
  <c r="N14" i="2"/>
  <c r="M14" i="2"/>
  <c r="L14" i="2"/>
  <c r="K14" i="2"/>
  <c r="J14" i="2"/>
  <c r="I14" i="2"/>
  <c r="H14" i="2"/>
  <c r="C16" i="3"/>
  <c r="C15" i="3"/>
  <c r="C14" i="3"/>
  <c r="C13" i="3"/>
  <c r="C12" i="3"/>
  <c r="C11" i="3"/>
  <c r="C10" i="3"/>
  <c r="C9" i="3"/>
  <c r="C8" i="3"/>
  <c r="C7" i="3"/>
  <c r="G14" i="2"/>
  <c r="F14" i="2"/>
  <c r="E14" i="2"/>
  <c r="D14" i="2"/>
  <c r="C14" i="2"/>
  <c r="B14" i="2"/>
  <c r="A14" i="2"/>
  <c r="B9" i="1"/>
  <c r="F9" i="1" l="1"/>
  <c r="B11" i="1"/>
</calcChain>
</file>

<file path=xl/sharedStrings.xml><?xml version="1.0" encoding="utf-8"?>
<sst xmlns="http://schemas.openxmlformats.org/spreadsheetml/2006/main" count="27" uniqueCount="26">
  <si>
    <t>Counts (x)</t>
  </si>
  <si>
    <t>x^3 term</t>
  </si>
  <si>
    <t>x^2 term</t>
  </si>
  <si>
    <t>x term</t>
  </si>
  <si>
    <t>Constant</t>
  </si>
  <si>
    <t>Temp (degC)</t>
  </si>
  <si>
    <t>Temp (degF)</t>
  </si>
  <si>
    <t>Counts</t>
  </si>
  <si>
    <t>Volts</t>
  </si>
  <si>
    <t>Vcc</t>
  </si>
  <si>
    <t>Rbatch</t>
  </si>
  <si>
    <t>NTC - 0</t>
  </si>
  <si>
    <t>NTC -10</t>
  </si>
  <si>
    <t>NTC - 20</t>
  </si>
  <si>
    <t>NTC -25</t>
  </si>
  <si>
    <t>NTC - 30</t>
  </si>
  <si>
    <t>NTC - 60</t>
  </si>
  <si>
    <t>NTC - 40</t>
  </si>
  <si>
    <t>NTC - 50</t>
  </si>
  <si>
    <t>NTC - 70</t>
  </si>
  <si>
    <t>NTC - 80</t>
  </si>
  <si>
    <t>Vout</t>
  </si>
  <si>
    <t>V</t>
  </si>
  <si>
    <t>x</t>
  </si>
  <si>
    <t>x^2</t>
  </si>
  <si>
    <t>x^3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</si>
</sst>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0" fontId="0" fillId="0" borderId="1" xfId="0" applyBorder="1"/>
    <xf numFmtId="1" fontId="1" fillId="0" borderId="0" xfId="0" applyNumberFormat="1" applyFont="1"/>
    <xf numFmtId="2" fontId="0" fillId="0" borderId="0" xfId="0" applyNumberFormat="1"/>
    <xf numFmtId="2" fontId="0" fillId="0" borderId="1" xfId="0" applyNumberFormat="1" applyBorder="1"/>
    <xf numFmtId="0" fontId="0" fillId="0" borderId="2" xfId="0" applyFill="1" applyBorder="1"/>
    <xf numFmtId="0" fontId="0" fillId="0" borderId="0" xfId="0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6486204086455062E-2"/>
          <c:y val="3.8547825168918921E-2"/>
          <c:w val="0.9313580914692392"/>
          <c:h val="0.90289340427588738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1"/>
            <c:trendlineLbl>
              <c:layout>
                <c:manualLayout>
                  <c:x val="-9.4445116852695563E-2"/>
                  <c:y val="-0.67557582526050142"/>
                </c:manualLayout>
              </c:layout>
              <c:numFmt formatCode="#,##0.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Sheet3!$F$7:$F$16</c:f>
              <c:numCache>
                <c:formatCode>0</c:formatCode>
                <c:ptCount val="10"/>
                <c:pt idx="0">
                  <c:v>3695</c:v>
                </c:pt>
                <c:pt idx="1">
                  <c:v>3063</c:v>
                </c:pt>
                <c:pt idx="2">
                  <c:v>2477</c:v>
                </c:pt>
                <c:pt idx="3">
                  <c:v>2207</c:v>
                </c:pt>
                <c:pt idx="4">
                  <c:v>1943</c:v>
                </c:pt>
                <c:pt idx="5">
                  <c:v>1508</c:v>
                </c:pt>
                <c:pt idx="6">
                  <c:v>1161</c:v>
                </c:pt>
                <c:pt idx="7">
                  <c:v>887</c:v>
                </c:pt>
                <c:pt idx="8">
                  <c:v>704</c:v>
                </c:pt>
                <c:pt idx="9">
                  <c:v>532</c:v>
                </c:pt>
              </c:numCache>
            </c:numRef>
          </c:xVal>
          <c:yVal>
            <c:numRef>
              <c:f>Sheet3!$G$7:$G$16</c:f>
              <c:numCache>
                <c:formatCode>General</c:formatCode>
                <c:ptCount val="1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  <c:pt idx="8">
                  <c:v>70</c:v>
                </c:pt>
                <c:pt idx="9">
                  <c:v>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341-4040-A6E2-0A91368CA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6946287"/>
        <c:axId val="1244972895"/>
      </c:scatterChart>
      <c:valAx>
        <c:axId val="17669462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4972895"/>
        <c:crosses val="autoZero"/>
        <c:crossBetween val="midCat"/>
      </c:valAx>
      <c:valAx>
        <c:axId val="1244972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9462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985354E-5C8D-4470-BC35-4E3D2B663DE4}">
  <sheetPr/>
  <sheetViews>
    <sheetView zoomScale="13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7023" cy="628940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9F5722A-8DE3-4480-9A82-FA8B40F4077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178E0-C874-4014-8622-76FD80D2E6D9}">
  <dimension ref="A3:F11"/>
  <sheetViews>
    <sheetView tabSelected="1" workbookViewId="0">
      <selection activeCell="H24" sqref="H24"/>
    </sheetView>
  </sheetViews>
  <sheetFormatPr defaultRowHeight="15" x14ac:dyDescent="0.25"/>
  <cols>
    <col min="1" max="1" width="12.85546875" customWidth="1"/>
    <col min="2" max="2" width="33.28515625" customWidth="1"/>
    <col min="3" max="5" width="14.7109375" style="7" customWidth="1"/>
    <col min="6" max="6" width="11.5703125" customWidth="1"/>
    <col min="9" max="9" width="23.28515625" customWidth="1"/>
  </cols>
  <sheetData>
    <row r="3" spans="1:6" x14ac:dyDescent="0.25">
      <c r="A3" t="s">
        <v>0</v>
      </c>
      <c r="B3">
        <v>2377</v>
      </c>
      <c r="C3" s="7" t="s">
        <v>23</v>
      </c>
      <c r="D3" s="7" t="s">
        <v>24</v>
      </c>
      <c r="E3" s="7" t="s">
        <v>25</v>
      </c>
    </row>
    <row r="4" spans="1:6" x14ac:dyDescent="0.25">
      <c r="A4" t="s">
        <v>1</v>
      </c>
      <c r="B4" s="8">
        <v>-2.8039999999999998E-9</v>
      </c>
      <c r="E4" s="7">
        <f>B3*B3*B3</f>
        <v>13430356633</v>
      </c>
      <c r="F4" s="4">
        <f>$B$4*E4</f>
        <v>-37.658719998932</v>
      </c>
    </row>
    <row r="5" spans="1:6" x14ac:dyDescent="0.25">
      <c r="A5" t="s">
        <v>2</v>
      </c>
      <c r="B5" s="8">
        <v>2.3082844999999998E-5</v>
      </c>
      <c r="D5" s="7">
        <f>B3*B3</f>
        <v>5650129</v>
      </c>
      <c r="F5" s="4">
        <f>$B$5*D5</f>
        <v>130.42105193700499</v>
      </c>
    </row>
    <row r="6" spans="1:6" x14ac:dyDescent="0.25">
      <c r="A6" t="s">
        <v>3</v>
      </c>
      <c r="B6" s="8">
        <v>-7.8129585283E-2</v>
      </c>
      <c r="C6" s="7">
        <f>B3</f>
        <v>2377</v>
      </c>
      <c r="F6" s="4">
        <f>$B$6*C6</f>
        <v>-185.71402421769099</v>
      </c>
    </row>
    <row r="7" spans="1:6" x14ac:dyDescent="0.25">
      <c r="A7" t="s">
        <v>4</v>
      </c>
      <c r="B7">
        <v>114.52</v>
      </c>
      <c r="F7" s="4">
        <f>B7</f>
        <v>114.52</v>
      </c>
    </row>
    <row r="9" spans="1:6" x14ac:dyDescent="0.25">
      <c r="A9" t="s">
        <v>5</v>
      </c>
      <c r="B9">
        <f>(B4*(B3^3))+(B5*(B3^2))+(B3*B6)+B7</f>
        <v>21.568307720381995</v>
      </c>
      <c r="F9" s="4">
        <f>SUM(F4:F7)</f>
        <v>21.568307720381995</v>
      </c>
    </row>
    <row r="11" spans="1:6" x14ac:dyDescent="0.25">
      <c r="A11" t="s">
        <v>6</v>
      </c>
      <c r="B11">
        <f>B9*1.8+32</f>
        <v>70.822953896687594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37FBB-E1FB-43D9-8081-8207E3FC0BC5}">
  <dimension ref="A3:P29"/>
  <sheetViews>
    <sheetView workbookViewId="0">
      <selection activeCell="P14" sqref="P14"/>
    </sheetView>
  </sheetViews>
  <sheetFormatPr defaultRowHeight="15" x14ac:dyDescent="0.25"/>
  <sheetData>
    <row r="3" spans="1:16" x14ac:dyDescent="0.25">
      <c r="A3">
        <v>0.17399999999999999</v>
      </c>
      <c r="B3">
        <v>0.77500000000000002</v>
      </c>
      <c r="C3">
        <v>1.0349999999999999</v>
      </c>
      <c r="D3">
        <v>1.5169999999999999</v>
      </c>
      <c r="E3">
        <v>1.956</v>
      </c>
      <c r="F3">
        <v>2.52</v>
      </c>
      <c r="G3">
        <v>3.0019999999999998</v>
      </c>
      <c r="H3">
        <v>2.4790000000000001</v>
      </c>
      <c r="I3">
        <v>2</v>
      </c>
      <c r="J3">
        <v>1.78</v>
      </c>
      <c r="K3">
        <v>1.569</v>
      </c>
      <c r="L3">
        <v>1.21</v>
      </c>
      <c r="M3">
        <v>0.93400000000000005</v>
      </c>
      <c r="N3">
        <v>0.71099999999999997</v>
      </c>
      <c r="O3">
        <v>0.55600000000000005</v>
      </c>
      <c r="P3">
        <v>0.42199999999999999</v>
      </c>
    </row>
    <row r="4" spans="1:16" x14ac:dyDescent="0.25">
      <c r="A4" s="2">
        <v>245</v>
      </c>
      <c r="B4" s="2">
        <v>966</v>
      </c>
      <c r="C4" s="2">
        <v>1289</v>
      </c>
      <c r="D4" s="2">
        <v>1872</v>
      </c>
      <c r="E4" s="2">
        <v>2422</v>
      </c>
      <c r="F4" s="2">
        <v>3112</v>
      </c>
      <c r="G4" s="2">
        <v>3696</v>
      </c>
      <c r="H4" s="6">
        <v>3065</v>
      </c>
      <c r="I4" s="6">
        <v>2474</v>
      </c>
      <c r="J4" s="6">
        <v>2205</v>
      </c>
      <c r="K4" s="6">
        <v>1947</v>
      </c>
      <c r="L4" s="6">
        <v>1513</v>
      </c>
      <c r="M4" s="6">
        <v>1174</v>
      </c>
      <c r="N4" s="6">
        <v>886</v>
      </c>
      <c r="O4" s="6">
        <v>706</v>
      </c>
      <c r="P4" s="6">
        <v>537</v>
      </c>
    </row>
    <row r="5" spans="1:16" x14ac:dyDescent="0.25">
      <c r="A5" s="2">
        <v>236</v>
      </c>
      <c r="B5" s="2">
        <v>986</v>
      </c>
      <c r="C5" s="2">
        <v>1287</v>
      </c>
      <c r="D5" s="2">
        <v>1882</v>
      </c>
      <c r="E5" s="2">
        <v>2430</v>
      </c>
      <c r="F5" s="2">
        <v>3117</v>
      </c>
      <c r="G5" s="2">
        <v>3698</v>
      </c>
      <c r="H5" s="6">
        <v>3068</v>
      </c>
      <c r="I5" s="6">
        <v>2468</v>
      </c>
      <c r="J5" s="6">
        <v>2208</v>
      </c>
      <c r="K5" s="6">
        <v>1953</v>
      </c>
      <c r="L5" s="6">
        <v>1499</v>
      </c>
      <c r="M5" s="6">
        <v>1167</v>
      </c>
      <c r="N5" s="6">
        <v>888</v>
      </c>
      <c r="O5" s="6">
        <v>706</v>
      </c>
      <c r="P5" s="6">
        <v>535</v>
      </c>
    </row>
    <row r="6" spans="1:16" x14ac:dyDescent="0.25">
      <c r="A6" s="2">
        <v>234</v>
      </c>
      <c r="B6" s="2">
        <v>986</v>
      </c>
      <c r="C6" s="2">
        <v>1292</v>
      </c>
      <c r="D6" s="2">
        <v>1875</v>
      </c>
      <c r="E6" s="2">
        <v>2426</v>
      </c>
      <c r="F6" s="2">
        <v>3116</v>
      </c>
      <c r="G6" s="2">
        <v>3704</v>
      </c>
      <c r="H6" s="6">
        <v>3061</v>
      </c>
      <c r="I6" s="6">
        <v>2479</v>
      </c>
      <c r="J6" s="6">
        <v>2212</v>
      </c>
      <c r="K6" s="6">
        <v>1939</v>
      </c>
      <c r="L6" s="6">
        <v>1504</v>
      </c>
      <c r="M6" s="6">
        <v>1161</v>
      </c>
      <c r="N6" s="6">
        <v>885</v>
      </c>
      <c r="O6" s="6">
        <v>698</v>
      </c>
      <c r="P6" s="6">
        <v>537</v>
      </c>
    </row>
    <row r="7" spans="1:16" x14ac:dyDescent="0.25">
      <c r="A7" s="2">
        <v>243</v>
      </c>
      <c r="B7" s="2">
        <v>978</v>
      </c>
      <c r="C7" s="2">
        <v>1293</v>
      </c>
      <c r="D7" s="2">
        <v>1884</v>
      </c>
      <c r="E7" s="2">
        <v>2425</v>
      </c>
      <c r="F7" s="2">
        <v>3116</v>
      </c>
      <c r="G7" s="2">
        <v>3698</v>
      </c>
      <c r="H7" s="6">
        <v>3055</v>
      </c>
      <c r="I7" s="6">
        <v>2462</v>
      </c>
      <c r="J7" s="6">
        <v>2220</v>
      </c>
      <c r="K7" s="6">
        <v>1946</v>
      </c>
      <c r="L7" s="6">
        <v>1505</v>
      </c>
      <c r="M7" s="6">
        <v>1157</v>
      </c>
      <c r="N7" s="6">
        <v>890</v>
      </c>
      <c r="O7" s="6">
        <v>705</v>
      </c>
      <c r="P7" s="6">
        <v>541</v>
      </c>
    </row>
    <row r="8" spans="1:16" x14ac:dyDescent="0.25">
      <c r="A8" s="2">
        <v>242</v>
      </c>
      <c r="B8" s="2">
        <v>969</v>
      </c>
      <c r="C8" s="2">
        <v>1293</v>
      </c>
      <c r="D8" s="2">
        <v>1874</v>
      </c>
      <c r="E8" s="2">
        <v>2421</v>
      </c>
      <c r="F8" s="2">
        <v>3113</v>
      </c>
      <c r="G8" s="2">
        <v>3692</v>
      </c>
      <c r="H8" s="6">
        <v>3063</v>
      </c>
      <c r="I8" s="6">
        <v>2474</v>
      </c>
      <c r="J8" s="6">
        <v>2203</v>
      </c>
      <c r="K8" s="6">
        <v>1944</v>
      </c>
      <c r="L8" s="6">
        <v>1507</v>
      </c>
      <c r="M8" s="6">
        <v>1156</v>
      </c>
      <c r="N8" s="6">
        <v>884</v>
      </c>
      <c r="O8" s="6">
        <v>707</v>
      </c>
      <c r="P8" s="6">
        <v>524</v>
      </c>
    </row>
    <row r="9" spans="1:16" x14ac:dyDescent="0.25">
      <c r="A9" s="2">
        <v>235</v>
      </c>
      <c r="B9" s="2">
        <v>983</v>
      </c>
      <c r="C9" s="2">
        <v>1297</v>
      </c>
      <c r="D9" s="2">
        <v>1882</v>
      </c>
      <c r="E9" s="2">
        <v>2426</v>
      </c>
      <c r="F9" s="2">
        <v>3115</v>
      </c>
      <c r="G9" s="2">
        <v>3704</v>
      </c>
      <c r="H9" s="6">
        <v>3058</v>
      </c>
      <c r="I9" s="6">
        <v>2485</v>
      </c>
      <c r="J9" s="6">
        <v>2206</v>
      </c>
      <c r="K9" s="6">
        <v>1946</v>
      </c>
      <c r="L9" s="6">
        <v>1509</v>
      </c>
      <c r="M9" s="6">
        <v>1148</v>
      </c>
      <c r="N9" s="6">
        <v>890</v>
      </c>
      <c r="O9" s="6">
        <v>706</v>
      </c>
      <c r="P9" s="6">
        <v>518</v>
      </c>
    </row>
    <row r="10" spans="1:16" x14ac:dyDescent="0.25">
      <c r="A10" s="2">
        <v>242</v>
      </c>
      <c r="B10" s="2">
        <v>963</v>
      </c>
      <c r="C10" s="2">
        <v>1300</v>
      </c>
      <c r="D10" s="2">
        <v>1874</v>
      </c>
      <c r="E10" s="2">
        <v>2440</v>
      </c>
      <c r="F10" s="2">
        <v>3106</v>
      </c>
      <c r="G10" s="2">
        <v>3696</v>
      </c>
      <c r="H10" s="6">
        <v>3065</v>
      </c>
      <c r="I10" s="6">
        <v>2485</v>
      </c>
      <c r="J10" s="6">
        <v>2203</v>
      </c>
      <c r="K10" s="6">
        <v>1937</v>
      </c>
      <c r="L10" s="6">
        <v>1513</v>
      </c>
      <c r="M10" s="6">
        <v>1162</v>
      </c>
      <c r="N10" s="6">
        <v>884</v>
      </c>
      <c r="O10" s="6">
        <v>711</v>
      </c>
      <c r="P10" s="6">
        <v>536</v>
      </c>
    </row>
    <row r="11" spans="1:16" x14ac:dyDescent="0.25">
      <c r="A11" s="2">
        <v>243</v>
      </c>
      <c r="B11" s="2">
        <v>970</v>
      </c>
      <c r="C11" s="2">
        <v>1288</v>
      </c>
      <c r="D11" s="2">
        <v>1877</v>
      </c>
      <c r="E11" s="2">
        <v>2427</v>
      </c>
      <c r="F11" s="2">
        <v>3117</v>
      </c>
      <c r="G11" s="2">
        <v>3678</v>
      </c>
      <c r="H11" s="6">
        <v>3086</v>
      </c>
      <c r="I11" s="6">
        <v>2475</v>
      </c>
      <c r="J11" s="6">
        <v>2203</v>
      </c>
      <c r="K11" s="6">
        <v>1933</v>
      </c>
      <c r="L11" s="6">
        <v>1510</v>
      </c>
      <c r="M11" s="6">
        <v>1163</v>
      </c>
      <c r="N11" s="6">
        <v>893</v>
      </c>
      <c r="O11" s="6">
        <v>697</v>
      </c>
      <c r="P11" s="6">
        <v>534</v>
      </c>
    </row>
    <row r="12" spans="1:16" x14ac:dyDescent="0.25">
      <c r="A12" s="2">
        <v>239</v>
      </c>
      <c r="B12" s="2">
        <v>978</v>
      </c>
      <c r="C12" s="2">
        <v>1301</v>
      </c>
      <c r="D12" s="2">
        <v>1893</v>
      </c>
      <c r="E12" s="2">
        <v>2424</v>
      </c>
      <c r="F12" s="2">
        <v>3112</v>
      </c>
      <c r="G12" s="2">
        <v>3687</v>
      </c>
      <c r="H12" s="6">
        <v>3049</v>
      </c>
      <c r="I12" s="6">
        <v>2482</v>
      </c>
      <c r="J12" s="6">
        <v>2205</v>
      </c>
      <c r="K12" s="6">
        <v>1943</v>
      </c>
      <c r="L12" s="6">
        <v>1505</v>
      </c>
      <c r="M12" s="6">
        <v>1161</v>
      </c>
      <c r="N12" s="6">
        <v>872</v>
      </c>
      <c r="O12" s="6">
        <v>699</v>
      </c>
      <c r="P12" s="6">
        <v>532</v>
      </c>
    </row>
    <row r="13" spans="1:16" x14ac:dyDescent="0.25">
      <c r="A13" s="2">
        <v>243</v>
      </c>
      <c r="B13" s="2">
        <v>973</v>
      </c>
      <c r="C13" s="2">
        <v>1279</v>
      </c>
      <c r="D13" s="2">
        <v>1875</v>
      </c>
      <c r="E13" s="2">
        <v>2424</v>
      </c>
      <c r="F13" s="2">
        <v>3113</v>
      </c>
      <c r="G13" s="2">
        <v>3700</v>
      </c>
      <c r="H13" s="6">
        <v>3058</v>
      </c>
      <c r="I13" s="6">
        <v>2483</v>
      </c>
      <c r="J13" s="6">
        <v>2207</v>
      </c>
      <c r="K13" s="6">
        <v>1941</v>
      </c>
      <c r="L13" s="6">
        <v>1512</v>
      </c>
      <c r="M13" s="6">
        <v>1157</v>
      </c>
      <c r="N13" s="6">
        <v>895</v>
      </c>
      <c r="O13" s="6">
        <v>708</v>
      </c>
      <c r="P13" s="6">
        <v>530</v>
      </c>
    </row>
    <row r="14" spans="1:16" x14ac:dyDescent="0.25">
      <c r="A14" s="3">
        <f>SUM(A4:A13)/10</f>
        <v>240.2</v>
      </c>
      <c r="B14" s="3">
        <f t="shared" ref="B14:G14" si="0">SUM(B4:B13)/10</f>
        <v>975.2</v>
      </c>
      <c r="C14" s="3">
        <f t="shared" si="0"/>
        <v>1291.9000000000001</v>
      </c>
      <c r="D14" s="3">
        <f t="shared" si="0"/>
        <v>1878.8</v>
      </c>
      <c r="E14" s="3">
        <f t="shared" si="0"/>
        <v>2426.5</v>
      </c>
      <c r="F14" s="3">
        <f t="shared" si="0"/>
        <v>3113.7</v>
      </c>
      <c r="G14" s="3">
        <f t="shared" si="0"/>
        <v>3695.3</v>
      </c>
      <c r="H14" s="3">
        <f t="shared" ref="H14" si="1">SUM(H4:H13)/10</f>
        <v>3062.8</v>
      </c>
      <c r="I14" s="3">
        <f t="shared" ref="I14" si="2">SUM(I4:I13)/10</f>
        <v>2476.6999999999998</v>
      </c>
      <c r="J14" s="3">
        <f t="shared" ref="J14" si="3">SUM(J4:J13)/10</f>
        <v>2207.1999999999998</v>
      </c>
      <c r="K14" s="3">
        <f t="shared" ref="K14" si="4">SUM(K4:K13)/10</f>
        <v>1942.9</v>
      </c>
      <c r="L14" s="3">
        <f t="shared" ref="L14" si="5">SUM(L4:L13)/10</f>
        <v>1507.7</v>
      </c>
      <c r="M14" s="3">
        <f t="shared" ref="M14" si="6">SUM(M4:M13)/10</f>
        <v>1160.5999999999999</v>
      </c>
      <c r="N14" s="3">
        <f t="shared" ref="N14" si="7">SUM(N4:N13)/10</f>
        <v>886.7</v>
      </c>
      <c r="O14" s="3">
        <f t="shared" ref="O14:P14" si="8">SUM(O4:O13)/10</f>
        <v>704.3</v>
      </c>
      <c r="P14" s="3">
        <f t="shared" si="8"/>
        <v>532.4</v>
      </c>
    </row>
    <row r="22" spans="1:2" x14ac:dyDescent="0.25">
      <c r="A22" t="s">
        <v>7</v>
      </c>
      <c r="B22" t="s">
        <v>8</v>
      </c>
    </row>
    <row r="23" spans="1:2" x14ac:dyDescent="0.25">
      <c r="A23">
        <v>240</v>
      </c>
      <c r="B23">
        <v>0.17399999999999999</v>
      </c>
    </row>
    <row r="24" spans="1:2" x14ac:dyDescent="0.25">
      <c r="A24">
        <v>975</v>
      </c>
      <c r="B24">
        <v>0.77500000000000002</v>
      </c>
    </row>
    <row r="25" spans="1:2" x14ac:dyDescent="0.25">
      <c r="A25">
        <v>1292</v>
      </c>
      <c r="B25">
        <v>1.0349999999999999</v>
      </c>
    </row>
    <row r="26" spans="1:2" x14ac:dyDescent="0.25">
      <c r="A26">
        <v>1879</v>
      </c>
      <c r="B26">
        <v>1.5169999999999999</v>
      </c>
    </row>
    <row r="27" spans="1:2" x14ac:dyDescent="0.25">
      <c r="A27">
        <v>2427</v>
      </c>
      <c r="B27">
        <v>1.956</v>
      </c>
    </row>
    <row r="28" spans="1:2" x14ac:dyDescent="0.25">
      <c r="A28">
        <v>3114</v>
      </c>
      <c r="B28">
        <v>2.52</v>
      </c>
    </row>
    <row r="29" spans="1:2" x14ac:dyDescent="0.25">
      <c r="A29">
        <v>3695</v>
      </c>
      <c r="B29">
        <v>3.0019999999999998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5DFF8-1327-4563-8F2F-5689E8F867C4}">
  <dimension ref="A4:G16"/>
  <sheetViews>
    <sheetView workbookViewId="0">
      <selection activeCell="H36" sqref="H36"/>
    </sheetView>
  </sheetViews>
  <sheetFormatPr defaultRowHeight="15" x14ac:dyDescent="0.25"/>
  <sheetData>
    <row r="4" spans="1:7" x14ac:dyDescent="0.25">
      <c r="A4" t="s">
        <v>10</v>
      </c>
      <c r="B4">
        <v>18200</v>
      </c>
    </row>
    <row r="5" spans="1:7" x14ac:dyDescent="0.25">
      <c r="A5" t="s">
        <v>9</v>
      </c>
      <c r="B5">
        <v>5</v>
      </c>
    </row>
    <row r="6" spans="1:7" x14ac:dyDescent="0.25">
      <c r="C6" t="s">
        <v>21</v>
      </c>
      <c r="E6" t="s">
        <v>22</v>
      </c>
      <c r="F6" t="s">
        <v>7</v>
      </c>
    </row>
    <row r="7" spans="1:7" x14ac:dyDescent="0.25">
      <c r="A7" s="2" t="s">
        <v>11</v>
      </c>
      <c r="B7" s="2">
        <v>27219</v>
      </c>
      <c r="C7" s="5">
        <f>($B$5*B7)/($B$4+B7)</f>
        <v>2.9964332107708227</v>
      </c>
      <c r="E7" s="4">
        <v>3</v>
      </c>
      <c r="F7" s="1">
        <v>3695</v>
      </c>
      <c r="G7">
        <v>0</v>
      </c>
    </row>
    <row r="8" spans="1:7" x14ac:dyDescent="0.25">
      <c r="A8" s="2" t="s">
        <v>12</v>
      </c>
      <c r="B8" s="2">
        <v>17926</v>
      </c>
      <c r="C8" s="5">
        <f t="shared" ref="C8:C16" si="0">($B$5*B8)/($B$4+B8)</f>
        <v>2.4810385871671374</v>
      </c>
      <c r="E8" s="4">
        <v>2.4780000000000002</v>
      </c>
      <c r="F8" s="1">
        <v>3063</v>
      </c>
      <c r="G8">
        <v>10</v>
      </c>
    </row>
    <row r="9" spans="1:7" x14ac:dyDescent="0.25">
      <c r="A9" s="2" t="s">
        <v>13</v>
      </c>
      <c r="B9" s="2">
        <v>12081</v>
      </c>
      <c r="C9" s="5">
        <f t="shared" si="0"/>
        <v>1.9948152306726989</v>
      </c>
      <c r="E9" s="4">
        <v>2</v>
      </c>
      <c r="F9" s="1">
        <v>2477</v>
      </c>
      <c r="G9">
        <v>20</v>
      </c>
    </row>
    <row r="10" spans="1:7" x14ac:dyDescent="0.25">
      <c r="A10" s="2" t="s">
        <v>14</v>
      </c>
      <c r="B10" s="2">
        <v>10000</v>
      </c>
      <c r="C10" s="5">
        <f t="shared" si="0"/>
        <v>1.7730496453900708</v>
      </c>
      <c r="E10" s="4">
        <v>1.78</v>
      </c>
      <c r="F10" s="1">
        <v>2207</v>
      </c>
      <c r="G10">
        <v>25</v>
      </c>
    </row>
    <row r="11" spans="1:7" x14ac:dyDescent="0.25">
      <c r="A11" s="2" t="s">
        <v>15</v>
      </c>
      <c r="B11" s="2">
        <v>8315</v>
      </c>
      <c r="C11" s="5">
        <f t="shared" si="0"/>
        <v>1.5679803884593626</v>
      </c>
      <c r="E11" s="4">
        <v>1.569</v>
      </c>
      <c r="F11" s="1">
        <v>1943</v>
      </c>
      <c r="G11">
        <v>30</v>
      </c>
    </row>
    <row r="12" spans="1:7" x14ac:dyDescent="0.25">
      <c r="A12" s="2" t="s">
        <v>17</v>
      </c>
      <c r="B12" s="2">
        <v>5834</v>
      </c>
      <c r="C12" s="5">
        <f t="shared" si="0"/>
        <v>1.2136972622118665</v>
      </c>
      <c r="E12" s="4">
        <v>1.21</v>
      </c>
      <c r="F12" s="1">
        <v>1508</v>
      </c>
      <c r="G12">
        <v>40</v>
      </c>
    </row>
    <row r="13" spans="1:7" x14ac:dyDescent="0.25">
      <c r="A13" s="2" t="s">
        <v>18</v>
      </c>
      <c r="B13" s="2">
        <v>4161</v>
      </c>
      <c r="C13" s="5">
        <f t="shared" si="0"/>
        <v>0.93041456106614195</v>
      </c>
      <c r="E13" s="4">
        <v>0.93400000000000005</v>
      </c>
      <c r="F13" s="1">
        <v>1161</v>
      </c>
      <c r="G13">
        <v>50</v>
      </c>
    </row>
    <row r="14" spans="1:7" x14ac:dyDescent="0.25">
      <c r="A14" s="2" t="s">
        <v>16</v>
      </c>
      <c r="B14" s="2">
        <v>3014</v>
      </c>
      <c r="C14" s="5">
        <f t="shared" si="0"/>
        <v>0.71037993777693975</v>
      </c>
      <c r="E14" s="4">
        <v>0.71</v>
      </c>
      <c r="F14" s="1">
        <v>887</v>
      </c>
      <c r="G14">
        <v>60</v>
      </c>
    </row>
    <row r="15" spans="1:7" x14ac:dyDescent="0.25">
      <c r="A15" s="2" t="s">
        <v>19</v>
      </c>
      <c r="B15" s="2">
        <v>2228</v>
      </c>
      <c r="C15" s="5">
        <f t="shared" si="0"/>
        <v>0.54532993929900142</v>
      </c>
      <c r="E15" s="4">
        <v>0.55600000000000005</v>
      </c>
      <c r="F15" s="1">
        <v>704</v>
      </c>
      <c r="G15">
        <v>70</v>
      </c>
    </row>
    <row r="16" spans="1:7" x14ac:dyDescent="0.25">
      <c r="A16" s="2" t="s">
        <v>20</v>
      </c>
      <c r="B16" s="2">
        <v>1669</v>
      </c>
      <c r="C16" s="5">
        <f t="shared" si="0"/>
        <v>0.42000100659318534</v>
      </c>
      <c r="E16" s="4">
        <v>0.42199999999999999</v>
      </c>
      <c r="F16" s="1">
        <v>532</v>
      </c>
      <c r="G16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Chart1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2022-10-10T16:52:53Z</dcterms:created>
  <dcterms:modified xsi:type="dcterms:W3CDTF">2022-10-10T21:59:15Z</dcterms:modified>
</cp:coreProperties>
</file>