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Electrical Schematics\GOB\GOB_Power_Supply_Board\Notes\"/>
    </mc:Choice>
  </mc:AlternateContent>
  <xr:revisionPtr revIDLastSave="0" documentId="13_ncr:1_{2C1E7524-427C-410B-AC5D-9AD5BEE8BF7D}" xr6:coauthVersionLast="36" xr6:coauthVersionMax="36" xr10:uidLastSave="{00000000-0000-0000-0000-000000000000}"/>
  <bookViews>
    <workbookView xWindow="0" yWindow="0" windowWidth="26175" windowHeight="16635" activeTab="7" xr2:uid="{017CF08F-42E5-403D-B670-2670737ED6A3}"/>
  </bookViews>
  <sheets>
    <sheet name="1-Load Data" sheetId="1" r:id="rId1"/>
    <sheet name="2-Trim Up" sheetId="2" r:id="rId2"/>
    <sheet name="3-Trimmed Loads" sheetId="3" r:id="rId3"/>
    <sheet name="Sheet1" sheetId="4" r:id="rId4"/>
    <sheet name="07-29-25 Load Tests" sheetId="5" r:id="rId5"/>
    <sheet name="3.3V " sheetId="6" r:id="rId6"/>
    <sheet name="5V" sheetId="7" r:id="rId7"/>
    <sheet name="12V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9" i="8" l="1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C7" i="8"/>
  <c r="C8" i="8" s="1"/>
  <c r="C9" i="8" s="1"/>
  <c r="C10" i="8" s="1"/>
  <c r="C11" i="8" s="1"/>
  <c r="C12" i="8" s="1"/>
  <c r="C13" i="8" s="1"/>
  <c r="C14" i="8" s="1"/>
  <c r="C15" i="8" s="1"/>
  <c r="C16" i="8" s="1"/>
  <c r="C17" i="8" s="1"/>
  <c r="C18" i="8" s="1"/>
  <c r="C19" i="8" s="1"/>
  <c r="C20" i="8" s="1"/>
  <c r="C21" i="8" s="1"/>
  <c r="C22" i="8" s="1"/>
  <c r="C23" i="8" s="1"/>
  <c r="C24" i="8" s="1"/>
  <c r="C25" i="8" s="1"/>
  <c r="C26" i="8" s="1"/>
  <c r="C27" i="8" s="1"/>
  <c r="C28" i="8" s="1"/>
  <c r="C29" i="8" s="1"/>
  <c r="C30" i="8" s="1"/>
  <c r="C31" i="8" s="1"/>
  <c r="C32" i="8" s="1"/>
  <c r="C33" i="8" s="1"/>
  <c r="C34" i="8" s="1"/>
  <c r="C35" i="8" s="1"/>
  <c r="C36" i="8" s="1"/>
  <c r="C37" i="8" s="1"/>
  <c r="C38" i="8" s="1"/>
  <c r="C39" i="8" s="1"/>
  <c r="C40" i="8" s="1"/>
  <c r="C41" i="8" s="1"/>
  <c r="C42" i="8" s="1"/>
  <c r="C43" i="8" s="1"/>
  <c r="C44" i="8" s="1"/>
  <c r="C45" i="8" s="1"/>
  <c r="C46" i="8" s="1"/>
  <c r="C47" i="8" s="1"/>
  <c r="C48" i="8" s="1"/>
  <c r="C49" i="8" s="1"/>
  <c r="C50" i="8" s="1"/>
  <c r="C51" i="8" s="1"/>
  <c r="C52" i="8" s="1"/>
  <c r="C53" i="8" s="1"/>
  <c r="C54" i="8" s="1"/>
  <c r="C55" i="8" s="1"/>
  <c r="C56" i="8" s="1"/>
  <c r="C57" i="8" s="1"/>
  <c r="C58" i="8" s="1"/>
  <c r="C59" i="8" s="1"/>
  <c r="C60" i="8" s="1"/>
  <c r="C61" i="8" s="1"/>
  <c r="C62" i="8" s="1"/>
  <c r="C63" i="8" s="1"/>
  <c r="C64" i="8" s="1"/>
  <c r="C65" i="8" s="1"/>
  <c r="C66" i="8" s="1"/>
  <c r="C67" i="8" s="1"/>
  <c r="C68" i="8" s="1"/>
  <c r="C69" i="8" s="1"/>
  <c r="C6" i="8"/>
  <c r="D66" i="7"/>
  <c r="D65" i="7"/>
  <c r="D64" i="7"/>
  <c r="D63" i="7"/>
  <c r="D62" i="7"/>
  <c r="D58" i="7"/>
  <c r="D57" i="7"/>
  <c r="D56" i="7"/>
  <c r="D55" i="7"/>
  <c r="D54" i="7"/>
  <c r="D50" i="7"/>
  <c r="D49" i="7"/>
  <c r="D48" i="7"/>
  <c r="D47" i="7"/>
  <c r="D46" i="7"/>
  <c r="D43" i="7"/>
  <c r="D42" i="7"/>
  <c r="D41" i="7"/>
  <c r="D40" i="7"/>
  <c r="D39" i="7"/>
  <c r="D38" i="7"/>
  <c r="D35" i="7"/>
  <c r="D34" i="7"/>
  <c r="D33" i="7"/>
  <c r="D32" i="7"/>
  <c r="D31" i="7"/>
  <c r="D30" i="7"/>
  <c r="D27" i="7"/>
  <c r="D26" i="7"/>
  <c r="D25" i="7"/>
  <c r="D24" i="7"/>
  <c r="D23" i="7"/>
  <c r="D22" i="7"/>
  <c r="D19" i="7"/>
  <c r="D18" i="7"/>
  <c r="D17" i="7"/>
  <c r="D16" i="7"/>
  <c r="D15" i="7"/>
  <c r="D14" i="7"/>
  <c r="D11" i="7"/>
  <c r="D10" i="7"/>
  <c r="D9" i="7"/>
  <c r="D8" i="7"/>
  <c r="D7" i="7"/>
  <c r="D6" i="7"/>
  <c r="D5" i="7"/>
  <c r="C6" i="7"/>
  <c r="C7" i="7" s="1"/>
  <c r="C8" i="7" s="1"/>
  <c r="C9" i="7" s="1"/>
  <c r="C10" i="7" s="1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35" i="7" s="1"/>
  <c r="C36" i="7" s="1"/>
  <c r="C37" i="7" s="1"/>
  <c r="C38" i="7" s="1"/>
  <c r="C39" i="7" s="1"/>
  <c r="C40" i="7" s="1"/>
  <c r="C41" i="7" s="1"/>
  <c r="C42" i="7" s="1"/>
  <c r="C43" i="7" s="1"/>
  <c r="C44" i="7" s="1"/>
  <c r="C45" i="7" s="1"/>
  <c r="C46" i="7" s="1"/>
  <c r="C47" i="7" s="1"/>
  <c r="C48" i="7" s="1"/>
  <c r="C49" i="7" s="1"/>
  <c r="C50" i="7" s="1"/>
  <c r="C51" i="7" s="1"/>
  <c r="C52" i="7" s="1"/>
  <c r="C53" i="7" s="1"/>
  <c r="C54" i="7" s="1"/>
  <c r="C55" i="7" s="1"/>
  <c r="C56" i="7" s="1"/>
  <c r="C57" i="7" s="1"/>
  <c r="C58" i="7" s="1"/>
  <c r="C59" i="7" s="1"/>
  <c r="C60" i="7" s="1"/>
  <c r="C61" i="7" s="1"/>
  <c r="C62" i="7" s="1"/>
  <c r="C63" i="7" s="1"/>
  <c r="C64" i="7" s="1"/>
  <c r="C65" i="7" s="1"/>
  <c r="C66" i="7" s="1"/>
  <c r="C67" i="7" s="1"/>
  <c r="C68" i="7" s="1"/>
  <c r="C69" i="7" s="1"/>
  <c r="D69" i="7" s="1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C69" i="6"/>
  <c r="C57" i="6"/>
  <c r="C58" i="6" s="1"/>
  <c r="C59" i="6" s="1"/>
  <c r="C60" i="6" s="1"/>
  <c r="C61" i="6" s="1"/>
  <c r="C62" i="6" s="1"/>
  <c r="C63" i="6" s="1"/>
  <c r="C64" i="6" s="1"/>
  <c r="C65" i="6" s="1"/>
  <c r="C66" i="6" s="1"/>
  <c r="C67" i="6" s="1"/>
  <c r="C68" i="6" s="1"/>
  <c r="C46" i="6"/>
  <c r="C47" i="6" s="1"/>
  <c r="C48" i="6" s="1"/>
  <c r="C49" i="6" s="1"/>
  <c r="C50" i="6" s="1"/>
  <c r="C51" i="6" s="1"/>
  <c r="C52" i="6" s="1"/>
  <c r="C53" i="6" s="1"/>
  <c r="C54" i="6" s="1"/>
  <c r="C55" i="6" s="1"/>
  <c r="C56" i="6" s="1"/>
  <c r="C7" i="6"/>
  <c r="C8" i="6" s="1"/>
  <c r="C9" i="6" s="1"/>
  <c r="C10" i="6" s="1"/>
  <c r="C11" i="6" s="1"/>
  <c r="C12" i="6" s="1"/>
  <c r="C13" i="6" s="1"/>
  <c r="C14" i="6" s="1"/>
  <c r="C15" i="6" s="1"/>
  <c r="C16" i="6" s="1"/>
  <c r="C17" i="6" s="1"/>
  <c r="C18" i="6" s="1"/>
  <c r="C19" i="6" s="1"/>
  <c r="C20" i="6" s="1"/>
  <c r="C21" i="6" s="1"/>
  <c r="C22" i="6" s="1"/>
  <c r="C23" i="6" s="1"/>
  <c r="C24" i="6" s="1"/>
  <c r="C25" i="6" s="1"/>
  <c r="C26" i="6" s="1"/>
  <c r="C27" i="6" s="1"/>
  <c r="C28" i="6" s="1"/>
  <c r="C29" i="6" s="1"/>
  <c r="C30" i="6" s="1"/>
  <c r="C31" i="6" s="1"/>
  <c r="C32" i="6" s="1"/>
  <c r="C33" i="6" s="1"/>
  <c r="C34" i="6" s="1"/>
  <c r="C35" i="6" s="1"/>
  <c r="C36" i="6" s="1"/>
  <c r="C37" i="6" s="1"/>
  <c r="C38" i="6" s="1"/>
  <c r="C39" i="6" s="1"/>
  <c r="C40" i="6" s="1"/>
  <c r="C41" i="6" s="1"/>
  <c r="C42" i="6" s="1"/>
  <c r="C43" i="6" s="1"/>
  <c r="C44" i="6" s="1"/>
  <c r="C45" i="6" s="1"/>
  <c r="C6" i="6"/>
  <c r="D12" i="7" l="1"/>
  <c r="D20" i="7"/>
  <c r="D28" i="7"/>
  <c r="D36" i="7"/>
  <c r="D44" i="7"/>
  <c r="D52" i="7"/>
  <c r="D60" i="7"/>
  <c r="D68" i="7"/>
  <c r="D51" i="7"/>
  <c r="D59" i="7"/>
  <c r="D67" i="7"/>
  <c r="D13" i="7"/>
  <c r="D21" i="7"/>
  <c r="D29" i="7"/>
  <c r="D37" i="7"/>
  <c r="D45" i="7"/>
  <c r="D53" i="7"/>
  <c r="D61" i="7"/>
  <c r="N4" i="5"/>
  <c r="O4" i="5" s="1"/>
  <c r="P4" i="5" s="1"/>
  <c r="D44" i="4" l="1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I28" i="2" l="1"/>
  <c r="H28" i="2"/>
  <c r="G28" i="2"/>
  <c r="F28" i="2"/>
  <c r="E28" i="2"/>
  <c r="D28" i="2"/>
  <c r="C28" i="2"/>
  <c r="B28" i="2"/>
  <c r="I23" i="2"/>
  <c r="H23" i="2"/>
  <c r="G23" i="2"/>
  <c r="F23" i="2"/>
  <c r="E23" i="2"/>
  <c r="D23" i="2"/>
  <c r="C23" i="2"/>
  <c r="B23" i="2"/>
  <c r="I18" i="2"/>
  <c r="H18" i="2"/>
  <c r="G18" i="2"/>
  <c r="B18" i="2"/>
  <c r="C18" i="2"/>
  <c r="E18" i="2"/>
  <c r="F18" i="2"/>
  <c r="B12" i="2"/>
  <c r="H12" i="1"/>
  <c r="H11" i="1"/>
  <c r="H10" i="1"/>
  <c r="H9" i="1"/>
  <c r="H8" i="1"/>
  <c r="H7" i="1"/>
  <c r="H6" i="1"/>
  <c r="H5" i="1"/>
  <c r="G13" i="1"/>
  <c r="G12" i="1"/>
  <c r="G11" i="1"/>
  <c r="G10" i="1"/>
  <c r="G9" i="1"/>
  <c r="G8" i="1"/>
  <c r="G7" i="1"/>
  <c r="G6" i="1"/>
  <c r="G5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<sst xmlns="http://schemas.openxmlformats.org/spreadsheetml/2006/main" count="177" uniqueCount="101">
  <si>
    <t>J6-1</t>
  </si>
  <si>
    <t>RL</t>
  </si>
  <si>
    <t>IL</t>
  </si>
  <si>
    <t>VL</t>
  </si>
  <si>
    <t>Conditions</t>
  </si>
  <si>
    <t>INF</t>
  </si>
  <si>
    <t>Only Power+Computer boards</t>
  </si>
  <si>
    <t>Dummy Load active</t>
  </si>
  <si>
    <t>Isense</t>
  </si>
  <si>
    <t>ILoad Calc</t>
  </si>
  <si>
    <t>Vout maxed at 3.173; will be off</t>
  </si>
  <si>
    <t>IL diff</t>
  </si>
  <si>
    <t>G</t>
  </si>
  <si>
    <t>H</t>
  </si>
  <si>
    <t>K</t>
  </si>
  <si>
    <t>L</t>
  </si>
  <si>
    <t>Parameter</t>
  </si>
  <si>
    <t>Value</t>
  </si>
  <si>
    <t>VTrimUp</t>
  </si>
  <si>
    <t>RTrimUp</t>
  </si>
  <si>
    <t>% Increase</t>
  </si>
  <si>
    <t>VOut</t>
  </si>
  <si>
    <t>3.3V</t>
  </si>
  <si>
    <t>5V</t>
  </si>
  <si>
    <t>12V</t>
  </si>
  <si>
    <t>THN 10-4810WIR (3.3V)</t>
  </si>
  <si>
    <t>THN 10-4811WIR (5.0V)</t>
  </si>
  <si>
    <t>THN 15-4812WIR (12V)</t>
  </si>
  <si>
    <t>5% Trim Up - RTrim (R6) = 75.0K 1%</t>
  </si>
  <si>
    <t>4% Trim Up - RTrim (R19) = 61.9K 1%</t>
  </si>
  <si>
    <t>2% Trim Up - RTrim (R26) = 102K 1%</t>
  </si>
  <si>
    <t>MAX4372F needs repalced wth T</t>
  </si>
  <si>
    <t>Curr 3.3V</t>
  </si>
  <si>
    <t>Curr 5V</t>
  </si>
  <si>
    <t>Curr 12V</t>
  </si>
  <si>
    <t>16-bit</t>
  </si>
  <si>
    <t>45.78uV/bit</t>
  </si>
  <si>
    <t>bit=65535/3.0Amps</t>
  </si>
  <si>
    <t>Current = bits*45.78e-6</t>
  </si>
  <si>
    <t>7.7mohms</t>
  </si>
  <si>
    <t>ILoad</t>
  </si>
  <si>
    <t>I -Vmon</t>
  </si>
  <si>
    <t>(amps)</t>
  </si>
  <si>
    <t>(volts)</t>
  </si>
  <si>
    <t>Calc R</t>
  </si>
  <si>
    <t>(ohms)</t>
  </si>
  <si>
    <t>RLoad</t>
  </si>
  <si>
    <t>VMon</t>
  </si>
  <si>
    <t>12V (Trimmed Up)</t>
  </si>
  <si>
    <t>Inf</t>
  </si>
  <si>
    <t>5V (Trimmed Up)</t>
  </si>
  <si>
    <t>3.3V (Trimmed Up, R3=0.047)</t>
  </si>
  <si>
    <t>GOB Power Supply Board SN#2</t>
  </si>
  <si>
    <t>GOB Power Supply Board SN#1</t>
  </si>
  <si>
    <t>Counts</t>
  </si>
  <si>
    <t>Volts</t>
  </si>
  <si>
    <t>Cts/Vt</t>
  </si>
  <si>
    <t>Vt/Ct</t>
  </si>
  <si>
    <t>y=0.4115x - 0.0017</t>
  </si>
  <si>
    <t>y=0.4096x-0.0006</t>
  </si>
  <si>
    <t>12V Equation (V to I)</t>
  </si>
  <si>
    <t>SN#1</t>
  </si>
  <si>
    <t>SN#2</t>
  </si>
  <si>
    <t>5V Equation (V to I)</t>
  </si>
  <si>
    <t>3.3V Equation (V to I)</t>
  </si>
  <si>
    <t>Y=1.0142x-0.0043</t>
  </si>
  <si>
    <t>y=0.6417x-0.0034</t>
  </si>
  <si>
    <t>y=0.6453x-0.0028</t>
  </si>
  <si>
    <t>Cts to volts equation</t>
  </si>
  <si>
    <t>x</t>
  </si>
  <si>
    <t>y</t>
  </si>
  <si>
    <t>z</t>
  </si>
  <si>
    <t>volts</t>
  </si>
  <si>
    <t>current</t>
  </si>
  <si>
    <t>bits (count)</t>
  </si>
  <si>
    <t>x=45.78E-6 * z</t>
  </si>
  <si>
    <t>12V Cts to Curr Equation</t>
  </si>
  <si>
    <t>5V Cts to Curr Equation</t>
  </si>
  <si>
    <t>3.3V Cts to Curr Equation</t>
  </si>
  <si>
    <t>y = (0.4115 * 45.78E-6 * z) - 0.0017</t>
  </si>
  <si>
    <t>y = (0.4096 * 45.78E-6 * z) - 0.0006</t>
  </si>
  <si>
    <t>y = (0.6417 * 45.78E-6 * z) - 0.0034</t>
  </si>
  <si>
    <t>y = (0.6453 * 45.78E-6 * z) - 0.0028</t>
  </si>
  <si>
    <t>y = (1.0142 * 45.78E-6 * z) - 0.0043</t>
  </si>
  <si>
    <t>y=1.0064x-0.0026</t>
  </si>
  <si>
    <t>y = (1.0064 * 45.78E-6 * z) - 0.0026</t>
  </si>
  <si>
    <t>y = (0.41055 * 45.78E-6 * z) - 0.00115</t>
  </si>
  <si>
    <t>y = (0.6435 * 45.78E-6 * z) - 0.0031</t>
  </si>
  <si>
    <t>y = (1.0103 * 45.78E-6 * z) - 0.0035</t>
  </si>
  <si>
    <t>Avg.</t>
  </si>
  <si>
    <t>y = (18.79E-6 * counts) - 0.00115</t>
  </si>
  <si>
    <t>y = (29.46E-6 * counts) - 0.0031</t>
  </si>
  <si>
    <t>y = (46.25E-6 * counts) - 0.0035</t>
  </si>
  <si>
    <t>1/18.79E-6 = 53219.8 (53220)</t>
  </si>
  <si>
    <t>1/29.46E-6 = 33944.33 (33944)</t>
  </si>
  <si>
    <t>1/46.25E-6 = 21621.62 (21622)</t>
  </si>
  <si>
    <t>y = (counts/53220) - 0.00115</t>
  </si>
  <si>
    <t>y = (counts/33944) - 0.0031</t>
  </si>
  <si>
    <t>y = (counts/21622) - 0.0035</t>
  </si>
  <si>
    <t>Curr</t>
  </si>
  <si>
    <t>Curr (no offset)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</si>
</sst>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1" xfId="0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1" xfId="0" applyNumberFormat="1" applyBorder="1"/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'3-Trimmed Loads'!$B$26:$B$41</c:f>
              <c:numCache>
                <c:formatCode>General</c:formatCode>
                <c:ptCount val="16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4.1000000000000002E-2</c:v>
                </c:pt>
                <c:pt idx="4">
                  <c:v>8.5999999999999993E-2</c:v>
                </c:pt>
                <c:pt idx="5">
                  <c:v>0.17</c:v>
                </c:pt>
                <c:pt idx="6">
                  <c:v>0.34</c:v>
                </c:pt>
                <c:pt idx="7">
                  <c:v>0.67600000000000005</c:v>
                </c:pt>
                <c:pt idx="8">
                  <c:v>0.84099999999999997</c:v>
                </c:pt>
                <c:pt idx="9">
                  <c:v>1.1140000000000001</c:v>
                </c:pt>
                <c:pt idx="10">
                  <c:v>1.6539999999999999</c:v>
                </c:pt>
                <c:pt idx="11">
                  <c:v>1.8260000000000001</c:v>
                </c:pt>
                <c:pt idx="12">
                  <c:v>2.0489999999999999</c:v>
                </c:pt>
                <c:pt idx="13">
                  <c:v>2.3199999999999998</c:v>
                </c:pt>
                <c:pt idx="14">
                  <c:v>2.4910000000000001</c:v>
                </c:pt>
                <c:pt idx="15">
                  <c:v>2.5830000000000002</c:v>
                </c:pt>
              </c:numCache>
            </c:numRef>
          </c:xVal>
          <c:yVal>
            <c:numRef>
              <c:f>'3-Trimmed Loads'!$C$26:$C$41</c:f>
              <c:numCache>
                <c:formatCode>General</c:formatCode>
                <c:ptCount val="16"/>
                <c:pt idx="0">
                  <c:v>3.1E-2</c:v>
                </c:pt>
                <c:pt idx="1">
                  <c:v>4.2999999999999997E-2</c:v>
                </c:pt>
                <c:pt idx="2">
                  <c:v>5.3999999999999999E-2</c:v>
                </c:pt>
                <c:pt idx="3">
                  <c:v>7.8E-2</c:v>
                </c:pt>
                <c:pt idx="4">
                  <c:v>0.129</c:v>
                </c:pt>
                <c:pt idx="5">
                  <c:v>0.223</c:v>
                </c:pt>
                <c:pt idx="6">
                  <c:v>0.41399999999999998</c:v>
                </c:pt>
                <c:pt idx="7">
                  <c:v>0.79200000000000004</c:v>
                </c:pt>
                <c:pt idx="8">
                  <c:v>0.97799999999999998</c:v>
                </c:pt>
                <c:pt idx="9">
                  <c:v>1.2869999999999999</c:v>
                </c:pt>
                <c:pt idx="10">
                  <c:v>1.903</c:v>
                </c:pt>
                <c:pt idx="11">
                  <c:v>2.105</c:v>
                </c:pt>
                <c:pt idx="12">
                  <c:v>2.3650000000000002</c:v>
                </c:pt>
                <c:pt idx="13">
                  <c:v>2.6840000000000002</c:v>
                </c:pt>
                <c:pt idx="14">
                  <c:v>2.89</c:v>
                </c:pt>
                <c:pt idx="15">
                  <c:v>3.0019999999999998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22F-4545-A7BF-7C628F97C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4896624"/>
        <c:axId val="1053347264"/>
      </c:scatterChart>
      <c:valAx>
        <c:axId val="1064896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3347264"/>
        <c:crosses val="autoZero"/>
        <c:crossBetween val="midCat"/>
      </c:valAx>
      <c:valAx>
        <c:axId val="105334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48966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3.3V Current Monitor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'3.3V '!$C$5:$C$69</c:f>
              <c:numCache>
                <c:formatCode>General</c:formatCode>
                <c:ptCount val="65"/>
                <c:pt idx="0">
                  <c:v>0</c:v>
                </c:pt>
                <c:pt idx="1">
                  <c:v>1024</c:v>
                </c:pt>
                <c:pt idx="2">
                  <c:v>2048</c:v>
                </c:pt>
                <c:pt idx="3">
                  <c:v>3072</c:v>
                </c:pt>
                <c:pt idx="4">
                  <c:v>4096</c:v>
                </c:pt>
                <c:pt idx="5">
                  <c:v>5120</c:v>
                </c:pt>
                <c:pt idx="6">
                  <c:v>6144</c:v>
                </c:pt>
                <c:pt idx="7">
                  <c:v>7168</c:v>
                </c:pt>
                <c:pt idx="8">
                  <c:v>8192</c:v>
                </c:pt>
                <c:pt idx="9">
                  <c:v>9216</c:v>
                </c:pt>
                <c:pt idx="10">
                  <c:v>10240</c:v>
                </c:pt>
                <c:pt idx="11">
                  <c:v>11264</c:v>
                </c:pt>
                <c:pt idx="12">
                  <c:v>12288</c:v>
                </c:pt>
                <c:pt idx="13">
                  <c:v>13312</c:v>
                </c:pt>
                <c:pt idx="14">
                  <c:v>14336</c:v>
                </c:pt>
                <c:pt idx="15">
                  <c:v>15360</c:v>
                </c:pt>
                <c:pt idx="16">
                  <c:v>16384</c:v>
                </c:pt>
                <c:pt idx="17">
                  <c:v>17408</c:v>
                </c:pt>
                <c:pt idx="18">
                  <c:v>18432</c:v>
                </c:pt>
                <c:pt idx="19">
                  <c:v>19456</c:v>
                </c:pt>
                <c:pt idx="20">
                  <c:v>20480</c:v>
                </c:pt>
                <c:pt idx="21">
                  <c:v>21504</c:v>
                </c:pt>
                <c:pt idx="22">
                  <c:v>22528</c:v>
                </c:pt>
                <c:pt idx="23">
                  <c:v>23552</c:v>
                </c:pt>
                <c:pt idx="24">
                  <c:v>24576</c:v>
                </c:pt>
                <c:pt idx="25">
                  <c:v>25600</c:v>
                </c:pt>
                <c:pt idx="26">
                  <c:v>26624</c:v>
                </c:pt>
                <c:pt idx="27">
                  <c:v>27648</c:v>
                </c:pt>
                <c:pt idx="28">
                  <c:v>28672</c:v>
                </c:pt>
                <c:pt idx="29">
                  <c:v>29696</c:v>
                </c:pt>
                <c:pt idx="30">
                  <c:v>30720</c:v>
                </c:pt>
                <c:pt idx="31">
                  <c:v>31744</c:v>
                </c:pt>
                <c:pt idx="32">
                  <c:v>32768</c:v>
                </c:pt>
                <c:pt idx="33">
                  <c:v>33792</c:v>
                </c:pt>
                <c:pt idx="34">
                  <c:v>34816</c:v>
                </c:pt>
                <c:pt idx="35">
                  <c:v>35840</c:v>
                </c:pt>
                <c:pt idx="36">
                  <c:v>36864</c:v>
                </c:pt>
                <c:pt idx="37">
                  <c:v>37888</c:v>
                </c:pt>
                <c:pt idx="38">
                  <c:v>38912</c:v>
                </c:pt>
                <c:pt idx="39">
                  <c:v>39936</c:v>
                </c:pt>
                <c:pt idx="40">
                  <c:v>40960</c:v>
                </c:pt>
                <c:pt idx="41">
                  <c:v>41984</c:v>
                </c:pt>
                <c:pt idx="42">
                  <c:v>43008</c:v>
                </c:pt>
                <c:pt idx="43">
                  <c:v>44032</c:v>
                </c:pt>
                <c:pt idx="44">
                  <c:v>45056</c:v>
                </c:pt>
                <c:pt idx="45">
                  <c:v>46080</c:v>
                </c:pt>
                <c:pt idx="46">
                  <c:v>47104</c:v>
                </c:pt>
                <c:pt idx="47">
                  <c:v>48128</c:v>
                </c:pt>
                <c:pt idx="48">
                  <c:v>49152</c:v>
                </c:pt>
                <c:pt idx="49">
                  <c:v>50176</c:v>
                </c:pt>
                <c:pt idx="50">
                  <c:v>51200</c:v>
                </c:pt>
                <c:pt idx="51">
                  <c:v>52224</c:v>
                </c:pt>
                <c:pt idx="52">
                  <c:v>53248</c:v>
                </c:pt>
                <c:pt idx="53">
                  <c:v>54272</c:v>
                </c:pt>
                <c:pt idx="54">
                  <c:v>55296</c:v>
                </c:pt>
                <c:pt idx="55">
                  <c:v>56320</c:v>
                </c:pt>
                <c:pt idx="56">
                  <c:v>57344</c:v>
                </c:pt>
                <c:pt idx="57">
                  <c:v>58368</c:v>
                </c:pt>
                <c:pt idx="58">
                  <c:v>59392</c:v>
                </c:pt>
                <c:pt idx="59">
                  <c:v>60416</c:v>
                </c:pt>
                <c:pt idx="60">
                  <c:v>61440</c:v>
                </c:pt>
                <c:pt idx="61">
                  <c:v>62464</c:v>
                </c:pt>
                <c:pt idx="62">
                  <c:v>63488</c:v>
                </c:pt>
                <c:pt idx="63">
                  <c:v>64512</c:v>
                </c:pt>
                <c:pt idx="64">
                  <c:v>65536</c:v>
                </c:pt>
              </c:numCache>
            </c:numRef>
          </c:xVal>
          <c:yVal>
            <c:numRef>
              <c:f>'3.3V '!$D$5:$D$69</c:f>
            </c:numRef>
          </c:yVal>
          <c:smooth val="0"/>
          <c:extLst>
            <c:ext xmlns:c16="http://schemas.microsoft.com/office/drawing/2014/chart" uri="{C3380CC4-5D6E-409C-BE32-E72D297353CC}">
              <c16:uniqueId val="{00000000-5C48-486A-92DE-60BEA95391EB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'3.3V '!$C$5:$C$69</c:f>
              <c:numCache>
                <c:formatCode>General</c:formatCode>
                <c:ptCount val="65"/>
                <c:pt idx="0">
                  <c:v>0</c:v>
                </c:pt>
                <c:pt idx="1">
                  <c:v>1024</c:v>
                </c:pt>
                <c:pt idx="2">
                  <c:v>2048</c:v>
                </c:pt>
                <c:pt idx="3">
                  <c:v>3072</c:v>
                </c:pt>
                <c:pt idx="4">
                  <c:v>4096</c:v>
                </c:pt>
                <c:pt idx="5">
                  <c:v>5120</c:v>
                </c:pt>
                <c:pt idx="6">
                  <c:v>6144</c:v>
                </c:pt>
                <c:pt idx="7">
                  <c:v>7168</c:v>
                </c:pt>
                <c:pt idx="8">
                  <c:v>8192</c:v>
                </c:pt>
                <c:pt idx="9">
                  <c:v>9216</c:v>
                </c:pt>
                <c:pt idx="10">
                  <c:v>10240</c:v>
                </c:pt>
                <c:pt idx="11">
                  <c:v>11264</c:v>
                </c:pt>
                <c:pt idx="12">
                  <c:v>12288</c:v>
                </c:pt>
                <c:pt idx="13">
                  <c:v>13312</c:v>
                </c:pt>
                <c:pt idx="14">
                  <c:v>14336</c:v>
                </c:pt>
                <c:pt idx="15">
                  <c:v>15360</c:v>
                </c:pt>
                <c:pt idx="16">
                  <c:v>16384</c:v>
                </c:pt>
                <c:pt idx="17">
                  <c:v>17408</c:v>
                </c:pt>
                <c:pt idx="18">
                  <c:v>18432</c:v>
                </c:pt>
                <c:pt idx="19">
                  <c:v>19456</c:v>
                </c:pt>
                <c:pt idx="20">
                  <c:v>20480</c:v>
                </c:pt>
                <c:pt idx="21">
                  <c:v>21504</c:v>
                </c:pt>
                <c:pt idx="22">
                  <c:v>22528</c:v>
                </c:pt>
                <c:pt idx="23">
                  <c:v>23552</c:v>
                </c:pt>
                <c:pt idx="24">
                  <c:v>24576</c:v>
                </c:pt>
                <c:pt idx="25">
                  <c:v>25600</c:v>
                </c:pt>
                <c:pt idx="26">
                  <c:v>26624</c:v>
                </c:pt>
                <c:pt idx="27">
                  <c:v>27648</c:v>
                </c:pt>
                <c:pt idx="28">
                  <c:v>28672</c:v>
                </c:pt>
                <c:pt idx="29">
                  <c:v>29696</c:v>
                </c:pt>
                <c:pt idx="30">
                  <c:v>30720</c:v>
                </c:pt>
                <c:pt idx="31">
                  <c:v>31744</c:v>
                </c:pt>
                <c:pt idx="32">
                  <c:v>32768</c:v>
                </c:pt>
                <c:pt idx="33">
                  <c:v>33792</c:v>
                </c:pt>
                <c:pt idx="34">
                  <c:v>34816</c:v>
                </c:pt>
                <c:pt idx="35">
                  <c:v>35840</c:v>
                </c:pt>
                <c:pt idx="36">
                  <c:v>36864</c:v>
                </c:pt>
                <c:pt idx="37">
                  <c:v>37888</c:v>
                </c:pt>
                <c:pt idx="38">
                  <c:v>38912</c:v>
                </c:pt>
                <c:pt idx="39">
                  <c:v>39936</c:v>
                </c:pt>
                <c:pt idx="40">
                  <c:v>40960</c:v>
                </c:pt>
                <c:pt idx="41">
                  <c:v>41984</c:v>
                </c:pt>
                <c:pt idx="42">
                  <c:v>43008</c:v>
                </c:pt>
                <c:pt idx="43">
                  <c:v>44032</c:v>
                </c:pt>
                <c:pt idx="44">
                  <c:v>45056</c:v>
                </c:pt>
                <c:pt idx="45">
                  <c:v>46080</c:v>
                </c:pt>
                <c:pt idx="46">
                  <c:v>47104</c:v>
                </c:pt>
                <c:pt idx="47">
                  <c:v>48128</c:v>
                </c:pt>
                <c:pt idx="48">
                  <c:v>49152</c:v>
                </c:pt>
                <c:pt idx="49">
                  <c:v>50176</c:v>
                </c:pt>
                <c:pt idx="50">
                  <c:v>51200</c:v>
                </c:pt>
                <c:pt idx="51">
                  <c:v>52224</c:v>
                </c:pt>
                <c:pt idx="52">
                  <c:v>53248</c:v>
                </c:pt>
                <c:pt idx="53">
                  <c:v>54272</c:v>
                </c:pt>
                <c:pt idx="54">
                  <c:v>55296</c:v>
                </c:pt>
                <c:pt idx="55">
                  <c:v>56320</c:v>
                </c:pt>
                <c:pt idx="56">
                  <c:v>57344</c:v>
                </c:pt>
                <c:pt idx="57">
                  <c:v>58368</c:v>
                </c:pt>
                <c:pt idx="58">
                  <c:v>59392</c:v>
                </c:pt>
                <c:pt idx="59">
                  <c:v>60416</c:v>
                </c:pt>
                <c:pt idx="60">
                  <c:v>61440</c:v>
                </c:pt>
                <c:pt idx="61">
                  <c:v>62464</c:v>
                </c:pt>
                <c:pt idx="62">
                  <c:v>63488</c:v>
                </c:pt>
                <c:pt idx="63">
                  <c:v>64512</c:v>
                </c:pt>
                <c:pt idx="64">
                  <c:v>65536</c:v>
                </c:pt>
              </c:numCache>
            </c:numRef>
          </c:xVal>
          <c:yVal>
            <c:numRef>
              <c:f>'3.3V '!$E$5:$E$69</c:f>
              <c:numCache>
                <c:formatCode>0.000</c:formatCode>
                <c:ptCount val="65"/>
                <c:pt idx="0">
                  <c:v>0</c:v>
                </c:pt>
                <c:pt idx="1">
                  <c:v>4.7359171214503747E-2</c:v>
                </c:pt>
                <c:pt idx="2">
                  <c:v>9.4718342429007493E-2</c:v>
                </c:pt>
                <c:pt idx="3">
                  <c:v>0.14207751364351123</c:v>
                </c:pt>
                <c:pt idx="4">
                  <c:v>0.18943668485801499</c:v>
                </c:pt>
                <c:pt idx="5">
                  <c:v>0.23679585607251874</c:v>
                </c:pt>
                <c:pt idx="6">
                  <c:v>0.28415502728702247</c:v>
                </c:pt>
                <c:pt idx="7">
                  <c:v>0.33151419850152625</c:v>
                </c:pt>
                <c:pt idx="8">
                  <c:v>0.37887336971602997</c:v>
                </c:pt>
                <c:pt idx="9">
                  <c:v>0.4262325409305337</c:v>
                </c:pt>
                <c:pt idx="10">
                  <c:v>0.47359171214503748</c:v>
                </c:pt>
                <c:pt idx="11">
                  <c:v>0.52095088335954121</c:v>
                </c:pt>
                <c:pt idx="12">
                  <c:v>0.56831005457404493</c:v>
                </c:pt>
                <c:pt idx="13">
                  <c:v>0.61566922578854866</c:v>
                </c:pt>
                <c:pt idx="14">
                  <c:v>0.66302839700305249</c:v>
                </c:pt>
                <c:pt idx="15">
                  <c:v>0.71038756821755622</c:v>
                </c:pt>
                <c:pt idx="16">
                  <c:v>0.75774673943205995</c:v>
                </c:pt>
                <c:pt idx="17">
                  <c:v>0.80510591064656367</c:v>
                </c:pt>
                <c:pt idx="18">
                  <c:v>0.8524650818610674</c:v>
                </c:pt>
                <c:pt idx="19">
                  <c:v>0.89982425307557112</c:v>
                </c:pt>
                <c:pt idx="20">
                  <c:v>0.94718342429007496</c:v>
                </c:pt>
                <c:pt idx="21">
                  <c:v>0.99454259550457869</c:v>
                </c:pt>
                <c:pt idx="22">
                  <c:v>1.0419017667190824</c:v>
                </c:pt>
                <c:pt idx="23">
                  <c:v>1.0892609379335862</c:v>
                </c:pt>
                <c:pt idx="24">
                  <c:v>1.1366201091480899</c:v>
                </c:pt>
                <c:pt idx="25">
                  <c:v>1.1839792803625937</c:v>
                </c:pt>
                <c:pt idx="26">
                  <c:v>1.2313384515770973</c:v>
                </c:pt>
                <c:pt idx="27">
                  <c:v>1.2786976227916012</c:v>
                </c:pt>
                <c:pt idx="28">
                  <c:v>1.326056794006105</c:v>
                </c:pt>
                <c:pt idx="29">
                  <c:v>1.3734159652206086</c:v>
                </c:pt>
                <c:pt idx="30">
                  <c:v>1.4207751364351124</c:v>
                </c:pt>
                <c:pt idx="31">
                  <c:v>1.4681343076496161</c:v>
                </c:pt>
                <c:pt idx="32">
                  <c:v>1.5154934788641199</c:v>
                </c:pt>
                <c:pt idx="33">
                  <c:v>1.5628526500786237</c:v>
                </c:pt>
                <c:pt idx="34">
                  <c:v>1.6102118212931273</c:v>
                </c:pt>
                <c:pt idx="35">
                  <c:v>1.6575709925076312</c:v>
                </c:pt>
                <c:pt idx="36">
                  <c:v>1.7049301637221348</c:v>
                </c:pt>
                <c:pt idx="37">
                  <c:v>1.7522893349366386</c:v>
                </c:pt>
                <c:pt idx="38">
                  <c:v>1.7996485061511422</c:v>
                </c:pt>
                <c:pt idx="39">
                  <c:v>1.8470076773656461</c:v>
                </c:pt>
                <c:pt idx="40">
                  <c:v>1.8943668485801499</c:v>
                </c:pt>
                <c:pt idx="41">
                  <c:v>1.9417260197946535</c:v>
                </c:pt>
                <c:pt idx="42">
                  <c:v>1.9890851910091574</c:v>
                </c:pt>
                <c:pt idx="43">
                  <c:v>2.0364443622236612</c:v>
                </c:pt>
                <c:pt idx="44">
                  <c:v>2.0838035334381648</c:v>
                </c:pt>
                <c:pt idx="45">
                  <c:v>2.1311627046526684</c:v>
                </c:pt>
                <c:pt idx="46">
                  <c:v>2.1785218758671725</c:v>
                </c:pt>
                <c:pt idx="47">
                  <c:v>2.2258810470816761</c:v>
                </c:pt>
                <c:pt idx="48">
                  <c:v>2.2732402182961797</c:v>
                </c:pt>
                <c:pt idx="49">
                  <c:v>2.3205993895106833</c:v>
                </c:pt>
                <c:pt idx="50">
                  <c:v>2.3679585607251874</c:v>
                </c:pt>
                <c:pt idx="51">
                  <c:v>2.415317731939691</c:v>
                </c:pt>
                <c:pt idx="52">
                  <c:v>2.4626769031541946</c:v>
                </c:pt>
                <c:pt idx="53">
                  <c:v>2.5100360743686987</c:v>
                </c:pt>
                <c:pt idx="54">
                  <c:v>2.5573952455832023</c:v>
                </c:pt>
                <c:pt idx="55">
                  <c:v>2.6047544167977059</c:v>
                </c:pt>
                <c:pt idx="56">
                  <c:v>2.65211358801221</c:v>
                </c:pt>
                <c:pt idx="57">
                  <c:v>2.6994727592267136</c:v>
                </c:pt>
                <c:pt idx="58">
                  <c:v>2.7468319304412172</c:v>
                </c:pt>
                <c:pt idx="59">
                  <c:v>2.7941911016557208</c:v>
                </c:pt>
                <c:pt idx="60">
                  <c:v>2.8415502728702249</c:v>
                </c:pt>
                <c:pt idx="61">
                  <c:v>2.8889094440847285</c:v>
                </c:pt>
                <c:pt idx="62">
                  <c:v>2.9362686152992321</c:v>
                </c:pt>
                <c:pt idx="63">
                  <c:v>2.9836277865137362</c:v>
                </c:pt>
                <c:pt idx="64">
                  <c:v>3.0309869577282398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C48-486A-92DE-60BEA9539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8878240"/>
        <c:axId val="978928384"/>
      </c:scatterChart>
      <c:valAx>
        <c:axId val="978878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8928384"/>
        <c:crosses val="autoZero"/>
        <c:crossBetween val="midCat"/>
        <c:majorUnit val="4096"/>
      </c:valAx>
      <c:valAx>
        <c:axId val="97892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88782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5V Current Monitor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'5V'!$C$5:$C$69</c:f>
              <c:numCache>
                <c:formatCode>General</c:formatCode>
                <c:ptCount val="65"/>
                <c:pt idx="0">
                  <c:v>0</c:v>
                </c:pt>
                <c:pt idx="1">
                  <c:v>1024</c:v>
                </c:pt>
                <c:pt idx="2">
                  <c:v>2048</c:v>
                </c:pt>
                <c:pt idx="3">
                  <c:v>3072</c:v>
                </c:pt>
                <c:pt idx="4">
                  <c:v>4096</c:v>
                </c:pt>
                <c:pt idx="5">
                  <c:v>5120</c:v>
                </c:pt>
                <c:pt idx="6">
                  <c:v>6144</c:v>
                </c:pt>
                <c:pt idx="7">
                  <c:v>7168</c:v>
                </c:pt>
                <c:pt idx="8">
                  <c:v>8192</c:v>
                </c:pt>
                <c:pt idx="9">
                  <c:v>9216</c:v>
                </c:pt>
                <c:pt idx="10">
                  <c:v>10240</c:v>
                </c:pt>
                <c:pt idx="11">
                  <c:v>11264</c:v>
                </c:pt>
                <c:pt idx="12">
                  <c:v>12288</c:v>
                </c:pt>
                <c:pt idx="13">
                  <c:v>13312</c:v>
                </c:pt>
                <c:pt idx="14">
                  <c:v>14336</c:v>
                </c:pt>
                <c:pt idx="15">
                  <c:v>15360</c:v>
                </c:pt>
                <c:pt idx="16">
                  <c:v>16384</c:v>
                </c:pt>
                <c:pt idx="17">
                  <c:v>17408</c:v>
                </c:pt>
                <c:pt idx="18">
                  <c:v>18432</c:v>
                </c:pt>
                <c:pt idx="19">
                  <c:v>19456</c:v>
                </c:pt>
                <c:pt idx="20">
                  <c:v>20480</c:v>
                </c:pt>
                <c:pt idx="21">
                  <c:v>21504</c:v>
                </c:pt>
                <c:pt idx="22">
                  <c:v>22528</c:v>
                </c:pt>
                <c:pt idx="23">
                  <c:v>23552</c:v>
                </c:pt>
                <c:pt idx="24">
                  <c:v>24576</c:v>
                </c:pt>
                <c:pt idx="25">
                  <c:v>25600</c:v>
                </c:pt>
                <c:pt idx="26">
                  <c:v>26624</c:v>
                </c:pt>
                <c:pt idx="27">
                  <c:v>27648</c:v>
                </c:pt>
                <c:pt idx="28">
                  <c:v>28672</c:v>
                </c:pt>
                <c:pt idx="29">
                  <c:v>29696</c:v>
                </c:pt>
                <c:pt idx="30">
                  <c:v>30720</c:v>
                </c:pt>
                <c:pt idx="31">
                  <c:v>31744</c:v>
                </c:pt>
                <c:pt idx="32">
                  <c:v>32768</c:v>
                </c:pt>
                <c:pt idx="33">
                  <c:v>33792</c:v>
                </c:pt>
                <c:pt idx="34">
                  <c:v>34816</c:v>
                </c:pt>
                <c:pt idx="35">
                  <c:v>35840</c:v>
                </c:pt>
                <c:pt idx="36">
                  <c:v>36864</c:v>
                </c:pt>
                <c:pt idx="37">
                  <c:v>37888</c:v>
                </c:pt>
                <c:pt idx="38">
                  <c:v>38912</c:v>
                </c:pt>
                <c:pt idx="39">
                  <c:v>39936</c:v>
                </c:pt>
                <c:pt idx="40">
                  <c:v>40960</c:v>
                </c:pt>
                <c:pt idx="41">
                  <c:v>41984</c:v>
                </c:pt>
                <c:pt idx="42">
                  <c:v>43008</c:v>
                </c:pt>
                <c:pt idx="43">
                  <c:v>44032</c:v>
                </c:pt>
                <c:pt idx="44">
                  <c:v>45056</c:v>
                </c:pt>
                <c:pt idx="45">
                  <c:v>46080</c:v>
                </c:pt>
                <c:pt idx="46">
                  <c:v>47104</c:v>
                </c:pt>
                <c:pt idx="47">
                  <c:v>48128</c:v>
                </c:pt>
                <c:pt idx="48">
                  <c:v>49152</c:v>
                </c:pt>
                <c:pt idx="49">
                  <c:v>50176</c:v>
                </c:pt>
                <c:pt idx="50">
                  <c:v>51200</c:v>
                </c:pt>
                <c:pt idx="51">
                  <c:v>52224</c:v>
                </c:pt>
                <c:pt idx="52">
                  <c:v>53248</c:v>
                </c:pt>
                <c:pt idx="53">
                  <c:v>54272</c:v>
                </c:pt>
                <c:pt idx="54">
                  <c:v>55296</c:v>
                </c:pt>
                <c:pt idx="55">
                  <c:v>56320</c:v>
                </c:pt>
                <c:pt idx="56">
                  <c:v>57344</c:v>
                </c:pt>
                <c:pt idx="57">
                  <c:v>58368</c:v>
                </c:pt>
                <c:pt idx="58">
                  <c:v>59392</c:v>
                </c:pt>
                <c:pt idx="59">
                  <c:v>60416</c:v>
                </c:pt>
                <c:pt idx="60">
                  <c:v>61440</c:v>
                </c:pt>
                <c:pt idx="61">
                  <c:v>62464</c:v>
                </c:pt>
                <c:pt idx="62">
                  <c:v>63488</c:v>
                </c:pt>
                <c:pt idx="63">
                  <c:v>64512</c:v>
                </c:pt>
                <c:pt idx="64">
                  <c:v>65536</c:v>
                </c:pt>
              </c:numCache>
            </c:numRef>
          </c:xVal>
          <c:yVal>
            <c:numRef>
              <c:f>'5V'!$D$5:$D$69</c:f>
              <c:numCache>
                <c:formatCode>0.000</c:formatCode>
                <c:ptCount val="65"/>
                <c:pt idx="0" formatCode="General">
                  <c:v>0</c:v>
                </c:pt>
                <c:pt idx="1">
                  <c:v>3.0167334433184069E-2</c:v>
                </c:pt>
                <c:pt idx="2">
                  <c:v>6.0334668866368138E-2</c:v>
                </c:pt>
                <c:pt idx="3">
                  <c:v>9.05020032995522E-2</c:v>
                </c:pt>
                <c:pt idx="4">
                  <c:v>0.12066933773273628</c:v>
                </c:pt>
                <c:pt idx="5">
                  <c:v>0.15083667216592034</c:v>
                </c:pt>
                <c:pt idx="6">
                  <c:v>0.1810040065991044</c:v>
                </c:pt>
                <c:pt idx="7">
                  <c:v>0.21117134103228846</c:v>
                </c:pt>
                <c:pt idx="8">
                  <c:v>0.24133867546547255</c:v>
                </c:pt>
                <c:pt idx="9">
                  <c:v>0.27150600989865659</c:v>
                </c:pt>
                <c:pt idx="10">
                  <c:v>0.30167334433184068</c:v>
                </c:pt>
                <c:pt idx="11">
                  <c:v>0.33184067876502477</c:v>
                </c:pt>
                <c:pt idx="12">
                  <c:v>0.3620080131982088</c:v>
                </c:pt>
                <c:pt idx="13">
                  <c:v>0.39217534763139289</c:v>
                </c:pt>
                <c:pt idx="14">
                  <c:v>0.42234268206457692</c:v>
                </c:pt>
                <c:pt idx="15">
                  <c:v>0.45251001649776101</c:v>
                </c:pt>
                <c:pt idx="16">
                  <c:v>0.4826773509309451</c:v>
                </c:pt>
                <c:pt idx="17">
                  <c:v>0.51284468536412919</c:v>
                </c:pt>
                <c:pt idx="18">
                  <c:v>0.54301201979731317</c:v>
                </c:pt>
                <c:pt idx="19">
                  <c:v>0.57317935423049726</c:v>
                </c:pt>
                <c:pt idx="20">
                  <c:v>0.60334668866368135</c:v>
                </c:pt>
                <c:pt idx="21">
                  <c:v>0.63351402309686544</c:v>
                </c:pt>
                <c:pt idx="22">
                  <c:v>0.66368135753004953</c:v>
                </c:pt>
                <c:pt idx="23">
                  <c:v>0.69384869196323351</c:v>
                </c:pt>
                <c:pt idx="24">
                  <c:v>0.7240160263964176</c:v>
                </c:pt>
                <c:pt idx="25">
                  <c:v>0.75418336082960169</c:v>
                </c:pt>
                <c:pt idx="26">
                  <c:v>0.78435069526278578</c:v>
                </c:pt>
                <c:pt idx="27">
                  <c:v>0.81451802969596987</c:v>
                </c:pt>
                <c:pt idx="28">
                  <c:v>0.84468536412915385</c:v>
                </c:pt>
                <c:pt idx="29">
                  <c:v>0.87485269856233794</c:v>
                </c:pt>
                <c:pt idx="30">
                  <c:v>0.90502003299552203</c:v>
                </c:pt>
                <c:pt idx="31">
                  <c:v>0.93518736742870612</c:v>
                </c:pt>
                <c:pt idx="32">
                  <c:v>0.96535470186189021</c:v>
                </c:pt>
                <c:pt idx="33">
                  <c:v>0.99552203629507419</c:v>
                </c:pt>
                <c:pt idx="34">
                  <c:v>1.0256893707282584</c:v>
                </c:pt>
                <c:pt idx="35">
                  <c:v>1.0558567051614425</c:v>
                </c:pt>
                <c:pt idx="36">
                  <c:v>1.0860240395946263</c:v>
                </c:pt>
                <c:pt idx="37">
                  <c:v>1.1161913740278104</c:v>
                </c:pt>
                <c:pt idx="38">
                  <c:v>1.1463587084609945</c:v>
                </c:pt>
                <c:pt idx="39">
                  <c:v>1.1765260428941786</c:v>
                </c:pt>
                <c:pt idx="40">
                  <c:v>1.2066933773273627</c:v>
                </c:pt>
                <c:pt idx="41">
                  <c:v>1.2368607117605468</c:v>
                </c:pt>
                <c:pt idx="42">
                  <c:v>1.2670280461937309</c:v>
                </c:pt>
                <c:pt idx="43">
                  <c:v>1.297195380626915</c:v>
                </c:pt>
                <c:pt idx="44">
                  <c:v>1.3273627150600991</c:v>
                </c:pt>
                <c:pt idx="45">
                  <c:v>1.3575300494932832</c:v>
                </c:pt>
                <c:pt idx="46">
                  <c:v>1.387697383926467</c:v>
                </c:pt>
                <c:pt idx="47">
                  <c:v>1.4178647183596511</c:v>
                </c:pt>
                <c:pt idx="48">
                  <c:v>1.4480320527928352</c:v>
                </c:pt>
                <c:pt idx="49">
                  <c:v>1.4781993872260193</c:v>
                </c:pt>
                <c:pt idx="50">
                  <c:v>1.5083667216592034</c:v>
                </c:pt>
                <c:pt idx="51">
                  <c:v>1.5385340560923875</c:v>
                </c:pt>
                <c:pt idx="52">
                  <c:v>1.5687013905255716</c:v>
                </c:pt>
                <c:pt idx="53">
                  <c:v>1.5988687249587556</c:v>
                </c:pt>
                <c:pt idx="54">
                  <c:v>1.6290360593919397</c:v>
                </c:pt>
                <c:pt idx="55">
                  <c:v>1.6592033938251238</c:v>
                </c:pt>
                <c:pt idx="56">
                  <c:v>1.6893707282583077</c:v>
                </c:pt>
                <c:pt idx="57">
                  <c:v>1.7195380626914918</c:v>
                </c:pt>
                <c:pt idx="58">
                  <c:v>1.7497053971246759</c:v>
                </c:pt>
                <c:pt idx="59">
                  <c:v>1.77987273155786</c:v>
                </c:pt>
                <c:pt idx="60">
                  <c:v>1.8100400659910441</c:v>
                </c:pt>
                <c:pt idx="61">
                  <c:v>1.8402074004242281</c:v>
                </c:pt>
                <c:pt idx="62">
                  <c:v>1.8703747348574122</c:v>
                </c:pt>
                <c:pt idx="63">
                  <c:v>1.9005420692905963</c:v>
                </c:pt>
                <c:pt idx="64">
                  <c:v>1.9307094037237804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EC3-478E-9737-FB28ECA3E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0604720"/>
        <c:axId val="1411335328"/>
      </c:scatterChart>
      <c:valAx>
        <c:axId val="1310604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1335328"/>
        <c:crosses val="autoZero"/>
        <c:crossBetween val="midCat"/>
        <c:majorUnit val="4096"/>
      </c:valAx>
      <c:valAx>
        <c:axId val="141133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06047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12V</a:t>
            </a:r>
            <a:r>
              <a:rPr lang="en-US" baseline="0"/>
              <a:t> Current Monitor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'12V'!$C$5:$C$69</c:f>
              <c:numCache>
                <c:formatCode>General</c:formatCode>
                <c:ptCount val="65"/>
                <c:pt idx="0">
                  <c:v>0</c:v>
                </c:pt>
                <c:pt idx="1">
                  <c:v>1024</c:v>
                </c:pt>
                <c:pt idx="2">
                  <c:v>2048</c:v>
                </c:pt>
                <c:pt idx="3">
                  <c:v>3072</c:v>
                </c:pt>
                <c:pt idx="4">
                  <c:v>4096</c:v>
                </c:pt>
                <c:pt idx="5">
                  <c:v>5120</c:v>
                </c:pt>
                <c:pt idx="6">
                  <c:v>6144</c:v>
                </c:pt>
                <c:pt idx="7">
                  <c:v>7168</c:v>
                </c:pt>
                <c:pt idx="8">
                  <c:v>8192</c:v>
                </c:pt>
                <c:pt idx="9">
                  <c:v>9216</c:v>
                </c:pt>
                <c:pt idx="10">
                  <c:v>10240</c:v>
                </c:pt>
                <c:pt idx="11">
                  <c:v>11264</c:v>
                </c:pt>
                <c:pt idx="12">
                  <c:v>12288</c:v>
                </c:pt>
                <c:pt idx="13">
                  <c:v>13312</c:v>
                </c:pt>
                <c:pt idx="14">
                  <c:v>14336</c:v>
                </c:pt>
                <c:pt idx="15">
                  <c:v>15360</c:v>
                </c:pt>
                <c:pt idx="16">
                  <c:v>16384</c:v>
                </c:pt>
                <c:pt idx="17">
                  <c:v>17408</c:v>
                </c:pt>
                <c:pt idx="18">
                  <c:v>18432</c:v>
                </c:pt>
                <c:pt idx="19">
                  <c:v>19456</c:v>
                </c:pt>
                <c:pt idx="20">
                  <c:v>20480</c:v>
                </c:pt>
                <c:pt idx="21">
                  <c:v>21504</c:v>
                </c:pt>
                <c:pt idx="22">
                  <c:v>22528</c:v>
                </c:pt>
                <c:pt idx="23">
                  <c:v>23552</c:v>
                </c:pt>
                <c:pt idx="24">
                  <c:v>24576</c:v>
                </c:pt>
                <c:pt idx="25">
                  <c:v>25600</c:v>
                </c:pt>
                <c:pt idx="26">
                  <c:v>26624</c:v>
                </c:pt>
                <c:pt idx="27">
                  <c:v>27648</c:v>
                </c:pt>
                <c:pt idx="28">
                  <c:v>28672</c:v>
                </c:pt>
                <c:pt idx="29">
                  <c:v>29696</c:v>
                </c:pt>
                <c:pt idx="30">
                  <c:v>30720</c:v>
                </c:pt>
                <c:pt idx="31">
                  <c:v>31744</c:v>
                </c:pt>
                <c:pt idx="32">
                  <c:v>32768</c:v>
                </c:pt>
                <c:pt idx="33">
                  <c:v>33792</c:v>
                </c:pt>
                <c:pt idx="34">
                  <c:v>34816</c:v>
                </c:pt>
                <c:pt idx="35">
                  <c:v>35840</c:v>
                </c:pt>
                <c:pt idx="36">
                  <c:v>36864</c:v>
                </c:pt>
                <c:pt idx="37">
                  <c:v>37888</c:v>
                </c:pt>
                <c:pt idx="38">
                  <c:v>38912</c:v>
                </c:pt>
                <c:pt idx="39">
                  <c:v>39936</c:v>
                </c:pt>
                <c:pt idx="40">
                  <c:v>40960</c:v>
                </c:pt>
                <c:pt idx="41">
                  <c:v>41984</c:v>
                </c:pt>
                <c:pt idx="42">
                  <c:v>43008</c:v>
                </c:pt>
                <c:pt idx="43">
                  <c:v>44032</c:v>
                </c:pt>
                <c:pt idx="44">
                  <c:v>45056</c:v>
                </c:pt>
                <c:pt idx="45">
                  <c:v>46080</c:v>
                </c:pt>
                <c:pt idx="46">
                  <c:v>47104</c:v>
                </c:pt>
                <c:pt idx="47">
                  <c:v>48128</c:v>
                </c:pt>
                <c:pt idx="48">
                  <c:v>49152</c:v>
                </c:pt>
                <c:pt idx="49">
                  <c:v>50176</c:v>
                </c:pt>
                <c:pt idx="50">
                  <c:v>51200</c:v>
                </c:pt>
                <c:pt idx="51">
                  <c:v>52224</c:v>
                </c:pt>
                <c:pt idx="52">
                  <c:v>53248</c:v>
                </c:pt>
                <c:pt idx="53">
                  <c:v>54272</c:v>
                </c:pt>
                <c:pt idx="54">
                  <c:v>55296</c:v>
                </c:pt>
                <c:pt idx="55">
                  <c:v>56320</c:v>
                </c:pt>
                <c:pt idx="56">
                  <c:v>57344</c:v>
                </c:pt>
                <c:pt idx="57">
                  <c:v>58368</c:v>
                </c:pt>
                <c:pt idx="58">
                  <c:v>59392</c:v>
                </c:pt>
                <c:pt idx="59">
                  <c:v>60416</c:v>
                </c:pt>
                <c:pt idx="60">
                  <c:v>61440</c:v>
                </c:pt>
                <c:pt idx="61">
                  <c:v>62464</c:v>
                </c:pt>
                <c:pt idx="62">
                  <c:v>63488</c:v>
                </c:pt>
                <c:pt idx="63">
                  <c:v>64512</c:v>
                </c:pt>
                <c:pt idx="64">
                  <c:v>65536</c:v>
                </c:pt>
              </c:numCache>
            </c:numRef>
          </c:xVal>
          <c:yVal>
            <c:numRef>
              <c:f>'12V'!$D$5:$D$69</c:f>
              <c:numCache>
                <c:formatCode>0.000</c:formatCode>
                <c:ptCount val="65"/>
                <c:pt idx="0" formatCode="General">
                  <c:v>0</c:v>
                </c:pt>
                <c:pt idx="1">
                  <c:v>1.9240886884629837E-2</c:v>
                </c:pt>
                <c:pt idx="2">
                  <c:v>3.8481773769259674E-2</c:v>
                </c:pt>
                <c:pt idx="3">
                  <c:v>5.7722660653889514E-2</c:v>
                </c:pt>
                <c:pt idx="4">
                  <c:v>7.6963547538519347E-2</c:v>
                </c:pt>
                <c:pt idx="5">
                  <c:v>9.6204434423149188E-2</c:v>
                </c:pt>
                <c:pt idx="6">
                  <c:v>0.11544532130777903</c:v>
                </c:pt>
                <c:pt idx="7">
                  <c:v>0.13468620819240887</c:v>
                </c:pt>
                <c:pt idx="8">
                  <c:v>0.15392709507703869</c:v>
                </c:pt>
                <c:pt idx="9">
                  <c:v>0.17316798196166855</c:v>
                </c:pt>
                <c:pt idx="10">
                  <c:v>0.19240886884629838</c:v>
                </c:pt>
                <c:pt idx="11">
                  <c:v>0.21164975573092823</c:v>
                </c:pt>
                <c:pt idx="12">
                  <c:v>0.23089064261555806</c:v>
                </c:pt>
                <c:pt idx="13">
                  <c:v>0.25013152950018791</c:v>
                </c:pt>
                <c:pt idx="14">
                  <c:v>0.26937241638481774</c:v>
                </c:pt>
                <c:pt idx="15">
                  <c:v>0.28861330326944756</c:v>
                </c:pt>
                <c:pt idx="16">
                  <c:v>0.30785419015407739</c:v>
                </c:pt>
                <c:pt idx="17">
                  <c:v>0.32709507703870727</c:v>
                </c:pt>
                <c:pt idx="18">
                  <c:v>0.3463359639233371</c:v>
                </c:pt>
                <c:pt idx="19">
                  <c:v>0.36557685080796692</c:v>
                </c:pt>
                <c:pt idx="20">
                  <c:v>0.38481773769259675</c:v>
                </c:pt>
                <c:pt idx="21">
                  <c:v>0.40405862457722663</c:v>
                </c:pt>
                <c:pt idx="22">
                  <c:v>0.42329951146185646</c:v>
                </c:pt>
                <c:pt idx="23">
                  <c:v>0.44254039834648629</c:v>
                </c:pt>
                <c:pt idx="24">
                  <c:v>0.46178128523111611</c:v>
                </c:pt>
                <c:pt idx="25">
                  <c:v>0.48102217211574594</c:v>
                </c:pt>
                <c:pt idx="26">
                  <c:v>0.50026305900037582</c:v>
                </c:pt>
                <c:pt idx="27">
                  <c:v>0.51950394588500559</c:v>
                </c:pt>
                <c:pt idx="28">
                  <c:v>0.53874483276963547</c:v>
                </c:pt>
                <c:pt idx="29">
                  <c:v>0.55798571965426536</c:v>
                </c:pt>
                <c:pt idx="30">
                  <c:v>0.57722660653889513</c:v>
                </c:pt>
                <c:pt idx="31">
                  <c:v>0.59646749342352501</c:v>
                </c:pt>
                <c:pt idx="32">
                  <c:v>0.61570838030815478</c:v>
                </c:pt>
                <c:pt idx="33">
                  <c:v>0.63494926719278466</c:v>
                </c:pt>
                <c:pt idx="34">
                  <c:v>0.65419015407741454</c:v>
                </c:pt>
                <c:pt idx="35">
                  <c:v>0.67343104096204431</c:v>
                </c:pt>
                <c:pt idx="36">
                  <c:v>0.6926719278466742</c:v>
                </c:pt>
                <c:pt idx="37">
                  <c:v>0.71191281473130397</c:v>
                </c:pt>
                <c:pt idx="38">
                  <c:v>0.73115370161593385</c:v>
                </c:pt>
                <c:pt idx="39">
                  <c:v>0.75039458850056373</c:v>
                </c:pt>
                <c:pt idx="40">
                  <c:v>0.7696354753851935</c:v>
                </c:pt>
                <c:pt idx="41">
                  <c:v>0.78887636226982338</c:v>
                </c:pt>
                <c:pt idx="42">
                  <c:v>0.80811724915445327</c:v>
                </c:pt>
                <c:pt idx="43">
                  <c:v>0.82735813603908304</c:v>
                </c:pt>
                <c:pt idx="44">
                  <c:v>0.84659902292371292</c:v>
                </c:pt>
                <c:pt idx="45">
                  <c:v>0.86583990980834269</c:v>
                </c:pt>
                <c:pt idx="46">
                  <c:v>0.88508079669297257</c:v>
                </c:pt>
                <c:pt idx="47">
                  <c:v>0.90432168357760245</c:v>
                </c:pt>
                <c:pt idx="48">
                  <c:v>0.92356257046223222</c:v>
                </c:pt>
                <c:pt idx="49">
                  <c:v>0.94280345734686211</c:v>
                </c:pt>
                <c:pt idx="50">
                  <c:v>0.96204434423149188</c:v>
                </c:pt>
                <c:pt idx="51">
                  <c:v>0.98128523111612176</c:v>
                </c:pt>
                <c:pt idx="52">
                  <c:v>1.0005261180007516</c:v>
                </c:pt>
                <c:pt idx="53">
                  <c:v>1.0197670048853815</c:v>
                </c:pt>
                <c:pt idx="54">
                  <c:v>1.0390078917700112</c:v>
                </c:pt>
                <c:pt idx="55">
                  <c:v>1.0582487786546411</c:v>
                </c:pt>
                <c:pt idx="56">
                  <c:v>1.0774896655392709</c:v>
                </c:pt>
                <c:pt idx="57">
                  <c:v>1.0967305524239008</c:v>
                </c:pt>
                <c:pt idx="58">
                  <c:v>1.1159714393085307</c:v>
                </c:pt>
                <c:pt idx="59">
                  <c:v>1.1352123261931604</c:v>
                </c:pt>
                <c:pt idx="60">
                  <c:v>1.1544532130777903</c:v>
                </c:pt>
                <c:pt idx="61">
                  <c:v>1.1736940999624201</c:v>
                </c:pt>
                <c:pt idx="62">
                  <c:v>1.19293498684705</c:v>
                </c:pt>
                <c:pt idx="63">
                  <c:v>1.2121758737316799</c:v>
                </c:pt>
                <c:pt idx="64">
                  <c:v>1.2314167606163096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B25-4A1E-B317-8FD5C8D9B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1559792"/>
        <c:axId val="1532668320"/>
      </c:scatterChart>
      <c:valAx>
        <c:axId val="1411559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2668320"/>
        <c:crosses val="autoZero"/>
        <c:crossBetween val="midCat"/>
        <c:majorUnit val="4096"/>
      </c:valAx>
      <c:valAx>
        <c:axId val="153266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15597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371474</xdr:colOff>
      <xdr:row>3</xdr:row>
      <xdr:rowOff>47625</xdr:rowOff>
    </xdr:from>
    <xdr:to>
      <xdr:col>34</xdr:col>
      <xdr:colOff>285749</xdr:colOff>
      <xdr:row>49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F22EA0A-F5B3-4C98-BA5B-6A8A9BEB72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1</xdr:row>
      <xdr:rowOff>71437</xdr:rowOff>
    </xdr:from>
    <xdr:to>
      <xdr:col>23</xdr:col>
      <xdr:colOff>28575</xdr:colOff>
      <xdr:row>36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14ACF8-9FAF-4F59-A7D0-27EC07DB53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104774</xdr:colOff>
      <xdr:row>1</xdr:row>
      <xdr:rowOff>61911</xdr:rowOff>
    </xdr:from>
    <xdr:to>
      <xdr:col>20</xdr:col>
      <xdr:colOff>114299</xdr:colOff>
      <xdr:row>36</xdr:row>
      <xdr:rowOff>123824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B05C8B-22A7-4F32-BECE-14E831A782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285749</xdr:colOff>
      <xdr:row>1</xdr:row>
      <xdr:rowOff>23811</xdr:rowOff>
    </xdr:from>
    <xdr:to>
      <xdr:col>20</xdr:col>
      <xdr:colOff>66674</xdr:colOff>
      <xdr:row>36</xdr:row>
      <xdr:rowOff>66674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396A560-4E3B-4C39-90EA-54E8256409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04F5E-570F-4453-8F5B-23AA1ECD229C}">
  <dimension ref="A3:H14"/>
  <sheetViews>
    <sheetView workbookViewId="0">
      <selection activeCell="I18" sqref="I18"/>
    </sheetView>
  </sheetViews>
  <sheetFormatPr defaultRowHeight="15" x14ac:dyDescent="0.25"/>
  <cols>
    <col min="5" max="5" width="30.85546875" customWidth="1"/>
    <col min="7" max="7" width="11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t="s">
        <v>4</v>
      </c>
      <c r="F3" t="s">
        <v>8</v>
      </c>
      <c r="G3" t="s">
        <v>9</v>
      </c>
      <c r="H3" t="s">
        <v>11</v>
      </c>
    </row>
    <row r="4" spans="1:8" x14ac:dyDescent="0.25">
      <c r="A4" s="1">
        <v>0.52</v>
      </c>
      <c r="B4" s="1" t="s">
        <v>5</v>
      </c>
      <c r="C4" s="1">
        <v>0</v>
      </c>
      <c r="D4" s="1">
        <v>3.27</v>
      </c>
      <c r="E4" t="s">
        <v>6</v>
      </c>
      <c r="F4">
        <f>A4/(0.05*50)</f>
        <v>0.20800000000000002</v>
      </c>
    </row>
    <row r="5" spans="1:8" x14ac:dyDescent="0.25">
      <c r="A5" s="1">
        <v>0.54300000000000004</v>
      </c>
      <c r="B5" s="1">
        <v>330</v>
      </c>
      <c r="C5" s="1">
        <v>7.0000000000000001E-3</v>
      </c>
      <c r="D5" s="1">
        <v>3.27</v>
      </c>
      <c r="E5" t="s">
        <v>7</v>
      </c>
      <c r="F5">
        <f t="shared" ref="F5:F13" si="0">A5/(0.05*50)</f>
        <v>0.2172</v>
      </c>
      <c r="G5">
        <f>F5-$F$4</f>
        <v>9.199999999999986E-3</v>
      </c>
      <c r="H5">
        <f>G5-C5</f>
        <v>2.1999999999999858E-3</v>
      </c>
    </row>
    <row r="6" spans="1:8" x14ac:dyDescent="0.25">
      <c r="A6" s="1">
        <v>0.57099999999999995</v>
      </c>
      <c r="B6" s="1">
        <v>165</v>
      </c>
      <c r="C6" s="1">
        <v>1.7999999999999999E-2</v>
      </c>
      <c r="D6" s="1">
        <v>3.27</v>
      </c>
      <c r="F6">
        <f t="shared" si="0"/>
        <v>0.22839999999999999</v>
      </c>
      <c r="G6">
        <f t="shared" ref="G6:G13" si="1">F6-$F$4</f>
        <v>2.0399999999999974E-2</v>
      </c>
      <c r="H6">
        <f t="shared" ref="H6:H12" si="2">G6-C6</f>
        <v>2.3999999999999751E-3</v>
      </c>
    </row>
    <row r="7" spans="1:8" x14ac:dyDescent="0.25">
      <c r="A7" s="1">
        <v>0.628</v>
      </c>
      <c r="B7" s="1">
        <v>82</v>
      </c>
      <c r="C7" s="1">
        <v>3.6999999999999998E-2</v>
      </c>
      <c r="D7" s="1">
        <v>3.26</v>
      </c>
      <c r="F7">
        <f t="shared" si="0"/>
        <v>0.25119999999999998</v>
      </c>
      <c r="G7">
        <f t="shared" si="1"/>
        <v>4.3199999999999961E-2</v>
      </c>
      <c r="H7">
        <f t="shared" si="2"/>
        <v>6.1999999999999625E-3</v>
      </c>
    </row>
    <row r="8" spans="1:8" x14ac:dyDescent="0.25">
      <c r="A8" s="1">
        <v>0.745</v>
      </c>
      <c r="B8" s="1">
        <v>40</v>
      </c>
      <c r="C8" s="1">
        <v>0.08</v>
      </c>
      <c r="D8" s="1">
        <v>3.26</v>
      </c>
      <c r="F8">
        <f t="shared" si="0"/>
        <v>0.29799999999999999</v>
      </c>
      <c r="G8">
        <f t="shared" si="1"/>
        <v>8.9999999999999969E-2</v>
      </c>
      <c r="H8">
        <f t="shared" si="2"/>
        <v>9.9999999999999672E-3</v>
      </c>
    </row>
    <row r="9" spans="1:8" x14ac:dyDescent="0.25">
      <c r="A9" s="1">
        <v>0.97</v>
      </c>
      <c r="B9" s="1">
        <v>20</v>
      </c>
      <c r="C9" s="1">
        <v>0.16</v>
      </c>
      <c r="D9" s="1">
        <v>3.25</v>
      </c>
      <c r="F9">
        <f t="shared" si="0"/>
        <v>0.38800000000000001</v>
      </c>
      <c r="G9">
        <f t="shared" si="1"/>
        <v>0.18</v>
      </c>
      <c r="H9">
        <f t="shared" si="2"/>
        <v>1.999999999999999E-2</v>
      </c>
    </row>
    <row r="10" spans="1:8" x14ac:dyDescent="0.25">
      <c r="A10" s="1">
        <v>1.42</v>
      </c>
      <c r="B10" s="1">
        <v>10</v>
      </c>
      <c r="C10" s="1">
        <v>0.32100000000000001</v>
      </c>
      <c r="D10" s="1">
        <v>3.23</v>
      </c>
      <c r="F10">
        <f t="shared" si="0"/>
        <v>0.56799999999999995</v>
      </c>
      <c r="G10">
        <f t="shared" si="1"/>
        <v>0.35999999999999993</v>
      </c>
      <c r="H10">
        <f t="shared" si="2"/>
        <v>3.8999999999999924E-2</v>
      </c>
    </row>
    <row r="11" spans="1:8" x14ac:dyDescent="0.25">
      <c r="A11" s="1">
        <v>2.31</v>
      </c>
      <c r="B11" s="1">
        <v>5</v>
      </c>
      <c r="C11" s="1">
        <v>0.63700000000000001</v>
      </c>
      <c r="D11" s="1">
        <v>3.2</v>
      </c>
      <c r="F11">
        <f t="shared" si="0"/>
        <v>0.92400000000000004</v>
      </c>
      <c r="G11">
        <f t="shared" si="1"/>
        <v>0.71599999999999997</v>
      </c>
      <c r="H11">
        <f t="shared" si="2"/>
        <v>7.8999999999999959E-2</v>
      </c>
    </row>
    <row r="12" spans="1:8" x14ac:dyDescent="0.25">
      <c r="A12" s="1">
        <v>2.7530000000000001</v>
      </c>
      <c r="B12" s="1">
        <v>4</v>
      </c>
      <c r="C12" s="1">
        <v>0.79200000000000004</v>
      </c>
      <c r="D12" s="1">
        <v>3.18</v>
      </c>
      <c r="F12">
        <f t="shared" si="0"/>
        <v>1.1012</v>
      </c>
      <c r="G12">
        <f t="shared" si="1"/>
        <v>0.89319999999999999</v>
      </c>
      <c r="H12">
        <f t="shared" si="2"/>
        <v>0.10119999999999996</v>
      </c>
    </row>
    <row r="13" spans="1:8" x14ac:dyDescent="0.25">
      <c r="A13" s="1">
        <v>3.173</v>
      </c>
      <c r="B13" s="1">
        <v>3</v>
      </c>
      <c r="C13" s="1">
        <v>1.05</v>
      </c>
      <c r="D13" s="1">
        <v>3.16</v>
      </c>
      <c r="E13" t="s">
        <v>10</v>
      </c>
      <c r="F13">
        <f t="shared" si="0"/>
        <v>1.2692000000000001</v>
      </c>
      <c r="G13">
        <f t="shared" si="1"/>
        <v>1.0612000000000001</v>
      </c>
    </row>
    <row r="14" spans="1:8" x14ac:dyDescent="0.25">
      <c r="E14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6B2B3-EFAF-4D3D-AAAD-43ADDB7F7F31}">
  <dimension ref="A2:Q29"/>
  <sheetViews>
    <sheetView workbookViewId="0">
      <selection activeCell="K28" sqref="K28"/>
    </sheetView>
  </sheetViews>
  <sheetFormatPr defaultRowHeight="15" x14ac:dyDescent="0.25"/>
  <cols>
    <col min="1" max="1" width="11.28515625" customWidth="1"/>
  </cols>
  <sheetData>
    <row r="2" spans="1:6" x14ac:dyDescent="0.25">
      <c r="A2" s="16"/>
      <c r="B2" s="16"/>
      <c r="D2" s="1">
        <v>3.3</v>
      </c>
      <c r="E2" s="1">
        <v>5</v>
      </c>
      <c r="F2" s="1">
        <v>12</v>
      </c>
    </row>
    <row r="3" spans="1:6" x14ac:dyDescent="0.25">
      <c r="A3" t="s">
        <v>16</v>
      </c>
      <c r="B3" t="s">
        <v>17</v>
      </c>
    </row>
    <row r="4" spans="1:6" x14ac:dyDescent="0.25">
      <c r="A4" t="s">
        <v>12</v>
      </c>
      <c r="B4">
        <v>10000</v>
      </c>
    </row>
    <row r="5" spans="1:6" x14ac:dyDescent="0.25">
      <c r="A5" t="s">
        <v>13</v>
      </c>
      <c r="B5">
        <v>5110</v>
      </c>
    </row>
    <row r="6" spans="1:6" x14ac:dyDescent="0.25">
      <c r="A6" t="s">
        <v>14</v>
      </c>
      <c r="B6">
        <v>9.5</v>
      </c>
    </row>
    <row r="7" spans="1:6" x14ac:dyDescent="0.25">
      <c r="A7" t="s">
        <v>15</v>
      </c>
      <c r="B7">
        <v>2.5</v>
      </c>
    </row>
    <row r="9" spans="1:6" x14ac:dyDescent="0.25">
      <c r="A9" t="s">
        <v>18</v>
      </c>
      <c r="B9">
        <v>12.12</v>
      </c>
    </row>
    <row r="12" spans="1:6" x14ac:dyDescent="0.25">
      <c r="A12" t="s">
        <v>19</v>
      </c>
      <c r="B12">
        <f>((B4*B7)/(B9-B7-B6))-B5</f>
        <v>203223.33333333468</v>
      </c>
    </row>
    <row r="16" spans="1:6" x14ac:dyDescent="0.25">
      <c r="A16" s="1" t="s">
        <v>22</v>
      </c>
    </row>
    <row r="17" spans="1:17" x14ac:dyDescent="0.25">
      <c r="A17" s="4" t="s">
        <v>20</v>
      </c>
      <c r="B17" s="5">
        <v>8</v>
      </c>
      <c r="C17" s="5">
        <v>7</v>
      </c>
      <c r="D17" s="5">
        <v>6</v>
      </c>
      <c r="E17" s="5">
        <v>5</v>
      </c>
      <c r="F17" s="5">
        <v>4</v>
      </c>
      <c r="G17" s="5">
        <v>3</v>
      </c>
      <c r="H17" s="5">
        <v>2</v>
      </c>
      <c r="I17" s="5">
        <v>1</v>
      </c>
      <c r="J17" s="2"/>
      <c r="K17" s="2"/>
      <c r="L17" s="2"/>
      <c r="M17" s="2"/>
      <c r="N17" s="2"/>
      <c r="O17" s="2"/>
      <c r="P17" s="2"/>
      <c r="Q17" s="3"/>
    </row>
    <row r="18" spans="1:17" x14ac:dyDescent="0.25">
      <c r="A18" s="4" t="s">
        <v>18</v>
      </c>
      <c r="B18" s="6">
        <f>($D$2*(B17/100))+$D$2</f>
        <v>3.5640000000000001</v>
      </c>
      <c r="C18" s="6">
        <f>($D$2*(C17/100))+$D$2</f>
        <v>3.5309999999999997</v>
      </c>
      <c r="D18" s="6">
        <v>3.4319999999999999</v>
      </c>
      <c r="E18" s="6">
        <f>($D$2*(E17/100))+$D$2</f>
        <v>3.4649999999999999</v>
      </c>
      <c r="F18" s="6">
        <f>($D$2*(F17/100))+$D$2</f>
        <v>3.4319999999999999</v>
      </c>
      <c r="G18" s="6">
        <f>($D$2*(G17/100))+$D$2</f>
        <v>3.399</v>
      </c>
      <c r="H18" s="6">
        <f>($D$2*(H17/100))+$D$2</f>
        <v>3.3659999999999997</v>
      </c>
      <c r="I18" s="6">
        <f>($D$2*(I17/100))+$D$2</f>
        <v>3.3329999999999997</v>
      </c>
      <c r="J18" s="1"/>
      <c r="K18" s="1"/>
      <c r="L18" s="1"/>
      <c r="M18" s="1"/>
      <c r="N18" s="1"/>
      <c r="O18" s="1"/>
      <c r="P18" s="1"/>
    </row>
    <row r="19" spans="1:17" x14ac:dyDescent="0.25">
      <c r="A19" s="4" t="s">
        <v>19</v>
      </c>
      <c r="B19" s="6">
        <v>46340</v>
      </c>
      <c r="C19" s="6">
        <v>53253</v>
      </c>
      <c r="D19" s="6">
        <v>62470</v>
      </c>
      <c r="E19" s="6">
        <v>75374</v>
      </c>
      <c r="F19" s="6">
        <v>94730</v>
      </c>
      <c r="G19" s="6">
        <v>126990</v>
      </c>
      <c r="H19" s="6">
        <v>191511</v>
      </c>
      <c r="I19" s="6">
        <v>385071</v>
      </c>
      <c r="J19" s="1"/>
      <c r="K19" s="1"/>
      <c r="L19" s="1"/>
      <c r="M19" s="1"/>
      <c r="N19" s="1"/>
      <c r="O19" s="1"/>
      <c r="P19" s="1"/>
    </row>
    <row r="21" spans="1:17" x14ac:dyDescent="0.25">
      <c r="A21" s="1" t="s">
        <v>23</v>
      </c>
    </row>
    <row r="22" spans="1:17" x14ac:dyDescent="0.25">
      <c r="A22" s="4" t="s">
        <v>20</v>
      </c>
      <c r="B22" s="5">
        <v>8</v>
      </c>
      <c r="C22" s="5">
        <v>7</v>
      </c>
      <c r="D22" s="5">
        <v>6</v>
      </c>
      <c r="E22" s="5">
        <v>5</v>
      </c>
      <c r="F22" s="5">
        <v>4</v>
      </c>
      <c r="G22" s="5">
        <v>3</v>
      </c>
      <c r="H22" s="5">
        <v>2</v>
      </c>
      <c r="I22" s="5">
        <v>1</v>
      </c>
    </row>
    <row r="23" spans="1:17" x14ac:dyDescent="0.25">
      <c r="A23" s="4" t="s">
        <v>18</v>
      </c>
      <c r="B23" s="6">
        <f>($E$2*(B22/100))+$E$2</f>
        <v>5.4</v>
      </c>
      <c r="C23" s="6">
        <f t="shared" ref="C23:I23" si="0">($E$2*(C22/100))+$E$2</f>
        <v>5.35</v>
      </c>
      <c r="D23" s="6">
        <f t="shared" si="0"/>
        <v>5.3</v>
      </c>
      <c r="E23" s="6">
        <f t="shared" si="0"/>
        <v>5.25</v>
      </c>
      <c r="F23" s="6">
        <f t="shared" si="0"/>
        <v>5.2</v>
      </c>
      <c r="G23" s="6">
        <f t="shared" si="0"/>
        <v>5.15</v>
      </c>
      <c r="H23" s="6">
        <f t="shared" si="0"/>
        <v>5.0999999999999996</v>
      </c>
      <c r="I23" s="6">
        <f t="shared" si="0"/>
        <v>5.05</v>
      </c>
    </row>
    <row r="24" spans="1:17" x14ac:dyDescent="0.25">
      <c r="A24" s="4" t="s">
        <v>19</v>
      </c>
      <c r="B24" s="6">
        <v>29888</v>
      </c>
      <c r="C24" s="6">
        <v>34450</v>
      </c>
      <c r="D24" s="6">
        <v>40533</v>
      </c>
      <c r="E24" s="6">
        <v>49050</v>
      </c>
      <c r="F24" s="6">
        <v>61825</v>
      </c>
      <c r="G24" s="6">
        <v>83117</v>
      </c>
      <c r="H24" s="6">
        <v>125700</v>
      </c>
      <c r="I24" s="6">
        <v>253450</v>
      </c>
    </row>
    <row r="26" spans="1:17" x14ac:dyDescent="0.25">
      <c r="A26" s="1" t="s">
        <v>24</v>
      </c>
    </row>
    <row r="27" spans="1:17" x14ac:dyDescent="0.25">
      <c r="A27" s="4" t="s">
        <v>20</v>
      </c>
      <c r="B27" s="5">
        <v>8</v>
      </c>
      <c r="C27" s="5">
        <v>7</v>
      </c>
      <c r="D27" s="5">
        <v>6</v>
      </c>
      <c r="E27" s="5">
        <v>5</v>
      </c>
      <c r="F27" s="5">
        <v>4</v>
      </c>
      <c r="G27" s="5">
        <v>3</v>
      </c>
      <c r="H27" s="5">
        <v>2</v>
      </c>
      <c r="I27" s="5">
        <v>1</v>
      </c>
    </row>
    <row r="28" spans="1:17" x14ac:dyDescent="0.25">
      <c r="A28" s="4" t="s">
        <v>18</v>
      </c>
      <c r="B28" s="6">
        <f>($F$2*(B27/100))+$F$2</f>
        <v>12.96</v>
      </c>
      <c r="C28" s="6">
        <f t="shared" ref="C28:I28" si="1">($F$2*(C27/100))+$F$2</f>
        <v>12.84</v>
      </c>
      <c r="D28" s="6">
        <f t="shared" si="1"/>
        <v>12.72</v>
      </c>
      <c r="E28" s="6">
        <f t="shared" si="1"/>
        <v>12.6</v>
      </c>
      <c r="F28" s="6">
        <f t="shared" si="1"/>
        <v>12.48</v>
      </c>
      <c r="G28" s="6">
        <f t="shared" si="1"/>
        <v>12.36</v>
      </c>
      <c r="H28" s="6">
        <f t="shared" si="1"/>
        <v>12.24</v>
      </c>
      <c r="I28" s="6">
        <f t="shared" si="1"/>
        <v>12.12</v>
      </c>
    </row>
    <row r="29" spans="1:17" x14ac:dyDescent="0.25">
      <c r="A29" s="4" t="s">
        <v>19</v>
      </c>
      <c r="B29" s="6">
        <v>20932</v>
      </c>
      <c r="C29" s="6">
        <v>24652</v>
      </c>
      <c r="D29" s="6">
        <v>29612</v>
      </c>
      <c r="E29" s="6">
        <v>36557</v>
      </c>
      <c r="F29" s="6">
        <v>46973</v>
      </c>
      <c r="G29" s="6">
        <v>64334</v>
      </c>
      <c r="H29" s="6">
        <v>99057</v>
      </c>
      <c r="I29" s="6">
        <v>203223</v>
      </c>
    </row>
  </sheetData>
  <mergeCells count="1">
    <mergeCell ref="A2:B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EF7B5-0A11-4781-AD11-5FE313FC7547}">
  <dimension ref="A3:N51"/>
  <sheetViews>
    <sheetView workbookViewId="0">
      <selection activeCell="L44" sqref="L44"/>
    </sheetView>
  </sheetViews>
  <sheetFormatPr defaultRowHeight="15" x14ac:dyDescent="0.25"/>
  <sheetData>
    <row r="3" spans="1:14" x14ac:dyDescent="0.25">
      <c r="A3" s="17" t="s">
        <v>25</v>
      </c>
      <c r="B3" s="17"/>
      <c r="C3" s="17"/>
      <c r="D3" s="17"/>
      <c r="F3" s="17" t="s">
        <v>26</v>
      </c>
      <c r="G3" s="17"/>
      <c r="H3" s="17"/>
      <c r="I3" s="17"/>
      <c r="K3" s="17" t="s">
        <v>27</v>
      </c>
      <c r="L3" s="17"/>
      <c r="M3" s="17"/>
      <c r="N3" s="17"/>
    </row>
    <row r="4" spans="1:14" x14ac:dyDescent="0.25">
      <c r="A4" s="6" t="s">
        <v>1</v>
      </c>
      <c r="B4" s="6" t="s">
        <v>2</v>
      </c>
      <c r="C4" s="6" t="s">
        <v>3</v>
      </c>
      <c r="D4" s="6" t="s">
        <v>21</v>
      </c>
      <c r="F4" s="6" t="s">
        <v>1</v>
      </c>
      <c r="G4" s="6" t="s">
        <v>2</v>
      </c>
      <c r="H4" s="6" t="s">
        <v>3</v>
      </c>
      <c r="I4" s="6" t="s">
        <v>21</v>
      </c>
      <c r="K4" s="6" t="s">
        <v>1</v>
      </c>
      <c r="L4" s="6" t="s">
        <v>2</v>
      </c>
      <c r="M4" s="6" t="s">
        <v>3</v>
      </c>
      <c r="N4" s="6" t="s">
        <v>21</v>
      </c>
    </row>
    <row r="5" spans="1:14" x14ac:dyDescent="0.25">
      <c r="A5" s="6" t="s">
        <v>5</v>
      </c>
      <c r="B5" s="6">
        <v>0</v>
      </c>
      <c r="C5" s="6">
        <v>3.45</v>
      </c>
      <c r="D5" s="6">
        <v>3.456</v>
      </c>
      <c r="F5" s="6" t="s">
        <v>5</v>
      </c>
      <c r="G5" s="6">
        <v>0</v>
      </c>
      <c r="H5" s="6">
        <v>5.17</v>
      </c>
      <c r="I5" s="6">
        <v>5.18</v>
      </c>
      <c r="K5" s="6" t="s">
        <v>5</v>
      </c>
      <c r="L5" s="6">
        <v>0</v>
      </c>
      <c r="M5" s="6">
        <v>12.26</v>
      </c>
      <c r="N5" s="6">
        <v>12.28</v>
      </c>
    </row>
    <row r="6" spans="1:14" x14ac:dyDescent="0.25">
      <c r="A6" s="6">
        <v>330</v>
      </c>
      <c r="B6" s="6">
        <v>0.01</v>
      </c>
      <c r="C6" s="6">
        <v>3.44</v>
      </c>
      <c r="D6" s="6">
        <v>3.456</v>
      </c>
      <c r="F6" s="6">
        <v>500</v>
      </c>
      <c r="G6" s="6">
        <v>0.01</v>
      </c>
      <c r="H6" s="6">
        <v>5.17</v>
      </c>
      <c r="I6" s="6">
        <v>5.18</v>
      </c>
      <c r="K6" s="6">
        <v>1200</v>
      </c>
      <c r="L6" s="6">
        <v>8.9999999999999993E-3</v>
      </c>
      <c r="M6" s="6">
        <v>12.26</v>
      </c>
      <c r="N6" s="6">
        <v>12.28</v>
      </c>
    </row>
    <row r="7" spans="1:14" x14ac:dyDescent="0.25">
      <c r="A7" s="6">
        <v>165</v>
      </c>
      <c r="B7" s="6">
        <v>0.02</v>
      </c>
      <c r="C7" s="6">
        <v>3.44</v>
      </c>
      <c r="D7" s="6">
        <v>3.4550000000000001</v>
      </c>
      <c r="F7" s="6">
        <v>250</v>
      </c>
      <c r="G7" s="6">
        <v>0.02</v>
      </c>
      <c r="H7" s="6">
        <v>5.16</v>
      </c>
      <c r="I7" s="6">
        <v>5.1790000000000003</v>
      </c>
      <c r="K7" s="6">
        <v>600</v>
      </c>
      <c r="L7" s="6">
        <v>1.9E-2</v>
      </c>
      <c r="M7" s="6">
        <v>12.26</v>
      </c>
      <c r="N7" s="6">
        <v>12.28</v>
      </c>
    </row>
    <row r="8" spans="1:14" x14ac:dyDescent="0.25">
      <c r="A8" s="6">
        <v>82</v>
      </c>
      <c r="B8" s="6">
        <v>4.1000000000000002E-2</v>
      </c>
      <c r="C8" s="6">
        <v>3.44</v>
      </c>
      <c r="D8" s="6">
        <v>3.4540000000000002</v>
      </c>
      <c r="F8" s="6">
        <v>125</v>
      </c>
      <c r="G8" s="6">
        <v>4.1000000000000002E-2</v>
      </c>
      <c r="H8" s="6">
        <v>5.16</v>
      </c>
      <c r="I8" s="6">
        <v>5.1769999999999996</v>
      </c>
      <c r="K8" s="6">
        <v>300</v>
      </c>
      <c r="L8" s="6">
        <v>3.9E-2</v>
      </c>
      <c r="M8" s="6">
        <v>12.25</v>
      </c>
      <c r="N8" s="6">
        <v>12.28</v>
      </c>
    </row>
    <row r="9" spans="1:14" x14ac:dyDescent="0.25">
      <c r="A9" s="6">
        <v>40</v>
      </c>
      <c r="B9" s="6">
        <v>8.5999999999999993E-2</v>
      </c>
      <c r="C9" s="6">
        <v>3.44</v>
      </c>
      <c r="D9" s="6">
        <v>3.4510000000000001</v>
      </c>
      <c r="F9" s="6">
        <v>62</v>
      </c>
      <c r="G9" s="6">
        <v>8.2000000000000003E-2</v>
      </c>
      <c r="H9" s="6">
        <v>5.15</v>
      </c>
      <c r="I9" s="6">
        <v>5.173</v>
      </c>
      <c r="K9" s="6">
        <v>150</v>
      </c>
      <c r="L9" s="6">
        <v>0.08</v>
      </c>
      <c r="M9" s="6">
        <v>12.25</v>
      </c>
      <c r="N9" s="6">
        <v>12.27</v>
      </c>
    </row>
    <row r="10" spans="1:14" x14ac:dyDescent="0.25">
      <c r="A10" s="6">
        <v>20</v>
      </c>
      <c r="B10" s="6">
        <v>0.17100000000000001</v>
      </c>
      <c r="C10" s="6">
        <v>3.43</v>
      </c>
      <c r="D10" s="6">
        <v>3.4460000000000002</v>
      </c>
      <c r="F10" s="6">
        <v>31</v>
      </c>
      <c r="G10" s="6">
        <v>0.16400000000000001</v>
      </c>
      <c r="H10" s="6">
        <v>5.14</v>
      </c>
      <c r="I10" s="6">
        <v>5.1660000000000004</v>
      </c>
      <c r="K10" s="6">
        <v>75</v>
      </c>
      <c r="L10" s="6">
        <v>0.161</v>
      </c>
      <c r="M10" s="6">
        <v>12.23</v>
      </c>
      <c r="N10" s="6">
        <v>12.26</v>
      </c>
    </row>
    <row r="11" spans="1:14" x14ac:dyDescent="0.25">
      <c r="A11" s="6">
        <v>10</v>
      </c>
      <c r="B11" s="6">
        <v>0.34100000000000003</v>
      </c>
      <c r="C11" s="6">
        <v>3.41</v>
      </c>
      <c r="D11" s="6">
        <v>3.4350000000000001</v>
      </c>
      <c r="F11" s="6">
        <v>16</v>
      </c>
      <c r="G11" s="6">
        <v>0.318</v>
      </c>
      <c r="H11" s="6">
        <v>5.12</v>
      </c>
      <c r="I11" s="6">
        <v>5.1520000000000001</v>
      </c>
      <c r="K11" s="6">
        <v>36</v>
      </c>
      <c r="L11" s="6">
        <v>0.33600000000000002</v>
      </c>
      <c r="M11" s="6">
        <v>12.19</v>
      </c>
      <c r="N11" s="6">
        <v>12.23</v>
      </c>
    </row>
    <row r="12" spans="1:14" x14ac:dyDescent="0.25">
      <c r="A12" s="6">
        <v>5</v>
      </c>
      <c r="B12" s="6">
        <v>0.67300000000000004</v>
      </c>
      <c r="C12" s="6">
        <v>3.37</v>
      </c>
      <c r="D12" s="6">
        <v>3.4140000000000001</v>
      </c>
      <c r="F12" s="6">
        <v>8</v>
      </c>
      <c r="G12" s="6">
        <v>0.63100000000000001</v>
      </c>
      <c r="H12" s="6">
        <v>5.0599999999999996</v>
      </c>
      <c r="I12" s="6">
        <v>5.1230000000000002</v>
      </c>
      <c r="K12" s="6">
        <v>24</v>
      </c>
      <c r="L12" s="6">
        <v>0.503</v>
      </c>
      <c r="M12" s="6">
        <v>12.15</v>
      </c>
      <c r="N12" s="6">
        <v>12.21</v>
      </c>
    </row>
    <row r="13" spans="1:14" x14ac:dyDescent="0.25">
      <c r="A13" s="6">
        <v>4</v>
      </c>
      <c r="B13" s="6">
        <v>0.83899999999999997</v>
      </c>
      <c r="C13" s="6">
        <v>3.36</v>
      </c>
      <c r="D13" s="6">
        <v>3.403</v>
      </c>
      <c r="F13" s="6">
        <v>6</v>
      </c>
      <c r="G13" s="6">
        <v>0.83599999999999997</v>
      </c>
      <c r="H13" s="6">
        <v>5.03</v>
      </c>
      <c r="I13" s="6">
        <v>5.1040000000000001</v>
      </c>
      <c r="K13" s="6">
        <v>18</v>
      </c>
      <c r="L13" s="6">
        <v>0.67100000000000004</v>
      </c>
      <c r="M13" s="6">
        <v>12.12</v>
      </c>
      <c r="N13" s="6">
        <v>12.19</v>
      </c>
    </row>
    <row r="14" spans="1:14" x14ac:dyDescent="0.25">
      <c r="A14" s="6">
        <v>3</v>
      </c>
      <c r="B14" s="6">
        <v>1.109</v>
      </c>
      <c r="C14" s="6">
        <v>3.33</v>
      </c>
      <c r="D14" s="6">
        <v>3.3860000000000001</v>
      </c>
      <c r="F14" s="6">
        <v>5</v>
      </c>
      <c r="G14" s="6">
        <v>0.997</v>
      </c>
      <c r="H14" s="6">
        <v>5</v>
      </c>
      <c r="I14" s="6">
        <v>5.09</v>
      </c>
      <c r="K14" s="6">
        <v>15</v>
      </c>
      <c r="L14" s="6">
        <v>0.80300000000000005</v>
      </c>
      <c r="M14" s="6">
        <v>12.09</v>
      </c>
      <c r="N14" s="6">
        <v>12.17</v>
      </c>
    </row>
    <row r="15" spans="1:14" x14ac:dyDescent="0.25">
      <c r="A15" s="6">
        <v>2</v>
      </c>
      <c r="B15" s="6">
        <v>1.6339999999999999</v>
      </c>
      <c r="C15" s="6">
        <v>3.27</v>
      </c>
      <c r="D15" s="6">
        <v>3.3519999999999999</v>
      </c>
      <c r="F15" s="6">
        <v>4</v>
      </c>
      <c r="G15" s="6">
        <v>1.238</v>
      </c>
      <c r="H15" s="6">
        <v>4.96</v>
      </c>
      <c r="I15" s="6">
        <v>5.0670000000000002</v>
      </c>
      <c r="K15" s="6">
        <v>12</v>
      </c>
      <c r="L15" s="6">
        <v>1.0009999999999999</v>
      </c>
      <c r="M15" s="6">
        <v>12.04</v>
      </c>
      <c r="N15" s="6">
        <v>12.14</v>
      </c>
    </row>
    <row r="16" spans="1:14" x14ac:dyDescent="0.25">
      <c r="A16" s="6">
        <v>1.2</v>
      </c>
      <c r="B16" s="6">
        <v>2.6320000000000001</v>
      </c>
      <c r="C16" s="6">
        <v>3.16</v>
      </c>
      <c r="D16" s="6">
        <v>3.2869999999999999</v>
      </c>
      <c r="F16" s="6">
        <v>3</v>
      </c>
      <c r="G16" s="6">
        <v>1.631</v>
      </c>
      <c r="H16" s="6">
        <v>4.9000000000000004</v>
      </c>
      <c r="I16" s="6">
        <v>5.0309999999999997</v>
      </c>
      <c r="K16" s="6">
        <v>11</v>
      </c>
      <c r="L16" s="6">
        <v>1.0900000000000001</v>
      </c>
      <c r="M16" s="6">
        <v>12.02</v>
      </c>
      <c r="N16" s="6">
        <v>12.12</v>
      </c>
    </row>
    <row r="17" spans="1:14" x14ac:dyDescent="0.25">
      <c r="A17" s="6">
        <v>1.1000000000000001</v>
      </c>
      <c r="B17" s="6">
        <v>2.8519999999999999</v>
      </c>
      <c r="C17" s="6">
        <v>3.14</v>
      </c>
      <c r="D17" s="6">
        <v>3.2719999999999998</v>
      </c>
      <c r="F17" s="6">
        <v>2.5</v>
      </c>
      <c r="G17" s="6">
        <v>1.9379999999999999</v>
      </c>
      <c r="H17" s="6">
        <v>4.8499999999999996</v>
      </c>
      <c r="I17" s="6">
        <v>5.0019999999999998</v>
      </c>
      <c r="K17" s="6">
        <v>10</v>
      </c>
      <c r="L17" s="6">
        <v>1.198</v>
      </c>
      <c r="M17" s="6">
        <v>12</v>
      </c>
      <c r="N17" s="6">
        <v>12.1</v>
      </c>
    </row>
    <row r="18" spans="1:14" x14ac:dyDescent="0.25">
      <c r="K18" s="6">
        <v>9</v>
      </c>
      <c r="L18" s="6">
        <v>1.3280000000000001</v>
      </c>
      <c r="M18" s="6">
        <v>11.97</v>
      </c>
      <c r="N18" s="6">
        <v>12.08</v>
      </c>
    </row>
    <row r="20" spans="1:14" x14ac:dyDescent="0.25">
      <c r="A20" s="17" t="s">
        <v>28</v>
      </c>
      <c r="B20" s="17"/>
      <c r="C20" s="17"/>
      <c r="D20" s="17"/>
      <c r="F20" s="17" t="s">
        <v>29</v>
      </c>
      <c r="G20" s="17"/>
      <c r="H20" s="17"/>
      <c r="I20" s="17"/>
      <c r="K20" s="17" t="s">
        <v>30</v>
      </c>
      <c r="L20" s="17"/>
      <c r="M20" s="17"/>
      <c r="N20" s="17"/>
    </row>
    <row r="24" spans="1:14" x14ac:dyDescent="0.25">
      <c r="A24" s="17" t="s">
        <v>25</v>
      </c>
      <c r="B24" s="17"/>
      <c r="C24" s="17"/>
      <c r="D24" s="17"/>
      <c r="F24" s="17" t="s">
        <v>26</v>
      </c>
      <c r="G24" s="17"/>
      <c r="H24" s="17"/>
      <c r="I24" s="17"/>
      <c r="K24" s="17" t="s">
        <v>27</v>
      </c>
      <c r="L24" s="17"/>
      <c r="M24" s="17"/>
      <c r="N24" s="17"/>
    </row>
    <row r="25" spans="1:14" x14ac:dyDescent="0.25">
      <c r="A25" s="7" t="s">
        <v>1</v>
      </c>
      <c r="B25" s="7" t="s">
        <v>2</v>
      </c>
      <c r="C25" s="7" t="s">
        <v>32</v>
      </c>
      <c r="D25" s="7"/>
      <c r="F25" s="7" t="s">
        <v>1</v>
      </c>
      <c r="G25" s="7" t="s">
        <v>2</v>
      </c>
      <c r="H25" s="7" t="s">
        <v>33</v>
      </c>
      <c r="I25" s="7" t="s">
        <v>21</v>
      </c>
      <c r="K25" s="7" t="s">
        <v>1</v>
      </c>
      <c r="L25" s="7" t="s">
        <v>2</v>
      </c>
      <c r="M25" s="7" t="s">
        <v>34</v>
      </c>
      <c r="N25" s="7" t="s">
        <v>21</v>
      </c>
    </row>
    <row r="26" spans="1:14" x14ac:dyDescent="0.25">
      <c r="A26" s="7" t="s">
        <v>5</v>
      </c>
      <c r="B26" s="7">
        <v>0</v>
      </c>
      <c r="C26" s="7">
        <v>3.1E-2</v>
      </c>
      <c r="D26" s="7"/>
      <c r="F26" s="7" t="s">
        <v>5</v>
      </c>
      <c r="G26" s="7">
        <v>0</v>
      </c>
      <c r="H26" s="7">
        <v>5.8999999999999999E-3</v>
      </c>
      <c r="I26" s="7"/>
      <c r="K26" s="7" t="s">
        <v>5</v>
      </c>
      <c r="L26" s="7">
        <v>0</v>
      </c>
      <c r="M26" s="7">
        <v>1.9E-3</v>
      </c>
      <c r="N26" s="7"/>
    </row>
    <row r="27" spans="1:14" x14ac:dyDescent="0.25">
      <c r="A27" s="7">
        <v>330</v>
      </c>
      <c r="B27" s="7">
        <v>0.01</v>
      </c>
      <c r="C27" s="7">
        <v>4.2999999999999997E-2</v>
      </c>
      <c r="D27" s="7"/>
      <c r="F27" s="7">
        <v>500</v>
      </c>
      <c r="G27" s="7">
        <v>8.0000000000000002E-3</v>
      </c>
      <c r="H27" s="7">
        <v>2.01E-2</v>
      </c>
      <c r="I27" s="7"/>
      <c r="K27" s="7">
        <v>1200</v>
      </c>
      <c r="L27" s="7">
        <v>8.0000000000000002E-3</v>
      </c>
      <c r="M27" s="7">
        <v>2.4199999999999999E-2</v>
      </c>
      <c r="N27" s="7"/>
    </row>
    <row r="28" spans="1:14" x14ac:dyDescent="0.25">
      <c r="A28" s="7">
        <v>165</v>
      </c>
      <c r="B28" s="7">
        <v>0.02</v>
      </c>
      <c r="C28" s="7">
        <v>5.3999999999999999E-2</v>
      </c>
      <c r="D28" s="7"/>
      <c r="F28" s="7">
        <v>250</v>
      </c>
      <c r="G28" s="7">
        <v>1.7999999999999999E-2</v>
      </c>
      <c r="H28" s="7">
        <v>3.5400000000000001E-2</v>
      </c>
      <c r="I28" s="7"/>
      <c r="K28" s="7">
        <v>600</v>
      </c>
      <c r="L28" s="7">
        <v>1.7999999999999999E-2</v>
      </c>
      <c r="M28" s="7">
        <v>4.82E-2</v>
      </c>
      <c r="N28" s="7"/>
    </row>
    <row r="29" spans="1:14" x14ac:dyDescent="0.25">
      <c r="A29" s="7">
        <v>82</v>
      </c>
      <c r="B29" s="7">
        <v>4.1000000000000002E-2</v>
      </c>
      <c r="C29" s="7">
        <v>7.8E-2</v>
      </c>
      <c r="D29" s="7"/>
      <c r="F29" s="7">
        <v>125</v>
      </c>
      <c r="G29" s="7">
        <v>3.9E-2</v>
      </c>
      <c r="H29" s="7">
        <v>6.8099999999999994E-2</v>
      </c>
      <c r="I29" s="7"/>
      <c r="K29" s="7">
        <v>300</v>
      </c>
      <c r="L29" s="7">
        <v>3.7999999999999999E-2</v>
      </c>
      <c r="M29" s="7">
        <v>9.6699999999999994E-2</v>
      </c>
      <c r="N29" s="7"/>
    </row>
    <row r="30" spans="1:14" x14ac:dyDescent="0.25">
      <c r="A30" s="7">
        <v>40</v>
      </c>
      <c r="B30" s="7">
        <v>8.5999999999999993E-2</v>
      </c>
      <c r="C30" s="7">
        <v>0.129</v>
      </c>
      <c r="D30" s="7"/>
      <c r="F30" s="7">
        <v>62</v>
      </c>
      <c r="G30" s="7">
        <v>8.1000000000000003E-2</v>
      </c>
      <c r="H30" s="7">
        <v>0.1333</v>
      </c>
      <c r="I30" s="7"/>
      <c r="K30" s="7">
        <v>150</v>
      </c>
      <c r="L30" s="7">
        <v>7.9000000000000001E-2</v>
      </c>
      <c r="M30" s="7">
        <v>0.19570000000000001</v>
      </c>
      <c r="N30" s="7"/>
    </row>
    <row r="31" spans="1:14" x14ac:dyDescent="0.25">
      <c r="A31" s="7">
        <v>20</v>
      </c>
      <c r="B31" s="7">
        <v>0.17</v>
      </c>
      <c r="C31" s="7">
        <v>0.223</v>
      </c>
      <c r="D31" s="7"/>
      <c r="F31" s="7">
        <v>31</v>
      </c>
      <c r="G31" s="7">
        <v>0.16300000000000001</v>
      </c>
      <c r="H31" s="7">
        <v>0.25879999999999997</v>
      </c>
      <c r="I31" s="7"/>
      <c r="K31" s="7">
        <v>75</v>
      </c>
      <c r="L31" s="7">
        <v>0.16</v>
      </c>
      <c r="M31" s="7">
        <v>0.39</v>
      </c>
      <c r="N31" s="7"/>
    </row>
    <row r="32" spans="1:14" x14ac:dyDescent="0.25">
      <c r="A32" s="7">
        <v>10</v>
      </c>
      <c r="B32" s="7">
        <v>0.34</v>
      </c>
      <c r="C32" s="7">
        <v>0.41399999999999998</v>
      </c>
      <c r="D32" s="7"/>
      <c r="F32" s="7">
        <v>16</v>
      </c>
      <c r="G32" s="7">
        <v>0.315</v>
      </c>
      <c r="H32" s="7">
        <v>0.49359999999999998</v>
      </c>
      <c r="I32" s="7"/>
      <c r="K32" s="7">
        <v>36</v>
      </c>
      <c r="L32" s="7">
        <v>0.33600000000000002</v>
      </c>
      <c r="M32" s="7">
        <v>0.81399999999999995</v>
      </c>
      <c r="N32" s="7"/>
    </row>
    <row r="33" spans="1:14" x14ac:dyDescent="0.25">
      <c r="A33" s="7">
        <v>5</v>
      </c>
      <c r="B33" s="7">
        <v>0.67600000000000005</v>
      </c>
      <c r="C33" s="7">
        <v>0.79200000000000004</v>
      </c>
      <c r="D33" s="7"/>
      <c r="F33" s="7">
        <v>8</v>
      </c>
      <c r="G33" s="7">
        <v>0.626</v>
      </c>
      <c r="H33" s="7">
        <v>0.97399999999999998</v>
      </c>
      <c r="I33" s="7"/>
      <c r="K33" s="7">
        <v>24</v>
      </c>
      <c r="L33" s="7">
        <v>0.502</v>
      </c>
      <c r="M33" s="7">
        <v>1.2170000000000001</v>
      </c>
      <c r="N33" s="7"/>
    </row>
    <row r="34" spans="1:14" x14ac:dyDescent="0.25">
      <c r="A34" s="7">
        <v>4</v>
      </c>
      <c r="B34" s="7">
        <v>0.84099999999999997</v>
      </c>
      <c r="C34" s="7">
        <v>0.97799999999999998</v>
      </c>
      <c r="D34" s="7"/>
      <c r="F34" s="7">
        <v>6</v>
      </c>
      <c r="G34" s="7">
        <v>0.83</v>
      </c>
      <c r="H34" s="7">
        <v>1.2869999999999999</v>
      </c>
      <c r="I34" s="7"/>
      <c r="K34" s="7">
        <v>18</v>
      </c>
      <c r="L34" s="7">
        <v>0.66900000000000004</v>
      </c>
      <c r="M34" s="7">
        <v>1.62</v>
      </c>
      <c r="N34" s="7"/>
    </row>
    <row r="35" spans="1:14" x14ac:dyDescent="0.25">
      <c r="A35" s="7">
        <v>3</v>
      </c>
      <c r="B35" s="7">
        <v>1.1140000000000001</v>
      </c>
      <c r="C35" s="7">
        <v>1.2869999999999999</v>
      </c>
      <c r="D35" s="7"/>
      <c r="F35" s="7">
        <v>5</v>
      </c>
      <c r="G35" s="7">
        <v>0.99099999999999999</v>
      </c>
      <c r="H35" s="7">
        <v>1.536</v>
      </c>
      <c r="I35" s="7"/>
      <c r="K35" s="7">
        <v>15</v>
      </c>
      <c r="L35" s="7">
        <v>0.80100000000000005</v>
      </c>
      <c r="M35" s="7">
        <v>1.94</v>
      </c>
      <c r="N35" s="7"/>
    </row>
    <row r="36" spans="1:14" x14ac:dyDescent="0.25">
      <c r="A36" s="7">
        <v>2</v>
      </c>
      <c r="B36" s="7">
        <v>1.6539999999999999</v>
      </c>
      <c r="C36" s="7">
        <v>1.903</v>
      </c>
      <c r="D36" s="7"/>
      <c r="F36" s="7">
        <v>4</v>
      </c>
      <c r="G36" s="7">
        <v>1.2270000000000001</v>
      </c>
      <c r="H36" s="7">
        <v>1.9019999999999999</v>
      </c>
      <c r="I36" s="7"/>
      <c r="K36" s="7">
        <v>12</v>
      </c>
      <c r="L36" s="7">
        <v>0.997</v>
      </c>
      <c r="M36" s="7">
        <v>2.415</v>
      </c>
      <c r="N36" s="7"/>
    </row>
    <row r="37" spans="1:14" x14ac:dyDescent="0.25">
      <c r="A37" s="7">
        <v>1.8</v>
      </c>
      <c r="B37" s="7">
        <v>1.8260000000000001</v>
      </c>
      <c r="C37" s="7">
        <v>2.105</v>
      </c>
      <c r="D37" s="7"/>
      <c r="F37" s="7">
        <v>3</v>
      </c>
      <c r="G37" s="7">
        <v>1.61</v>
      </c>
      <c r="H37" s="7">
        <v>2.5009999999999999</v>
      </c>
      <c r="I37" s="7"/>
      <c r="K37" s="7">
        <v>11</v>
      </c>
      <c r="L37" s="7">
        <v>1.087</v>
      </c>
      <c r="M37" s="7">
        <v>2.63</v>
      </c>
      <c r="N37" s="7"/>
    </row>
    <row r="38" spans="1:14" x14ac:dyDescent="0.25">
      <c r="A38" s="7">
        <v>1.6</v>
      </c>
      <c r="B38" s="7">
        <v>2.0489999999999999</v>
      </c>
      <c r="C38" s="7">
        <v>2.3650000000000002</v>
      </c>
      <c r="D38" s="7"/>
      <c r="F38" s="7">
        <v>2.5</v>
      </c>
      <c r="G38" s="7">
        <v>1.909</v>
      </c>
      <c r="H38" s="7">
        <v>2.9729999999999999</v>
      </c>
      <c r="I38" s="7"/>
      <c r="K38" s="7">
        <v>10</v>
      </c>
      <c r="L38" s="7">
        <v>1.194</v>
      </c>
      <c r="M38" s="7">
        <v>2.8889999999999998</v>
      </c>
      <c r="N38" s="7"/>
    </row>
    <row r="39" spans="1:14" x14ac:dyDescent="0.25">
      <c r="A39" s="7">
        <v>1.4</v>
      </c>
      <c r="B39" s="7">
        <v>2.3199999999999998</v>
      </c>
      <c r="C39" s="7">
        <v>2.6840000000000002</v>
      </c>
      <c r="D39" s="7"/>
      <c r="K39" s="7">
        <v>9</v>
      </c>
      <c r="L39" s="7">
        <v>1.323</v>
      </c>
      <c r="M39" s="7">
        <v>3.202</v>
      </c>
      <c r="N39" s="7"/>
    </row>
    <row r="40" spans="1:14" x14ac:dyDescent="0.25">
      <c r="A40" s="7">
        <v>1.3</v>
      </c>
      <c r="B40" s="7">
        <v>2.4910000000000001</v>
      </c>
      <c r="C40" s="7">
        <v>2.89</v>
      </c>
      <c r="D40" s="7"/>
      <c r="K40" s="9"/>
      <c r="L40" s="9"/>
      <c r="M40" s="9"/>
      <c r="N40" s="9"/>
    </row>
    <row r="41" spans="1:14" x14ac:dyDescent="0.25">
      <c r="A41" s="7">
        <v>1.25</v>
      </c>
      <c r="B41" s="7">
        <v>2.5830000000000002</v>
      </c>
      <c r="C41" s="7">
        <v>3.0019999999999998</v>
      </c>
      <c r="D41" s="7"/>
      <c r="E41">
        <v>0.14480000000000001</v>
      </c>
      <c r="K41" s="9"/>
      <c r="L41" s="9"/>
      <c r="M41" s="9"/>
      <c r="N41" s="9"/>
    </row>
    <row r="42" spans="1:14" x14ac:dyDescent="0.25">
      <c r="E42">
        <v>3.2930000000000001</v>
      </c>
      <c r="K42" s="9"/>
      <c r="L42" s="9"/>
      <c r="M42" s="9"/>
      <c r="N42" s="9"/>
    </row>
    <row r="43" spans="1:14" x14ac:dyDescent="0.25">
      <c r="E43">
        <v>3.2730000000000001</v>
      </c>
    </row>
    <row r="44" spans="1:14" x14ac:dyDescent="0.25">
      <c r="E44" t="s">
        <v>39</v>
      </c>
    </row>
    <row r="46" spans="1:14" x14ac:dyDescent="0.25">
      <c r="A46" t="s">
        <v>35</v>
      </c>
    </row>
    <row r="47" spans="1:14" x14ac:dyDescent="0.25">
      <c r="A47" t="s">
        <v>36</v>
      </c>
    </row>
    <row r="49" spans="1:1" x14ac:dyDescent="0.25">
      <c r="A49" t="s">
        <v>37</v>
      </c>
    </row>
    <row r="51" spans="1:1" x14ac:dyDescent="0.25">
      <c r="A51" t="s">
        <v>38</v>
      </c>
    </row>
  </sheetData>
  <mergeCells count="9">
    <mergeCell ref="A24:D24"/>
    <mergeCell ref="F24:I24"/>
    <mergeCell ref="K24:N24"/>
    <mergeCell ref="A3:D3"/>
    <mergeCell ref="F3:I3"/>
    <mergeCell ref="K3:N3"/>
    <mergeCell ref="K20:N20"/>
    <mergeCell ref="F20:I20"/>
    <mergeCell ref="A20:D20"/>
  </mergeCell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75D94-82A5-4618-BFFF-F884972E917A}">
  <dimension ref="A7:D44"/>
  <sheetViews>
    <sheetView workbookViewId="0">
      <selection activeCell="C29" sqref="C29"/>
    </sheetView>
  </sheetViews>
  <sheetFormatPr defaultRowHeight="15" x14ac:dyDescent="0.25"/>
  <sheetData>
    <row r="7" spans="2:4" x14ac:dyDescent="0.25">
      <c r="B7" t="s">
        <v>40</v>
      </c>
      <c r="C7" t="s">
        <v>41</v>
      </c>
      <c r="D7" t="s">
        <v>44</v>
      </c>
    </row>
    <row r="8" spans="2:4" x14ac:dyDescent="0.25">
      <c r="B8" t="s">
        <v>42</v>
      </c>
      <c r="C8" t="s">
        <v>43</v>
      </c>
      <c r="D8" t="s">
        <v>45</v>
      </c>
    </row>
    <row r="9" spans="2:4" x14ac:dyDescent="0.25">
      <c r="B9" s="7">
        <v>0</v>
      </c>
      <c r="C9" s="7">
        <v>3.1E-2</v>
      </c>
      <c r="D9" s="4"/>
    </row>
    <row r="10" spans="2:4" x14ac:dyDescent="0.25">
      <c r="B10" s="7">
        <v>0.01</v>
      </c>
      <c r="C10" s="7">
        <v>4.2999999999999997E-2</v>
      </c>
      <c r="D10" s="10">
        <f>(C10-$C$9)/(B10*20)</f>
        <v>5.9999999999999984E-2</v>
      </c>
    </row>
    <row r="11" spans="2:4" x14ac:dyDescent="0.25">
      <c r="B11" s="7">
        <v>0.02</v>
      </c>
      <c r="C11" s="7">
        <v>5.3999999999999999E-2</v>
      </c>
      <c r="D11" s="10">
        <f t="shared" ref="D11:D24" si="0">(C11-$C$9)/(B11*20)</f>
        <v>5.7499999999999996E-2</v>
      </c>
    </row>
    <row r="12" spans="2:4" x14ac:dyDescent="0.25">
      <c r="B12" s="7">
        <v>4.1000000000000002E-2</v>
      </c>
      <c r="C12" s="7">
        <v>7.8E-2</v>
      </c>
      <c r="D12" s="10">
        <f t="shared" si="0"/>
        <v>5.7317073170731703E-2</v>
      </c>
    </row>
    <row r="13" spans="2:4" x14ac:dyDescent="0.25">
      <c r="B13" s="7">
        <v>8.5999999999999993E-2</v>
      </c>
      <c r="C13" s="7">
        <v>0.129</v>
      </c>
      <c r="D13" s="10">
        <f t="shared" si="0"/>
        <v>5.6976744186046521E-2</v>
      </c>
    </row>
    <row r="14" spans="2:4" x14ac:dyDescent="0.25">
      <c r="B14" s="7">
        <v>0.17</v>
      </c>
      <c r="C14" s="7">
        <v>0.223</v>
      </c>
      <c r="D14" s="10">
        <f t="shared" si="0"/>
        <v>5.6470588235294113E-2</v>
      </c>
    </row>
    <row r="15" spans="2:4" x14ac:dyDescent="0.25">
      <c r="B15" s="7">
        <v>0.34</v>
      </c>
      <c r="C15" s="7">
        <v>0.41399999999999998</v>
      </c>
      <c r="D15" s="10">
        <f t="shared" si="0"/>
        <v>5.6323529411764703E-2</v>
      </c>
    </row>
    <row r="16" spans="2:4" x14ac:dyDescent="0.25">
      <c r="B16" s="7">
        <v>0.67600000000000005</v>
      </c>
      <c r="C16" s="7">
        <v>0.79200000000000004</v>
      </c>
      <c r="D16" s="10">
        <f t="shared" si="0"/>
        <v>5.6286982248520703E-2</v>
      </c>
    </row>
    <row r="17" spans="1:4" x14ac:dyDescent="0.25">
      <c r="B17" s="7">
        <v>0.84099999999999997</v>
      </c>
      <c r="C17" s="7">
        <v>0.97799999999999998</v>
      </c>
      <c r="D17" s="10">
        <f t="shared" si="0"/>
        <v>5.6302021403091554E-2</v>
      </c>
    </row>
    <row r="18" spans="1:4" x14ac:dyDescent="0.25">
      <c r="B18" s="7">
        <v>1.1140000000000001</v>
      </c>
      <c r="C18" s="7">
        <v>1.2869999999999999</v>
      </c>
      <c r="D18" s="10">
        <f t="shared" si="0"/>
        <v>5.6373429084380609E-2</v>
      </c>
    </row>
    <row r="19" spans="1:4" x14ac:dyDescent="0.25">
      <c r="B19" s="7">
        <v>1.6539999999999999</v>
      </c>
      <c r="C19" s="7">
        <v>1.903</v>
      </c>
      <c r="D19" s="10">
        <f t="shared" si="0"/>
        <v>5.6590084643289004E-2</v>
      </c>
    </row>
    <row r="20" spans="1:4" x14ac:dyDescent="0.25">
      <c r="B20" s="7">
        <v>1.8260000000000001</v>
      </c>
      <c r="C20" s="7">
        <v>2.105</v>
      </c>
      <c r="D20" s="10">
        <f t="shared" si="0"/>
        <v>5.679079956188389E-2</v>
      </c>
    </row>
    <row r="21" spans="1:4" x14ac:dyDescent="0.25">
      <c r="B21" s="7">
        <v>2.0489999999999999</v>
      </c>
      <c r="C21" s="7">
        <v>2.3650000000000002</v>
      </c>
      <c r="D21" s="10">
        <f t="shared" si="0"/>
        <v>5.6954612005856518E-2</v>
      </c>
    </row>
    <row r="22" spans="1:4" x14ac:dyDescent="0.25">
      <c r="B22" s="7">
        <v>2.3199999999999998</v>
      </c>
      <c r="C22" s="7">
        <v>2.6840000000000002</v>
      </c>
      <c r="D22" s="10">
        <f t="shared" si="0"/>
        <v>5.717672413793104E-2</v>
      </c>
    </row>
    <row r="23" spans="1:4" x14ac:dyDescent="0.25">
      <c r="B23" s="7">
        <v>2.4910000000000001</v>
      </c>
      <c r="C23" s="7">
        <v>2.89</v>
      </c>
      <c r="D23" s="10">
        <f t="shared" si="0"/>
        <v>5.7386591730228823E-2</v>
      </c>
    </row>
    <row r="24" spans="1:4" x14ac:dyDescent="0.25">
      <c r="B24" s="7">
        <v>2.5830000000000002</v>
      </c>
      <c r="C24" s="7">
        <v>3.0019999999999998</v>
      </c>
      <c r="D24" s="10">
        <f t="shared" si="0"/>
        <v>5.751064653503677E-2</v>
      </c>
    </row>
    <row r="27" spans="1:4" x14ac:dyDescent="0.25">
      <c r="A27" s="17" t="s">
        <v>25</v>
      </c>
      <c r="B27" s="17"/>
      <c r="C27" s="17"/>
      <c r="D27" s="17"/>
    </row>
    <row r="28" spans="1:4" x14ac:dyDescent="0.25">
      <c r="A28" s="7" t="s">
        <v>1</v>
      </c>
      <c r="B28" s="7" t="s">
        <v>2</v>
      </c>
      <c r="C28" s="7" t="s">
        <v>32</v>
      </c>
      <c r="D28" s="7"/>
    </row>
    <row r="29" spans="1:4" x14ac:dyDescent="0.25">
      <c r="A29" s="7" t="s">
        <v>5</v>
      </c>
      <c r="B29" s="7">
        <v>0</v>
      </c>
      <c r="C29" s="7">
        <v>9.2999999999999992E-3</v>
      </c>
      <c r="D29" s="7"/>
    </row>
    <row r="30" spans="1:4" x14ac:dyDescent="0.25">
      <c r="A30" s="7">
        <v>330</v>
      </c>
      <c r="B30" s="7">
        <v>8.9999999999999993E-3</v>
      </c>
      <c r="C30" s="7">
        <v>2.0500000000000001E-2</v>
      </c>
      <c r="D30" s="10">
        <f>(C30-$C$29)/(B30*20)</f>
        <v>6.2222222222222234E-2</v>
      </c>
    </row>
    <row r="31" spans="1:4" x14ac:dyDescent="0.25">
      <c r="A31" s="7">
        <v>165</v>
      </c>
      <c r="B31" s="7">
        <v>1.9E-2</v>
      </c>
      <c r="C31" s="7">
        <v>3.1600000000000003E-2</v>
      </c>
      <c r="D31" s="10">
        <f t="shared" ref="D31:D44" si="1">(C31-$C$29)/(B31*20)</f>
        <v>5.8684210526315797E-2</v>
      </c>
    </row>
    <row r="32" spans="1:4" x14ac:dyDescent="0.25">
      <c r="A32" s="7">
        <v>82</v>
      </c>
      <c r="B32" s="7">
        <v>0.04</v>
      </c>
      <c r="C32" s="7">
        <v>5.5399999999999998E-2</v>
      </c>
      <c r="D32" s="10">
        <f t="shared" si="1"/>
        <v>5.7625000000000003E-2</v>
      </c>
    </row>
    <row r="33" spans="1:4" x14ac:dyDescent="0.25">
      <c r="A33" s="7">
        <v>40</v>
      </c>
      <c r="B33" s="7">
        <v>8.4000000000000005E-2</v>
      </c>
      <c r="C33" s="7">
        <v>0.1055</v>
      </c>
      <c r="D33" s="10">
        <f t="shared" si="1"/>
        <v>5.726190476190475E-2</v>
      </c>
    </row>
    <row r="34" spans="1:4" x14ac:dyDescent="0.25">
      <c r="A34" s="7">
        <v>20</v>
      </c>
      <c r="B34" s="7">
        <v>0.16900000000000001</v>
      </c>
      <c r="C34" s="7">
        <v>0.2011</v>
      </c>
      <c r="D34" s="10">
        <f t="shared" si="1"/>
        <v>5.6745562130177507E-2</v>
      </c>
    </row>
    <row r="35" spans="1:4" x14ac:dyDescent="0.25">
      <c r="A35" s="7">
        <v>10</v>
      </c>
      <c r="B35" s="7">
        <v>0.33900000000000002</v>
      </c>
      <c r="C35" s="7">
        <v>0.39200000000000002</v>
      </c>
      <c r="D35" s="10">
        <f t="shared" si="1"/>
        <v>5.6445427728613572E-2</v>
      </c>
    </row>
    <row r="36" spans="1:4" x14ac:dyDescent="0.25">
      <c r="A36" s="7">
        <v>5</v>
      </c>
      <c r="B36" s="7">
        <v>0.67500000000000004</v>
      </c>
      <c r="C36" s="7">
        <v>0.77100000000000002</v>
      </c>
      <c r="D36" s="10">
        <f t="shared" si="1"/>
        <v>5.6422222222222228E-2</v>
      </c>
    </row>
    <row r="37" spans="1:4" x14ac:dyDescent="0.25">
      <c r="A37" s="7">
        <v>4</v>
      </c>
      <c r="B37" s="7">
        <v>0.83899999999999997</v>
      </c>
      <c r="C37" s="7">
        <v>0.95699999999999996</v>
      </c>
      <c r="D37" s="10">
        <f t="shared" si="1"/>
        <v>5.6477949940405239E-2</v>
      </c>
    </row>
    <row r="38" spans="1:4" x14ac:dyDescent="0.25">
      <c r="A38" s="7">
        <v>3</v>
      </c>
      <c r="B38" s="7">
        <v>1.1140000000000001</v>
      </c>
      <c r="C38" s="7">
        <v>1.2669999999999999</v>
      </c>
      <c r="D38" s="10">
        <f t="shared" si="1"/>
        <v>5.6449730700179522E-2</v>
      </c>
    </row>
    <row r="39" spans="1:4" x14ac:dyDescent="0.25">
      <c r="A39" s="7">
        <v>2</v>
      </c>
      <c r="B39" s="7">
        <v>1.653</v>
      </c>
      <c r="C39" s="7">
        <v>1.8839999999999999</v>
      </c>
      <c r="D39" s="10">
        <f t="shared" si="1"/>
        <v>5.6705989110707795E-2</v>
      </c>
    </row>
    <row r="40" spans="1:4" x14ac:dyDescent="0.25">
      <c r="A40" s="7">
        <v>1.8</v>
      </c>
      <c r="B40" s="7">
        <v>1.825</v>
      </c>
      <c r="C40" s="7">
        <v>2.0830000000000002</v>
      </c>
      <c r="D40" s="10">
        <f t="shared" si="1"/>
        <v>5.6813698630136987E-2</v>
      </c>
    </row>
    <row r="41" spans="1:4" x14ac:dyDescent="0.25">
      <c r="A41" s="7">
        <v>1.6</v>
      </c>
      <c r="B41" s="7">
        <v>2.048</v>
      </c>
      <c r="C41" s="7">
        <v>2.3439999999999999</v>
      </c>
      <c r="D41" s="10">
        <f t="shared" si="1"/>
        <v>5.6999511718749993E-2</v>
      </c>
    </row>
    <row r="42" spans="1:4" x14ac:dyDescent="0.25">
      <c r="A42" s="7">
        <v>1.4</v>
      </c>
      <c r="B42" s="7">
        <v>2.319</v>
      </c>
      <c r="C42" s="7">
        <v>2.6629999999999998</v>
      </c>
      <c r="D42" s="10">
        <f t="shared" si="1"/>
        <v>5.7216472617507549E-2</v>
      </c>
    </row>
    <row r="43" spans="1:4" x14ac:dyDescent="0.25">
      <c r="A43" s="7">
        <v>1.3</v>
      </c>
      <c r="B43" s="7">
        <v>2.4900000000000002</v>
      </c>
      <c r="C43" s="7">
        <v>2.8679999999999999</v>
      </c>
      <c r="D43" s="10">
        <f t="shared" si="1"/>
        <v>5.7403614457831313E-2</v>
      </c>
    </row>
    <row r="44" spans="1:4" x14ac:dyDescent="0.25">
      <c r="A44" s="7">
        <v>1.25</v>
      </c>
      <c r="B44" s="7">
        <v>2.5819999999999999</v>
      </c>
      <c r="C44" s="7">
        <v>2.98</v>
      </c>
      <c r="D44" s="10">
        <f t="shared" si="1"/>
        <v>5.7527110766847404E-2</v>
      </c>
    </row>
  </sheetData>
  <mergeCells count="1">
    <mergeCell ref="A27:D27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B40B7-B9E5-404A-968D-1FC3BB6A60D9}">
  <dimension ref="A2:V52"/>
  <sheetViews>
    <sheetView workbookViewId="0">
      <selection activeCell="P39" sqref="P39"/>
    </sheetView>
  </sheetViews>
  <sheetFormatPr defaultRowHeight="15" x14ac:dyDescent="0.25"/>
  <cols>
    <col min="16" max="16" width="17.7109375" customWidth="1"/>
    <col min="17" max="17" width="15" customWidth="1"/>
    <col min="18" max="18" width="4.42578125" customWidth="1"/>
    <col min="20" max="22" width="34.7109375" customWidth="1"/>
  </cols>
  <sheetData>
    <row r="2" spans="1:22" x14ac:dyDescent="0.25">
      <c r="A2" s="17" t="s">
        <v>53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22" x14ac:dyDescent="0.25">
      <c r="M3" s="1" t="s">
        <v>55</v>
      </c>
      <c r="N3" s="1" t="s">
        <v>54</v>
      </c>
      <c r="O3" s="1" t="s">
        <v>56</v>
      </c>
      <c r="P3" s="1" t="s">
        <v>57</v>
      </c>
      <c r="Q3" s="1"/>
      <c r="S3" s="4"/>
      <c r="T3" s="15" t="s">
        <v>60</v>
      </c>
      <c r="U3" s="15" t="s">
        <v>63</v>
      </c>
      <c r="V3" s="15" t="s">
        <v>64</v>
      </c>
    </row>
    <row r="4" spans="1:22" x14ac:dyDescent="0.25">
      <c r="A4" s="17" t="s">
        <v>48</v>
      </c>
      <c r="B4" s="17"/>
      <c r="C4" s="17"/>
      <c r="E4" s="17" t="s">
        <v>50</v>
      </c>
      <c r="F4" s="17"/>
      <c r="G4" s="17"/>
      <c r="I4" s="17" t="s">
        <v>51</v>
      </c>
      <c r="J4" s="17"/>
      <c r="K4" s="17"/>
      <c r="M4" s="1">
        <v>3</v>
      </c>
      <c r="N4" s="1">
        <f>2^16</f>
        <v>65536</v>
      </c>
      <c r="O4" s="1">
        <f>N4/M4</f>
        <v>21845.333333333332</v>
      </c>
      <c r="P4" s="1">
        <f>1/O4</f>
        <v>4.57763671875E-5</v>
      </c>
      <c r="Q4" s="1" t="s">
        <v>36</v>
      </c>
      <c r="S4" s="15" t="s">
        <v>61</v>
      </c>
      <c r="T4" s="15" t="s">
        <v>58</v>
      </c>
      <c r="U4" s="15" t="s">
        <v>66</v>
      </c>
      <c r="V4" s="15" t="s">
        <v>65</v>
      </c>
    </row>
    <row r="5" spans="1:22" x14ac:dyDescent="0.25">
      <c r="A5" s="8" t="s">
        <v>46</v>
      </c>
      <c r="B5" s="8" t="s">
        <v>40</v>
      </c>
      <c r="C5" s="8" t="s">
        <v>47</v>
      </c>
      <c r="E5" s="8" t="s">
        <v>46</v>
      </c>
      <c r="F5" s="8" t="s">
        <v>40</v>
      </c>
      <c r="G5" s="8" t="s">
        <v>47</v>
      </c>
      <c r="I5" s="8" t="s">
        <v>46</v>
      </c>
      <c r="J5" s="8" t="s">
        <v>40</v>
      </c>
      <c r="K5" s="8" t="s">
        <v>47</v>
      </c>
      <c r="S5" s="15" t="s">
        <v>62</v>
      </c>
      <c r="T5" s="15" t="s">
        <v>59</v>
      </c>
      <c r="U5" s="15" t="s">
        <v>67</v>
      </c>
      <c r="V5" s="15" t="s">
        <v>84</v>
      </c>
    </row>
    <row r="6" spans="1:22" x14ac:dyDescent="0.25">
      <c r="A6" s="8" t="s">
        <v>49</v>
      </c>
      <c r="B6" s="8">
        <v>0</v>
      </c>
      <c r="C6" s="12">
        <v>3.0000000000000001E-3</v>
      </c>
      <c r="E6" s="8" t="s">
        <v>49</v>
      </c>
      <c r="F6" s="8">
        <v>0</v>
      </c>
      <c r="G6" s="12">
        <v>7.0000000000000001E-3</v>
      </c>
      <c r="I6" s="8" t="s">
        <v>49</v>
      </c>
      <c r="J6" s="8">
        <v>0</v>
      </c>
      <c r="K6" s="12">
        <v>8.9999999999999993E-3</v>
      </c>
    </row>
    <row r="7" spans="1:22" x14ac:dyDescent="0.25">
      <c r="A7" s="8">
        <v>1200</v>
      </c>
      <c r="B7" s="12">
        <v>8.9999999999999993E-3</v>
      </c>
      <c r="C7" s="12">
        <v>2.5999999999999999E-2</v>
      </c>
      <c r="E7" s="8">
        <v>500</v>
      </c>
      <c r="F7" s="12">
        <v>8.9999999999999993E-3</v>
      </c>
      <c r="G7" s="12">
        <v>2.1999999999999999E-2</v>
      </c>
      <c r="I7" s="8">
        <v>330</v>
      </c>
      <c r="J7" s="12">
        <v>0.01</v>
      </c>
      <c r="K7" s="12">
        <v>1.9E-2</v>
      </c>
    </row>
    <row r="8" spans="1:22" x14ac:dyDescent="0.25">
      <c r="A8" s="8">
        <v>600</v>
      </c>
      <c r="B8" s="12">
        <v>1.9E-2</v>
      </c>
      <c r="C8" s="12">
        <v>0.05</v>
      </c>
      <c r="E8" s="8">
        <v>250</v>
      </c>
      <c r="F8" s="12">
        <v>1.9E-2</v>
      </c>
      <c r="G8" s="12">
        <v>3.6999999999999998E-2</v>
      </c>
      <c r="I8" s="8">
        <v>165</v>
      </c>
      <c r="J8" s="12">
        <v>0.02</v>
      </c>
      <c r="K8" s="12">
        <v>2.9000000000000001E-2</v>
      </c>
      <c r="O8" s="1" t="s">
        <v>69</v>
      </c>
      <c r="P8" s="1" t="s">
        <v>72</v>
      </c>
    </row>
    <row r="9" spans="1:22" x14ac:dyDescent="0.25">
      <c r="A9" s="8">
        <v>300</v>
      </c>
      <c r="B9" s="12">
        <v>3.9E-2</v>
      </c>
      <c r="C9" s="12">
        <v>9.9000000000000005E-2</v>
      </c>
      <c r="E9" s="8">
        <v>125</v>
      </c>
      <c r="F9" s="12">
        <v>0.04</v>
      </c>
      <c r="G9" s="12">
        <v>7.0000000000000007E-2</v>
      </c>
      <c r="I9" s="8">
        <v>82</v>
      </c>
      <c r="J9" s="12">
        <v>4.1000000000000002E-2</v>
      </c>
      <c r="K9" s="12">
        <v>4.9000000000000002E-2</v>
      </c>
      <c r="O9" s="1" t="s">
        <v>70</v>
      </c>
      <c r="P9" s="1" t="s">
        <v>73</v>
      </c>
      <c r="T9" t="s">
        <v>68</v>
      </c>
    </row>
    <row r="10" spans="1:22" x14ac:dyDescent="0.25">
      <c r="A10" s="8">
        <v>150</v>
      </c>
      <c r="B10" s="12">
        <v>0.08</v>
      </c>
      <c r="C10" s="12">
        <v>0.19900000000000001</v>
      </c>
      <c r="E10" s="8">
        <v>62</v>
      </c>
      <c r="F10" s="12">
        <v>8.2000000000000003E-2</v>
      </c>
      <c r="G10" s="12">
        <v>0.13500000000000001</v>
      </c>
      <c r="I10" s="8">
        <v>40</v>
      </c>
      <c r="J10" s="12">
        <v>8.5000000000000006E-2</v>
      </c>
      <c r="K10" s="12">
        <v>9.1999999999999998E-2</v>
      </c>
      <c r="O10" s="1" t="s">
        <v>71</v>
      </c>
      <c r="P10" s="1" t="s">
        <v>74</v>
      </c>
      <c r="T10" t="s">
        <v>75</v>
      </c>
    </row>
    <row r="11" spans="1:22" x14ac:dyDescent="0.25">
      <c r="A11" s="8">
        <v>75</v>
      </c>
      <c r="B11" s="12">
        <v>0.161</v>
      </c>
      <c r="C11" s="12">
        <v>0.39700000000000002</v>
      </c>
      <c r="E11" s="8">
        <v>31</v>
      </c>
      <c r="F11" s="12">
        <v>0.16400000000000001</v>
      </c>
      <c r="G11" s="12">
        <v>0.26100000000000001</v>
      </c>
      <c r="I11" s="8">
        <v>20</v>
      </c>
      <c r="J11" s="12">
        <v>0.16900000000000001</v>
      </c>
      <c r="K11" s="12">
        <v>0.17399999999999999</v>
      </c>
    </row>
    <row r="12" spans="1:22" x14ac:dyDescent="0.25">
      <c r="A12" s="8">
        <v>36</v>
      </c>
      <c r="B12" s="12">
        <v>0.33600000000000002</v>
      </c>
      <c r="C12" s="12">
        <v>0.82099999999999995</v>
      </c>
      <c r="E12" s="8">
        <v>16</v>
      </c>
      <c r="F12" s="12">
        <v>0.318</v>
      </c>
      <c r="G12" s="12">
        <v>0.501</v>
      </c>
      <c r="I12" s="8">
        <v>10</v>
      </c>
      <c r="J12" s="12">
        <v>0.33700000000000002</v>
      </c>
      <c r="K12" s="12">
        <v>0.33600000000000002</v>
      </c>
    </row>
    <row r="13" spans="1:22" x14ac:dyDescent="0.25">
      <c r="A13" s="8">
        <v>24</v>
      </c>
      <c r="B13" s="12">
        <v>0.504</v>
      </c>
      <c r="C13" s="12">
        <v>1.23</v>
      </c>
      <c r="E13" s="8">
        <v>8</v>
      </c>
      <c r="F13" s="12">
        <v>0.63400000000000001</v>
      </c>
      <c r="G13" s="12">
        <v>0.98899999999999999</v>
      </c>
      <c r="I13" s="8">
        <v>5</v>
      </c>
      <c r="J13" s="12">
        <v>0.66200000000000003</v>
      </c>
      <c r="K13" s="12">
        <v>0.65</v>
      </c>
    </row>
    <row r="14" spans="1:22" x14ac:dyDescent="0.25">
      <c r="A14" s="8">
        <v>18</v>
      </c>
      <c r="B14" s="12">
        <v>0.67200000000000004</v>
      </c>
      <c r="C14" s="12">
        <v>1.6359999999999999</v>
      </c>
      <c r="E14" s="8">
        <v>6</v>
      </c>
      <c r="F14" s="12">
        <v>0.84099999999999997</v>
      </c>
      <c r="G14" s="12">
        <v>1.31</v>
      </c>
      <c r="I14" s="8">
        <v>4</v>
      </c>
      <c r="J14" s="12">
        <v>0.82</v>
      </c>
      <c r="K14" s="12">
        <v>0.80700000000000005</v>
      </c>
      <c r="S14" s="4"/>
      <c r="T14" s="18" t="s">
        <v>76</v>
      </c>
      <c r="U14" s="18" t="s">
        <v>77</v>
      </c>
      <c r="V14" s="18" t="s">
        <v>78</v>
      </c>
    </row>
    <row r="15" spans="1:22" x14ac:dyDescent="0.25">
      <c r="A15" s="8">
        <v>15</v>
      </c>
      <c r="B15" s="12">
        <v>0.80400000000000005</v>
      </c>
      <c r="C15" s="12">
        <v>1.958</v>
      </c>
      <c r="E15" s="8">
        <v>5</v>
      </c>
      <c r="F15" s="12">
        <v>1.006</v>
      </c>
      <c r="G15" s="12">
        <v>1.5669999999999999</v>
      </c>
      <c r="I15" s="8">
        <v>3</v>
      </c>
      <c r="J15" s="12">
        <v>1.081</v>
      </c>
      <c r="K15" s="12">
        <v>1.06</v>
      </c>
      <c r="S15" s="15" t="s">
        <v>61</v>
      </c>
      <c r="T15" s="15" t="s">
        <v>79</v>
      </c>
      <c r="U15" s="15" t="s">
        <v>81</v>
      </c>
      <c r="V15" s="15" t="s">
        <v>83</v>
      </c>
    </row>
    <row r="16" spans="1:22" x14ac:dyDescent="0.25">
      <c r="A16" s="8">
        <v>12</v>
      </c>
      <c r="B16" s="12">
        <v>1.0029999999999999</v>
      </c>
      <c r="C16" s="12">
        <v>2.4420000000000002</v>
      </c>
      <c r="E16" s="8">
        <v>4</v>
      </c>
      <c r="F16" s="12">
        <v>1.25</v>
      </c>
      <c r="G16" s="12">
        <v>1.948</v>
      </c>
      <c r="I16" s="8">
        <v>2</v>
      </c>
      <c r="J16" s="12">
        <v>1.5940000000000001</v>
      </c>
      <c r="K16" s="12">
        <v>1.5629999999999999</v>
      </c>
      <c r="S16" s="15" t="s">
        <v>62</v>
      </c>
      <c r="T16" s="15" t="s">
        <v>80</v>
      </c>
      <c r="U16" s="15" t="s">
        <v>82</v>
      </c>
      <c r="V16" s="15" t="s">
        <v>85</v>
      </c>
    </row>
    <row r="17" spans="1:22" x14ac:dyDescent="0.25">
      <c r="A17" s="8">
        <v>11</v>
      </c>
      <c r="B17" s="12">
        <v>1.0940000000000001</v>
      </c>
      <c r="C17" s="12">
        <v>2.6619999999999999</v>
      </c>
      <c r="E17" s="8">
        <v>3</v>
      </c>
      <c r="F17" s="12">
        <v>1.651</v>
      </c>
      <c r="G17" s="12">
        <v>2.5779999999999998</v>
      </c>
      <c r="I17" s="8">
        <v>1.2</v>
      </c>
      <c r="J17" s="12">
        <v>2.5819999999999999</v>
      </c>
      <c r="K17" s="12">
        <v>2.536</v>
      </c>
      <c r="S17" s="1"/>
      <c r="T17" s="1"/>
      <c r="U17" s="1"/>
      <c r="V17" s="1"/>
    </row>
    <row r="18" spans="1:22" x14ac:dyDescent="0.25">
      <c r="A18" s="8">
        <v>10</v>
      </c>
      <c r="B18" s="12">
        <v>1.2010000000000001</v>
      </c>
      <c r="C18" s="12">
        <v>2.9249999999999998</v>
      </c>
      <c r="E18" s="8">
        <v>2.5</v>
      </c>
      <c r="F18" s="12">
        <v>1.966</v>
      </c>
      <c r="G18" s="12">
        <v>3.0790000000000002</v>
      </c>
      <c r="I18" s="8">
        <v>1.1000000000000001</v>
      </c>
      <c r="J18" s="12">
        <v>2.798</v>
      </c>
      <c r="K18" s="12">
        <v>2.7559999999999998</v>
      </c>
      <c r="S18" s="15" t="s">
        <v>89</v>
      </c>
      <c r="T18" s="19" t="s">
        <v>86</v>
      </c>
      <c r="U18" s="19" t="s">
        <v>87</v>
      </c>
      <c r="V18" s="19" t="s">
        <v>88</v>
      </c>
    </row>
    <row r="19" spans="1:22" x14ac:dyDescent="0.25">
      <c r="A19" s="8">
        <v>9.6</v>
      </c>
      <c r="B19" s="12">
        <v>1.2509999999999999</v>
      </c>
      <c r="C19" s="12">
        <v>3.044</v>
      </c>
      <c r="E19" s="1"/>
      <c r="F19" s="11"/>
      <c r="G19" s="1"/>
      <c r="I19" s="8">
        <v>1.06</v>
      </c>
      <c r="J19" s="12">
        <v>2.8940000000000001</v>
      </c>
      <c r="K19" s="12">
        <v>2.855</v>
      </c>
      <c r="S19" s="4"/>
      <c r="T19" s="19" t="s">
        <v>90</v>
      </c>
      <c r="U19" s="19" t="s">
        <v>91</v>
      </c>
      <c r="V19" s="19" t="s">
        <v>92</v>
      </c>
    </row>
    <row r="20" spans="1:22" x14ac:dyDescent="0.25">
      <c r="A20" s="9"/>
      <c r="B20" s="13"/>
      <c r="C20" s="13"/>
      <c r="E20" s="1"/>
      <c r="F20" s="11"/>
      <c r="G20" s="1"/>
      <c r="I20" s="8">
        <v>1.05</v>
      </c>
      <c r="J20" s="12">
        <v>2.9319999999999999</v>
      </c>
      <c r="K20" s="12">
        <v>2.895</v>
      </c>
      <c r="S20" s="4"/>
      <c r="T20" s="15"/>
      <c r="U20" s="15"/>
      <c r="V20" s="15"/>
    </row>
    <row r="21" spans="1:22" x14ac:dyDescent="0.25">
      <c r="A21" s="9"/>
      <c r="B21" s="13"/>
      <c r="C21" s="13"/>
      <c r="E21" s="1"/>
      <c r="F21" s="11"/>
      <c r="G21" s="1"/>
      <c r="I21" s="8">
        <v>1.04</v>
      </c>
      <c r="J21" s="12">
        <v>2.9590000000000001</v>
      </c>
      <c r="K21" s="12">
        <v>2.9239999999999999</v>
      </c>
      <c r="S21" s="4"/>
      <c r="T21" s="15" t="s">
        <v>93</v>
      </c>
      <c r="U21" s="15" t="s">
        <v>94</v>
      </c>
      <c r="V21" s="15" t="s">
        <v>95</v>
      </c>
    </row>
    <row r="22" spans="1:22" x14ac:dyDescent="0.25">
      <c r="A22" s="9"/>
      <c r="B22" s="13"/>
      <c r="C22" s="13"/>
      <c r="E22" s="1"/>
      <c r="F22" s="11"/>
      <c r="G22" s="1"/>
      <c r="I22" s="8">
        <v>1.03</v>
      </c>
      <c r="J22" s="12">
        <v>2.9780000000000002</v>
      </c>
      <c r="K22" s="12">
        <v>2.9550000000000001</v>
      </c>
      <c r="S22" s="4"/>
      <c r="T22" s="15"/>
      <c r="U22" s="15"/>
      <c r="V22" s="15"/>
    </row>
    <row r="23" spans="1:22" x14ac:dyDescent="0.25">
      <c r="A23" s="9"/>
      <c r="B23" s="13"/>
      <c r="C23" s="13"/>
      <c r="E23" s="1"/>
      <c r="F23" s="11"/>
      <c r="G23" s="1"/>
      <c r="I23" s="8">
        <v>1.02</v>
      </c>
      <c r="J23" s="12">
        <v>3.0169999999999999</v>
      </c>
      <c r="K23" s="12">
        <v>2.9969999999999999</v>
      </c>
      <c r="S23" s="4"/>
      <c r="T23" s="15"/>
      <c r="U23" s="15"/>
      <c r="V23" s="15"/>
    </row>
    <row r="24" spans="1:22" x14ac:dyDescent="0.25">
      <c r="A24" s="1"/>
      <c r="B24" s="11"/>
      <c r="C24" s="1"/>
      <c r="E24" s="1"/>
      <c r="F24" s="11"/>
      <c r="G24" s="1"/>
      <c r="I24" s="1"/>
      <c r="J24" s="11"/>
      <c r="K24" s="1"/>
      <c r="S24" s="4"/>
      <c r="T24" s="20" t="s">
        <v>96</v>
      </c>
      <c r="U24" s="20" t="s">
        <v>97</v>
      </c>
      <c r="V24" s="20" t="s">
        <v>98</v>
      </c>
    </row>
    <row r="26" spans="1:22" x14ac:dyDescent="0.25">
      <c r="A26" s="17" t="s">
        <v>52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8" spans="1:22" x14ac:dyDescent="0.25">
      <c r="A28" s="17" t="s">
        <v>48</v>
      </c>
      <c r="B28" s="17"/>
      <c r="C28" s="17"/>
      <c r="E28" s="17" t="s">
        <v>50</v>
      </c>
      <c r="F28" s="17"/>
      <c r="G28" s="17"/>
      <c r="I28" s="17" t="s">
        <v>51</v>
      </c>
      <c r="J28" s="17"/>
      <c r="K28" s="17"/>
    </row>
    <row r="29" spans="1:22" x14ac:dyDescent="0.25">
      <c r="A29" s="8" t="s">
        <v>46</v>
      </c>
      <c r="B29" s="8" t="s">
        <v>40</v>
      </c>
      <c r="C29" s="8" t="s">
        <v>47</v>
      </c>
      <c r="E29" s="8" t="s">
        <v>46</v>
      </c>
      <c r="F29" s="8" t="s">
        <v>40</v>
      </c>
      <c r="G29" s="8" t="s">
        <v>47</v>
      </c>
      <c r="I29" s="8" t="s">
        <v>46</v>
      </c>
      <c r="J29" s="8" t="s">
        <v>40</v>
      </c>
      <c r="K29" s="8" t="s">
        <v>47</v>
      </c>
    </row>
    <row r="30" spans="1:22" x14ac:dyDescent="0.25">
      <c r="A30" s="8" t="s">
        <v>49</v>
      </c>
      <c r="B30" s="8">
        <v>0</v>
      </c>
      <c r="C30" s="8">
        <v>2E-3</v>
      </c>
      <c r="E30" s="8" t="s">
        <v>49</v>
      </c>
      <c r="F30" s="8">
        <v>0</v>
      </c>
      <c r="G30" s="12">
        <v>6.0000000000000001E-3</v>
      </c>
      <c r="I30" s="8" t="s">
        <v>49</v>
      </c>
      <c r="J30" s="8">
        <v>0</v>
      </c>
      <c r="K30" s="12">
        <v>8.9999999999999993E-3</v>
      </c>
    </row>
    <row r="31" spans="1:22" x14ac:dyDescent="0.25">
      <c r="A31" s="8">
        <v>1200</v>
      </c>
      <c r="B31" s="12">
        <v>8.9999999999999993E-3</v>
      </c>
      <c r="C31" s="8">
        <v>2.5000000000000001E-2</v>
      </c>
      <c r="E31" s="8">
        <v>500</v>
      </c>
      <c r="F31" s="12">
        <v>0.01</v>
      </c>
      <c r="G31" s="12">
        <v>2.1999999999999999E-2</v>
      </c>
      <c r="I31" s="8">
        <v>330</v>
      </c>
      <c r="J31" s="12">
        <v>0.01</v>
      </c>
      <c r="K31" s="12">
        <v>1.9E-2</v>
      </c>
    </row>
    <row r="32" spans="1:22" x14ac:dyDescent="0.25">
      <c r="A32" s="8">
        <v>600</v>
      </c>
      <c r="B32" s="12">
        <v>0.02</v>
      </c>
      <c r="C32" s="8">
        <v>4.9000000000000002E-2</v>
      </c>
      <c r="E32" s="8">
        <v>250</v>
      </c>
      <c r="F32" s="12">
        <v>0.02</v>
      </c>
      <c r="G32" s="12">
        <v>3.7999999999999999E-2</v>
      </c>
      <c r="I32" s="8">
        <v>165</v>
      </c>
      <c r="J32" s="12">
        <v>0.02</v>
      </c>
      <c r="K32" s="12">
        <v>2.9000000000000001E-2</v>
      </c>
    </row>
    <row r="33" spans="1:11" x14ac:dyDescent="0.25">
      <c r="A33" s="8">
        <v>300</v>
      </c>
      <c r="B33" s="12">
        <v>0.04</v>
      </c>
      <c r="C33" s="8">
        <v>9.8000000000000004E-2</v>
      </c>
      <c r="E33" s="8">
        <v>125</v>
      </c>
      <c r="F33" s="12">
        <v>4.1000000000000002E-2</v>
      </c>
      <c r="G33" s="12">
        <v>7.0000000000000007E-2</v>
      </c>
      <c r="I33" s="8">
        <v>82</v>
      </c>
      <c r="J33" s="12">
        <v>4.2000000000000003E-2</v>
      </c>
      <c r="K33" s="12">
        <v>0.05</v>
      </c>
    </row>
    <row r="34" spans="1:11" x14ac:dyDescent="0.25">
      <c r="A34" s="8">
        <v>150</v>
      </c>
      <c r="B34" s="12">
        <v>0.08</v>
      </c>
      <c r="C34" s="8">
        <v>0.19800000000000001</v>
      </c>
      <c r="E34" s="8">
        <v>62</v>
      </c>
      <c r="F34" s="12">
        <v>8.3000000000000004E-2</v>
      </c>
      <c r="G34" s="12">
        <v>0.13500000000000001</v>
      </c>
      <c r="I34" s="8">
        <v>40</v>
      </c>
      <c r="J34" s="12">
        <v>8.5999999999999993E-2</v>
      </c>
      <c r="K34" s="12">
        <v>9.2999999999999999E-2</v>
      </c>
    </row>
    <row r="35" spans="1:11" x14ac:dyDescent="0.25">
      <c r="A35" s="8">
        <v>75</v>
      </c>
      <c r="B35" s="12">
        <v>0.161</v>
      </c>
      <c r="C35" s="8">
        <v>0.39500000000000002</v>
      </c>
      <c r="E35" s="8">
        <v>31</v>
      </c>
      <c r="F35" s="12">
        <v>0.16600000000000001</v>
      </c>
      <c r="G35" s="12">
        <v>0.26200000000000001</v>
      </c>
      <c r="I35" s="8">
        <v>20</v>
      </c>
      <c r="J35" s="12">
        <v>0.17100000000000001</v>
      </c>
      <c r="K35" s="12">
        <v>0.17699999999999999</v>
      </c>
    </row>
    <row r="36" spans="1:11" x14ac:dyDescent="0.25">
      <c r="A36" s="8">
        <v>36</v>
      </c>
      <c r="B36" s="12">
        <v>0.33700000000000002</v>
      </c>
      <c r="C36" s="8">
        <v>0.82299999999999995</v>
      </c>
      <c r="E36" s="8">
        <v>16</v>
      </c>
      <c r="F36" s="12">
        <v>0.32</v>
      </c>
      <c r="G36" s="12">
        <v>0.5</v>
      </c>
      <c r="I36" s="8">
        <v>10</v>
      </c>
      <c r="J36" s="12">
        <v>0.34300000000000003</v>
      </c>
      <c r="K36" s="12">
        <v>0.34399999999999997</v>
      </c>
    </row>
    <row r="37" spans="1:11" x14ac:dyDescent="0.25">
      <c r="A37" s="8">
        <v>24</v>
      </c>
      <c r="B37" s="12">
        <v>0.504</v>
      </c>
      <c r="C37" s="8">
        <v>1.232</v>
      </c>
      <c r="E37" s="8">
        <v>8</v>
      </c>
      <c r="F37" s="12">
        <v>0.63600000000000001</v>
      </c>
      <c r="G37" s="12">
        <v>0.98599999999999999</v>
      </c>
      <c r="I37" s="8">
        <v>5</v>
      </c>
      <c r="J37" s="12">
        <v>0.67900000000000005</v>
      </c>
      <c r="K37" s="12">
        <v>0.67</v>
      </c>
    </row>
    <row r="38" spans="1:11" x14ac:dyDescent="0.25">
      <c r="A38" s="8">
        <v>18</v>
      </c>
      <c r="B38" s="12">
        <v>0.67100000000000004</v>
      </c>
      <c r="C38" s="8">
        <v>1.639</v>
      </c>
      <c r="E38" s="8">
        <v>6</v>
      </c>
      <c r="F38" s="12">
        <v>0.84699999999999998</v>
      </c>
      <c r="G38" s="12">
        <v>1.31</v>
      </c>
      <c r="I38" s="8">
        <v>4</v>
      </c>
      <c r="J38" s="12">
        <v>0.84399999999999997</v>
      </c>
      <c r="K38" s="12">
        <v>0.83</v>
      </c>
    </row>
    <row r="39" spans="1:11" x14ac:dyDescent="0.25">
      <c r="A39" s="8">
        <v>15</v>
      </c>
      <c r="B39" s="12">
        <v>0.80400000000000005</v>
      </c>
      <c r="C39" s="8">
        <v>1.9630000000000001</v>
      </c>
      <c r="E39" s="8">
        <v>5</v>
      </c>
      <c r="F39" s="12">
        <v>1.012</v>
      </c>
      <c r="G39" s="12">
        <v>1.5669999999999999</v>
      </c>
      <c r="I39" s="8">
        <v>3</v>
      </c>
      <c r="J39" s="12">
        <v>1.119</v>
      </c>
      <c r="K39" s="12">
        <v>1.099</v>
      </c>
    </row>
    <row r="40" spans="1:11" x14ac:dyDescent="0.25">
      <c r="A40" s="8">
        <v>12</v>
      </c>
      <c r="B40" s="12">
        <v>1.0029999999999999</v>
      </c>
      <c r="C40" s="8">
        <v>2.448</v>
      </c>
      <c r="E40" s="8">
        <v>4</v>
      </c>
      <c r="F40" s="12">
        <v>1.258</v>
      </c>
      <c r="G40" s="12">
        <v>1.9490000000000001</v>
      </c>
      <c r="I40" s="8">
        <v>2</v>
      </c>
      <c r="J40" s="12">
        <v>1.6539999999999999</v>
      </c>
      <c r="K40" s="12">
        <v>1.6240000000000001</v>
      </c>
    </row>
    <row r="41" spans="1:11" x14ac:dyDescent="0.25">
      <c r="A41" s="8">
        <v>11</v>
      </c>
      <c r="B41" s="12">
        <v>1.0920000000000001</v>
      </c>
      <c r="C41" s="8">
        <v>2.6659999999999999</v>
      </c>
      <c r="E41" s="8">
        <v>3</v>
      </c>
      <c r="F41" s="12">
        <v>1.6579999999999999</v>
      </c>
      <c r="G41" s="12">
        <v>2.5750000000000002</v>
      </c>
      <c r="I41" s="8">
        <v>1.2</v>
      </c>
      <c r="J41" s="12">
        <v>2.6819999999999999</v>
      </c>
      <c r="K41" s="12">
        <v>2.6509999999999998</v>
      </c>
    </row>
    <row r="42" spans="1:11" x14ac:dyDescent="0.25">
      <c r="A42" s="8">
        <v>10</v>
      </c>
      <c r="B42" s="12">
        <v>1.2</v>
      </c>
      <c r="C42" s="8">
        <v>2.9289999999999998</v>
      </c>
      <c r="E42" s="8">
        <v>2.5</v>
      </c>
      <c r="F42" s="12">
        <v>1.9790000000000001</v>
      </c>
      <c r="G42" s="12">
        <v>3.08</v>
      </c>
      <c r="I42" s="8">
        <v>1.1000000000000001</v>
      </c>
      <c r="J42" s="12">
        <v>2.883</v>
      </c>
      <c r="K42" s="12">
        <v>2.9079999999999999</v>
      </c>
    </row>
    <row r="43" spans="1:11" x14ac:dyDescent="0.25">
      <c r="A43" s="8">
        <v>9.6</v>
      </c>
      <c r="B43" s="12">
        <v>1.248</v>
      </c>
      <c r="C43" s="8">
        <v>3.0539999999999998</v>
      </c>
      <c r="E43" s="1"/>
      <c r="F43" s="11"/>
      <c r="G43" s="1"/>
      <c r="I43" s="8">
        <v>1.06</v>
      </c>
      <c r="J43" s="12">
        <v>3.008</v>
      </c>
      <c r="K43" s="12">
        <v>2.988</v>
      </c>
    </row>
    <row r="44" spans="1:11" x14ac:dyDescent="0.25">
      <c r="A44" s="1"/>
      <c r="B44" s="11"/>
      <c r="C44" s="1"/>
      <c r="E44" s="1"/>
      <c r="F44" s="11"/>
      <c r="G44" s="1"/>
      <c r="I44" s="1"/>
      <c r="J44" s="11"/>
      <c r="K44" s="1"/>
    </row>
    <row r="45" spans="1:11" x14ac:dyDescent="0.25">
      <c r="A45" s="1"/>
      <c r="B45" s="1"/>
      <c r="C45" s="1"/>
    </row>
    <row r="46" spans="1:11" x14ac:dyDescent="0.25">
      <c r="A46" s="1"/>
      <c r="B46" s="1"/>
      <c r="C46" s="1"/>
    </row>
    <row r="47" spans="1:11" x14ac:dyDescent="0.25">
      <c r="A47" s="1"/>
      <c r="B47" s="1"/>
      <c r="C47" s="1"/>
    </row>
    <row r="48" spans="1:11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</sheetData>
  <mergeCells count="8">
    <mergeCell ref="A2:K2"/>
    <mergeCell ref="A28:C28"/>
    <mergeCell ref="E28:G28"/>
    <mergeCell ref="I28:K28"/>
    <mergeCell ref="A4:C4"/>
    <mergeCell ref="E4:G4"/>
    <mergeCell ref="I4:K4"/>
    <mergeCell ref="A26:K26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FC3CD-5A05-49BC-BA4C-38157ADD6B9A}">
  <dimension ref="A4:E69"/>
  <sheetViews>
    <sheetView workbookViewId="0">
      <selection activeCell="O42" sqref="O42"/>
    </sheetView>
  </sheetViews>
  <sheetFormatPr defaultRowHeight="15" x14ac:dyDescent="0.25"/>
  <cols>
    <col min="1" max="1" width="31.28515625" customWidth="1"/>
    <col min="2" max="2" width="12.7109375" customWidth="1"/>
    <col min="3" max="3" width="12.7109375" style="1" customWidth="1"/>
    <col min="4" max="4" width="12.28515625" style="1" hidden="1" customWidth="1"/>
    <col min="5" max="5" width="15.85546875" style="11" customWidth="1"/>
  </cols>
  <sheetData>
    <row r="4" spans="1:5" x14ac:dyDescent="0.25">
      <c r="A4" s="14" t="s">
        <v>98</v>
      </c>
      <c r="C4" s="1" t="s">
        <v>54</v>
      </c>
      <c r="D4" s="1" t="s">
        <v>99</v>
      </c>
      <c r="E4" s="11" t="s">
        <v>100</v>
      </c>
    </row>
    <row r="5" spans="1:5" x14ac:dyDescent="0.25">
      <c r="C5" s="1">
        <v>0</v>
      </c>
      <c r="D5" s="1">
        <f>(C5/$A$6)-$A$7</f>
        <v>-3.5000000000000001E-3</v>
      </c>
      <c r="E5" s="11">
        <f>(C5/$A$6)</f>
        <v>0</v>
      </c>
    </row>
    <row r="6" spans="1:5" x14ac:dyDescent="0.25">
      <c r="A6" s="1">
        <v>21622</v>
      </c>
      <c r="C6" s="1">
        <f>C5+1024</f>
        <v>1024</v>
      </c>
      <c r="D6" s="11">
        <f t="shared" ref="D6:D68" si="0">(C6/$A$6)-$A$7</f>
        <v>4.3859171214503744E-2</v>
      </c>
      <c r="E6" s="11">
        <f t="shared" ref="E6:E69" si="1">(C6/$A$6)</f>
        <v>4.7359171214503747E-2</v>
      </c>
    </row>
    <row r="7" spans="1:5" x14ac:dyDescent="0.25">
      <c r="A7" s="1">
        <v>3.5000000000000001E-3</v>
      </c>
      <c r="B7" s="1"/>
      <c r="C7" s="1">
        <f t="shared" ref="C7:C68" si="2">C6+1024</f>
        <v>2048</v>
      </c>
      <c r="D7" s="11">
        <f t="shared" si="0"/>
        <v>9.121834242900749E-2</v>
      </c>
      <c r="E7" s="11">
        <f t="shared" si="1"/>
        <v>9.4718342429007493E-2</v>
      </c>
    </row>
    <row r="8" spans="1:5" x14ac:dyDescent="0.25">
      <c r="A8" s="1"/>
      <c r="B8" s="1"/>
      <c r="C8" s="1">
        <f t="shared" si="2"/>
        <v>3072</v>
      </c>
      <c r="D8" s="11">
        <f t="shared" si="0"/>
        <v>0.13857751364351123</v>
      </c>
      <c r="E8" s="11">
        <f t="shared" si="1"/>
        <v>0.14207751364351123</v>
      </c>
    </row>
    <row r="9" spans="1:5" x14ac:dyDescent="0.25">
      <c r="A9" s="1"/>
      <c r="B9" s="1"/>
      <c r="C9" s="1">
        <f t="shared" si="2"/>
        <v>4096</v>
      </c>
      <c r="D9" s="11">
        <f t="shared" si="0"/>
        <v>0.18593668485801498</v>
      </c>
      <c r="E9" s="11">
        <f t="shared" si="1"/>
        <v>0.18943668485801499</v>
      </c>
    </row>
    <row r="10" spans="1:5" x14ac:dyDescent="0.25">
      <c r="A10" s="1"/>
      <c r="B10" s="1"/>
      <c r="C10" s="1">
        <f t="shared" si="2"/>
        <v>5120</v>
      </c>
      <c r="D10" s="11">
        <f t="shared" si="0"/>
        <v>0.23329585607251874</v>
      </c>
      <c r="E10" s="11">
        <f t="shared" si="1"/>
        <v>0.23679585607251874</v>
      </c>
    </row>
    <row r="11" spans="1:5" x14ac:dyDescent="0.25">
      <c r="A11" s="1"/>
      <c r="B11" s="1"/>
      <c r="C11" s="1">
        <f t="shared" si="2"/>
        <v>6144</v>
      </c>
      <c r="D11" s="11">
        <f t="shared" si="0"/>
        <v>0.28065502728702246</v>
      </c>
      <c r="E11" s="11">
        <f t="shared" si="1"/>
        <v>0.28415502728702247</v>
      </c>
    </row>
    <row r="12" spans="1:5" x14ac:dyDescent="0.25">
      <c r="A12" s="1"/>
      <c r="B12" s="1"/>
      <c r="C12" s="1">
        <f t="shared" si="2"/>
        <v>7168</v>
      </c>
      <c r="D12" s="11">
        <f t="shared" si="0"/>
        <v>0.32801419850152624</v>
      </c>
      <c r="E12" s="11">
        <f t="shared" si="1"/>
        <v>0.33151419850152625</v>
      </c>
    </row>
    <row r="13" spans="1:5" x14ac:dyDescent="0.25">
      <c r="A13" s="1"/>
      <c r="B13" s="1"/>
      <c r="C13" s="1">
        <f t="shared" si="2"/>
        <v>8192</v>
      </c>
      <c r="D13" s="11">
        <f t="shared" si="0"/>
        <v>0.37537336971602997</v>
      </c>
      <c r="E13" s="11">
        <f t="shared" si="1"/>
        <v>0.37887336971602997</v>
      </c>
    </row>
    <row r="14" spans="1:5" x14ac:dyDescent="0.25">
      <c r="A14" s="1"/>
      <c r="B14" s="1"/>
      <c r="C14" s="1">
        <f t="shared" si="2"/>
        <v>9216</v>
      </c>
      <c r="D14" s="11">
        <f t="shared" si="0"/>
        <v>0.4227325409305337</v>
      </c>
      <c r="E14" s="11">
        <f t="shared" si="1"/>
        <v>0.4262325409305337</v>
      </c>
    </row>
    <row r="15" spans="1:5" x14ac:dyDescent="0.25">
      <c r="A15" s="1"/>
      <c r="B15" s="1"/>
      <c r="C15" s="1">
        <f t="shared" si="2"/>
        <v>10240</v>
      </c>
      <c r="D15" s="11">
        <f t="shared" si="0"/>
        <v>0.47009171214503748</v>
      </c>
      <c r="E15" s="11">
        <f t="shared" si="1"/>
        <v>0.47359171214503748</v>
      </c>
    </row>
    <row r="16" spans="1:5" x14ac:dyDescent="0.25">
      <c r="A16" s="1"/>
      <c r="B16" s="1"/>
      <c r="C16" s="1">
        <f t="shared" si="2"/>
        <v>11264</v>
      </c>
      <c r="D16" s="11">
        <f t="shared" si="0"/>
        <v>0.51745088335954126</v>
      </c>
      <c r="E16" s="11">
        <f t="shared" si="1"/>
        <v>0.52095088335954121</v>
      </c>
    </row>
    <row r="17" spans="1:5" x14ac:dyDescent="0.25">
      <c r="A17" s="1"/>
      <c r="B17" s="1"/>
      <c r="C17" s="1">
        <f t="shared" si="2"/>
        <v>12288</v>
      </c>
      <c r="D17" s="11">
        <f t="shared" si="0"/>
        <v>0.56481005457404498</v>
      </c>
      <c r="E17" s="11">
        <f t="shared" si="1"/>
        <v>0.56831005457404493</v>
      </c>
    </row>
    <row r="18" spans="1:5" x14ac:dyDescent="0.25">
      <c r="A18" s="1"/>
      <c r="B18" s="1"/>
      <c r="C18" s="1">
        <f t="shared" si="2"/>
        <v>13312</v>
      </c>
      <c r="D18" s="11">
        <f t="shared" si="0"/>
        <v>0.61216922578854871</v>
      </c>
      <c r="E18" s="11">
        <f t="shared" si="1"/>
        <v>0.61566922578854866</v>
      </c>
    </row>
    <row r="19" spans="1:5" x14ac:dyDescent="0.25">
      <c r="A19" s="1"/>
      <c r="B19" s="1"/>
      <c r="C19" s="1">
        <f t="shared" si="2"/>
        <v>14336</v>
      </c>
      <c r="D19" s="11">
        <f t="shared" si="0"/>
        <v>0.65952839700305255</v>
      </c>
      <c r="E19" s="11">
        <f t="shared" si="1"/>
        <v>0.66302839700305249</v>
      </c>
    </row>
    <row r="20" spans="1:5" x14ac:dyDescent="0.25">
      <c r="A20" s="1"/>
      <c r="B20" s="1"/>
      <c r="C20" s="1">
        <f t="shared" si="2"/>
        <v>15360</v>
      </c>
      <c r="D20" s="11">
        <f t="shared" si="0"/>
        <v>0.70688756821755627</v>
      </c>
      <c r="E20" s="11">
        <f t="shared" si="1"/>
        <v>0.71038756821755622</v>
      </c>
    </row>
    <row r="21" spans="1:5" x14ac:dyDescent="0.25">
      <c r="A21" s="1"/>
      <c r="B21" s="1"/>
      <c r="C21" s="1">
        <f t="shared" si="2"/>
        <v>16384</v>
      </c>
      <c r="D21" s="11">
        <f t="shared" si="0"/>
        <v>0.75424673943206</v>
      </c>
      <c r="E21" s="11">
        <f t="shared" si="1"/>
        <v>0.75774673943205995</v>
      </c>
    </row>
    <row r="22" spans="1:5" x14ac:dyDescent="0.25">
      <c r="A22" s="1"/>
      <c r="B22" s="1"/>
      <c r="C22" s="1">
        <f t="shared" si="2"/>
        <v>17408</v>
      </c>
      <c r="D22" s="11">
        <f t="shared" si="0"/>
        <v>0.80160591064656372</v>
      </c>
      <c r="E22" s="11">
        <f t="shared" si="1"/>
        <v>0.80510591064656367</v>
      </c>
    </row>
    <row r="23" spans="1:5" x14ac:dyDescent="0.25">
      <c r="A23" s="1"/>
      <c r="B23" s="1"/>
      <c r="C23" s="1">
        <f t="shared" si="2"/>
        <v>18432</v>
      </c>
      <c r="D23" s="11">
        <f t="shared" si="0"/>
        <v>0.84896508186106745</v>
      </c>
      <c r="E23" s="11">
        <f t="shared" si="1"/>
        <v>0.8524650818610674</v>
      </c>
    </row>
    <row r="24" spans="1:5" x14ac:dyDescent="0.25">
      <c r="A24" s="1"/>
      <c r="B24" s="1"/>
      <c r="C24" s="1">
        <f t="shared" si="2"/>
        <v>19456</v>
      </c>
      <c r="D24" s="11">
        <f t="shared" si="0"/>
        <v>0.89632425307557118</v>
      </c>
      <c r="E24" s="11">
        <f t="shared" si="1"/>
        <v>0.89982425307557112</v>
      </c>
    </row>
    <row r="25" spans="1:5" x14ac:dyDescent="0.25">
      <c r="A25" s="1"/>
      <c r="B25" s="1"/>
      <c r="C25" s="1">
        <f t="shared" si="2"/>
        <v>20480</v>
      </c>
      <c r="D25" s="11">
        <f t="shared" si="0"/>
        <v>0.94368342429007501</v>
      </c>
      <c r="E25" s="11">
        <f t="shared" si="1"/>
        <v>0.94718342429007496</v>
      </c>
    </row>
    <row r="26" spans="1:5" x14ac:dyDescent="0.25">
      <c r="A26" s="1"/>
      <c r="B26" s="1"/>
      <c r="C26" s="1">
        <f t="shared" si="2"/>
        <v>21504</v>
      </c>
      <c r="D26" s="11">
        <f t="shared" si="0"/>
        <v>0.99104259550457874</v>
      </c>
      <c r="E26" s="11">
        <f t="shared" si="1"/>
        <v>0.99454259550457869</v>
      </c>
    </row>
    <row r="27" spans="1:5" x14ac:dyDescent="0.25">
      <c r="A27" s="1"/>
      <c r="B27" s="1"/>
      <c r="C27" s="1">
        <f t="shared" si="2"/>
        <v>22528</v>
      </c>
      <c r="D27" s="11">
        <f t="shared" si="0"/>
        <v>1.0384017667190824</v>
      </c>
      <c r="E27" s="11">
        <f t="shared" si="1"/>
        <v>1.0419017667190824</v>
      </c>
    </row>
    <row r="28" spans="1:5" x14ac:dyDescent="0.25">
      <c r="A28" s="1"/>
      <c r="B28" s="1"/>
      <c r="C28" s="1">
        <f t="shared" si="2"/>
        <v>23552</v>
      </c>
      <c r="D28" s="11">
        <f t="shared" si="0"/>
        <v>1.0857609379335862</v>
      </c>
      <c r="E28" s="11">
        <f t="shared" si="1"/>
        <v>1.0892609379335862</v>
      </c>
    </row>
    <row r="29" spans="1:5" x14ac:dyDescent="0.25">
      <c r="A29" s="1"/>
      <c r="B29" s="1"/>
      <c r="C29" s="1">
        <f t="shared" si="2"/>
        <v>24576</v>
      </c>
      <c r="D29" s="11">
        <f t="shared" si="0"/>
        <v>1.1331201091480898</v>
      </c>
      <c r="E29" s="11">
        <f t="shared" si="1"/>
        <v>1.1366201091480899</v>
      </c>
    </row>
    <row r="30" spans="1:5" x14ac:dyDescent="0.25">
      <c r="A30" s="1"/>
      <c r="B30" s="1"/>
      <c r="C30" s="1">
        <f t="shared" si="2"/>
        <v>25600</v>
      </c>
      <c r="D30" s="11">
        <f t="shared" si="0"/>
        <v>1.1804792803625936</v>
      </c>
      <c r="E30" s="11">
        <f t="shared" si="1"/>
        <v>1.1839792803625937</v>
      </c>
    </row>
    <row r="31" spans="1:5" x14ac:dyDescent="0.25">
      <c r="A31" s="1"/>
      <c r="B31" s="1"/>
      <c r="C31" s="1">
        <f t="shared" si="2"/>
        <v>26624</v>
      </c>
      <c r="D31" s="11">
        <f t="shared" si="0"/>
        <v>1.2278384515770973</v>
      </c>
      <c r="E31" s="11">
        <f t="shared" si="1"/>
        <v>1.2313384515770973</v>
      </c>
    </row>
    <row r="32" spans="1:5" x14ac:dyDescent="0.25">
      <c r="A32" s="1"/>
      <c r="B32" s="1"/>
      <c r="C32" s="1">
        <f t="shared" si="2"/>
        <v>27648</v>
      </c>
      <c r="D32" s="11">
        <f t="shared" si="0"/>
        <v>1.2751976227916011</v>
      </c>
      <c r="E32" s="11">
        <f t="shared" si="1"/>
        <v>1.2786976227916012</v>
      </c>
    </row>
    <row r="33" spans="1:5" x14ac:dyDescent="0.25">
      <c r="A33" s="1"/>
      <c r="B33" s="1"/>
      <c r="C33" s="1">
        <f t="shared" si="2"/>
        <v>28672</v>
      </c>
      <c r="D33" s="11">
        <f t="shared" si="0"/>
        <v>1.3225567940061049</v>
      </c>
      <c r="E33" s="11">
        <f t="shared" si="1"/>
        <v>1.326056794006105</v>
      </c>
    </row>
    <row r="34" spans="1:5" x14ac:dyDescent="0.25">
      <c r="A34" s="1"/>
      <c r="B34" s="1"/>
      <c r="C34" s="1">
        <f t="shared" si="2"/>
        <v>29696</v>
      </c>
      <c r="D34" s="11">
        <f t="shared" si="0"/>
        <v>1.3699159652206085</v>
      </c>
      <c r="E34" s="11">
        <f t="shared" si="1"/>
        <v>1.3734159652206086</v>
      </c>
    </row>
    <row r="35" spans="1:5" x14ac:dyDescent="0.25">
      <c r="A35" s="1"/>
      <c r="B35" s="1"/>
      <c r="C35" s="1">
        <f t="shared" si="2"/>
        <v>30720</v>
      </c>
      <c r="D35" s="11">
        <f t="shared" si="0"/>
        <v>1.4172751364351124</v>
      </c>
      <c r="E35" s="11">
        <f t="shared" si="1"/>
        <v>1.4207751364351124</v>
      </c>
    </row>
    <row r="36" spans="1:5" x14ac:dyDescent="0.25">
      <c r="A36" s="1"/>
      <c r="B36" s="1"/>
      <c r="C36" s="1">
        <f t="shared" si="2"/>
        <v>31744</v>
      </c>
      <c r="D36" s="11">
        <f t="shared" si="0"/>
        <v>1.464634307649616</v>
      </c>
      <c r="E36" s="11">
        <f t="shared" si="1"/>
        <v>1.4681343076496161</v>
      </c>
    </row>
    <row r="37" spans="1:5" x14ac:dyDescent="0.25">
      <c r="A37" s="1"/>
      <c r="B37" s="1"/>
      <c r="C37" s="1">
        <f t="shared" si="2"/>
        <v>32768</v>
      </c>
      <c r="D37" s="11">
        <f t="shared" si="0"/>
        <v>1.5119934788641198</v>
      </c>
      <c r="E37" s="11">
        <f t="shared" si="1"/>
        <v>1.5154934788641199</v>
      </c>
    </row>
    <row r="38" spans="1:5" x14ac:dyDescent="0.25">
      <c r="A38" s="1"/>
      <c r="B38" s="1"/>
      <c r="C38" s="1">
        <f t="shared" si="2"/>
        <v>33792</v>
      </c>
      <c r="D38" s="11">
        <f t="shared" si="0"/>
        <v>1.5593526500786237</v>
      </c>
      <c r="E38" s="11">
        <f t="shared" si="1"/>
        <v>1.5628526500786237</v>
      </c>
    </row>
    <row r="39" spans="1:5" x14ac:dyDescent="0.25">
      <c r="A39" s="1"/>
      <c r="B39" s="1"/>
      <c r="C39" s="1">
        <f t="shared" si="2"/>
        <v>34816</v>
      </c>
      <c r="D39" s="11">
        <f t="shared" si="0"/>
        <v>1.6067118212931273</v>
      </c>
      <c r="E39" s="11">
        <f t="shared" si="1"/>
        <v>1.6102118212931273</v>
      </c>
    </row>
    <row r="40" spans="1:5" x14ac:dyDescent="0.25">
      <c r="A40" s="1"/>
      <c r="B40" s="1"/>
      <c r="C40" s="1">
        <f t="shared" si="2"/>
        <v>35840</v>
      </c>
      <c r="D40" s="11">
        <f t="shared" si="0"/>
        <v>1.6540709925076311</v>
      </c>
      <c r="E40" s="11">
        <f t="shared" si="1"/>
        <v>1.6575709925076312</v>
      </c>
    </row>
    <row r="41" spans="1:5" x14ac:dyDescent="0.25">
      <c r="A41" s="1"/>
      <c r="B41" s="1"/>
      <c r="C41" s="1">
        <f t="shared" si="2"/>
        <v>36864</v>
      </c>
      <c r="D41" s="11">
        <f t="shared" si="0"/>
        <v>1.7014301637221347</v>
      </c>
      <c r="E41" s="11">
        <f t="shared" si="1"/>
        <v>1.7049301637221348</v>
      </c>
    </row>
    <row r="42" spans="1:5" x14ac:dyDescent="0.25">
      <c r="A42" s="1"/>
      <c r="B42" s="1"/>
      <c r="C42" s="1">
        <f t="shared" si="2"/>
        <v>37888</v>
      </c>
      <c r="D42" s="11">
        <f t="shared" si="0"/>
        <v>1.7487893349366386</v>
      </c>
      <c r="E42" s="11">
        <f t="shared" si="1"/>
        <v>1.7522893349366386</v>
      </c>
    </row>
    <row r="43" spans="1:5" x14ac:dyDescent="0.25">
      <c r="A43" s="1"/>
      <c r="B43" s="1"/>
      <c r="C43" s="1">
        <f t="shared" si="2"/>
        <v>38912</v>
      </c>
      <c r="D43" s="11">
        <f t="shared" si="0"/>
        <v>1.7961485061511422</v>
      </c>
      <c r="E43" s="11">
        <f t="shared" si="1"/>
        <v>1.7996485061511422</v>
      </c>
    </row>
    <row r="44" spans="1:5" x14ac:dyDescent="0.25">
      <c r="A44" s="1"/>
      <c r="B44" s="1"/>
      <c r="C44" s="1">
        <f t="shared" si="2"/>
        <v>39936</v>
      </c>
      <c r="D44" s="11">
        <f t="shared" si="0"/>
        <v>1.843507677365646</v>
      </c>
      <c r="E44" s="11">
        <f t="shared" si="1"/>
        <v>1.8470076773656461</v>
      </c>
    </row>
    <row r="45" spans="1:5" x14ac:dyDescent="0.25">
      <c r="A45" s="1"/>
      <c r="B45" s="1"/>
      <c r="C45" s="1">
        <f t="shared" si="2"/>
        <v>40960</v>
      </c>
      <c r="D45" s="11">
        <f t="shared" si="0"/>
        <v>1.8908668485801499</v>
      </c>
      <c r="E45" s="11">
        <f t="shared" si="1"/>
        <v>1.8943668485801499</v>
      </c>
    </row>
    <row r="46" spans="1:5" x14ac:dyDescent="0.25">
      <c r="C46" s="1">
        <f t="shared" si="2"/>
        <v>41984</v>
      </c>
      <c r="D46" s="11">
        <f t="shared" si="0"/>
        <v>1.9382260197946535</v>
      </c>
      <c r="E46" s="11">
        <f t="shared" si="1"/>
        <v>1.9417260197946535</v>
      </c>
    </row>
    <row r="47" spans="1:5" x14ac:dyDescent="0.25">
      <c r="C47" s="1">
        <f t="shared" si="2"/>
        <v>43008</v>
      </c>
      <c r="D47" s="11">
        <f t="shared" si="0"/>
        <v>1.9855851910091573</v>
      </c>
      <c r="E47" s="11">
        <f t="shared" si="1"/>
        <v>1.9890851910091574</v>
      </c>
    </row>
    <row r="48" spans="1:5" x14ac:dyDescent="0.25">
      <c r="C48" s="1">
        <f t="shared" si="2"/>
        <v>44032</v>
      </c>
      <c r="D48" s="11">
        <f t="shared" si="0"/>
        <v>2.0329443622236614</v>
      </c>
      <c r="E48" s="11">
        <f t="shared" si="1"/>
        <v>2.0364443622236612</v>
      </c>
    </row>
    <row r="49" spans="3:5" x14ac:dyDescent="0.25">
      <c r="C49" s="1">
        <f t="shared" si="2"/>
        <v>45056</v>
      </c>
      <c r="D49" s="11">
        <f t="shared" si="0"/>
        <v>2.080303533438165</v>
      </c>
      <c r="E49" s="11">
        <f t="shared" si="1"/>
        <v>2.0838035334381648</v>
      </c>
    </row>
    <row r="50" spans="3:5" x14ac:dyDescent="0.25">
      <c r="C50" s="1">
        <f t="shared" si="2"/>
        <v>46080</v>
      </c>
      <c r="D50" s="11">
        <f t="shared" si="0"/>
        <v>2.1276627046526686</v>
      </c>
      <c r="E50" s="11">
        <f t="shared" si="1"/>
        <v>2.1311627046526684</v>
      </c>
    </row>
    <row r="51" spans="3:5" x14ac:dyDescent="0.25">
      <c r="C51" s="1">
        <f t="shared" si="2"/>
        <v>47104</v>
      </c>
      <c r="D51" s="11">
        <f t="shared" si="0"/>
        <v>2.1750218758671727</v>
      </c>
      <c r="E51" s="11">
        <f t="shared" si="1"/>
        <v>2.1785218758671725</v>
      </c>
    </row>
    <row r="52" spans="3:5" x14ac:dyDescent="0.25">
      <c r="C52" s="1">
        <f t="shared" si="2"/>
        <v>48128</v>
      </c>
      <c r="D52" s="11">
        <f t="shared" si="0"/>
        <v>2.2223810470816763</v>
      </c>
      <c r="E52" s="11">
        <f t="shared" si="1"/>
        <v>2.2258810470816761</v>
      </c>
    </row>
    <row r="53" spans="3:5" x14ac:dyDescent="0.25">
      <c r="C53" s="1">
        <f t="shared" si="2"/>
        <v>49152</v>
      </c>
      <c r="D53" s="11">
        <f t="shared" si="0"/>
        <v>2.2697402182961799</v>
      </c>
      <c r="E53" s="11">
        <f t="shared" si="1"/>
        <v>2.2732402182961797</v>
      </c>
    </row>
    <row r="54" spans="3:5" x14ac:dyDescent="0.25">
      <c r="C54" s="1">
        <f t="shared" si="2"/>
        <v>50176</v>
      </c>
      <c r="D54" s="11">
        <f t="shared" si="0"/>
        <v>2.3170993895106835</v>
      </c>
      <c r="E54" s="11">
        <f t="shared" si="1"/>
        <v>2.3205993895106833</v>
      </c>
    </row>
    <row r="55" spans="3:5" x14ac:dyDescent="0.25">
      <c r="C55" s="1">
        <f t="shared" si="2"/>
        <v>51200</v>
      </c>
      <c r="D55" s="11">
        <f t="shared" si="0"/>
        <v>2.3644585607251876</v>
      </c>
      <c r="E55" s="11">
        <f t="shared" si="1"/>
        <v>2.3679585607251874</v>
      </c>
    </row>
    <row r="56" spans="3:5" x14ac:dyDescent="0.25">
      <c r="C56" s="1">
        <f t="shared" si="2"/>
        <v>52224</v>
      </c>
      <c r="D56" s="11">
        <f t="shared" si="0"/>
        <v>2.4118177319396912</v>
      </c>
      <c r="E56" s="11">
        <f t="shared" si="1"/>
        <v>2.415317731939691</v>
      </c>
    </row>
    <row r="57" spans="3:5" x14ac:dyDescent="0.25">
      <c r="C57" s="1">
        <f t="shared" si="2"/>
        <v>53248</v>
      </c>
      <c r="D57" s="11">
        <f t="shared" si="0"/>
        <v>2.4591769031541948</v>
      </c>
      <c r="E57" s="11">
        <f t="shared" si="1"/>
        <v>2.4626769031541946</v>
      </c>
    </row>
    <row r="58" spans="3:5" x14ac:dyDescent="0.25">
      <c r="C58" s="1">
        <f t="shared" si="2"/>
        <v>54272</v>
      </c>
      <c r="D58" s="11">
        <f t="shared" si="0"/>
        <v>2.5065360743686989</v>
      </c>
      <c r="E58" s="11">
        <f t="shared" si="1"/>
        <v>2.5100360743686987</v>
      </c>
    </row>
    <row r="59" spans="3:5" x14ac:dyDescent="0.25">
      <c r="C59" s="1">
        <f t="shared" si="2"/>
        <v>55296</v>
      </c>
      <c r="D59" s="11">
        <f t="shared" si="0"/>
        <v>2.5538952455832025</v>
      </c>
      <c r="E59" s="11">
        <f t="shared" si="1"/>
        <v>2.5573952455832023</v>
      </c>
    </row>
    <row r="60" spans="3:5" x14ac:dyDescent="0.25">
      <c r="C60" s="1">
        <f t="shared" si="2"/>
        <v>56320</v>
      </c>
      <c r="D60" s="11">
        <f t="shared" si="0"/>
        <v>2.6012544167977061</v>
      </c>
      <c r="E60" s="11">
        <f t="shared" si="1"/>
        <v>2.6047544167977059</v>
      </c>
    </row>
    <row r="61" spans="3:5" x14ac:dyDescent="0.25">
      <c r="C61" s="1">
        <f t="shared" si="2"/>
        <v>57344</v>
      </c>
      <c r="D61" s="11">
        <f t="shared" si="0"/>
        <v>2.6486135880122101</v>
      </c>
      <c r="E61" s="11">
        <f t="shared" si="1"/>
        <v>2.65211358801221</v>
      </c>
    </row>
    <row r="62" spans="3:5" x14ac:dyDescent="0.25">
      <c r="C62" s="1">
        <f t="shared" si="2"/>
        <v>58368</v>
      </c>
      <c r="D62" s="11">
        <f t="shared" si="0"/>
        <v>2.6959727592267138</v>
      </c>
      <c r="E62" s="11">
        <f t="shared" si="1"/>
        <v>2.6994727592267136</v>
      </c>
    </row>
    <row r="63" spans="3:5" x14ac:dyDescent="0.25">
      <c r="C63" s="1">
        <f t="shared" si="2"/>
        <v>59392</v>
      </c>
      <c r="D63" s="11">
        <f t="shared" si="0"/>
        <v>2.7433319304412174</v>
      </c>
      <c r="E63" s="11">
        <f t="shared" si="1"/>
        <v>2.7468319304412172</v>
      </c>
    </row>
    <row r="64" spans="3:5" x14ac:dyDescent="0.25">
      <c r="C64" s="1">
        <f t="shared" si="2"/>
        <v>60416</v>
      </c>
      <c r="D64" s="11">
        <f t="shared" si="0"/>
        <v>2.790691101655721</v>
      </c>
      <c r="E64" s="11">
        <f t="shared" si="1"/>
        <v>2.7941911016557208</v>
      </c>
    </row>
    <row r="65" spans="3:5" x14ac:dyDescent="0.25">
      <c r="C65" s="1">
        <f t="shared" si="2"/>
        <v>61440</v>
      </c>
      <c r="D65" s="11">
        <f t="shared" si="0"/>
        <v>2.838050272870225</v>
      </c>
      <c r="E65" s="11">
        <f t="shared" si="1"/>
        <v>2.8415502728702249</v>
      </c>
    </row>
    <row r="66" spans="3:5" x14ac:dyDescent="0.25">
      <c r="C66" s="1">
        <f t="shared" si="2"/>
        <v>62464</v>
      </c>
      <c r="D66" s="11">
        <f t="shared" si="0"/>
        <v>2.8854094440847287</v>
      </c>
      <c r="E66" s="11">
        <f t="shared" si="1"/>
        <v>2.8889094440847285</v>
      </c>
    </row>
    <row r="67" spans="3:5" x14ac:dyDescent="0.25">
      <c r="C67" s="1">
        <f t="shared" si="2"/>
        <v>63488</v>
      </c>
      <c r="D67" s="11">
        <f t="shared" si="0"/>
        <v>2.9327686152992323</v>
      </c>
      <c r="E67" s="11">
        <f t="shared" si="1"/>
        <v>2.9362686152992321</v>
      </c>
    </row>
    <row r="68" spans="3:5" x14ac:dyDescent="0.25">
      <c r="C68" s="1">
        <f t="shared" si="2"/>
        <v>64512</v>
      </c>
      <c r="D68" s="11">
        <f t="shared" si="0"/>
        <v>2.9801277865137363</v>
      </c>
      <c r="E68" s="11">
        <f t="shared" si="1"/>
        <v>2.9836277865137362</v>
      </c>
    </row>
    <row r="69" spans="3:5" x14ac:dyDescent="0.25">
      <c r="C69" s="1">
        <f>C68+1024</f>
        <v>65536</v>
      </c>
      <c r="D69" s="11">
        <f>(C69/$A$6)-$A$7</f>
        <v>3.0274869577282399</v>
      </c>
      <c r="E69" s="11">
        <f t="shared" si="1"/>
        <v>3.0309869577282398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A8A7C-052A-4C38-B786-EB56971E17D4}">
  <dimension ref="A4:D69"/>
  <sheetViews>
    <sheetView workbookViewId="0">
      <selection activeCell="K41" sqref="K41"/>
    </sheetView>
  </sheetViews>
  <sheetFormatPr defaultRowHeight="15" x14ac:dyDescent="0.25"/>
  <cols>
    <col min="1" max="1" width="30.5703125" customWidth="1"/>
    <col min="3" max="3" width="13" style="1" customWidth="1"/>
    <col min="4" max="4" width="19.5703125" style="1" customWidth="1"/>
  </cols>
  <sheetData>
    <row r="4" spans="1:4" x14ac:dyDescent="0.25">
      <c r="A4" s="14" t="s">
        <v>97</v>
      </c>
      <c r="C4" s="1" t="s">
        <v>54</v>
      </c>
      <c r="D4" s="1" t="s">
        <v>100</v>
      </c>
    </row>
    <row r="5" spans="1:4" x14ac:dyDescent="0.25">
      <c r="C5" s="1">
        <v>0</v>
      </c>
      <c r="D5" s="1">
        <f>C5/$A$6</f>
        <v>0</v>
      </c>
    </row>
    <row r="6" spans="1:4" x14ac:dyDescent="0.25">
      <c r="A6" s="1">
        <v>33944</v>
      </c>
      <c r="C6" s="1">
        <f>C5+1024</f>
        <v>1024</v>
      </c>
      <c r="D6" s="11">
        <f t="shared" ref="D6:D69" si="0">C6/$A$6</f>
        <v>3.0167334433184069E-2</v>
      </c>
    </row>
    <row r="7" spans="1:4" x14ac:dyDescent="0.25">
      <c r="A7" s="1">
        <v>3.0999999999999999E-3</v>
      </c>
      <c r="C7" s="1">
        <f t="shared" ref="C7:C67" si="1">C6+1024</f>
        <v>2048</v>
      </c>
      <c r="D7" s="11">
        <f t="shared" si="0"/>
        <v>6.0334668866368138E-2</v>
      </c>
    </row>
    <row r="8" spans="1:4" x14ac:dyDescent="0.25">
      <c r="C8" s="1">
        <f t="shared" si="1"/>
        <v>3072</v>
      </c>
      <c r="D8" s="11">
        <f t="shared" si="0"/>
        <v>9.05020032995522E-2</v>
      </c>
    </row>
    <row r="9" spans="1:4" x14ac:dyDescent="0.25">
      <c r="C9" s="1">
        <f t="shared" si="1"/>
        <v>4096</v>
      </c>
      <c r="D9" s="11">
        <f t="shared" si="0"/>
        <v>0.12066933773273628</v>
      </c>
    </row>
    <row r="10" spans="1:4" x14ac:dyDescent="0.25">
      <c r="C10" s="1">
        <f t="shared" si="1"/>
        <v>5120</v>
      </c>
      <c r="D10" s="11">
        <f t="shared" si="0"/>
        <v>0.15083667216592034</v>
      </c>
    </row>
    <row r="11" spans="1:4" x14ac:dyDescent="0.25">
      <c r="C11" s="1">
        <f t="shared" si="1"/>
        <v>6144</v>
      </c>
      <c r="D11" s="11">
        <f t="shared" si="0"/>
        <v>0.1810040065991044</v>
      </c>
    </row>
    <row r="12" spans="1:4" x14ac:dyDescent="0.25">
      <c r="C12" s="1">
        <f t="shared" si="1"/>
        <v>7168</v>
      </c>
      <c r="D12" s="11">
        <f t="shared" si="0"/>
        <v>0.21117134103228846</v>
      </c>
    </row>
    <row r="13" spans="1:4" x14ac:dyDescent="0.25">
      <c r="C13" s="1">
        <f t="shared" si="1"/>
        <v>8192</v>
      </c>
      <c r="D13" s="11">
        <f t="shared" si="0"/>
        <v>0.24133867546547255</v>
      </c>
    </row>
    <row r="14" spans="1:4" x14ac:dyDescent="0.25">
      <c r="C14" s="1">
        <f t="shared" si="1"/>
        <v>9216</v>
      </c>
      <c r="D14" s="11">
        <f t="shared" si="0"/>
        <v>0.27150600989865659</v>
      </c>
    </row>
    <row r="15" spans="1:4" x14ac:dyDescent="0.25">
      <c r="C15" s="1">
        <f t="shared" si="1"/>
        <v>10240</v>
      </c>
      <c r="D15" s="11">
        <f t="shared" si="0"/>
        <v>0.30167334433184068</v>
      </c>
    </row>
    <row r="16" spans="1:4" x14ac:dyDescent="0.25">
      <c r="C16" s="1">
        <f t="shared" si="1"/>
        <v>11264</v>
      </c>
      <c r="D16" s="11">
        <f t="shared" si="0"/>
        <v>0.33184067876502477</v>
      </c>
    </row>
    <row r="17" spans="3:4" x14ac:dyDescent="0.25">
      <c r="C17" s="1">
        <f t="shared" si="1"/>
        <v>12288</v>
      </c>
      <c r="D17" s="11">
        <f t="shared" si="0"/>
        <v>0.3620080131982088</v>
      </c>
    </row>
    <row r="18" spans="3:4" x14ac:dyDescent="0.25">
      <c r="C18" s="1">
        <f t="shared" si="1"/>
        <v>13312</v>
      </c>
      <c r="D18" s="11">
        <f t="shared" si="0"/>
        <v>0.39217534763139289</v>
      </c>
    </row>
    <row r="19" spans="3:4" x14ac:dyDescent="0.25">
      <c r="C19" s="1">
        <f t="shared" si="1"/>
        <v>14336</v>
      </c>
      <c r="D19" s="11">
        <f t="shared" si="0"/>
        <v>0.42234268206457692</v>
      </c>
    </row>
    <row r="20" spans="3:4" x14ac:dyDescent="0.25">
      <c r="C20" s="1">
        <f t="shared" si="1"/>
        <v>15360</v>
      </c>
      <c r="D20" s="11">
        <f t="shared" si="0"/>
        <v>0.45251001649776101</v>
      </c>
    </row>
    <row r="21" spans="3:4" x14ac:dyDescent="0.25">
      <c r="C21" s="1">
        <f t="shared" si="1"/>
        <v>16384</v>
      </c>
      <c r="D21" s="11">
        <f t="shared" si="0"/>
        <v>0.4826773509309451</v>
      </c>
    </row>
    <row r="22" spans="3:4" x14ac:dyDescent="0.25">
      <c r="C22" s="1">
        <f t="shared" si="1"/>
        <v>17408</v>
      </c>
      <c r="D22" s="11">
        <f t="shared" si="0"/>
        <v>0.51284468536412919</v>
      </c>
    </row>
    <row r="23" spans="3:4" x14ac:dyDescent="0.25">
      <c r="C23" s="1">
        <f t="shared" si="1"/>
        <v>18432</v>
      </c>
      <c r="D23" s="11">
        <f t="shared" si="0"/>
        <v>0.54301201979731317</v>
      </c>
    </row>
    <row r="24" spans="3:4" x14ac:dyDescent="0.25">
      <c r="C24" s="1">
        <f t="shared" si="1"/>
        <v>19456</v>
      </c>
      <c r="D24" s="11">
        <f t="shared" si="0"/>
        <v>0.57317935423049726</v>
      </c>
    </row>
    <row r="25" spans="3:4" x14ac:dyDescent="0.25">
      <c r="C25" s="1">
        <f t="shared" si="1"/>
        <v>20480</v>
      </c>
      <c r="D25" s="11">
        <f t="shared" si="0"/>
        <v>0.60334668866368135</v>
      </c>
    </row>
    <row r="26" spans="3:4" x14ac:dyDescent="0.25">
      <c r="C26" s="1">
        <f t="shared" si="1"/>
        <v>21504</v>
      </c>
      <c r="D26" s="11">
        <f t="shared" si="0"/>
        <v>0.63351402309686544</v>
      </c>
    </row>
    <row r="27" spans="3:4" x14ac:dyDescent="0.25">
      <c r="C27" s="1">
        <f t="shared" si="1"/>
        <v>22528</v>
      </c>
      <c r="D27" s="11">
        <f t="shared" si="0"/>
        <v>0.66368135753004953</v>
      </c>
    </row>
    <row r="28" spans="3:4" x14ac:dyDescent="0.25">
      <c r="C28" s="1">
        <f t="shared" si="1"/>
        <v>23552</v>
      </c>
      <c r="D28" s="11">
        <f t="shared" si="0"/>
        <v>0.69384869196323351</v>
      </c>
    </row>
    <row r="29" spans="3:4" x14ac:dyDescent="0.25">
      <c r="C29" s="1">
        <f t="shared" si="1"/>
        <v>24576</v>
      </c>
      <c r="D29" s="11">
        <f t="shared" si="0"/>
        <v>0.7240160263964176</v>
      </c>
    </row>
    <row r="30" spans="3:4" x14ac:dyDescent="0.25">
      <c r="C30" s="1">
        <f t="shared" si="1"/>
        <v>25600</v>
      </c>
      <c r="D30" s="11">
        <f t="shared" si="0"/>
        <v>0.75418336082960169</v>
      </c>
    </row>
    <row r="31" spans="3:4" x14ac:dyDescent="0.25">
      <c r="C31" s="1">
        <f t="shared" si="1"/>
        <v>26624</v>
      </c>
      <c r="D31" s="11">
        <f t="shared" si="0"/>
        <v>0.78435069526278578</v>
      </c>
    </row>
    <row r="32" spans="3:4" x14ac:dyDescent="0.25">
      <c r="C32" s="1">
        <f t="shared" si="1"/>
        <v>27648</v>
      </c>
      <c r="D32" s="11">
        <f t="shared" si="0"/>
        <v>0.81451802969596987</v>
      </c>
    </row>
    <row r="33" spans="3:4" x14ac:dyDescent="0.25">
      <c r="C33" s="1">
        <f t="shared" si="1"/>
        <v>28672</v>
      </c>
      <c r="D33" s="11">
        <f t="shared" si="0"/>
        <v>0.84468536412915385</v>
      </c>
    </row>
    <row r="34" spans="3:4" x14ac:dyDescent="0.25">
      <c r="C34" s="1">
        <f t="shared" si="1"/>
        <v>29696</v>
      </c>
      <c r="D34" s="11">
        <f t="shared" si="0"/>
        <v>0.87485269856233794</v>
      </c>
    </row>
    <row r="35" spans="3:4" x14ac:dyDescent="0.25">
      <c r="C35" s="1">
        <f t="shared" si="1"/>
        <v>30720</v>
      </c>
      <c r="D35" s="11">
        <f t="shared" si="0"/>
        <v>0.90502003299552203</v>
      </c>
    </row>
    <row r="36" spans="3:4" x14ac:dyDescent="0.25">
      <c r="C36" s="1">
        <f t="shared" si="1"/>
        <v>31744</v>
      </c>
      <c r="D36" s="11">
        <f t="shared" si="0"/>
        <v>0.93518736742870612</v>
      </c>
    </row>
    <row r="37" spans="3:4" x14ac:dyDescent="0.25">
      <c r="C37" s="1">
        <f t="shared" si="1"/>
        <v>32768</v>
      </c>
      <c r="D37" s="11">
        <f t="shared" si="0"/>
        <v>0.96535470186189021</v>
      </c>
    </row>
    <row r="38" spans="3:4" x14ac:dyDescent="0.25">
      <c r="C38" s="1">
        <f t="shared" si="1"/>
        <v>33792</v>
      </c>
      <c r="D38" s="11">
        <f t="shared" si="0"/>
        <v>0.99552203629507419</v>
      </c>
    </row>
    <row r="39" spans="3:4" x14ac:dyDescent="0.25">
      <c r="C39" s="1">
        <f t="shared" si="1"/>
        <v>34816</v>
      </c>
      <c r="D39" s="11">
        <f t="shared" si="0"/>
        <v>1.0256893707282584</v>
      </c>
    </row>
    <row r="40" spans="3:4" x14ac:dyDescent="0.25">
      <c r="C40" s="1">
        <f t="shared" si="1"/>
        <v>35840</v>
      </c>
      <c r="D40" s="11">
        <f t="shared" si="0"/>
        <v>1.0558567051614425</v>
      </c>
    </row>
    <row r="41" spans="3:4" x14ac:dyDescent="0.25">
      <c r="C41" s="1">
        <f t="shared" si="1"/>
        <v>36864</v>
      </c>
      <c r="D41" s="11">
        <f t="shared" si="0"/>
        <v>1.0860240395946263</v>
      </c>
    </row>
    <row r="42" spans="3:4" x14ac:dyDescent="0.25">
      <c r="C42" s="1">
        <f t="shared" si="1"/>
        <v>37888</v>
      </c>
      <c r="D42" s="11">
        <f t="shared" si="0"/>
        <v>1.1161913740278104</v>
      </c>
    </row>
    <row r="43" spans="3:4" x14ac:dyDescent="0.25">
      <c r="C43" s="1">
        <f t="shared" si="1"/>
        <v>38912</v>
      </c>
      <c r="D43" s="11">
        <f t="shared" si="0"/>
        <v>1.1463587084609945</v>
      </c>
    </row>
    <row r="44" spans="3:4" x14ac:dyDescent="0.25">
      <c r="C44" s="1">
        <f t="shared" si="1"/>
        <v>39936</v>
      </c>
      <c r="D44" s="11">
        <f t="shared" si="0"/>
        <v>1.1765260428941786</v>
      </c>
    </row>
    <row r="45" spans="3:4" x14ac:dyDescent="0.25">
      <c r="C45" s="1">
        <f t="shared" si="1"/>
        <v>40960</v>
      </c>
      <c r="D45" s="11">
        <f t="shared" si="0"/>
        <v>1.2066933773273627</v>
      </c>
    </row>
    <row r="46" spans="3:4" x14ac:dyDescent="0.25">
      <c r="C46" s="1">
        <f t="shared" si="1"/>
        <v>41984</v>
      </c>
      <c r="D46" s="11">
        <f t="shared" si="0"/>
        <v>1.2368607117605468</v>
      </c>
    </row>
    <row r="47" spans="3:4" x14ac:dyDescent="0.25">
      <c r="C47" s="1">
        <f t="shared" si="1"/>
        <v>43008</v>
      </c>
      <c r="D47" s="11">
        <f t="shared" si="0"/>
        <v>1.2670280461937309</v>
      </c>
    </row>
    <row r="48" spans="3:4" x14ac:dyDescent="0.25">
      <c r="C48" s="1">
        <f t="shared" si="1"/>
        <v>44032</v>
      </c>
      <c r="D48" s="11">
        <f t="shared" si="0"/>
        <v>1.297195380626915</v>
      </c>
    </row>
    <row r="49" spans="3:4" x14ac:dyDescent="0.25">
      <c r="C49" s="1">
        <f t="shared" si="1"/>
        <v>45056</v>
      </c>
      <c r="D49" s="11">
        <f t="shared" si="0"/>
        <v>1.3273627150600991</v>
      </c>
    </row>
    <row r="50" spans="3:4" x14ac:dyDescent="0.25">
      <c r="C50" s="1">
        <f t="shared" si="1"/>
        <v>46080</v>
      </c>
      <c r="D50" s="11">
        <f t="shared" si="0"/>
        <v>1.3575300494932832</v>
      </c>
    </row>
    <row r="51" spans="3:4" x14ac:dyDescent="0.25">
      <c r="C51" s="1">
        <f t="shared" si="1"/>
        <v>47104</v>
      </c>
      <c r="D51" s="11">
        <f t="shared" si="0"/>
        <v>1.387697383926467</v>
      </c>
    </row>
    <row r="52" spans="3:4" x14ac:dyDescent="0.25">
      <c r="C52" s="1">
        <f t="shared" si="1"/>
        <v>48128</v>
      </c>
      <c r="D52" s="11">
        <f t="shared" si="0"/>
        <v>1.4178647183596511</v>
      </c>
    </row>
    <row r="53" spans="3:4" x14ac:dyDescent="0.25">
      <c r="C53" s="1">
        <f t="shared" si="1"/>
        <v>49152</v>
      </c>
      <c r="D53" s="11">
        <f t="shared" si="0"/>
        <v>1.4480320527928352</v>
      </c>
    </row>
    <row r="54" spans="3:4" x14ac:dyDescent="0.25">
      <c r="C54" s="1">
        <f t="shared" si="1"/>
        <v>50176</v>
      </c>
      <c r="D54" s="11">
        <f t="shared" si="0"/>
        <v>1.4781993872260193</v>
      </c>
    </row>
    <row r="55" spans="3:4" x14ac:dyDescent="0.25">
      <c r="C55" s="1">
        <f t="shared" si="1"/>
        <v>51200</v>
      </c>
      <c r="D55" s="11">
        <f t="shared" si="0"/>
        <v>1.5083667216592034</v>
      </c>
    </row>
    <row r="56" spans="3:4" x14ac:dyDescent="0.25">
      <c r="C56" s="1">
        <f t="shared" si="1"/>
        <v>52224</v>
      </c>
      <c r="D56" s="11">
        <f t="shared" si="0"/>
        <v>1.5385340560923875</v>
      </c>
    </row>
    <row r="57" spans="3:4" x14ac:dyDescent="0.25">
      <c r="C57" s="1">
        <f t="shared" si="1"/>
        <v>53248</v>
      </c>
      <c r="D57" s="11">
        <f t="shared" si="0"/>
        <v>1.5687013905255716</v>
      </c>
    </row>
    <row r="58" spans="3:4" x14ac:dyDescent="0.25">
      <c r="C58" s="1">
        <f t="shared" si="1"/>
        <v>54272</v>
      </c>
      <c r="D58" s="11">
        <f t="shared" si="0"/>
        <v>1.5988687249587556</v>
      </c>
    </row>
    <row r="59" spans="3:4" x14ac:dyDescent="0.25">
      <c r="C59" s="1">
        <f t="shared" si="1"/>
        <v>55296</v>
      </c>
      <c r="D59" s="11">
        <f t="shared" si="0"/>
        <v>1.6290360593919397</v>
      </c>
    </row>
    <row r="60" spans="3:4" x14ac:dyDescent="0.25">
      <c r="C60" s="1">
        <f t="shared" si="1"/>
        <v>56320</v>
      </c>
      <c r="D60" s="11">
        <f t="shared" si="0"/>
        <v>1.6592033938251238</v>
      </c>
    </row>
    <row r="61" spans="3:4" x14ac:dyDescent="0.25">
      <c r="C61" s="1">
        <f t="shared" si="1"/>
        <v>57344</v>
      </c>
      <c r="D61" s="11">
        <f t="shared" si="0"/>
        <v>1.6893707282583077</v>
      </c>
    </row>
    <row r="62" spans="3:4" x14ac:dyDescent="0.25">
      <c r="C62" s="1">
        <f t="shared" si="1"/>
        <v>58368</v>
      </c>
      <c r="D62" s="11">
        <f t="shared" si="0"/>
        <v>1.7195380626914918</v>
      </c>
    </row>
    <row r="63" spans="3:4" x14ac:dyDescent="0.25">
      <c r="C63" s="1">
        <f t="shared" si="1"/>
        <v>59392</v>
      </c>
      <c r="D63" s="11">
        <f t="shared" si="0"/>
        <v>1.7497053971246759</v>
      </c>
    </row>
    <row r="64" spans="3:4" x14ac:dyDescent="0.25">
      <c r="C64" s="1">
        <f t="shared" si="1"/>
        <v>60416</v>
      </c>
      <c r="D64" s="11">
        <f t="shared" si="0"/>
        <v>1.77987273155786</v>
      </c>
    </row>
    <row r="65" spans="3:4" x14ac:dyDescent="0.25">
      <c r="C65" s="1">
        <f t="shared" si="1"/>
        <v>61440</v>
      </c>
      <c r="D65" s="11">
        <f t="shared" si="0"/>
        <v>1.8100400659910441</v>
      </c>
    </row>
    <row r="66" spans="3:4" x14ac:dyDescent="0.25">
      <c r="C66" s="1">
        <f t="shared" si="1"/>
        <v>62464</v>
      </c>
      <c r="D66" s="11">
        <f t="shared" si="0"/>
        <v>1.8402074004242281</v>
      </c>
    </row>
    <row r="67" spans="3:4" x14ac:dyDescent="0.25">
      <c r="C67" s="1">
        <f t="shared" si="1"/>
        <v>63488</v>
      </c>
      <c r="D67" s="11">
        <f t="shared" si="0"/>
        <v>1.8703747348574122</v>
      </c>
    </row>
    <row r="68" spans="3:4" x14ac:dyDescent="0.25">
      <c r="C68" s="1">
        <f>C67+1024</f>
        <v>64512</v>
      </c>
      <c r="D68" s="11">
        <f t="shared" si="0"/>
        <v>1.9005420692905963</v>
      </c>
    </row>
    <row r="69" spans="3:4" x14ac:dyDescent="0.25">
      <c r="C69" s="1">
        <f>C68+1024</f>
        <v>65536</v>
      </c>
      <c r="D69" s="11">
        <f t="shared" si="0"/>
        <v>1.9307094037237804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777F1-87FD-4B20-A2CB-1215133FD232}">
  <dimension ref="A4:D69"/>
  <sheetViews>
    <sheetView tabSelected="1" workbookViewId="0">
      <selection activeCell="K42" sqref="K42"/>
    </sheetView>
  </sheetViews>
  <sheetFormatPr defaultRowHeight="15" x14ac:dyDescent="0.25"/>
  <cols>
    <col min="1" max="1" width="27.42578125" customWidth="1"/>
    <col min="3" max="3" width="13.140625" style="1" customWidth="1"/>
    <col min="4" max="4" width="16" style="1" customWidth="1"/>
  </cols>
  <sheetData>
    <row r="4" spans="1:4" x14ac:dyDescent="0.25">
      <c r="A4" s="14" t="s">
        <v>96</v>
      </c>
      <c r="C4" s="1" t="s">
        <v>54</v>
      </c>
      <c r="D4" s="1" t="s">
        <v>100</v>
      </c>
    </row>
    <row r="5" spans="1:4" x14ac:dyDescent="0.25">
      <c r="C5" s="1">
        <v>0</v>
      </c>
      <c r="D5" s="1">
        <f>C5/$A$6</f>
        <v>0</v>
      </c>
    </row>
    <row r="6" spans="1:4" x14ac:dyDescent="0.25">
      <c r="A6" s="1">
        <v>53220</v>
      </c>
      <c r="C6" s="1">
        <f>C5+1024</f>
        <v>1024</v>
      </c>
      <c r="D6" s="11">
        <f t="shared" ref="D6:D69" si="0">C6/$A$6</f>
        <v>1.9240886884629837E-2</v>
      </c>
    </row>
    <row r="7" spans="1:4" x14ac:dyDescent="0.25">
      <c r="A7" s="1">
        <v>1.15E-3</v>
      </c>
      <c r="C7" s="1">
        <f t="shared" ref="C7:C69" si="1">C6+1024</f>
        <v>2048</v>
      </c>
      <c r="D7" s="11">
        <f t="shared" si="0"/>
        <v>3.8481773769259674E-2</v>
      </c>
    </row>
    <row r="8" spans="1:4" x14ac:dyDescent="0.25">
      <c r="C8" s="1">
        <f t="shared" si="1"/>
        <v>3072</v>
      </c>
      <c r="D8" s="11">
        <f t="shared" si="0"/>
        <v>5.7722660653889514E-2</v>
      </c>
    </row>
    <row r="9" spans="1:4" x14ac:dyDescent="0.25">
      <c r="C9" s="1">
        <f t="shared" si="1"/>
        <v>4096</v>
      </c>
      <c r="D9" s="11">
        <f t="shared" si="0"/>
        <v>7.6963547538519347E-2</v>
      </c>
    </row>
    <row r="10" spans="1:4" x14ac:dyDescent="0.25">
      <c r="C10" s="1">
        <f t="shared" si="1"/>
        <v>5120</v>
      </c>
      <c r="D10" s="11">
        <f t="shared" si="0"/>
        <v>9.6204434423149188E-2</v>
      </c>
    </row>
    <row r="11" spans="1:4" x14ac:dyDescent="0.25">
      <c r="C11" s="1">
        <f t="shared" si="1"/>
        <v>6144</v>
      </c>
      <c r="D11" s="11">
        <f t="shared" si="0"/>
        <v>0.11544532130777903</v>
      </c>
    </row>
    <row r="12" spans="1:4" x14ac:dyDescent="0.25">
      <c r="C12" s="1">
        <f t="shared" si="1"/>
        <v>7168</v>
      </c>
      <c r="D12" s="11">
        <f t="shared" si="0"/>
        <v>0.13468620819240887</v>
      </c>
    </row>
    <row r="13" spans="1:4" x14ac:dyDescent="0.25">
      <c r="C13" s="1">
        <f t="shared" si="1"/>
        <v>8192</v>
      </c>
      <c r="D13" s="11">
        <f t="shared" si="0"/>
        <v>0.15392709507703869</v>
      </c>
    </row>
    <row r="14" spans="1:4" x14ac:dyDescent="0.25">
      <c r="C14" s="1">
        <f t="shared" si="1"/>
        <v>9216</v>
      </c>
      <c r="D14" s="11">
        <f t="shared" si="0"/>
        <v>0.17316798196166855</v>
      </c>
    </row>
    <row r="15" spans="1:4" x14ac:dyDescent="0.25">
      <c r="C15" s="1">
        <f t="shared" si="1"/>
        <v>10240</v>
      </c>
      <c r="D15" s="11">
        <f t="shared" si="0"/>
        <v>0.19240886884629838</v>
      </c>
    </row>
    <row r="16" spans="1:4" x14ac:dyDescent="0.25">
      <c r="C16" s="1">
        <f t="shared" si="1"/>
        <v>11264</v>
      </c>
      <c r="D16" s="11">
        <f t="shared" si="0"/>
        <v>0.21164975573092823</v>
      </c>
    </row>
    <row r="17" spans="3:4" x14ac:dyDescent="0.25">
      <c r="C17" s="1">
        <f t="shared" si="1"/>
        <v>12288</v>
      </c>
      <c r="D17" s="11">
        <f t="shared" si="0"/>
        <v>0.23089064261555806</v>
      </c>
    </row>
    <row r="18" spans="3:4" x14ac:dyDescent="0.25">
      <c r="C18" s="1">
        <f t="shared" si="1"/>
        <v>13312</v>
      </c>
      <c r="D18" s="11">
        <f t="shared" si="0"/>
        <v>0.25013152950018791</v>
      </c>
    </row>
    <row r="19" spans="3:4" x14ac:dyDescent="0.25">
      <c r="C19" s="1">
        <f t="shared" si="1"/>
        <v>14336</v>
      </c>
      <c r="D19" s="11">
        <f t="shared" si="0"/>
        <v>0.26937241638481774</v>
      </c>
    </row>
    <row r="20" spans="3:4" x14ac:dyDescent="0.25">
      <c r="C20" s="1">
        <f t="shared" si="1"/>
        <v>15360</v>
      </c>
      <c r="D20" s="11">
        <f t="shared" si="0"/>
        <v>0.28861330326944756</v>
      </c>
    </row>
    <row r="21" spans="3:4" x14ac:dyDescent="0.25">
      <c r="C21" s="1">
        <f t="shared" si="1"/>
        <v>16384</v>
      </c>
      <c r="D21" s="11">
        <f t="shared" si="0"/>
        <v>0.30785419015407739</v>
      </c>
    </row>
    <row r="22" spans="3:4" x14ac:dyDescent="0.25">
      <c r="C22" s="1">
        <f t="shared" si="1"/>
        <v>17408</v>
      </c>
      <c r="D22" s="11">
        <f t="shared" si="0"/>
        <v>0.32709507703870727</v>
      </c>
    </row>
    <row r="23" spans="3:4" x14ac:dyDescent="0.25">
      <c r="C23" s="1">
        <f t="shared" si="1"/>
        <v>18432</v>
      </c>
      <c r="D23" s="11">
        <f t="shared" si="0"/>
        <v>0.3463359639233371</v>
      </c>
    </row>
    <row r="24" spans="3:4" x14ac:dyDescent="0.25">
      <c r="C24" s="1">
        <f t="shared" si="1"/>
        <v>19456</v>
      </c>
      <c r="D24" s="11">
        <f t="shared" si="0"/>
        <v>0.36557685080796692</v>
      </c>
    </row>
    <row r="25" spans="3:4" x14ac:dyDescent="0.25">
      <c r="C25" s="1">
        <f t="shared" si="1"/>
        <v>20480</v>
      </c>
      <c r="D25" s="11">
        <f t="shared" si="0"/>
        <v>0.38481773769259675</v>
      </c>
    </row>
    <row r="26" spans="3:4" x14ac:dyDescent="0.25">
      <c r="C26" s="1">
        <f t="shared" si="1"/>
        <v>21504</v>
      </c>
      <c r="D26" s="11">
        <f t="shared" si="0"/>
        <v>0.40405862457722663</v>
      </c>
    </row>
    <row r="27" spans="3:4" x14ac:dyDescent="0.25">
      <c r="C27" s="1">
        <f t="shared" si="1"/>
        <v>22528</v>
      </c>
      <c r="D27" s="11">
        <f t="shared" si="0"/>
        <v>0.42329951146185646</v>
      </c>
    </row>
    <row r="28" spans="3:4" x14ac:dyDescent="0.25">
      <c r="C28" s="1">
        <f t="shared" si="1"/>
        <v>23552</v>
      </c>
      <c r="D28" s="11">
        <f t="shared" si="0"/>
        <v>0.44254039834648629</v>
      </c>
    </row>
    <row r="29" spans="3:4" x14ac:dyDescent="0.25">
      <c r="C29" s="1">
        <f t="shared" si="1"/>
        <v>24576</v>
      </c>
      <c r="D29" s="11">
        <f t="shared" si="0"/>
        <v>0.46178128523111611</v>
      </c>
    </row>
    <row r="30" spans="3:4" x14ac:dyDescent="0.25">
      <c r="C30" s="1">
        <f t="shared" si="1"/>
        <v>25600</v>
      </c>
      <c r="D30" s="11">
        <f t="shared" si="0"/>
        <v>0.48102217211574594</v>
      </c>
    </row>
    <row r="31" spans="3:4" x14ac:dyDescent="0.25">
      <c r="C31" s="1">
        <f t="shared" si="1"/>
        <v>26624</v>
      </c>
      <c r="D31" s="11">
        <f t="shared" si="0"/>
        <v>0.50026305900037582</v>
      </c>
    </row>
    <row r="32" spans="3:4" x14ac:dyDescent="0.25">
      <c r="C32" s="1">
        <f t="shared" si="1"/>
        <v>27648</v>
      </c>
      <c r="D32" s="11">
        <f t="shared" si="0"/>
        <v>0.51950394588500559</v>
      </c>
    </row>
    <row r="33" spans="3:4" x14ac:dyDescent="0.25">
      <c r="C33" s="1">
        <f t="shared" si="1"/>
        <v>28672</v>
      </c>
      <c r="D33" s="11">
        <f t="shared" si="0"/>
        <v>0.53874483276963547</v>
      </c>
    </row>
    <row r="34" spans="3:4" x14ac:dyDescent="0.25">
      <c r="C34" s="1">
        <f t="shared" si="1"/>
        <v>29696</v>
      </c>
      <c r="D34" s="11">
        <f t="shared" si="0"/>
        <v>0.55798571965426536</v>
      </c>
    </row>
    <row r="35" spans="3:4" x14ac:dyDescent="0.25">
      <c r="C35" s="1">
        <f t="shared" si="1"/>
        <v>30720</v>
      </c>
      <c r="D35" s="11">
        <f t="shared" si="0"/>
        <v>0.57722660653889513</v>
      </c>
    </row>
    <row r="36" spans="3:4" x14ac:dyDescent="0.25">
      <c r="C36" s="1">
        <f t="shared" si="1"/>
        <v>31744</v>
      </c>
      <c r="D36" s="11">
        <f t="shared" si="0"/>
        <v>0.59646749342352501</v>
      </c>
    </row>
    <row r="37" spans="3:4" x14ac:dyDescent="0.25">
      <c r="C37" s="1">
        <f t="shared" si="1"/>
        <v>32768</v>
      </c>
      <c r="D37" s="11">
        <f t="shared" si="0"/>
        <v>0.61570838030815478</v>
      </c>
    </row>
    <row r="38" spans="3:4" x14ac:dyDescent="0.25">
      <c r="C38" s="1">
        <f t="shared" si="1"/>
        <v>33792</v>
      </c>
      <c r="D38" s="11">
        <f t="shared" si="0"/>
        <v>0.63494926719278466</v>
      </c>
    </row>
    <row r="39" spans="3:4" x14ac:dyDescent="0.25">
      <c r="C39" s="1">
        <f t="shared" si="1"/>
        <v>34816</v>
      </c>
      <c r="D39" s="11">
        <f t="shared" si="0"/>
        <v>0.65419015407741454</v>
      </c>
    </row>
    <row r="40" spans="3:4" x14ac:dyDescent="0.25">
      <c r="C40" s="1">
        <f t="shared" si="1"/>
        <v>35840</v>
      </c>
      <c r="D40" s="11">
        <f t="shared" si="0"/>
        <v>0.67343104096204431</v>
      </c>
    </row>
    <row r="41" spans="3:4" x14ac:dyDescent="0.25">
      <c r="C41" s="1">
        <f t="shared" si="1"/>
        <v>36864</v>
      </c>
      <c r="D41" s="11">
        <f t="shared" si="0"/>
        <v>0.6926719278466742</v>
      </c>
    </row>
    <row r="42" spans="3:4" x14ac:dyDescent="0.25">
      <c r="C42" s="1">
        <f t="shared" si="1"/>
        <v>37888</v>
      </c>
      <c r="D42" s="11">
        <f t="shared" si="0"/>
        <v>0.71191281473130397</v>
      </c>
    </row>
    <row r="43" spans="3:4" x14ac:dyDescent="0.25">
      <c r="C43" s="1">
        <f t="shared" si="1"/>
        <v>38912</v>
      </c>
      <c r="D43" s="11">
        <f t="shared" si="0"/>
        <v>0.73115370161593385</v>
      </c>
    </row>
    <row r="44" spans="3:4" x14ac:dyDescent="0.25">
      <c r="C44" s="1">
        <f t="shared" si="1"/>
        <v>39936</v>
      </c>
      <c r="D44" s="11">
        <f t="shared" si="0"/>
        <v>0.75039458850056373</v>
      </c>
    </row>
    <row r="45" spans="3:4" x14ac:dyDescent="0.25">
      <c r="C45" s="1">
        <f t="shared" si="1"/>
        <v>40960</v>
      </c>
      <c r="D45" s="11">
        <f t="shared" si="0"/>
        <v>0.7696354753851935</v>
      </c>
    </row>
    <row r="46" spans="3:4" x14ac:dyDescent="0.25">
      <c r="C46" s="1">
        <f t="shared" si="1"/>
        <v>41984</v>
      </c>
      <c r="D46" s="11">
        <f t="shared" si="0"/>
        <v>0.78887636226982338</v>
      </c>
    </row>
    <row r="47" spans="3:4" x14ac:dyDescent="0.25">
      <c r="C47" s="1">
        <f t="shared" si="1"/>
        <v>43008</v>
      </c>
      <c r="D47" s="11">
        <f t="shared" si="0"/>
        <v>0.80811724915445327</v>
      </c>
    </row>
    <row r="48" spans="3:4" x14ac:dyDescent="0.25">
      <c r="C48" s="1">
        <f t="shared" si="1"/>
        <v>44032</v>
      </c>
      <c r="D48" s="11">
        <f t="shared" si="0"/>
        <v>0.82735813603908304</v>
      </c>
    </row>
    <row r="49" spans="3:4" x14ac:dyDescent="0.25">
      <c r="C49" s="1">
        <f t="shared" si="1"/>
        <v>45056</v>
      </c>
      <c r="D49" s="11">
        <f t="shared" si="0"/>
        <v>0.84659902292371292</v>
      </c>
    </row>
    <row r="50" spans="3:4" x14ac:dyDescent="0.25">
      <c r="C50" s="1">
        <f t="shared" si="1"/>
        <v>46080</v>
      </c>
      <c r="D50" s="11">
        <f t="shared" si="0"/>
        <v>0.86583990980834269</v>
      </c>
    </row>
    <row r="51" spans="3:4" x14ac:dyDescent="0.25">
      <c r="C51" s="1">
        <f t="shared" si="1"/>
        <v>47104</v>
      </c>
      <c r="D51" s="11">
        <f t="shared" si="0"/>
        <v>0.88508079669297257</v>
      </c>
    </row>
    <row r="52" spans="3:4" x14ac:dyDescent="0.25">
      <c r="C52" s="1">
        <f t="shared" si="1"/>
        <v>48128</v>
      </c>
      <c r="D52" s="11">
        <f t="shared" si="0"/>
        <v>0.90432168357760245</v>
      </c>
    </row>
    <row r="53" spans="3:4" x14ac:dyDescent="0.25">
      <c r="C53" s="1">
        <f t="shared" si="1"/>
        <v>49152</v>
      </c>
      <c r="D53" s="11">
        <f t="shared" si="0"/>
        <v>0.92356257046223222</v>
      </c>
    </row>
    <row r="54" spans="3:4" x14ac:dyDescent="0.25">
      <c r="C54" s="1">
        <f t="shared" si="1"/>
        <v>50176</v>
      </c>
      <c r="D54" s="11">
        <f t="shared" si="0"/>
        <v>0.94280345734686211</v>
      </c>
    </row>
    <row r="55" spans="3:4" x14ac:dyDescent="0.25">
      <c r="C55" s="1">
        <f t="shared" si="1"/>
        <v>51200</v>
      </c>
      <c r="D55" s="11">
        <f t="shared" si="0"/>
        <v>0.96204434423149188</v>
      </c>
    </row>
    <row r="56" spans="3:4" x14ac:dyDescent="0.25">
      <c r="C56" s="1">
        <f t="shared" si="1"/>
        <v>52224</v>
      </c>
      <c r="D56" s="11">
        <f t="shared" si="0"/>
        <v>0.98128523111612176</v>
      </c>
    </row>
    <row r="57" spans="3:4" x14ac:dyDescent="0.25">
      <c r="C57" s="1">
        <f t="shared" si="1"/>
        <v>53248</v>
      </c>
      <c r="D57" s="11">
        <f t="shared" si="0"/>
        <v>1.0005261180007516</v>
      </c>
    </row>
    <row r="58" spans="3:4" x14ac:dyDescent="0.25">
      <c r="C58" s="1">
        <f t="shared" si="1"/>
        <v>54272</v>
      </c>
      <c r="D58" s="11">
        <f t="shared" si="0"/>
        <v>1.0197670048853815</v>
      </c>
    </row>
    <row r="59" spans="3:4" x14ac:dyDescent="0.25">
      <c r="C59" s="1">
        <f t="shared" si="1"/>
        <v>55296</v>
      </c>
      <c r="D59" s="11">
        <f t="shared" si="0"/>
        <v>1.0390078917700112</v>
      </c>
    </row>
    <row r="60" spans="3:4" x14ac:dyDescent="0.25">
      <c r="C60" s="1">
        <f t="shared" si="1"/>
        <v>56320</v>
      </c>
      <c r="D60" s="11">
        <f t="shared" si="0"/>
        <v>1.0582487786546411</v>
      </c>
    </row>
    <row r="61" spans="3:4" x14ac:dyDescent="0.25">
      <c r="C61" s="1">
        <f t="shared" si="1"/>
        <v>57344</v>
      </c>
      <c r="D61" s="11">
        <f t="shared" si="0"/>
        <v>1.0774896655392709</v>
      </c>
    </row>
    <row r="62" spans="3:4" x14ac:dyDescent="0.25">
      <c r="C62" s="1">
        <f t="shared" si="1"/>
        <v>58368</v>
      </c>
      <c r="D62" s="11">
        <f t="shared" si="0"/>
        <v>1.0967305524239008</v>
      </c>
    </row>
    <row r="63" spans="3:4" x14ac:dyDescent="0.25">
      <c r="C63" s="1">
        <f t="shared" si="1"/>
        <v>59392</v>
      </c>
      <c r="D63" s="11">
        <f t="shared" si="0"/>
        <v>1.1159714393085307</v>
      </c>
    </row>
    <row r="64" spans="3:4" x14ac:dyDescent="0.25">
      <c r="C64" s="1">
        <f t="shared" si="1"/>
        <v>60416</v>
      </c>
      <c r="D64" s="11">
        <f t="shared" si="0"/>
        <v>1.1352123261931604</v>
      </c>
    </row>
    <row r="65" spans="3:4" x14ac:dyDescent="0.25">
      <c r="C65" s="1">
        <f t="shared" si="1"/>
        <v>61440</v>
      </c>
      <c r="D65" s="11">
        <f t="shared" si="0"/>
        <v>1.1544532130777903</v>
      </c>
    </row>
    <row r="66" spans="3:4" x14ac:dyDescent="0.25">
      <c r="C66" s="1">
        <f t="shared" si="1"/>
        <v>62464</v>
      </c>
      <c r="D66" s="11">
        <f t="shared" si="0"/>
        <v>1.1736940999624201</v>
      </c>
    </row>
    <row r="67" spans="3:4" x14ac:dyDescent="0.25">
      <c r="C67" s="1">
        <f t="shared" si="1"/>
        <v>63488</v>
      </c>
      <c r="D67" s="11">
        <f t="shared" si="0"/>
        <v>1.19293498684705</v>
      </c>
    </row>
    <row r="68" spans="3:4" x14ac:dyDescent="0.25">
      <c r="C68" s="1">
        <f t="shared" si="1"/>
        <v>64512</v>
      </c>
      <c r="D68" s="11">
        <f t="shared" si="0"/>
        <v>1.2121758737316799</v>
      </c>
    </row>
    <row r="69" spans="3:4" x14ac:dyDescent="0.25">
      <c r="C69" s="1">
        <f t="shared" si="1"/>
        <v>65536</v>
      </c>
      <c r="D69" s="11">
        <f t="shared" si="0"/>
        <v>1.2314167606163096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1-Load Data</vt:lpstr>
      <vt:lpstr>2-Trim Up</vt:lpstr>
      <vt:lpstr>3-Trimmed Loads</vt:lpstr>
      <vt:lpstr>Sheet1</vt:lpstr>
      <vt:lpstr>07-29-25 Load Tests</vt:lpstr>
      <vt:lpstr>3.3V </vt:lpstr>
      <vt:lpstr>5V</vt:lpstr>
      <vt:lpstr>12V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2025-07-09T17:18:42Z</dcterms:created>
  <dcterms:modified xsi:type="dcterms:W3CDTF">2025-08-06T16:26:27Z</dcterms:modified>
</cp:coreProperties>
</file>