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22020" windowHeight="10848" activeTab="1"/>
  </bookViews>
  <sheets>
    <sheet name="Sheet1" sheetId="1" r:id="rId1"/>
    <sheet name="Chart1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D33" i="2" l="1"/>
  <c r="D32" i="2"/>
  <c r="D31" i="2"/>
  <c r="D30" i="2"/>
  <c r="D29" i="2"/>
  <c r="D28" i="2"/>
  <c r="D27" i="2"/>
  <c r="D26" i="2"/>
  <c r="D25" i="2"/>
  <c r="D24" i="2"/>
  <c r="D23" i="2"/>
  <c r="D22" i="2"/>
  <c r="D11" i="2"/>
  <c r="D7" i="2"/>
  <c r="D5" i="2"/>
  <c r="A33" i="2"/>
  <c r="A32" i="2"/>
  <c r="F32" i="2" s="1"/>
  <c r="A31" i="2"/>
  <c r="A30" i="2"/>
  <c r="A29" i="2"/>
  <c r="A28" i="2"/>
  <c r="F28" i="2" s="1"/>
  <c r="A27" i="2"/>
  <c r="A26" i="2"/>
  <c r="F26" i="2" s="1"/>
  <c r="A25" i="2"/>
  <c r="F25" i="2" s="1"/>
  <c r="A24" i="2"/>
  <c r="F24" i="2" s="1"/>
  <c r="A23" i="2"/>
  <c r="A22" i="2"/>
  <c r="A16" i="2"/>
  <c r="F16" i="2" s="1"/>
  <c r="A15" i="2"/>
  <c r="F15" i="2" s="1"/>
  <c r="A14" i="2"/>
  <c r="A13" i="2"/>
  <c r="A12" i="2"/>
  <c r="A11" i="2"/>
  <c r="F11" i="2" s="1"/>
  <c r="A10" i="2"/>
  <c r="A9" i="2"/>
  <c r="F9" i="2" s="1"/>
  <c r="A8" i="2"/>
  <c r="F8" i="2" s="1"/>
  <c r="A7" i="2"/>
  <c r="F7" i="2" s="1"/>
  <c r="A6" i="2"/>
  <c r="F6" i="2" s="1"/>
  <c r="D15" i="2"/>
  <c r="F33" i="2"/>
  <c r="F31" i="2"/>
  <c r="F30" i="2"/>
  <c r="F29" i="2"/>
  <c r="F27" i="2"/>
  <c r="F23" i="2"/>
  <c r="F22" i="2"/>
  <c r="G22" i="2" s="1"/>
  <c r="F14" i="2"/>
  <c r="F13" i="2"/>
  <c r="F12" i="2"/>
  <c r="F10" i="2"/>
  <c r="F5" i="2"/>
  <c r="H5" i="2" s="1"/>
  <c r="M10" i="1"/>
  <c r="M9" i="1"/>
  <c r="M8" i="1"/>
  <c r="M7" i="1"/>
  <c r="M6" i="1"/>
  <c r="M5" i="1"/>
  <c r="K10" i="1"/>
  <c r="K9" i="1"/>
  <c r="K8" i="1"/>
  <c r="K7" i="1"/>
  <c r="K6" i="1"/>
  <c r="K5" i="1"/>
  <c r="D8" i="2" l="1"/>
  <c r="D12" i="2"/>
  <c r="D9" i="2"/>
  <c r="D13" i="2"/>
  <c r="D6" i="2"/>
  <c r="D10" i="2"/>
  <c r="D14" i="2"/>
  <c r="G15" i="2"/>
  <c r="H15" i="2"/>
  <c r="H22" i="2"/>
  <c r="H23" i="2"/>
  <c r="H24" i="2"/>
  <c r="G8" i="2"/>
  <c r="H7" i="2"/>
  <c r="H26" i="2"/>
  <c r="G26" i="2"/>
  <c r="G25" i="2"/>
  <c r="G23" i="2"/>
  <c r="G7" i="2"/>
  <c r="H8" i="2"/>
  <c r="H6" i="2"/>
  <c r="G6" i="2"/>
  <c r="G5" i="2"/>
  <c r="G24" i="2"/>
  <c r="H25" i="2"/>
  <c r="G16" i="2" l="1"/>
  <c r="D16" i="2"/>
  <c r="H16" i="2"/>
  <c r="H10" i="2"/>
  <c r="H27" i="2"/>
  <c r="G27" i="2"/>
  <c r="H9" i="2" l="1"/>
  <c r="G10" i="2"/>
  <c r="G9" i="2"/>
  <c r="H28" i="2"/>
  <c r="G28" i="2"/>
  <c r="H11" i="2"/>
  <c r="G11" i="2"/>
  <c r="G29" i="2" l="1"/>
  <c r="H29" i="2"/>
  <c r="H12" i="2"/>
  <c r="G12" i="2"/>
  <c r="F22" i="1"/>
  <c r="E22" i="1"/>
  <c r="D22" i="1"/>
  <c r="D21" i="1"/>
  <c r="D20" i="1"/>
  <c r="D19" i="1"/>
  <c r="D18" i="1"/>
  <c r="D17" i="1"/>
  <c r="D16" i="1"/>
  <c r="D15" i="1"/>
  <c r="D11" i="1"/>
  <c r="D10" i="1"/>
  <c r="D9" i="1"/>
  <c r="D8" i="1"/>
  <c r="D7" i="1"/>
  <c r="D6" i="1"/>
  <c r="D5" i="1"/>
  <c r="H30" i="2" l="1"/>
  <c r="G30" i="2"/>
  <c r="H13" i="2"/>
  <c r="G13" i="2"/>
  <c r="D12" i="1"/>
  <c r="H31" i="2" l="1"/>
  <c r="G31" i="2"/>
  <c r="H14" i="2"/>
  <c r="G14" i="2"/>
  <c r="E12" i="1"/>
  <c r="E24" i="1" s="1"/>
  <c r="F12" i="1"/>
  <c r="F24" i="1" s="1"/>
  <c r="H32" i="2" l="1"/>
  <c r="G32" i="2"/>
  <c r="J7" i="1"/>
  <c r="J10" i="1"/>
  <c r="J6" i="1"/>
  <c r="J9" i="1"/>
  <c r="J5" i="1"/>
  <c r="J8" i="1"/>
  <c r="L9" i="1"/>
  <c r="L5" i="1"/>
  <c r="L8" i="1"/>
  <c r="L7" i="1"/>
  <c r="L10" i="1"/>
  <c r="L6" i="1"/>
  <c r="H33" i="2" l="1"/>
  <c r="G33" i="2"/>
</calcChain>
</file>

<file path=xl/sharedStrings.xml><?xml version="1.0" encoding="utf-8"?>
<sst xmlns="http://schemas.openxmlformats.org/spreadsheetml/2006/main" count="75" uniqueCount="40">
  <si>
    <t>ohms/meter</t>
  </si>
  <si>
    <t>meters</t>
  </si>
  <si>
    <t>Length</t>
  </si>
  <si>
    <t>Loss Ratio</t>
  </si>
  <si>
    <t>Part</t>
  </si>
  <si>
    <t>Loss</t>
  </si>
  <si>
    <t>ohms</t>
  </si>
  <si>
    <t>BH Conn Leads</t>
  </si>
  <si>
    <t>BH Conn Pins</t>
  </si>
  <si>
    <t>IL Conn Pins</t>
  </si>
  <si>
    <t>IL Conn Cond</t>
  </si>
  <si>
    <t xml:space="preserve">Positive </t>
  </si>
  <si>
    <t>Negative</t>
  </si>
  <si>
    <t>Single</t>
  </si>
  <si>
    <t>Conductor</t>
  </si>
  <si>
    <t>Parallel</t>
  </si>
  <si>
    <t>Conductors</t>
  </si>
  <si>
    <t>Current</t>
  </si>
  <si>
    <t>amps</t>
  </si>
  <si>
    <t>volts</t>
  </si>
  <si>
    <t>Cable Loss</t>
  </si>
  <si>
    <t>watts</t>
  </si>
  <si>
    <t>SeeStar Bus using 2 conductors (one positive and one return)</t>
  </si>
  <si>
    <t>Vin</t>
  </si>
  <si>
    <t>VLoad</t>
  </si>
  <si>
    <t>ILoad</t>
  </si>
  <si>
    <t>RLoad</t>
  </si>
  <si>
    <t>VDrop</t>
  </si>
  <si>
    <t>PDrop</t>
  </si>
  <si>
    <t>RSys</t>
  </si>
  <si>
    <t>(volts)</t>
  </si>
  <si>
    <t>(amps)</t>
  </si>
  <si>
    <t>(ohms)</t>
  </si>
  <si>
    <t>(watts)</t>
  </si>
  <si>
    <t>SeeStar Bus using 4 conductors (two positive in parallel and two returns in parallel)</t>
  </si>
  <si>
    <t>Rsys</t>
  </si>
  <si>
    <t>Measured</t>
  </si>
  <si>
    <t>Entered</t>
  </si>
  <si>
    <t>Calculated</t>
  </si>
  <si>
    <t>Used a 2-meter 8-pin M-F Subconn whip with a female bulkhead (MCBH8F) on one end and a male bulkhead (MCBH8M) on the other. Using the electronic load in a constant current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</si>
</sst>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0" xfId="0" applyBorder="1"/>
    <xf numFmtId="164" fontId="0" fillId="0" borderId="0" xfId="0" applyNumberFormat="1" applyBorder="1"/>
    <xf numFmtId="164" fontId="2" fillId="0" borderId="0" xfId="0" applyNumberFormat="1" applyFont="1"/>
    <xf numFmtId="2" fontId="0" fillId="0" borderId="1" xfId="0" applyNumberFormat="1" applyBorder="1"/>
    <xf numFmtId="165" fontId="0" fillId="0" borderId="1" xfId="0" applyNumberFormat="1" applyBorder="1"/>
    <xf numFmtId="2" fontId="0" fillId="2" borderId="1" xfId="0" applyNumberFormat="1" applyFill="1" applyBorder="1"/>
    <xf numFmtId="2" fontId="0" fillId="4" borderId="1" xfId="0" applyNumberFormat="1" applyFill="1" applyBorder="1"/>
    <xf numFmtId="165" fontId="0" fillId="4" borderId="1" xfId="0" applyNumberFormat="1" applyFill="1" applyBorder="1"/>
    <xf numFmtId="0" fontId="0" fillId="5" borderId="0" xfId="0" applyFill="1"/>
    <xf numFmtId="0" fontId="0" fillId="3" borderId="0" xfId="0" applyFill="1"/>
    <xf numFmtId="0" fontId="0" fillId="4" borderId="0" xfId="0" applyFill="1"/>
    <xf numFmtId="165" fontId="0" fillId="3" borderId="1" xfId="0" applyNumberFormat="1" applyFill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/>
    <xf numFmtId="2" fontId="0" fillId="3" borderId="1" xfId="0" applyNumberFormat="1" applyFill="1" applyBorder="1"/>
    <xf numFmtId="166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SeeStar II Inter-Module Cable Losses (Vbus = 15.0Vdc)</a:t>
            </a:r>
          </a:p>
        </c:rich>
      </c:tx>
      <c:layout>
        <c:manualLayout>
          <c:xMode val="edge"/>
          <c:yMode val="edge"/>
          <c:x val="0.19865395310412307"/>
          <c:y val="3.43337128753808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748656376126988E-2"/>
          <c:y val="2.2422983709376808E-2"/>
          <c:w val="0.85902726016111952"/>
          <c:h val="0.89466785830147511"/>
        </c:manualLayout>
      </c:layout>
      <c:scatterChart>
        <c:scatterStyle val="lineMarker"/>
        <c:varyColors val="0"/>
        <c:ser>
          <c:idx val="0"/>
          <c:order val="0"/>
          <c:tx>
            <c:v>System Resistance (single pair) [Left]</c:v>
          </c:tx>
          <c:xVal>
            <c:numRef>
              <c:f>Sheet2!$C$5:$C$16</c:f>
              <c:numCache>
                <c:formatCode>0.000</c:formatCode>
                <c:ptCount val="12"/>
                <c:pt idx="0">
                  <c:v>0.248</c:v>
                </c:pt>
                <c:pt idx="1">
                  <c:v>0.498</c:v>
                </c:pt>
                <c:pt idx="2">
                  <c:v>0.748</c:v>
                </c:pt>
                <c:pt idx="3">
                  <c:v>0.997</c:v>
                </c:pt>
                <c:pt idx="4">
                  <c:v>1.248</c:v>
                </c:pt>
                <c:pt idx="5">
                  <c:v>1.498</c:v>
                </c:pt>
                <c:pt idx="6">
                  <c:v>1.7470000000000001</c:v>
                </c:pt>
                <c:pt idx="7">
                  <c:v>1.998</c:v>
                </c:pt>
                <c:pt idx="8">
                  <c:v>2.2469999999999999</c:v>
                </c:pt>
                <c:pt idx="9">
                  <c:v>2.4980000000000002</c:v>
                </c:pt>
                <c:pt idx="10">
                  <c:v>2.7469999999999999</c:v>
                </c:pt>
                <c:pt idx="11">
                  <c:v>2.9980000000000002</c:v>
                </c:pt>
              </c:numCache>
            </c:numRef>
          </c:xVal>
          <c:yVal>
            <c:numRef>
              <c:f>Sheet2!$H$5:$H$16</c:f>
              <c:numCache>
                <c:formatCode>0.000</c:formatCode>
                <c:ptCount val="12"/>
                <c:pt idx="0">
                  <c:v>0.40322580645161149</c:v>
                </c:pt>
                <c:pt idx="1">
                  <c:v>0.32128514056224572</c:v>
                </c:pt>
                <c:pt idx="2">
                  <c:v>0.29411764705882198</c:v>
                </c:pt>
                <c:pt idx="3">
                  <c:v>0.27081243731193538</c:v>
                </c:pt>
                <c:pt idx="4">
                  <c:v>0.26442307692307554</c:v>
                </c:pt>
                <c:pt idx="5">
                  <c:v>0.26034712950600719</c:v>
                </c:pt>
                <c:pt idx="6">
                  <c:v>0.25758443045220336</c:v>
                </c:pt>
                <c:pt idx="7">
                  <c:v>0.25025025025025027</c:v>
                </c:pt>
                <c:pt idx="8">
                  <c:v>0.2492211838006225</c:v>
                </c:pt>
                <c:pt idx="9">
                  <c:v>0.24819855884707734</c:v>
                </c:pt>
                <c:pt idx="10">
                  <c:v>0.24754277393520194</c:v>
                </c:pt>
                <c:pt idx="11">
                  <c:v>0.24683122081387537</c:v>
                </c:pt>
              </c:numCache>
            </c:numRef>
          </c:yVal>
          <c:smooth val="0"/>
        </c:ser>
        <c:ser>
          <c:idx val="1"/>
          <c:order val="1"/>
          <c:tx>
            <c:v>System Resistance (parallel pairs) [Left]</c:v>
          </c:tx>
          <c:xVal>
            <c:numRef>
              <c:f>Sheet2!$C$22:$C$33</c:f>
              <c:numCache>
                <c:formatCode>0.000</c:formatCode>
                <c:ptCount val="12"/>
                <c:pt idx="0">
                  <c:v>0.25</c:v>
                </c:pt>
                <c:pt idx="1">
                  <c:v>0.499</c:v>
                </c:pt>
                <c:pt idx="2">
                  <c:v>0.749</c:v>
                </c:pt>
                <c:pt idx="3">
                  <c:v>0.999</c:v>
                </c:pt>
                <c:pt idx="4">
                  <c:v>1.2490000000000001</c:v>
                </c:pt>
                <c:pt idx="5">
                  <c:v>1.4990000000000001</c:v>
                </c:pt>
                <c:pt idx="6">
                  <c:v>1.7490000000000001</c:v>
                </c:pt>
                <c:pt idx="7">
                  <c:v>1.9990000000000001</c:v>
                </c:pt>
                <c:pt idx="8">
                  <c:v>2.2490000000000001</c:v>
                </c:pt>
                <c:pt idx="9">
                  <c:v>2.4990000000000001</c:v>
                </c:pt>
                <c:pt idx="10">
                  <c:v>2.7490000000000001</c:v>
                </c:pt>
                <c:pt idx="11">
                  <c:v>2.9990000000000001</c:v>
                </c:pt>
              </c:numCache>
            </c:numRef>
          </c:xVal>
          <c:yVal>
            <c:numRef>
              <c:f>Sheet2!$H$22:$H$33</c:f>
              <c:numCache>
                <c:formatCode>0.000</c:formatCode>
                <c:ptCount val="12"/>
                <c:pt idx="0">
                  <c:v>0.23999999999999488</c:v>
                </c:pt>
                <c:pt idx="1">
                  <c:v>0.2004008016032057</c:v>
                </c:pt>
                <c:pt idx="2">
                  <c:v>0.17356475300400401</c:v>
                </c:pt>
                <c:pt idx="3">
                  <c:v>0.16016016016015852</c:v>
                </c:pt>
                <c:pt idx="4">
                  <c:v>0.15212169735788589</c:v>
                </c:pt>
                <c:pt idx="5">
                  <c:v>0.14676450967311463</c:v>
                </c:pt>
                <c:pt idx="6">
                  <c:v>0.1429388221841052</c:v>
                </c:pt>
                <c:pt idx="7">
                  <c:v>0.14007003501750842</c:v>
                </c:pt>
                <c:pt idx="8">
                  <c:v>0.13783903957314306</c:v>
                </c:pt>
                <c:pt idx="9">
                  <c:v>0.13605442176870741</c:v>
                </c:pt>
                <c:pt idx="10">
                  <c:v>0.1345943979628953</c:v>
                </c:pt>
                <c:pt idx="11">
                  <c:v>0.13671223741247027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348096"/>
        <c:axId val="101350016"/>
      </c:scatterChart>
      <c:scatterChart>
        <c:scatterStyle val="lineMarker"/>
        <c:varyColors val="0"/>
        <c:ser>
          <c:idx val="2"/>
          <c:order val="2"/>
          <c:tx>
            <c:v>Voltage Drop (single pair) [Right]</c:v>
          </c:tx>
          <c:xVal>
            <c:numRef>
              <c:f>Sheet2!$C$5:$C$16</c:f>
              <c:numCache>
                <c:formatCode>0.000</c:formatCode>
                <c:ptCount val="12"/>
                <c:pt idx="0">
                  <c:v>0.248</c:v>
                </c:pt>
                <c:pt idx="1">
                  <c:v>0.498</c:v>
                </c:pt>
                <c:pt idx="2">
                  <c:v>0.748</c:v>
                </c:pt>
                <c:pt idx="3">
                  <c:v>0.997</c:v>
                </c:pt>
                <c:pt idx="4">
                  <c:v>1.248</c:v>
                </c:pt>
                <c:pt idx="5">
                  <c:v>1.498</c:v>
                </c:pt>
                <c:pt idx="6">
                  <c:v>1.7470000000000001</c:v>
                </c:pt>
                <c:pt idx="7">
                  <c:v>1.998</c:v>
                </c:pt>
                <c:pt idx="8">
                  <c:v>2.2469999999999999</c:v>
                </c:pt>
                <c:pt idx="9">
                  <c:v>2.4980000000000002</c:v>
                </c:pt>
                <c:pt idx="10">
                  <c:v>2.7469999999999999</c:v>
                </c:pt>
                <c:pt idx="11">
                  <c:v>2.9980000000000002</c:v>
                </c:pt>
              </c:numCache>
            </c:numRef>
          </c:xVal>
          <c:yVal>
            <c:numRef>
              <c:f>Sheet2!$F$5:$F$16</c:f>
              <c:numCache>
                <c:formatCode>0.00</c:formatCode>
                <c:ptCount val="12"/>
                <c:pt idx="0">
                  <c:v>9.9999999999999645E-2</c:v>
                </c:pt>
                <c:pt idx="1">
                  <c:v>0.15999999999999837</c:v>
                </c:pt>
                <c:pt idx="2">
                  <c:v>0.21999999999999886</c:v>
                </c:pt>
                <c:pt idx="3">
                  <c:v>0.26999999999999957</c:v>
                </c:pt>
                <c:pt idx="4">
                  <c:v>0.32999999999999829</c:v>
                </c:pt>
                <c:pt idx="5">
                  <c:v>0.38999999999999879</c:v>
                </c:pt>
                <c:pt idx="6">
                  <c:v>0.44999999999999929</c:v>
                </c:pt>
                <c:pt idx="7">
                  <c:v>0.5</c:v>
                </c:pt>
                <c:pt idx="8">
                  <c:v>0.55999999999999872</c:v>
                </c:pt>
                <c:pt idx="9">
                  <c:v>0.61999999999999922</c:v>
                </c:pt>
                <c:pt idx="10">
                  <c:v>0.67999999999999972</c:v>
                </c:pt>
                <c:pt idx="11">
                  <c:v>0.73999999999999844</c:v>
                </c:pt>
              </c:numCache>
            </c:numRef>
          </c:yVal>
          <c:smooth val="0"/>
        </c:ser>
        <c:ser>
          <c:idx val="3"/>
          <c:order val="3"/>
          <c:tx>
            <c:v>Voltage Drop (parallel pairs) [Right]</c:v>
          </c:tx>
          <c:xVal>
            <c:numRef>
              <c:f>Sheet2!$C$5:$C$16</c:f>
              <c:numCache>
                <c:formatCode>0.000</c:formatCode>
                <c:ptCount val="12"/>
                <c:pt idx="0">
                  <c:v>0.248</c:v>
                </c:pt>
                <c:pt idx="1">
                  <c:v>0.498</c:v>
                </c:pt>
                <c:pt idx="2">
                  <c:v>0.748</c:v>
                </c:pt>
                <c:pt idx="3">
                  <c:v>0.997</c:v>
                </c:pt>
                <c:pt idx="4">
                  <c:v>1.248</c:v>
                </c:pt>
                <c:pt idx="5">
                  <c:v>1.498</c:v>
                </c:pt>
                <c:pt idx="6">
                  <c:v>1.7470000000000001</c:v>
                </c:pt>
                <c:pt idx="7">
                  <c:v>1.998</c:v>
                </c:pt>
                <c:pt idx="8">
                  <c:v>2.2469999999999999</c:v>
                </c:pt>
                <c:pt idx="9">
                  <c:v>2.4980000000000002</c:v>
                </c:pt>
                <c:pt idx="10">
                  <c:v>2.7469999999999999</c:v>
                </c:pt>
                <c:pt idx="11">
                  <c:v>2.9980000000000002</c:v>
                </c:pt>
              </c:numCache>
            </c:numRef>
          </c:xVal>
          <c:yVal>
            <c:numRef>
              <c:f>Sheet2!$F$22:$F$33</c:f>
              <c:numCache>
                <c:formatCode>0.00</c:formatCode>
                <c:ptCount val="12"/>
                <c:pt idx="0">
                  <c:v>5.9999999999998721E-2</c:v>
                </c:pt>
                <c:pt idx="1">
                  <c:v>9.9999999999999645E-2</c:v>
                </c:pt>
                <c:pt idx="2">
                  <c:v>0.12999999999999901</c:v>
                </c:pt>
                <c:pt idx="3">
                  <c:v>0.15999999999999837</c:v>
                </c:pt>
                <c:pt idx="4">
                  <c:v>0.1899999999999995</c:v>
                </c:pt>
                <c:pt idx="5">
                  <c:v>0.21999999999999886</c:v>
                </c:pt>
                <c:pt idx="6">
                  <c:v>0.25</c:v>
                </c:pt>
                <c:pt idx="7">
                  <c:v>0.27999999999999936</c:v>
                </c:pt>
                <c:pt idx="8">
                  <c:v>0.30999999999999872</c:v>
                </c:pt>
                <c:pt idx="9">
                  <c:v>0.33999999999999986</c:v>
                </c:pt>
                <c:pt idx="10">
                  <c:v>0.36999999999999922</c:v>
                </c:pt>
                <c:pt idx="11">
                  <c:v>0.40999999999999837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362304"/>
        <c:axId val="101360384"/>
      </c:scatterChart>
      <c:valAx>
        <c:axId val="101348096"/>
        <c:scaling>
          <c:orientation val="minMax"/>
          <c:max val="3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01350016"/>
        <c:crosses val="autoZero"/>
        <c:crossBetween val="midCat"/>
        <c:majorUnit val="0.25"/>
      </c:valAx>
      <c:valAx>
        <c:axId val="101350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System Bus Resistance (ohms)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01348096"/>
        <c:crosses val="autoZero"/>
        <c:crossBetween val="midCat"/>
      </c:valAx>
      <c:valAx>
        <c:axId val="10136038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System Bus Voltage Loss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01362304"/>
        <c:crosses val="max"/>
        <c:crossBetween val="midCat"/>
      </c:valAx>
      <c:valAx>
        <c:axId val="101362304"/>
        <c:scaling>
          <c:orientation val="minMax"/>
        </c:scaling>
        <c:delete val="1"/>
        <c:axPos val="b"/>
        <c:numFmt formatCode="0.000" sourceLinked="1"/>
        <c:majorTickMark val="out"/>
        <c:minorTickMark val="none"/>
        <c:tickLblPos val="nextTo"/>
        <c:crossAx val="1013603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413826922322502"/>
          <c:y val="0.74909275668386266"/>
          <c:w val="0.2772310848450304"/>
          <c:h val="0.14608318967984887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860" cy="62882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workbookViewId="0">
      <selection activeCell="D30" sqref="D30"/>
    </sheetView>
  </sheetViews>
  <sheetFormatPr defaultRowHeight="14.4" x14ac:dyDescent="0.3"/>
  <cols>
    <col min="1" max="1" width="15.33203125" customWidth="1"/>
    <col min="2" max="2" width="13" customWidth="1"/>
    <col min="4" max="4" width="11.6640625" customWidth="1"/>
    <col min="5" max="5" width="11.88671875" customWidth="1"/>
    <col min="6" max="6" width="14.5546875" customWidth="1"/>
    <col min="10" max="11" width="10.33203125" customWidth="1"/>
    <col min="12" max="12" width="10.77734375" customWidth="1"/>
    <col min="13" max="13" width="11.5546875" customWidth="1"/>
  </cols>
  <sheetData>
    <row r="2" spans="1:13" x14ac:dyDescent="0.3">
      <c r="J2" s="2" t="s">
        <v>13</v>
      </c>
      <c r="K2" s="2" t="s">
        <v>13</v>
      </c>
      <c r="L2" s="2" t="s">
        <v>15</v>
      </c>
      <c r="M2" s="2" t="s">
        <v>15</v>
      </c>
    </row>
    <row r="3" spans="1:13" x14ac:dyDescent="0.3">
      <c r="A3" s="2" t="s">
        <v>4</v>
      </c>
      <c r="B3" s="2" t="s">
        <v>3</v>
      </c>
      <c r="C3" s="2" t="s">
        <v>2</v>
      </c>
      <c r="D3" s="2" t="s">
        <v>5</v>
      </c>
      <c r="E3" s="2" t="s">
        <v>13</v>
      </c>
      <c r="F3" s="2" t="s">
        <v>15</v>
      </c>
      <c r="I3" s="2" t="s">
        <v>17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 x14ac:dyDescent="0.3">
      <c r="A4" s="2" t="s">
        <v>11</v>
      </c>
      <c r="B4" s="2" t="s">
        <v>0</v>
      </c>
      <c r="C4" s="2" t="s">
        <v>1</v>
      </c>
      <c r="D4" s="2" t="s">
        <v>6</v>
      </c>
      <c r="E4" s="2" t="s">
        <v>14</v>
      </c>
      <c r="F4" s="2" t="s">
        <v>16</v>
      </c>
      <c r="I4" s="2" t="s">
        <v>18</v>
      </c>
      <c r="J4" s="2" t="s">
        <v>21</v>
      </c>
      <c r="K4" s="2" t="s">
        <v>19</v>
      </c>
      <c r="L4" s="2" t="s">
        <v>21</v>
      </c>
      <c r="M4" s="2" t="s">
        <v>19</v>
      </c>
    </row>
    <row r="5" spans="1:13" x14ac:dyDescent="0.3">
      <c r="A5" s="3" t="s">
        <v>7</v>
      </c>
      <c r="B5" s="3">
        <v>5.296E-2</v>
      </c>
      <c r="C5" s="3">
        <v>0.03</v>
      </c>
      <c r="D5" s="4">
        <f>B5*C5</f>
        <v>1.5888E-3</v>
      </c>
      <c r="I5" s="8">
        <v>0.5</v>
      </c>
      <c r="J5" s="9">
        <f>I5*I5*$E$24</f>
        <v>5.4898799999999998E-2</v>
      </c>
      <c r="K5" s="9">
        <f>I5*$E$24</f>
        <v>0.1097976</v>
      </c>
      <c r="L5" s="9">
        <f>I5*I5*$F$24</f>
        <v>2.7449399999999999E-2</v>
      </c>
      <c r="M5" s="9">
        <f>I5*$F$24</f>
        <v>5.4898799999999998E-2</v>
      </c>
    </row>
    <row r="6" spans="1:13" x14ac:dyDescent="0.3">
      <c r="A6" s="3" t="s">
        <v>8</v>
      </c>
      <c r="B6" s="3">
        <v>0.01</v>
      </c>
      <c r="C6" s="3">
        <v>1</v>
      </c>
      <c r="D6" s="4">
        <f t="shared" ref="D6:D11" si="0">B6*C6</f>
        <v>0.01</v>
      </c>
      <c r="I6" s="8">
        <v>1</v>
      </c>
      <c r="J6" s="9">
        <f t="shared" ref="J6:J10" si="1">I6*I6*$E$24</f>
        <v>0.21959519999999999</v>
      </c>
      <c r="K6" s="9">
        <f t="shared" ref="K6:K10" si="2">I6*$E$24</f>
        <v>0.21959519999999999</v>
      </c>
      <c r="L6" s="9">
        <f t="shared" ref="L6:L10" si="3">I6*I6*$F$24</f>
        <v>0.1097976</v>
      </c>
      <c r="M6" s="9">
        <f t="shared" ref="M6:M10" si="4">I6*$F$24</f>
        <v>0.1097976</v>
      </c>
    </row>
    <row r="7" spans="1:13" x14ac:dyDescent="0.3">
      <c r="A7" s="3" t="s">
        <v>9</v>
      </c>
      <c r="B7" s="3">
        <v>0.01</v>
      </c>
      <c r="C7" s="3">
        <v>1</v>
      </c>
      <c r="D7" s="4">
        <f t="shared" si="0"/>
        <v>0.01</v>
      </c>
      <c r="I7" s="8">
        <v>1.5</v>
      </c>
      <c r="J7" s="9">
        <f t="shared" si="1"/>
        <v>0.49408920000000001</v>
      </c>
      <c r="K7" s="9">
        <f t="shared" si="2"/>
        <v>0.32939279999999999</v>
      </c>
      <c r="L7" s="9">
        <f t="shared" si="3"/>
        <v>0.2470446</v>
      </c>
      <c r="M7" s="9">
        <f t="shared" si="4"/>
        <v>0.16469639999999999</v>
      </c>
    </row>
    <row r="8" spans="1:13" x14ac:dyDescent="0.3">
      <c r="A8" s="3" t="s">
        <v>10</v>
      </c>
      <c r="B8" s="3">
        <v>3.3309999999999999E-2</v>
      </c>
      <c r="C8" s="3">
        <v>2</v>
      </c>
      <c r="D8" s="4">
        <f t="shared" si="0"/>
        <v>6.6619999999999999E-2</v>
      </c>
      <c r="I8" s="8">
        <v>2</v>
      </c>
      <c r="J8" s="9">
        <f t="shared" si="1"/>
        <v>0.87838079999999996</v>
      </c>
      <c r="K8" s="9">
        <f t="shared" si="2"/>
        <v>0.43919039999999998</v>
      </c>
      <c r="L8" s="9">
        <f t="shared" si="3"/>
        <v>0.43919039999999998</v>
      </c>
      <c r="M8" s="9">
        <f t="shared" si="4"/>
        <v>0.21959519999999999</v>
      </c>
    </row>
    <row r="9" spans="1:13" x14ac:dyDescent="0.3">
      <c r="A9" s="3" t="s">
        <v>9</v>
      </c>
      <c r="B9" s="3">
        <v>0.01</v>
      </c>
      <c r="C9" s="3">
        <v>1</v>
      </c>
      <c r="D9" s="4">
        <f t="shared" si="0"/>
        <v>0.01</v>
      </c>
      <c r="I9" s="8">
        <v>2.5</v>
      </c>
      <c r="J9" s="9">
        <f t="shared" si="1"/>
        <v>1.3724699999999999</v>
      </c>
      <c r="K9" s="9">
        <f t="shared" si="2"/>
        <v>0.54898800000000003</v>
      </c>
      <c r="L9" s="9">
        <f t="shared" si="3"/>
        <v>0.68623499999999993</v>
      </c>
      <c r="M9" s="9">
        <f t="shared" si="4"/>
        <v>0.27449400000000002</v>
      </c>
    </row>
    <row r="10" spans="1:13" x14ac:dyDescent="0.3">
      <c r="A10" s="3" t="s">
        <v>8</v>
      </c>
      <c r="B10" s="3">
        <v>0.01</v>
      </c>
      <c r="C10" s="3">
        <v>1</v>
      </c>
      <c r="D10" s="4">
        <f t="shared" si="0"/>
        <v>0.01</v>
      </c>
      <c r="I10" s="8">
        <v>3</v>
      </c>
      <c r="J10" s="9">
        <f t="shared" si="1"/>
        <v>1.9763568</v>
      </c>
      <c r="K10" s="9">
        <f t="shared" si="2"/>
        <v>0.65878559999999997</v>
      </c>
      <c r="L10" s="9">
        <f t="shared" si="3"/>
        <v>0.98817840000000001</v>
      </c>
      <c r="M10" s="9">
        <f t="shared" si="4"/>
        <v>0.32939279999999999</v>
      </c>
    </row>
    <row r="11" spans="1:13" x14ac:dyDescent="0.3">
      <c r="A11" s="3" t="s">
        <v>7</v>
      </c>
      <c r="B11" s="3">
        <v>5.296E-2</v>
      </c>
      <c r="C11" s="3">
        <v>0.03</v>
      </c>
      <c r="D11" s="4">
        <f t="shared" si="0"/>
        <v>1.5888E-3</v>
      </c>
    </row>
    <row r="12" spans="1:13" x14ac:dyDescent="0.3">
      <c r="A12" s="3"/>
      <c r="B12" s="3"/>
      <c r="C12" s="3"/>
      <c r="D12" s="4">
        <f>SUM(D5:D11)</f>
        <v>0.1097976</v>
      </c>
      <c r="E12" s="1">
        <f>D12</f>
        <v>0.1097976</v>
      </c>
      <c r="F12" s="1">
        <f>D12/2</f>
        <v>5.4898799999999998E-2</v>
      </c>
    </row>
    <row r="13" spans="1:13" x14ac:dyDescent="0.3">
      <c r="A13" s="5"/>
      <c r="B13" s="5"/>
      <c r="C13" s="5"/>
      <c r="D13" s="6"/>
    </row>
    <row r="14" spans="1:13" x14ac:dyDescent="0.3">
      <c r="A14" s="2" t="s">
        <v>12</v>
      </c>
      <c r="D14" s="1"/>
    </row>
    <row r="15" spans="1:13" x14ac:dyDescent="0.3">
      <c r="A15" s="3" t="s">
        <v>7</v>
      </c>
      <c r="B15" s="3">
        <v>5.296E-2</v>
      </c>
      <c r="C15" s="3">
        <v>0.03</v>
      </c>
      <c r="D15" s="4">
        <f>B15*C15</f>
        <v>1.5888E-3</v>
      </c>
    </row>
    <row r="16" spans="1:13" x14ac:dyDescent="0.3">
      <c r="A16" s="3" t="s">
        <v>8</v>
      </c>
      <c r="B16" s="3">
        <v>0.01</v>
      </c>
      <c r="C16" s="3">
        <v>1</v>
      </c>
      <c r="D16" s="4">
        <f t="shared" ref="D16:D21" si="5">B16*C16</f>
        <v>0.01</v>
      </c>
    </row>
    <row r="17" spans="1:6" x14ac:dyDescent="0.3">
      <c r="A17" s="3" t="s">
        <v>9</v>
      </c>
      <c r="B17" s="3">
        <v>0.01</v>
      </c>
      <c r="C17" s="3">
        <v>1</v>
      </c>
      <c r="D17" s="4">
        <f t="shared" si="5"/>
        <v>0.01</v>
      </c>
    </row>
    <row r="18" spans="1:6" x14ac:dyDescent="0.3">
      <c r="A18" s="3" t="s">
        <v>10</v>
      </c>
      <c r="B18" s="3">
        <v>3.3309999999999999E-2</v>
      </c>
      <c r="C18" s="3">
        <v>2</v>
      </c>
      <c r="D18" s="4">
        <f t="shared" si="5"/>
        <v>6.6619999999999999E-2</v>
      </c>
    </row>
    <row r="19" spans="1:6" x14ac:dyDescent="0.3">
      <c r="A19" s="3" t="s">
        <v>9</v>
      </c>
      <c r="B19" s="3">
        <v>0.01</v>
      </c>
      <c r="C19" s="3">
        <v>1</v>
      </c>
      <c r="D19" s="4">
        <f t="shared" si="5"/>
        <v>0.01</v>
      </c>
    </row>
    <row r="20" spans="1:6" x14ac:dyDescent="0.3">
      <c r="A20" s="3" t="s">
        <v>8</v>
      </c>
      <c r="B20" s="3">
        <v>0.01</v>
      </c>
      <c r="C20" s="3">
        <v>1</v>
      </c>
      <c r="D20" s="4">
        <f t="shared" si="5"/>
        <v>0.01</v>
      </c>
    </row>
    <row r="21" spans="1:6" x14ac:dyDescent="0.3">
      <c r="A21" s="3" t="s">
        <v>7</v>
      </c>
      <c r="B21" s="3">
        <v>5.296E-2</v>
      </c>
      <c r="C21" s="3">
        <v>0.03</v>
      </c>
      <c r="D21" s="4">
        <f t="shared" si="5"/>
        <v>1.5888E-3</v>
      </c>
    </row>
    <row r="22" spans="1:6" x14ac:dyDescent="0.3">
      <c r="A22" s="3"/>
      <c r="B22" s="3"/>
      <c r="C22" s="3"/>
      <c r="D22" s="4">
        <f>SUM(D15:D21)</f>
        <v>0.1097976</v>
      </c>
      <c r="E22" s="1">
        <f>D22</f>
        <v>0.1097976</v>
      </c>
      <c r="F22" s="1">
        <f>D22/2</f>
        <v>5.4898799999999998E-2</v>
      </c>
    </row>
    <row r="24" spans="1:6" x14ac:dyDescent="0.3">
      <c r="E24" s="7">
        <f>E12+E22</f>
        <v>0.21959519999999999</v>
      </c>
      <c r="F24" s="7">
        <f>F12+F22</f>
        <v>0.1097976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workbookViewId="0">
      <selection activeCell="J30" sqref="J30"/>
    </sheetView>
  </sheetViews>
  <sheetFormatPr defaultRowHeight="14.4" x14ac:dyDescent="0.3"/>
  <cols>
    <col min="5" max="5" width="2.33203125" customWidth="1"/>
    <col min="8" max="8" width="10" customWidth="1"/>
    <col min="11" max="11" width="11.77734375" customWidth="1"/>
  </cols>
  <sheetData>
    <row r="2" spans="1:14" x14ac:dyDescent="0.3">
      <c r="A2" s="26" t="s">
        <v>22</v>
      </c>
      <c r="B2" s="26"/>
      <c r="C2" s="26"/>
      <c r="D2" s="26"/>
      <c r="E2" s="26"/>
      <c r="F2" s="26"/>
      <c r="G2" s="26"/>
      <c r="H2" s="26"/>
      <c r="I2" s="26"/>
    </row>
    <row r="3" spans="1:14" x14ac:dyDescent="0.3">
      <c r="A3" t="s">
        <v>23</v>
      </c>
      <c r="B3" t="s">
        <v>24</v>
      </c>
      <c r="C3" t="s">
        <v>25</v>
      </c>
      <c r="D3" t="s">
        <v>26</v>
      </c>
      <c r="F3" t="s">
        <v>27</v>
      </c>
      <c r="G3" t="s">
        <v>28</v>
      </c>
      <c r="H3" t="s">
        <v>29</v>
      </c>
    </row>
    <row r="4" spans="1:14" x14ac:dyDescent="0.3">
      <c r="A4" t="s">
        <v>30</v>
      </c>
      <c r="B4" t="s">
        <v>30</v>
      </c>
      <c r="C4" t="s">
        <v>31</v>
      </c>
      <c r="D4" t="s">
        <v>32</v>
      </c>
      <c r="F4" t="s">
        <v>30</v>
      </c>
      <c r="G4" t="s">
        <v>33</v>
      </c>
      <c r="H4" t="s">
        <v>32</v>
      </c>
      <c r="J4" s="17" t="s">
        <v>39</v>
      </c>
      <c r="K4" s="18"/>
      <c r="L4" s="18"/>
      <c r="M4" s="18"/>
      <c r="N4" s="19"/>
    </row>
    <row r="5" spans="1:14" x14ac:dyDescent="0.3">
      <c r="A5" s="27">
        <v>15.04</v>
      </c>
      <c r="B5" s="10">
        <v>14.94</v>
      </c>
      <c r="C5" s="16">
        <v>0.248</v>
      </c>
      <c r="D5" s="28">
        <f>B5/C5</f>
        <v>60.241935483870968</v>
      </c>
      <c r="E5" s="3"/>
      <c r="F5" s="11">
        <f>A5-B5</f>
        <v>9.9999999999999645E-2</v>
      </c>
      <c r="G5" s="12">
        <f>C5*F5</f>
        <v>2.4799999999999912E-2</v>
      </c>
      <c r="H5" s="12">
        <f>F5/C5</f>
        <v>0.40322580645161149</v>
      </c>
      <c r="J5" s="20"/>
      <c r="K5" s="21"/>
      <c r="L5" s="21"/>
      <c r="M5" s="21"/>
      <c r="N5" s="22"/>
    </row>
    <row r="6" spans="1:14" x14ac:dyDescent="0.3">
      <c r="A6" s="27">
        <f>$A$5</f>
        <v>15.04</v>
      </c>
      <c r="B6" s="10">
        <v>14.88</v>
      </c>
      <c r="C6" s="16">
        <v>0.498</v>
      </c>
      <c r="D6" s="28">
        <f t="shared" ref="D6:D16" si="0">B6/C6</f>
        <v>29.879518072289159</v>
      </c>
      <c r="E6" s="3"/>
      <c r="F6" s="11">
        <f t="shared" ref="F6:F14" si="1">A6-B6</f>
        <v>0.15999999999999837</v>
      </c>
      <c r="G6" s="12">
        <f t="shared" ref="G6:G14" si="2">C6*F6</f>
        <v>7.9679999999999182E-2</v>
      </c>
      <c r="H6" s="12">
        <f t="shared" ref="H6:H14" si="3">F6/C6</f>
        <v>0.32128514056224572</v>
      </c>
      <c r="J6" s="20"/>
      <c r="K6" s="21"/>
      <c r="L6" s="21"/>
      <c r="M6" s="21"/>
      <c r="N6" s="22"/>
    </row>
    <row r="7" spans="1:14" x14ac:dyDescent="0.3">
      <c r="A7" s="27">
        <f t="shared" ref="A7:A16" si="4">$A$5</f>
        <v>15.04</v>
      </c>
      <c r="B7" s="10">
        <v>14.82</v>
      </c>
      <c r="C7" s="16">
        <v>0.748</v>
      </c>
      <c r="D7" s="28">
        <f t="shared" si="0"/>
        <v>19.81283422459893</v>
      </c>
      <c r="E7" s="3"/>
      <c r="F7" s="11">
        <f t="shared" si="1"/>
        <v>0.21999999999999886</v>
      </c>
      <c r="G7" s="12">
        <f t="shared" si="2"/>
        <v>0.16455999999999915</v>
      </c>
      <c r="H7" s="12">
        <f t="shared" si="3"/>
        <v>0.29411764705882198</v>
      </c>
      <c r="J7" s="20"/>
      <c r="K7" s="21"/>
      <c r="L7" s="21"/>
      <c r="M7" s="21"/>
      <c r="N7" s="22"/>
    </row>
    <row r="8" spans="1:14" x14ac:dyDescent="0.3">
      <c r="A8" s="27">
        <f t="shared" si="4"/>
        <v>15.04</v>
      </c>
      <c r="B8" s="10">
        <v>14.77</v>
      </c>
      <c r="C8" s="16">
        <v>0.997</v>
      </c>
      <c r="D8" s="28">
        <f t="shared" si="0"/>
        <v>14.81444332998997</v>
      </c>
      <c r="E8" s="3"/>
      <c r="F8" s="11">
        <f t="shared" si="1"/>
        <v>0.26999999999999957</v>
      </c>
      <c r="G8" s="12">
        <f t="shared" si="2"/>
        <v>0.2691899999999996</v>
      </c>
      <c r="H8" s="12">
        <f t="shared" si="3"/>
        <v>0.27081243731193538</v>
      </c>
      <c r="J8" s="20"/>
      <c r="K8" s="21"/>
      <c r="L8" s="21"/>
      <c r="M8" s="21"/>
      <c r="N8" s="22"/>
    </row>
    <row r="9" spans="1:14" x14ac:dyDescent="0.3">
      <c r="A9" s="27">
        <f t="shared" si="4"/>
        <v>15.04</v>
      </c>
      <c r="B9" s="10">
        <v>14.71</v>
      </c>
      <c r="C9" s="16">
        <v>1.248</v>
      </c>
      <c r="D9" s="28">
        <f t="shared" si="0"/>
        <v>11.786858974358974</v>
      </c>
      <c r="E9" s="3"/>
      <c r="F9" s="11">
        <f t="shared" si="1"/>
        <v>0.32999999999999829</v>
      </c>
      <c r="G9" s="12">
        <f t="shared" si="2"/>
        <v>0.41183999999999787</v>
      </c>
      <c r="H9" s="12">
        <f t="shared" si="3"/>
        <v>0.26442307692307554</v>
      </c>
      <c r="J9" s="23"/>
      <c r="K9" s="24"/>
      <c r="L9" s="24"/>
      <c r="M9" s="24"/>
      <c r="N9" s="25"/>
    </row>
    <row r="10" spans="1:14" x14ac:dyDescent="0.3">
      <c r="A10" s="27">
        <f t="shared" si="4"/>
        <v>15.04</v>
      </c>
      <c r="B10" s="10">
        <v>14.65</v>
      </c>
      <c r="C10" s="16">
        <v>1.498</v>
      </c>
      <c r="D10" s="28">
        <f t="shared" si="0"/>
        <v>9.7797062750333783</v>
      </c>
      <c r="E10" s="3"/>
      <c r="F10" s="11">
        <f t="shared" si="1"/>
        <v>0.38999999999999879</v>
      </c>
      <c r="G10" s="12">
        <f t="shared" si="2"/>
        <v>0.58421999999999819</v>
      </c>
      <c r="H10" s="12">
        <f t="shared" si="3"/>
        <v>0.26034712950600719</v>
      </c>
    </row>
    <row r="11" spans="1:14" x14ac:dyDescent="0.3">
      <c r="A11" s="27">
        <f t="shared" si="4"/>
        <v>15.04</v>
      </c>
      <c r="B11" s="10">
        <v>14.59</v>
      </c>
      <c r="C11" s="16">
        <v>1.7470000000000001</v>
      </c>
      <c r="D11" s="28">
        <f t="shared" si="0"/>
        <v>8.351459645105896</v>
      </c>
      <c r="E11" s="3"/>
      <c r="F11" s="11">
        <f t="shared" si="1"/>
        <v>0.44999999999999929</v>
      </c>
      <c r="G11" s="12">
        <f t="shared" si="2"/>
        <v>0.78614999999999879</v>
      </c>
      <c r="H11" s="12">
        <f t="shared" si="3"/>
        <v>0.25758443045220336</v>
      </c>
      <c r="K11" s="13" t="s">
        <v>36</v>
      </c>
    </row>
    <row r="12" spans="1:14" x14ac:dyDescent="0.3">
      <c r="A12" s="27">
        <f t="shared" si="4"/>
        <v>15.04</v>
      </c>
      <c r="B12" s="10">
        <v>14.54</v>
      </c>
      <c r="C12" s="16">
        <v>1.998</v>
      </c>
      <c r="D12" s="28">
        <f t="shared" si="0"/>
        <v>7.2772772772772765</v>
      </c>
      <c r="E12" s="3"/>
      <c r="F12" s="11">
        <f t="shared" si="1"/>
        <v>0.5</v>
      </c>
      <c r="G12" s="12">
        <f t="shared" si="2"/>
        <v>0.999</v>
      </c>
      <c r="H12" s="12">
        <f t="shared" si="3"/>
        <v>0.25025025025025027</v>
      </c>
      <c r="K12" s="14" t="s">
        <v>37</v>
      </c>
    </row>
    <row r="13" spans="1:14" x14ac:dyDescent="0.3">
      <c r="A13" s="27">
        <f t="shared" si="4"/>
        <v>15.04</v>
      </c>
      <c r="B13" s="10">
        <v>14.48</v>
      </c>
      <c r="C13" s="16">
        <v>2.2469999999999999</v>
      </c>
      <c r="D13" s="28">
        <f t="shared" si="0"/>
        <v>6.4441477525589681</v>
      </c>
      <c r="E13" s="3"/>
      <c r="F13" s="11">
        <f t="shared" si="1"/>
        <v>0.55999999999999872</v>
      </c>
      <c r="G13" s="12">
        <f t="shared" si="2"/>
        <v>1.258319999999997</v>
      </c>
      <c r="H13" s="12">
        <f t="shared" si="3"/>
        <v>0.2492211838006225</v>
      </c>
      <c r="K13" s="15" t="s">
        <v>38</v>
      </c>
    </row>
    <row r="14" spans="1:14" x14ac:dyDescent="0.3">
      <c r="A14" s="27">
        <f t="shared" si="4"/>
        <v>15.04</v>
      </c>
      <c r="B14" s="10">
        <v>14.42</v>
      </c>
      <c r="C14" s="16">
        <v>2.4980000000000002</v>
      </c>
      <c r="D14" s="28">
        <f t="shared" si="0"/>
        <v>5.7726180944755798</v>
      </c>
      <c r="E14" s="3"/>
      <c r="F14" s="11">
        <f t="shared" si="1"/>
        <v>0.61999999999999922</v>
      </c>
      <c r="G14" s="12">
        <f t="shared" si="2"/>
        <v>1.5487599999999981</v>
      </c>
      <c r="H14" s="12">
        <f t="shared" si="3"/>
        <v>0.24819855884707734</v>
      </c>
    </row>
    <row r="15" spans="1:14" x14ac:dyDescent="0.3">
      <c r="A15" s="27">
        <f t="shared" si="4"/>
        <v>15.04</v>
      </c>
      <c r="B15" s="10">
        <v>14.36</v>
      </c>
      <c r="C15" s="16">
        <v>2.7469999999999999</v>
      </c>
      <c r="D15" s="28">
        <f t="shared" si="0"/>
        <v>5.2275209319257367</v>
      </c>
      <c r="E15" s="3"/>
      <c r="F15" s="11">
        <f t="shared" ref="F15:F16" si="5">A15-B15</f>
        <v>0.67999999999999972</v>
      </c>
      <c r="G15" s="12">
        <f t="shared" ref="G15:G16" si="6">C15*F15</f>
        <v>1.8679599999999992</v>
      </c>
      <c r="H15" s="12">
        <f t="shared" ref="H15:H16" si="7">F15/C15</f>
        <v>0.24754277393520194</v>
      </c>
    </row>
    <row r="16" spans="1:14" x14ac:dyDescent="0.3">
      <c r="A16" s="27">
        <f t="shared" si="4"/>
        <v>15.04</v>
      </c>
      <c r="B16" s="10">
        <v>14.3</v>
      </c>
      <c r="C16" s="16">
        <v>2.9980000000000002</v>
      </c>
      <c r="D16" s="28">
        <f t="shared" si="0"/>
        <v>4.7698465643762509</v>
      </c>
      <c r="E16" s="3"/>
      <c r="F16" s="11">
        <f t="shared" si="5"/>
        <v>0.73999999999999844</v>
      </c>
      <c r="G16" s="12">
        <f t="shared" si="6"/>
        <v>2.2185199999999954</v>
      </c>
      <c r="H16" s="12">
        <f t="shared" si="7"/>
        <v>0.24683122081387537</v>
      </c>
    </row>
    <row r="19" spans="1:9" x14ac:dyDescent="0.3">
      <c r="A19" s="26" t="s">
        <v>34</v>
      </c>
      <c r="B19" s="26"/>
      <c r="C19" s="26"/>
      <c r="D19" s="26"/>
      <c r="E19" s="26"/>
      <c r="F19" s="26"/>
      <c r="G19" s="26"/>
      <c r="H19" s="26"/>
      <c r="I19" s="26"/>
    </row>
    <row r="20" spans="1:9" x14ac:dyDescent="0.3">
      <c r="A20" t="s">
        <v>23</v>
      </c>
      <c r="B20" t="s">
        <v>24</v>
      </c>
      <c r="C20" t="s">
        <v>25</v>
      </c>
      <c r="D20" t="s">
        <v>26</v>
      </c>
      <c r="F20" t="s">
        <v>27</v>
      </c>
      <c r="G20" t="s">
        <v>28</v>
      </c>
      <c r="H20" t="s">
        <v>35</v>
      </c>
    </row>
    <row r="21" spans="1:9" x14ac:dyDescent="0.3">
      <c r="A21" t="s">
        <v>30</v>
      </c>
      <c r="B21" t="s">
        <v>30</v>
      </c>
      <c r="C21" t="s">
        <v>31</v>
      </c>
      <c r="D21" t="s">
        <v>32</v>
      </c>
      <c r="F21" t="s">
        <v>30</v>
      </c>
      <c r="G21" t="s">
        <v>33</v>
      </c>
      <c r="H21" t="s">
        <v>32</v>
      </c>
    </row>
    <row r="22" spans="1:9" x14ac:dyDescent="0.3">
      <c r="A22" s="27">
        <f t="shared" ref="A22:A33" si="8">$A$5</f>
        <v>15.04</v>
      </c>
      <c r="B22" s="10">
        <v>14.98</v>
      </c>
      <c r="C22" s="16">
        <v>0.25</v>
      </c>
      <c r="D22" s="28">
        <f t="shared" ref="D22:D33" si="9">B22/C22</f>
        <v>59.92</v>
      </c>
      <c r="E22" s="3"/>
      <c r="F22" s="11">
        <f>A22-B22</f>
        <v>5.9999999999998721E-2</v>
      </c>
      <c r="G22" s="12">
        <f>C22*F22</f>
        <v>1.499999999999968E-2</v>
      </c>
      <c r="H22" s="12">
        <f>F22/C22</f>
        <v>0.23999999999999488</v>
      </c>
    </row>
    <row r="23" spans="1:9" x14ac:dyDescent="0.3">
      <c r="A23" s="27">
        <f t="shared" si="8"/>
        <v>15.04</v>
      </c>
      <c r="B23" s="10">
        <v>14.94</v>
      </c>
      <c r="C23" s="16">
        <v>0.499</v>
      </c>
      <c r="D23" s="28">
        <f t="shared" si="9"/>
        <v>29.939879759519037</v>
      </c>
      <c r="E23" s="3"/>
      <c r="F23" s="11">
        <f t="shared" ref="F23:F31" si="10">A23-B23</f>
        <v>9.9999999999999645E-2</v>
      </c>
      <c r="G23" s="12">
        <f t="shared" ref="G23:G31" si="11">C23*F23</f>
        <v>4.9899999999999819E-2</v>
      </c>
      <c r="H23" s="12">
        <f t="shared" ref="H23:H31" si="12">F23/C23</f>
        <v>0.2004008016032057</v>
      </c>
    </row>
    <row r="24" spans="1:9" x14ac:dyDescent="0.3">
      <c r="A24" s="27">
        <f t="shared" si="8"/>
        <v>15.04</v>
      </c>
      <c r="B24" s="10">
        <v>14.91</v>
      </c>
      <c r="C24" s="16">
        <v>0.749</v>
      </c>
      <c r="D24" s="28">
        <f t="shared" si="9"/>
        <v>19.906542056074766</v>
      </c>
      <c r="E24" s="3"/>
      <c r="F24" s="11">
        <f t="shared" si="10"/>
        <v>0.12999999999999901</v>
      </c>
      <c r="G24" s="12">
        <f t="shared" si="11"/>
        <v>9.7369999999999249E-2</v>
      </c>
      <c r="H24" s="12">
        <f t="shared" si="12"/>
        <v>0.17356475300400401</v>
      </c>
    </row>
    <row r="25" spans="1:9" x14ac:dyDescent="0.3">
      <c r="A25" s="27">
        <f t="shared" si="8"/>
        <v>15.04</v>
      </c>
      <c r="B25" s="10">
        <v>14.88</v>
      </c>
      <c r="C25" s="16">
        <v>0.999</v>
      </c>
      <c r="D25" s="28">
        <f t="shared" si="9"/>
        <v>14.894894894894895</v>
      </c>
      <c r="E25" s="3"/>
      <c r="F25" s="11">
        <f t="shared" si="10"/>
        <v>0.15999999999999837</v>
      </c>
      <c r="G25" s="12">
        <f t="shared" si="11"/>
        <v>0.15983999999999837</v>
      </c>
      <c r="H25" s="12">
        <f t="shared" si="12"/>
        <v>0.16016016016015852</v>
      </c>
    </row>
    <row r="26" spans="1:9" x14ac:dyDescent="0.3">
      <c r="A26" s="27">
        <f t="shared" si="8"/>
        <v>15.04</v>
      </c>
      <c r="B26" s="10">
        <v>14.85</v>
      </c>
      <c r="C26" s="16">
        <v>1.2490000000000001</v>
      </c>
      <c r="D26" s="28">
        <f t="shared" si="9"/>
        <v>11.889511609287428</v>
      </c>
      <c r="E26" s="3"/>
      <c r="F26" s="11">
        <f t="shared" si="10"/>
        <v>0.1899999999999995</v>
      </c>
      <c r="G26" s="12">
        <f t="shared" si="11"/>
        <v>0.23730999999999941</v>
      </c>
      <c r="H26" s="12">
        <f t="shared" si="12"/>
        <v>0.15212169735788589</v>
      </c>
    </row>
    <row r="27" spans="1:9" x14ac:dyDescent="0.3">
      <c r="A27" s="27">
        <f t="shared" si="8"/>
        <v>15.04</v>
      </c>
      <c r="B27" s="10">
        <v>14.82</v>
      </c>
      <c r="C27" s="16">
        <v>1.4990000000000001</v>
      </c>
      <c r="D27" s="28">
        <f t="shared" si="9"/>
        <v>9.8865910607071381</v>
      </c>
      <c r="E27" s="3"/>
      <c r="F27" s="11">
        <f t="shared" si="10"/>
        <v>0.21999999999999886</v>
      </c>
      <c r="G27" s="12">
        <f t="shared" si="11"/>
        <v>0.3297799999999983</v>
      </c>
      <c r="H27" s="12">
        <f t="shared" si="12"/>
        <v>0.14676450967311463</v>
      </c>
    </row>
    <row r="28" spans="1:9" x14ac:dyDescent="0.3">
      <c r="A28" s="27">
        <f t="shared" si="8"/>
        <v>15.04</v>
      </c>
      <c r="B28" s="10">
        <v>14.79</v>
      </c>
      <c r="C28" s="16">
        <v>1.7490000000000001</v>
      </c>
      <c r="D28" s="28">
        <f t="shared" si="9"/>
        <v>8.4562607204116631</v>
      </c>
      <c r="E28" s="3"/>
      <c r="F28" s="11">
        <f t="shared" si="10"/>
        <v>0.25</v>
      </c>
      <c r="G28" s="12">
        <f t="shared" si="11"/>
        <v>0.43725000000000003</v>
      </c>
      <c r="H28" s="12">
        <f t="shared" si="12"/>
        <v>0.1429388221841052</v>
      </c>
    </row>
    <row r="29" spans="1:9" x14ac:dyDescent="0.3">
      <c r="A29" s="27">
        <f t="shared" si="8"/>
        <v>15.04</v>
      </c>
      <c r="B29" s="10">
        <v>14.76</v>
      </c>
      <c r="C29" s="16">
        <v>1.9990000000000001</v>
      </c>
      <c r="D29" s="28">
        <f t="shared" si="9"/>
        <v>7.3836918459229608</v>
      </c>
      <c r="E29" s="3"/>
      <c r="F29" s="11">
        <f t="shared" si="10"/>
        <v>0.27999999999999936</v>
      </c>
      <c r="G29" s="12">
        <f t="shared" si="11"/>
        <v>0.55971999999999877</v>
      </c>
      <c r="H29" s="12">
        <f t="shared" si="12"/>
        <v>0.14007003501750842</v>
      </c>
    </row>
    <row r="30" spans="1:9" x14ac:dyDescent="0.3">
      <c r="A30" s="27">
        <f t="shared" si="8"/>
        <v>15.04</v>
      </c>
      <c r="B30" s="10">
        <v>14.73</v>
      </c>
      <c r="C30" s="16">
        <v>2.2490000000000001</v>
      </c>
      <c r="D30" s="28">
        <f t="shared" si="9"/>
        <v>6.5495775900400179</v>
      </c>
      <c r="E30" s="3"/>
      <c r="F30" s="11">
        <f t="shared" si="10"/>
        <v>0.30999999999999872</v>
      </c>
      <c r="G30" s="12">
        <f t="shared" si="11"/>
        <v>0.6971899999999972</v>
      </c>
      <c r="H30" s="12">
        <f t="shared" si="12"/>
        <v>0.13783903957314306</v>
      </c>
    </row>
    <row r="31" spans="1:9" x14ac:dyDescent="0.3">
      <c r="A31" s="27">
        <f t="shared" si="8"/>
        <v>15.04</v>
      </c>
      <c r="B31" s="10">
        <v>14.7</v>
      </c>
      <c r="C31" s="16">
        <v>2.4990000000000001</v>
      </c>
      <c r="D31" s="28">
        <f t="shared" si="9"/>
        <v>5.8823529411764701</v>
      </c>
      <c r="E31" s="3"/>
      <c r="F31" s="11">
        <f t="shared" si="10"/>
        <v>0.33999999999999986</v>
      </c>
      <c r="G31" s="12">
        <f t="shared" si="11"/>
        <v>0.84965999999999964</v>
      </c>
      <c r="H31" s="12">
        <f t="shared" si="12"/>
        <v>0.13605442176870741</v>
      </c>
    </row>
    <row r="32" spans="1:9" x14ac:dyDescent="0.3">
      <c r="A32" s="27">
        <f t="shared" si="8"/>
        <v>15.04</v>
      </c>
      <c r="B32" s="10">
        <v>14.67</v>
      </c>
      <c r="C32" s="16">
        <v>2.7490000000000001</v>
      </c>
      <c r="D32" s="28">
        <f t="shared" si="9"/>
        <v>5.336485994907239</v>
      </c>
      <c r="E32" s="3"/>
      <c r="F32" s="11">
        <f t="shared" ref="F32:F33" si="13">A32-B32</f>
        <v>0.36999999999999922</v>
      </c>
      <c r="G32" s="12">
        <f t="shared" ref="G32:G33" si="14">C32*F32</f>
        <v>1.0171299999999979</v>
      </c>
      <c r="H32" s="12">
        <f t="shared" ref="H32:H33" si="15">F32/C32</f>
        <v>0.1345943979628953</v>
      </c>
    </row>
    <row r="33" spans="1:8" x14ac:dyDescent="0.3">
      <c r="A33" s="27">
        <f t="shared" si="8"/>
        <v>15.04</v>
      </c>
      <c r="B33" s="10">
        <v>14.63</v>
      </c>
      <c r="C33" s="16">
        <v>2.9990000000000001</v>
      </c>
      <c r="D33" s="28">
        <f t="shared" si="9"/>
        <v>4.878292764254752</v>
      </c>
      <c r="E33" s="3"/>
      <c r="F33" s="11">
        <f t="shared" si="13"/>
        <v>0.40999999999999837</v>
      </c>
      <c r="G33" s="12">
        <f t="shared" si="14"/>
        <v>1.2295899999999951</v>
      </c>
      <c r="H33" s="12">
        <f t="shared" si="15"/>
        <v>0.13671223741247027</v>
      </c>
    </row>
  </sheetData>
  <mergeCells count="3">
    <mergeCell ref="J4:N9"/>
    <mergeCell ref="A2:I2"/>
    <mergeCell ref="A19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2015-10-19T17:10:15Z</dcterms:created>
  <dcterms:modified xsi:type="dcterms:W3CDTF">2015-10-20T23:09:53Z</dcterms:modified>
</cp:coreProperties>
</file>