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heets/sheet4.xml" ContentType="application/vnd.openxmlformats-officedocument.spreadsheetml.chart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72" windowWidth="19140" windowHeight="10320" activeTab="7"/>
  </bookViews>
  <sheets>
    <sheet name="Chart1" sheetId="4" r:id="rId1"/>
    <sheet name="Sheet1" sheetId="1" r:id="rId2"/>
    <sheet name="Sheet2" sheetId="2" r:id="rId3"/>
    <sheet name="Trim Pot Calcs" sheetId="3" r:id="rId4"/>
    <sheet name="Eff 1-5A" sheetId="6" r:id="rId5"/>
    <sheet name="Eff vs Vin" sheetId="7" r:id="rId6"/>
    <sheet name="10-21-2015" sheetId="5" r:id="rId7"/>
    <sheet name="10-26-2015 7-LED" sheetId="8" r:id="rId8"/>
    <sheet name="Dec Volt Eff" sheetId="9" r:id="rId9"/>
    <sheet name="Wire Loss" sheetId="10" r:id="rId10"/>
  </sheets>
  <calcPr calcId="145621"/>
</workbook>
</file>

<file path=xl/calcChain.xml><?xml version="1.0" encoding="utf-8"?>
<calcChain xmlns="http://schemas.openxmlformats.org/spreadsheetml/2006/main">
  <c r="J12" i="10" l="1"/>
  <c r="I12" i="10"/>
  <c r="J16" i="10"/>
  <c r="I16" i="10"/>
  <c r="G16" i="10"/>
  <c r="G12" i="10"/>
  <c r="C15" i="10"/>
  <c r="D15" i="10" s="1"/>
  <c r="G15" i="10" s="1"/>
  <c r="D14" i="10"/>
  <c r="G14" i="10" s="1"/>
  <c r="C14" i="10"/>
  <c r="C11" i="10"/>
  <c r="D11" i="10" s="1"/>
  <c r="G11" i="10" s="1"/>
  <c r="C10" i="10"/>
  <c r="D10" i="10" s="1"/>
  <c r="G10" i="10" s="1"/>
  <c r="I15" i="10" l="1"/>
  <c r="J15" i="10"/>
  <c r="J14" i="10"/>
  <c r="I14" i="10"/>
  <c r="J11" i="10"/>
  <c r="I11" i="10"/>
  <c r="J10" i="10"/>
  <c r="I10" i="10"/>
  <c r="J6" i="10"/>
  <c r="I6" i="10"/>
  <c r="G7" i="10"/>
  <c r="J7" i="10" s="1"/>
  <c r="G6" i="10"/>
  <c r="G5" i="10"/>
  <c r="J5" i="10" s="1"/>
  <c r="D7" i="10"/>
  <c r="D6" i="10"/>
  <c r="D5" i="10"/>
  <c r="C7" i="10"/>
  <c r="C6" i="10"/>
  <c r="C5" i="10"/>
  <c r="P28" i="8"/>
  <c r="P27" i="8"/>
  <c r="P26" i="8"/>
  <c r="P24" i="8"/>
  <c r="P23" i="8"/>
  <c r="P21" i="8"/>
  <c r="P19" i="8"/>
  <c r="P18" i="8"/>
  <c r="P17" i="8"/>
  <c r="P16" i="8"/>
  <c r="P15" i="8"/>
  <c r="P14" i="8"/>
  <c r="P13" i="8"/>
  <c r="P12" i="8"/>
  <c r="P11" i="8"/>
  <c r="P10" i="8"/>
  <c r="P9" i="8"/>
  <c r="P8" i="8"/>
  <c r="P7" i="8"/>
  <c r="P6" i="8"/>
  <c r="O28" i="8"/>
  <c r="O27" i="8"/>
  <c r="O26" i="8"/>
  <c r="O25" i="8"/>
  <c r="O24" i="8"/>
  <c r="O23" i="8"/>
  <c r="O22" i="8"/>
  <c r="O21" i="8"/>
  <c r="O20" i="8"/>
  <c r="O19" i="8"/>
  <c r="O18" i="8"/>
  <c r="O17" i="8"/>
  <c r="O16" i="8"/>
  <c r="O15" i="8"/>
  <c r="O14" i="8"/>
  <c r="O13" i="8"/>
  <c r="O12" i="8"/>
  <c r="O11" i="8"/>
  <c r="O10" i="8"/>
  <c r="O9" i="8"/>
  <c r="O8" i="8"/>
  <c r="O7" i="8"/>
  <c r="O6" i="8"/>
  <c r="L28" i="8"/>
  <c r="L27" i="8"/>
  <c r="L26" i="8"/>
  <c r="L25" i="8"/>
  <c r="P25" i="8" s="1"/>
  <c r="L24" i="8"/>
  <c r="L23" i="8"/>
  <c r="L22" i="8"/>
  <c r="P22" i="8" s="1"/>
  <c r="L21" i="8"/>
  <c r="L20" i="8"/>
  <c r="P20" i="8" s="1"/>
  <c r="L19" i="8"/>
  <c r="L18" i="8"/>
  <c r="L17" i="8"/>
  <c r="L16" i="8"/>
  <c r="L15" i="8"/>
  <c r="L14" i="8"/>
  <c r="L13" i="8"/>
  <c r="L12" i="8"/>
  <c r="L11" i="8"/>
  <c r="L10" i="8"/>
  <c r="L9" i="8"/>
  <c r="L8" i="8"/>
  <c r="L7" i="8"/>
  <c r="L6" i="8"/>
  <c r="F16" i="8"/>
  <c r="C16" i="8"/>
  <c r="F15" i="8"/>
  <c r="C15" i="8"/>
  <c r="G15" i="8" s="1"/>
  <c r="F14" i="8"/>
  <c r="C14" i="8"/>
  <c r="F13" i="8"/>
  <c r="C13" i="8"/>
  <c r="F12" i="8"/>
  <c r="C12" i="8"/>
  <c r="G10" i="8"/>
  <c r="G9" i="8"/>
  <c r="G8" i="8"/>
  <c r="G7" i="8"/>
  <c r="G6" i="8"/>
  <c r="F10" i="8"/>
  <c r="F9" i="8"/>
  <c r="F8" i="8"/>
  <c r="F7" i="8"/>
  <c r="F6" i="8"/>
  <c r="C10" i="8"/>
  <c r="C9" i="8"/>
  <c r="C8" i="8"/>
  <c r="C7" i="8"/>
  <c r="C6" i="8"/>
  <c r="I7" i="10" l="1"/>
  <c r="I5" i="10"/>
  <c r="G14" i="8"/>
  <c r="G12" i="8"/>
  <c r="G16" i="8"/>
  <c r="G13" i="8"/>
  <c r="F39" i="5"/>
  <c r="C39" i="5"/>
  <c r="F38" i="5"/>
  <c r="C38" i="5"/>
  <c r="F37" i="5"/>
  <c r="C37" i="5"/>
  <c r="F36" i="5"/>
  <c r="C36" i="5"/>
  <c r="F35" i="5"/>
  <c r="C35" i="5"/>
  <c r="F33" i="5"/>
  <c r="C33" i="5"/>
  <c r="F32" i="5"/>
  <c r="G32" i="5" s="1"/>
  <c r="C32" i="5"/>
  <c r="F31" i="5"/>
  <c r="C31" i="5"/>
  <c r="F30" i="5"/>
  <c r="C30" i="5"/>
  <c r="F29" i="5"/>
  <c r="C29" i="5"/>
  <c r="G29" i="5" s="1"/>
  <c r="F27" i="5"/>
  <c r="C27" i="5"/>
  <c r="F26" i="5"/>
  <c r="G26" i="5" s="1"/>
  <c r="C26" i="5"/>
  <c r="F25" i="5"/>
  <c r="C25" i="5"/>
  <c r="G25" i="5" s="1"/>
  <c r="F24" i="5"/>
  <c r="C24" i="5"/>
  <c r="F23" i="5"/>
  <c r="C23" i="5"/>
  <c r="F21" i="5"/>
  <c r="C21" i="5"/>
  <c r="F20" i="5"/>
  <c r="C20" i="5"/>
  <c r="F19" i="5"/>
  <c r="G19" i="5" s="1"/>
  <c r="C19" i="5"/>
  <c r="F18" i="5"/>
  <c r="C18" i="5"/>
  <c r="F17" i="5"/>
  <c r="C17" i="5"/>
  <c r="F15" i="5"/>
  <c r="C15" i="5"/>
  <c r="F14" i="5"/>
  <c r="C14" i="5"/>
  <c r="F13" i="5"/>
  <c r="C13" i="5"/>
  <c r="G13" i="5" s="1"/>
  <c r="F12" i="5"/>
  <c r="C12" i="5"/>
  <c r="F11" i="5"/>
  <c r="C11" i="5"/>
  <c r="G11" i="5" s="1"/>
  <c r="G9" i="5"/>
  <c r="G8" i="5"/>
  <c r="G7" i="5"/>
  <c r="G6" i="5"/>
  <c r="G5" i="5"/>
  <c r="F9" i="5"/>
  <c r="F8" i="5"/>
  <c r="F7" i="5"/>
  <c r="F6" i="5"/>
  <c r="F5" i="5"/>
  <c r="C9" i="5"/>
  <c r="C8" i="5"/>
  <c r="C7" i="5"/>
  <c r="C6" i="5"/>
  <c r="C5" i="5"/>
  <c r="G35" i="5" l="1"/>
  <c r="G30" i="5"/>
  <c r="G21" i="5"/>
  <c r="G39" i="5"/>
  <c r="G33" i="5"/>
  <c r="G37" i="5"/>
  <c r="G36" i="5"/>
  <c r="G38" i="5"/>
  <c r="G31" i="5"/>
  <c r="G24" i="5"/>
  <c r="G23" i="5"/>
  <c r="G27" i="5"/>
  <c r="G18" i="5"/>
  <c r="G20" i="5"/>
  <c r="G17" i="5"/>
  <c r="G14" i="5"/>
  <c r="G15" i="5"/>
  <c r="G12" i="5"/>
  <c r="B23" i="3"/>
  <c r="B11" i="3"/>
  <c r="K10" i="2" l="1"/>
  <c r="K9" i="2"/>
  <c r="K8" i="2"/>
  <c r="K7" i="2"/>
  <c r="K6" i="2"/>
  <c r="K5" i="2"/>
  <c r="G10" i="2"/>
  <c r="G9" i="2"/>
  <c r="G8" i="2"/>
  <c r="G7" i="2"/>
  <c r="G6" i="2"/>
  <c r="G5" i="2"/>
  <c r="O38" i="2"/>
  <c r="P38" i="2" s="1"/>
  <c r="L38" i="2"/>
  <c r="O37" i="2"/>
  <c r="L37" i="2"/>
  <c r="O36" i="2"/>
  <c r="L36" i="2"/>
  <c r="O35" i="2"/>
  <c r="L35" i="2"/>
  <c r="O34" i="2"/>
  <c r="P34" i="2" s="1"/>
  <c r="L34" i="2"/>
  <c r="O33" i="2"/>
  <c r="L33" i="2"/>
  <c r="O32" i="2"/>
  <c r="L32" i="2"/>
  <c r="O31" i="2"/>
  <c r="L31" i="2"/>
  <c r="F38" i="2"/>
  <c r="C38" i="2"/>
  <c r="F37" i="2"/>
  <c r="C37" i="2"/>
  <c r="F36" i="2"/>
  <c r="C36" i="2"/>
  <c r="F35" i="2"/>
  <c r="C35" i="2"/>
  <c r="G35" i="2" s="1"/>
  <c r="G34" i="2"/>
  <c r="F34" i="2"/>
  <c r="C34" i="2"/>
  <c r="F33" i="2"/>
  <c r="C33" i="2"/>
  <c r="F32" i="2"/>
  <c r="C32" i="2"/>
  <c r="F31" i="2"/>
  <c r="C31" i="2"/>
  <c r="G31" i="2" s="1"/>
  <c r="G26" i="2"/>
  <c r="G25" i="2"/>
  <c r="G24" i="2"/>
  <c r="G23" i="2"/>
  <c r="G22" i="2"/>
  <c r="G21" i="2"/>
  <c r="G20" i="2"/>
  <c r="G19" i="2"/>
  <c r="G18" i="2"/>
  <c r="G17" i="2"/>
  <c r="G16" i="2"/>
  <c r="F26" i="2"/>
  <c r="F25" i="2"/>
  <c r="F24" i="2"/>
  <c r="F23" i="2"/>
  <c r="F22" i="2"/>
  <c r="F21" i="2"/>
  <c r="F20" i="2"/>
  <c r="F19" i="2"/>
  <c r="F18" i="2"/>
  <c r="F17" i="2"/>
  <c r="F16" i="2"/>
  <c r="C26" i="2"/>
  <c r="C25" i="2"/>
  <c r="C24" i="2"/>
  <c r="C23" i="2"/>
  <c r="C22" i="2"/>
  <c r="C21" i="2"/>
  <c r="C20" i="2"/>
  <c r="C19" i="2"/>
  <c r="C18" i="2"/>
  <c r="C17" i="2"/>
  <c r="C16" i="2"/>
  <c r="C10" i="2"/>
  <c r="C9" i="2"/>
  <c r="C8" i="2"/>
  <c r="C7" i="2"/>
  <c r="C6" i="2"/>
  <c r="C5" i="2"/>
  <c r="I14" i="1"/>
  <c r="I13" i="1"/>
  <c r="I12" i="1"/>
  <c r="I11" i="1"/>
  <c r="I10" i="1"/>
  <c r="I9" i="1"/>
  <c r="I8" i="1"/>
  <c r="I7" i="1"/>
  <c r="I6" i="1"/>
  <c r="I5" i="1"/>
  <c r="H14" i="1"/>
  <c r="H13" i="1"/>
  <c r="H12" i="1"/>
  <c r="H11" i="1"/>
  <c r="H10" i="1"/>
  <c r="H9" i="1"/>
  <c r="H8" i="1"/>
  <c r="H7" i="1"/>
  <c r="H6" i="1"/>
  <c r="H5" i="1"/>
  <c r="E14" i="1"/>
  <c r="E13" i="1"/>
  <c r="E12" i="1"/>
  <c r="E11" i="1"/>
  <c r="E10" i="1"/>
  <c r="E9" i="1"/>
  <c r="E8" i="1"/>
  <c r="E7" i="1"/>
  <c r="E6" i="1"/>
  <c r="E5" i="1"/>
  <c r="P36" i="2" l="1"/>
  <c r="P32" i="2"/>
  <c r="P37" i="2"/>
  <c r="P33" i="2"/>
  <c r="P31" i="2"/>
  <c r="P35" i="2"/>
  <c r="G38" i="2"/>
  <c r="G37" i="2"/>
  <c r="G36" i="2"/>
  <c r="G33" i="2"/>
  <c r="G32" i="2"/>
</calcChain>
</file>

<file path=xl/sharedStrings.xml><?xml version="1.0" encoding="utf-8"?>
<sst xmlns="http://schemas.openxmlformats.org/spreadsheetml/2006/main" count="165" uniqueCount="48">
  <si>
    <t>ILoad nom</t>
  </si>
  <si>
    <t>(Amps)</t>
  </si>
  <si>
    <t>RLoad</t>
  </si>
  <si>
    <t xml:space="preserve">ILoad </t>
  </si>
  <si>
    <t>(Ohms)</t>
  </si>
  <si>
    <t>VLoad</t>
  </si>
  <si>
    <t>(Volts)</t>
  </si>
  <si>
    <t>PLoad</t>
  </si>
  <si>
    <t>(Watts)</t>
  </si>
  <si>
    <t>VSrc</t>
  </si>
  <si>
    <t>ISrc</t>
  </si>
  <si>
    <t>PSrc</t>
  </si>
  <si>
    <t>Eff</t>
  </si>
  <si>
    <t>ILoad</t>
  </si>
  <si>
    <t>LED</t>
  </si>
  <si>
    <t>Voc</t>
  </si>
  <si>
    <t>3.87v</t>
  </si>
  <si>
    <t>Elec Dummy Load</t>
  </si>
  <si>
    <t>Nautilux LED (direct)</t>
  </si>
  <si>
    <t>Nautilux LED (w/ammeter)</t>
  </si>
  <si>
    <t xml:space="preserve"> </t>
  </si>
  <si>
    <r>
      <t>R</t>
    </r>
    <r>
      <rPr>
        <vertAlign val="subscript"/>
        <sz val="11"/>
        <color theme="1"/>
        <rFont val="Arial"/>
        <family val="2"/>
      </rPr>
      <t>Trim</t>
    </r>
    <r>
      <rPr>
        <sz val="11"/>
        <color theme="1"/>
        <rFont val="Arial"/>
        <family val="2"/>
      </rPr>
      <t xml:space="preserve"> (Ω) =  (10500/(V</t>
    </r>
    <r>
      <rPr>
        <vertAlign val="subscript"/>
        <sz val="11"/>
        <color theme="1"/>
        <rFont val="Arial"/>
        <family val="2"/>
      </rPr>
      <t>Out</t>
    </r>
    <r>
      <rPr>
        <sz val="11"/>
        <color theme="1"/>
        <rFont val="Arial"/>
        <family val="2"/>
      </rPr>
      <t xml:space="preserve"> – 0.7525V)) - 1000</t>
    </r>
  </si>
  <si>
    <t>Vout</t>
  </si>
  <si>
    <t>Rtrim</t>
  </si>
  <si>
    <t>R</t>
  </si>
  <si>
    <t>Vin</t>
  </si>
  <si>
    <t>Iin</t>
  </si>
  <si>
    <t>Pin</t>
  </si>
  <si>
    <t>Iout</t>
  </si>
  <si>
    <t>Pout</t>
  </si>
  <si>
    <t>(volts)</t>
  </si>
  <si>
    <t>(amps)</t>
  </si>
  <si>
    <t>(watts)</t>
  </si>
  <si>
    <t>(%)</t>
  </si>
  <si>
    <t xml:space="preserve">Vout </t>
  </si>
  <si>
    <t>22 AWG</t>
  </si>
  <si>
    <t>20 AWG</t>
  </si>
  <si>
    <t>18 AWG</t>
  </si>
  <si>
    <t>ohms per 1000 ft</t>
  </si>
  <si>
    <t>ohms per foot</t>
  </si>
  <si>
    <t>ohms per inch</t>
  </si>
  <si>
    <t>Length</t>
  </si>
  <si>
    <t>(inches)</t>
  </si>
  <si>
    <t>Current</t>
  </si>
  <si>
    <t>Loss</t>
  </si>
  <si>
    <t>Resistance</t>
  </si>
  <si>
    <t>(ohms)</t>
  </si>
  <si>
    <t>2 in par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</si>
</sst>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Arial"/>
      <family val="2"/>
    </font>
    <font>
      <vertAlign val="subscript"/>
      <sz val="11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165" fontId="0" fillId="0" borderId="1" xfId="0" applyNumberFormat="1" applyBorder="1"/>
    <xf numFmtId="164" fontId="0" fillId="0" borderId="1" xfId="0" applyNumberFormat="1" applyBorder="1"/>
    <xf numFmtId="2" fontId="0" fillId="0" borderId="1" xfId="0" applyNumberFormat="1" applyBorder="1"/>
    <xf numFmtId="0" fontId="0" fillId="0" borderId="2" xfId="0" applyBorder="1"/>
    <xf numFmtId="0" fontId="0" fillId="0" borderId="3" xfId="0" applyBorder="1"/>
    <xf numFmtId="0" fontId="0" fillId="0" borderId="4" xfId="0" applyFill="1" applyBorder="1"/>
    <xf numFmtId="0" fontId="0" fillId="0" borderId="5" xfId="0" applyBorder="1"/>
    <xf numFmtId="0" fontId="0" fillId="0" borderId="6" xfId="0" applyFill="1" applyBorder="1"/>
    <xf numFmtId="2" fontId="0" fillId="0" borderId="5" xfId="0" applyNumberFormat="1" applyBorder="1"/>
    <xf numFmtId="0" fontId="0" fillId="0" borderId="7" xfId="0" applyBorder="1"/>
    <xf numFmtId="2" fontId="0" fillId="0" borderId="8" xfId="0" applyNumberFormat="1" applyBorder="1"/>
    <xf numFmtId="0" fontId="0" fillId="0" borderId="9" xfId="0" applyBorder="1"/>
    <xf numFmtId="165" fontId="0" fillId="0" borderId="9" xfId="0" applyNumberFormat="1" applyBorder="1"/>
    <xf numFmtId="0" fontId="0" fillId="0" borderId="10" xfId="0" applyBorder="1"/>
    <xf numFmtId="0" fontId="1" fillId="0" borderId="1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2" fillId="0" borderId="0" xfId="0" applyFont="1" applyAlignment="1">
      <alignment vertical="center"/>
    </xf>
    <xf numFmtId="11" fontId="0" fillId="0" borderId="0" xfId="0" applyNumberFormat="1"/>
    <xf numFmtId="164" fontId="0" fillId="0" borderId="0" xfId="0" applyNumberFormat="1"/>
    <xf numFmtId="0" fontId="0" fillId="0" borderId="1" xfId="0" applyBorder="1" applyAlignment="1"/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5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2.xml"/><Relationship Id="rId7" Type="http://schemas.openxmlformats.org/officeDocument/2006/relationships/worksheet" Target="worksheets/sheet4.xml"/><Relationship Id="rId12" Type="http://schemas.openxmlformats.org/officeDocument/2006/relationships/styles" Target="style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hartsheet" Target="chartsheets/sheet3.xml"/><Relationship Id="rId11" Type="http://schemas.openxmlformats.org/officeDocument/2006/relationships/theme" Target="theme/theme1.xml"/><Relationship Id="rId5" Type="http://schemas.openxmlformats.org/officeDocument/2006/relationships/chartsheet" Target="chartsheets/sheet2.xml"/><Relationship Id="rId10" Type="http://schemas.openxmlformats.org/officeDocument/2006/relationships/worksheet" Target="worksheets/sheet6.xml"/><Relationship Id="rId4" Type="http://schemas.openxmlformats.org/officeDocument/2006/relationships/worksheet" Target="worksheets/sheet3.xml"/><Relationship Id="rId9" Type="http://schemas.openxmlformats.org/officeDocument/2006/relationships/chartsheet" Target="chartsheets/sheet4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820940837650136E-2"/>
          <c:y val="2.2442666564800689E-2"/>
          <c:w val="0.90482631226141697"/>
          <c:h val="0.91276802490623155"/>
        </c:manualLayout>
      </c:layout>
      <c:scatterChart>
        <c:scatterStyle val="lineMarker"/>
        <c:varyColors val="0"/>
        <c:ser>
          <c:idx val="0"/>
          <c:order val="0"/>
          <c:xVal>
            <c:numRef>
              <c:f>Sheet1!$A$5:$A$14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Sheet1!$D$5:$D$14</c:f>
              <c:numCache>
                <c:formatCode>General</c:formatCode>
                <c:ptCount val="10"/>
                <c:pt idx="0">
                  <c:v>3.85</c:v>
                </c:pt>
                <c:pt idx="1">
                  <c:v>3.81</c:v>
                </c:pt>
                <c:pt idx="2">
                  <c:v>3.77</c:v>
                </c:pt>
                <c:pt idx="3">
                  <c:v>3.73</c:v>
                </c:pt>
                <c:pt idx="4">
                  <c:v>3.7</c:v>
                </c:pt>
                <c:pt idx="5">
                  <c:v>3.66</c:v>
                </c:pt>
                <c:pt idx="6">
                  <c:v>3.63</c:v>
                </c:pt>
                <c:pt idx="7">
                  <c:v>3.6</c:v>
                </c:pt>
                <c:pt idx="8">
                  <c:v>3.56</c:v>
                </c:pt>
                <c:pt idx="9">
                  <c:v>3.53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577344"/>
        <c:axId val="112813568"/>
      </c:scatterChart>
      <c:valAx>
        <c:axId val="47577344"/>
        <c:scaling>
          <c:orientation val="minMax"/>
          <c:max val="10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Load Current (Amps)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12813568"/>
        <c:crosses val="autoZero"/>
        <c:crossBetween val="midCat"/>
        <c:majorUnit val="1"/>
      </c:valAx>
      <c:valAx>
        <c:axId val="112813568"/>
        <c:scaling>
          <c:orientation val="minMax"/>
          <c:max val="4"/>
          <c:min val="3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Load Voltage (Volts)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47577344"/>
        <c:crosses val="autoZero"/>
        <c:crossBetween val="midCat"/>
        <c:majorUnit val="0.1"/>
      </c:valAx>
    </c:plotArea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Murata DC-DC Converter Efficiency (Vin = 15.04 Vdc)</a:t>
            </a:r>
          </a:p>
        </c:rich>
      </c:tx>
      <c:layout/>
      <c:overlay val="1"/>
    </c:title>
    <c:autoTitleDeleted val="0"/>
    <c:plotArea>
      <c:layout>
        <c:manualLayout>
          <c:layoutTarget val="inner"/>
          <c:xMode val="edge"/>
          <c:yMode val="edge"/>
          <c:x val="6.8373299442775246E-2"/>
          <c:y val="2.2466467679257959E-2"/>
          <c:w val="0.8874407604848914"/>
          <c:h val="0.89244004525734022"/>
        </c:manualLayout>
      </c:layout>
      <c:scatterChart>
        <c:scatterStyle val="lineMarker"/>
        <c:varyColors val="0"/>
        <c:ser>
          <c:idx val="0"/>
          <c:order val="0"/>
          <c:tx>
            <c:v>1 Amp</c:v>
          </c:tx>
          <c:xVal>
            <c:numRef>
              <c:f>'10-21-2015'!$D$35:$D$39</c:f>
              <c:numCache>
                <c:formatCode>0.00</c:formatCode>
                <c:ptCount val="5"/>
                <c:pt idx="0">
                  <c:v>3.5</c:v>
                </c:pt>
                <c:pt idx="1">
                  <c:v>3.75</c:v>
                </c:pt>
                <c:pt idx="2">
                  <c:v>4</c:v>
                </c:pt>
                <c:pt idx="3">
                  <c:v>4.25</c:v>
                </c:pt>
                <c:pt idx="4">
                  <c:v>4.5</c:v>
                </c:pt>
              </c:numCache>
            </c:numRef>
          </c:xVal>
          <c:yVal>
            <c:numRef>
              <c:f>'10-21-2015'!$G$35:$G$39</c:f>
              <c:numCache>
                <c:formatCode>0.0</c:formatCode>
                <c:ptCount val="5"/>
                <c:pt idx="0">
                  <c:v>73.643280366280635</c:v>
                </c:pt>
                <c:pt idx="1">
                  <c:v>74.428389965068277</c:v>
                </c:pt>
                <c:pt idx="2">
                  <c:v>74.289789611315825</c:v>
                </c:pt>
                <c:pt idx="3">
                  <c:v>74.559310615842364</c:v>
                </c:pt>
                <c:pt idx="4">
                  <c:v>74.800531914893625</c:v>
                </c:pt>
              </c:numCache>
            </c:numRef>
          </c:yVal>
          <c:smooth val="0"/>
        </c:ser>
        <c:ser>
          <c:idx val="1"/>
          <c:order val="1"/>
          <c:tx>
            <c:v>2 Amps</c:v>
          </c:tx>
          <c:xVal>
            <c:numRef>
              <c:f>'10-21-2015'!$D$35:$D$39</c:f>
              <c:numCache>
                <c:formatCode>0.00</c:formatCode>
                <c:ptCount val="5"/>
                <c:pt idx="0">
                  <c:v>3.5</c:v>
                </c:pt>
                <c:pt idx="1">
                  <c:v>3.75</c:v>
                </c:pt>
                <c:pt idx="2">
                  <c:v>4</c:v>
                </c:pt>
                <c:pt idx="3">
                  <c:v>4.25</c:v>
                </c:pt>
                <c:pt idx="4">
                  <c:v>4.5</c:v>
                </c:pt>
              </c:numCache>
            </c:numRef>
          </c:xVal>
          <c:yVal>
            <c:numRef>
              <c:f>'10-21-2015'!$G$29:$G$33</c:f>
              <c:numCache>
                <c:formatCode>0.0</c:formatCode>
                <c:ptCount val="5"/>
                <c:pt idx="0">
                  <c:v>84.163748990035003</c:v>
                </c:pt>
                <c:pt idx="1">
                  <c:v>84.377362566151859</c:v>
                </c:pt>
                <c:pt idx="2">
                  <c:v>84.430935494765293</c:v>
                </c:pt>
                <c:pt idx="3">
                  <c:v>84.352175293744054</c:v>
                </c:pt>
                <c:pt idx="4">
                  <c:v>84.759809535290231</c:v>
                </c:pt>
              </c:numCache>
            </c:numRef>
          </c:yVal>
          <c:smooth val="0"/>
        </c:ser>
        <c:ser>
          <c:idx val="2"/>
          <c:order val="2"/>
          <c:tx>
            <c:v>3 Amps</c:v>
          </c:tx>
          <c:xVal>
            <c:numRef>
              <c:f>'10-21-2015'!$D$35:$D$39</c:f>
              <c:numCache>
                <c:formatCode>0.00</c:formatCode>
                <c:ptCount val="5"/>
                <c:pt idx="0">
                  <c:v>3.5</c:v>
                </c:pt>
                <c:pt idx="1">
                  <c:v>3.75</c:v>
                </c:pt>
                <c:pt idx="2">
                  <c:v>4</c:v>
                </c:pt>
                <c:pt idx="3">
                  <c:v>4.25</c:v>
                </c:pt>
                <c:pt idx="4">
                  <c:v>4.5</c:v>
                </c:pt>
              </c:numCache>
            </c:numRef>
          </c:xVal>
          <c:yVal>
            <c:numRef>
              <c:f>'10-21-2015'!$G$23:$G$27</c:f>
              <c:numCache>
                <c:formatCode>0.0</c:formatCode>
                <c:ptCount val="5"/>
                <c:pt idx="0">
                  <c:v>87.049663076351678</c:v>
                </c:pt>
                <c:pt idx="1">
                  <c:v>87.588444865215024</c:v>
                </c:pt>
                <c:pt idx="2">
                  <c:v>87.871403130565199</c:v>
                </c:pt>
                <c:pt idx="3">
                  <c:v>88.214293621449286</c:v>
                </c:pt>
                <c:pt idx="4">
                  <c:v>88.347084938850728</c:v>
                </c:pt>
              </c:numCache>
            </c:numRef>
          </c:yVal>
          <c:smooth val="0"/>
        </c:ser>
        <c:ser>
          <c:idx val="3"/>
          <c:order val="3"/>
          <c:tx>
            <c:v>4 Amps</c:v>
          </c:tx>
          <c:xVal>
            <c:numRef>
              <c:f>'10-21-2015'!$D$35:$D$39</c:f>
              <c:numCache>
                <c:formatCode>0.00</c:formatCode>
                <c:ptCount val="5"/>
                <c:pt idx="0">
                  <c:v>3.5</c:v>
                </c:pt>
                <c:pt idx="1">
                  <c:v>3.75</c:v>
                </c:pt>
                <c:pt idx="2">
                  <c:v>4</c:v>
                </c:pt>
                <c:pt idx="3">
                  <c:v>4.25</c:v>
                </c:pt>
                <c:pt idx="4">
                  <c:v>4.5</c:v>
                </c:pt>
              </c:numCache>
            </c:numRef>
          </c:xVal>
          <c:yVal>
            <c:numRef>
              <c:f>'10-21-2015'!$G$17:$G$21</c:f>
              <c:numCache>
                <c:formatCode>0.0</c:formatCode>
                <c:ptCount val="5"/>
                <c:pt idx="0">
                  <c:v>88.232328325098322</c:v>
                </c:pt>
                <c:pt idx="1">
                  <c:v>88.573750047239358</c:v>
                </c:pt>
                <c:pt idx="2">
                  <c:v>88.652482269503551</c:v>
                </c:pt>
                <c:pt idx="3">
                  <c:v>89.001507790249619</c:v>
                </c:pt>
                <c:pt idx="4">
                  <c:v>89.04825227963525</c:v>
                </c:pt>
              </c:numCache>
            </c:numRef>
          </c:yVal>
          <c:smooth val="0"/>
        </c:ser>
        <c:ser>
          <c:idx val="4"/>
          <c:order val="4"/>
          <c:tx>
            <c:v>5 Amps</c:v>
          </c:tx>
          <c:xVal>
            <c:numRef>
              <c:f>'10-21-2015'!$D$35:$D$39</c:f>
              <c:numCache>
                <c:formatCode>0.00</c:formatCode>
                <c:ptCount val="5"/>
                <c:pt idx="0">
                  <c:v>3.5</c:v>
                </c:pt>
                <c:pt idx="1">
                  <c:v>3.75</c:v>
                </c:pt>
                <c:pt idx="2">
                  <c:v>4</c:v>
                </c:pt>
                <c:pt idx="3">
                  <c:v>4.25</c:v>
                </c:pt>
                <c:pt idx="4">
                  <c:v>4.5</c:v>
                </c:pt>
              </c:numCache>
            </c:numRef>
          </c:xVal>
          <c:yVal>
            <c:numRef>
              <c:f>'10-21-2015'!$G$11:$G$15</c:f>
              <c:numCache>
                <c:formatCode>0.0</c:formatCode>
                <c:ptCount val="5"/>
                <c:pt idx="0">
                  <c:v>89.298835747293495</c:v>
                </c:pt>
                <c:pt idx="1">
                  <c:v>89.495730934306792</c:v>
                </c:pt>
                <c:pt idx="2">
                  <c:v>89.850488786659</c:v>
                </c:pt>
                <c:pt idx="3">
                  <c:v>90.050920087330326</c:v>
                </c:pt>
                <c:pt idx="4">
                  <c:v>90.229833431717282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683456"/>
        <c:axId val="47689728"/>
      </c:scatterChart>
      <c:valAx>
        <c:axId val="47683456"/>
        <c:scaling>
          <c:orientation val="minMax"/>
          <c:max val="4.5"/>
          <c:min val="3.5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Load Voltage (Volts)</a:t>
                </a:r>
              </a:p>
            </c:rich>
          </c:tx>
          <c:layout/>
          <c:overlay val="0"/>
        </c:title>
        <c:numFmt formatCode="0.00" sourceLinked="1"/>
        <c:majorTickMark val="out"/>
        <c:minorTickMark val="none"/>
        <c:tickLblPos val="nextTo"/>
        <c:crossAx val="47689728"/>
        <c:crosses val="autoZero"/>
        <c:crossBetween val="midCat"/>
        <c:majorUnit val="0.25"/>
      </c:valAx>
      <c:valAx>
        <c:axId val="47689728"/>
        <c:scaling>
          <c:orientation val="minMax"/>
          <c:max val="1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DC-DC Converter Efficiency (%)</a:t>
                </a:r>
              </a:p>
            </c:rich>
          </c:tx>
          <c:layout/>
          <c:overlay val="0"/>
        </c:title>
        <c:numFmt formatCode="0.0" sourceLinked="1"/>
        <c:majorTickMark val="out"/>
        <c:minorTickMark val="none"/>
        <c:tickLblPos val="nextTo"/>
        <c:crossAx val="47683456"/>
        <c:crosses val="autoZero"/>
        <c:crossBetween val="midCat"/>
        <c:majorUnit val="10"/>
      </c:valAx>
    </c:plotArea>
    <c:legend>
      <c:legendPos val="r"/>
      <c:layout>
        <c:manualLayout>
          <c:xMode val="edge"/>
          <c:yMode val="edge"/>
          <c:x val="0.68103054912042815"/>
          <c:y val="0.63751728977301059"/>
          <c:w val="8.8466885278642424E-2"/>
          <c:h val="0.18295810350011449"/>
        </c:manualLayout>
      </c:layout>
      <c:overlay val="0"/>
    </c:legend>
    <c:plotVisOnly val="1"/>
    <c:dispBlanksAs val="gap"/>
    <c:showDLblsOverMax val="0"/>
  </c:char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Murata DC-DC Converter Efficiency (Load Current = 5 Amps)</a:t>
            </a:r>
          </a:p>
        </c:rich>
      </c:tx>
      <c:layout>
        <c:manualLayout>
          <c:xMode val="edge"/>
          <c:yMode val="edge"/>
          <c:x val="0.18123627799935368"/>
          <c:y val="2.428256105813331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9841140320502482E-2"/>
          <c:y val="2.2466467679257959E-2"/>
          <c:w val="0.89918348750670929"/>
          <c:h val="0.89446359201218462"/>
        </c:manualLayout>
      </c:layout>
      <c:scatterChart>
        <c:scatterStyle val="lineMarker"/>
        <c:varyColors val="0"/>
        <c:ser>
          <c:idx val="0"/>
          <c:order val="0"/>
          <c:tx>
            <c:v>Vin = 12Vdc</c:v>
          </c:tx>
          <c:xVal>
            <c:numRef>
              <c:f>'10-21-2015'!$D$5:$D$9</c:f>
              <c:numCache>
                <c:formatCode>0.00</c:formatCode>
                <c:ptCount val="5"/>
                <c:pt idx="0">
                  <c:v>3.5</c:v>
                </c:pt>
                <c:pt idx="1">
                  <c:v>3.75</c:v>
                </c:pt>
                <c:pt idx="2">
                  <c:v>4</c:v>
                </c:pt>
                <c:pt idx="3">
                  <c:v>4.25</c:v>
                </c:pt>
                <c:pt idx="4">
                  <c:v>4.5</c:v>
                </c:pt>
              </c:numCache>
            </c:numRef>
          </c:xVal>
          <c:yVal>
            <c:numRef>
              <c:f>'10-21-2015'!$G$5:$G$9</c:f>
              <c:numCache>
                <c:formatCode>0.0</c:formatCode>
                <c:ptCount val="5"/>
                <c:pt idx="0">
                  <c:v>90.597764047183318</c:v>
                </c:pt>
                <c:pt idx="1">
                  <c:v>90.835761676028795</c:v>
                </c:pt>
                <c:pt idx="2">
                  <c:v>91.145032253948287</c:v>
                </c:pt>
                <c:pt idx="3">
                  <c:v>91.419672222831679</c:v>
                </c:pt>
                <c:pt idx="4">
                  <c:v>91.755278477270167</c:v>
                </c:pt>
              </c:numCache>
            </c:numRef>
          </c:yVal>
          <c:smooth val="0"/>
        </c:ser>
        <c:ser>
          <c:idx val="1"/>
          <c:order val="1"/>
          <c:tx>
            <c:v>Vin = 15Vdc</c:v>
          </c:tx>
          <c:xVal>
            <c:numRef>
              <c:f>'10-21-2015'!$D$5:$D$9</c:f>
              <c:numCache>
                <c:formatCode>0.00</c:formatCode>
                <c:ptCount val="5"/>
                <c:pt idx="0">
                  <c:v>3.5</c:v>
                </c:pt>
                <c:pt idx="1">
                  <c:v>3.75</c:v>
                </c:pt>
                <c:pt idx="2">
                  <c:v>4</c:v>
                </c:pt>
                <c:pt idx="3">
                  <c:v>4.25</c:v>
                </c:pt>
                <c:pt idx="4">
                  <c:v>4.5</c:v>
                </c:pt>
              </c:numCache>
            </c:numRef>
          </c:xVal>
          <c:yVal>
            <c:numRef>
              <c:f>'10-21-2015'!$G$11:$G$15</c:f>
              <c:numCache>
                <c:formatCode>0.0</c:formatCode>
                <c:ptCount val="5"/>
                <c:pt idx="0">
                  <c:v>89.298835747293495</c:v>
                </c:pt>
                <c:pt idx="1">
                  <c:v>89.495730934306792</c:v>
                </c:pt>
                <c:pt idx="2">
                  <c:v>89.850488786659</c:v>
                </c:pt>
                <c:pt idx="3">
                  <c:v>90.050920087330326</c:v>
                </c:pt>
                <c:pt idx="4">
                  <c:v>90.229833431717282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73184"/>
        <c:axId val="47775104"/>
      </c:scatterChart>
      <c:valAx>
        <c:axId val="47773184"/>
        <c:scaling>
          <c:orientation val="minMax"/>
          <c:max val="4.5"/>
          <c:min val="3.5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Load Voltage (Volts)</a:t>
                </a:r>
              </a:p>
            </c:rich>
          </c:tx>
          <c:layout/>
          <c:overlay val="0"/>
        </c:title>
        <c:numFmt formatCode="0.00" sourceLinked="1"/>
        <c:majorTickMark val="out"/>
        <c:minorTickMark val="none"/>
        <c:tickLblPos val="nextTo"/>
        <c:crossAx val="47775104"/>
        <c:crosses val="autoZero"/>
        <c:crossBetween val="midCat"/>
        <c:majorUnit val="0.25"/>
      </c:valAx>
      <c:valAx>
        <c:axId val="47775104"/>
        <c:scaling>
          <c:orientation val="minMax"/>
          <c:max val="1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DC-DC Converter Efficiency (%)</a:t>
                </a:r>
              </a:p>
            </c:rich>
          </c:tx>
          <c:layout/>
          <c:overlay val="0"/>
        </c:title>
        <c:numFmt formatCode="0.0" sourceLinked="1"/>
        <c:majorTickMark val="out"/>
        <c:minorTickMark val="none"/>
        <c:tickLblPos val="nextTo"/>
        <c:crossAx val="47773184"/>
        <c:crosses val="autoZero"/>
        <c:crossBetween val="midCat"/>
        <c:majorUnit val="10"/>
      </c:valAx>
    </c:plotArea>
    <c:legend>
      <c:legendPos val="r"/>
      <c:layout>
        <c:manualLayout>
          <c:xMode val="edge"/>
          <c:yMode val="edge"/>
          <c:x val="0.69130543526451893"/>
          <c:y val="0.6496585703020773"/>
          <c:w val="0.15457127257412134"/>
          <c:h val="8.7180289571133968E-2"/>
        </c:manualLayout>
      </c:layout>
      <c:overlay val="0"/>
    </c:legend>
    <c:plotVisOnly val="1"/>
    <c:dispBlanksAs val="gap"/>
    <c:showDLblsOverMax val="0"/>
  </c:char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DC-DC Converter Efficiency in LED Module</a:t>
            </a:r>
          </a:p>
        </c:rich>
      </c:tx>
      <c:layout>
        <c:manualLayout>
          <c:xMode val="edge"/>
          <c:yMode val="edge"/>
          <c:x val="0.26482005745758341"/>
          <c:y val="2.8337641887433578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6.6908175502638237E-2"/>
          <c:y val="2.4490014434102404E-2"/>
          <c:w val="0.90416406199148147"/>
          <c:h val="0.89040616224176572"/>
        </c:manualLayout>
      </c:layout>
      <c:scatterChart>
        <c:scatterStyle val="lineMarker"/>
        <c:varyColors val="0"/>
        <c:ser>
          <c:idx val="0"/>
          <c:order val="0"/>
          <c:xVal>
            <c:numRef>
              <c:f>'10-26-2015 7-LED'!$J$6:$J$28</c:f>
              <c:numCache>
                <c:formatCode>0.00</c:formatCode>
                <c:ptCount val="23"/>
                <c:pt idx="0">
                  <c:v>15.04</c:v>
                </c:pt>
                <c:pt idx="1">
                  <c:v>14.93</c:v>
                </c:pt>
                <c:pt idx="2">
                  <c:v>14.86</c:v>
                </c:pt>
                <c:pt idx="3">
                  <c:v>14.73</c:v>
                </c:pt>
                <c:pt idx="4">
                  <c:v>14.7</c:v>
                </c:pt>
                <c:pt idx="5">
                  <c:v>14.54</c:v>
                </c:pt>
                <c:pt idx="6">
                  <c:v>14.41</c:v>
                </c:pt>
                <c:pt idx="7">
                  <c:v>14.23</c:v>
                </c:pt>
                <c:pt idx="8">
                  <c:v>14.1</c:v>
                </c:pt>
                <c:pt idx="9">
                  <c:v>13.98</c:v>
                </c:pt>
                <c:pt idx="10">
                  <c:v>13.85</c:v>
                </c:pt>
                <c:pt idx="11">
                  <c:v>13.82</c:v>
                </c:pt>
                <c:pt idx="12">
                  <c:v>13.54</c:v>
                </c:pt>
                <c:pt idx="13">
                  <c:v>13.42</c:v>
                </c:pt>
                <c:pt idx="14">
                  <c:v>13.32</c:v>
                </c:pt>
                <c:pt idx="15">
                  <c:v>13.11</c:v>
                </c:pt>
                <c:pt idx="16">
                  <c:v>13.04</c:v>
                </c:pt>
                <c:pt idx="17">
                  <c:v>12.92</c:v>
                </c:pt>
                <c:pt idx="18">
                  <c:v>12.8</c:v>
                </c:pt>
                <c:pt idx="19">
                  <c:v>12.73</c:v>
                </c:pt>
                <c:pt idx="20">
                  <c:v>12.17</c:v>
                </c:pt>
                <c:pt idx="21">
                  <c:v>12.13</c:v>
                </c:pt>
                <c:pt idx="22">
                  <c:v>12.07</c:v>
                </c:pt>
              </c:numCache>
            </c:numRef>
          </c:xVal>
          <c:yVal>
            <c:numRef>
              <c:f>'10-26-2015 7-LED'!$P$6:$P$28</c:f>
              <c:numCache>
                <c:formatCode>0.00</c:formatCode>
                <c:ptCount val="23"/>
                <c:pt idx="0">
                  <c:v>90.165711947626846</c:v>
                </c:pt>
                <c:pt idx="1">
                  <c:v>90.18363612491045</c:v>
                </c:pt>
                <c:pt idx="2">
                  <c:v>90.252729176013162</c:v>
                </c:pt>
                <c:pt idx="3">
                  <c:v>90.342378140958118</c:v>
                </c:pt>
                <c:pt idx="4">
                  <c:v>90.39743611032695</c:v>
                </c:pt>
                <c:pt idx="5">
                  <c:v>90.436125936606757</c:v>
                </c:pt>
                <c:pt idx="6">
                  <c:v>90.597101308005833</c:v>
                </c:pt>
                <c:pt idx="7">
                  <c:v>90.62304690420298</c:v>
                </c:pt>
                <c:pt idx="8">
                  <c:v>90.656833922965774</c:v>
                </c:pt>
                <c:pt idx="9">
                  <c:v>90.693206128170686</c:v>
                </c:pt>
                <c:pt idx="10">
                  <c:v>90.845064569128169</c:v>
                </c:pt>
                <c:pt idx="11">
                  <c:v>90.855318739017449</c:v>
                </c:pt>
                <c:pt idx="12">
                  <c:v>90.875566647990638</c:v>
                </c:pt>
                <c:pt idx="13">
                  <c:v>90.870736940938869</c:v>
                </c:pt>
                <c:pt idx="14">
                  <c:v>90.94484890794854</c:v>
                </c:pt>
                <c:pt idx="15">
                  <c:v>91.009791921664615</c:v>
                </c:pt>
                <c:pt idx="16">
                  <c:v>91.024504415050174</c:v>
                </c:pt>
                <c:pt idx="17">
                  <c:v>91.080220355371807</c:v>
                </c:pt>
                <c:pt idx="18">
                  <c:v>91.140968772178852</c:v>
                </c:pt>
                <c:pt idx="19">
                  <c:v>91.235161370014353</c:v>
                </c:pt>
                <c:pt idx="20">
                  <c:v>91.489267891857224</c:v>
                </c:pt>
                <c:pt idx="21">
                  <c:v>91.542880060604702</c:v>
                </c:pt>
                <c:pt idx="22">
                  <c:v>91.5033273645669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961216"/>
        <c:axId val="47962752"/>
      </c:scatterChart>
      <c:valAx>
        <c:axId val="47961216"/>
        <c:scaling>
          <c:orientation val="minMax"/>
          <c:max val="15.25"/>
          <c:min val="12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Battery Voltage (Volts)</a:t>
                </a:r>
              </a:p>
            </c:rich>
          </c:tx>
          <c:layout/>
          <c:overlay val="0"/>
        </c:title>
        <c:numFmt formatCode="0.00" sourceLinked="1"/>
        <c:majorTickMark val="out"/>
        <c:minorTickMark val="none"/>
        <c:tickLblPos val="nextTo"/>
        <c:crossAx val="47962752"/>
        <c:crosses val="autoZero"/>
        <c:crossBetween val="midCat"/>
        <c:majorUnit val="0.25"/>
      </c:valAx>
      <c:valAx>
        <c:axId val="47962752"/>
        <c:scaling>
          <c:orientation val="minMax"/>
          <c:max val="95"/>
          <c:min val="85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DC-DC Converter Efficiency (%)</a:t>
                </a:r>
              </a:p>
            </c:rich>
          </c:tx>
          <c:layout/>
          <c:overlay val="0"/>
        </c:title>
        <c:numFmt formatCode="0.0" sourceLinked="0"/>
        <c:majorTickMark val="out"/>
        <c:minorTickMark val="none"/>
        <c:tickLblPos val="nextTo"/>
        <c:crossAx val="47961216"/>
        <c:crosses val="autoZero"/>
        <c:crossBetween val="midCat"/>
        <c:majorUnit val="1"/>
      </c:valAx>
    </c:plotArea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>
  <sheetPr/>
  <sheetViews>
    <sheetView zoomScale="10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6320" cy="627888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56320" cy="627888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56320" cy="627888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649511" cy="627434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4"/>
  <sheetViews>
    <sheetView workbookViewId="0">
      <selection activeCell="D25" sqref="D25"/>
    </sheetView>
  </sheetViews>
  <sheetFormatPr defaultRowHeight="14.4" x14ac:dyDescent="0.3"/>
  <cols>
    <col min="1" max="1" width="10.5546875" customWidth="1"/>
  </cols>
  <sheetData>
    <row r="3" spans="1:9" x14ac:dyDescent="0.3">
      <c r="A3" s="1" t="s">
        <v>0</v>
      </c>
      <c r="B3" s="1" t="s">
        <v>2</v>
      </c>
      <c r="C3" s="1" t="s">
        <v>3</v>
      </c>
      <c r="D3" s="1" t="s">
        <v>5</v>
      </c>
      <c r="E3" s="1" t="s">
        <v>7</v>
      </c>
      <c r="F3" s="1" t="s">
        <v>9</v>
      </c>
      <c r="G3" s="1" t="s">
        <v>10</v>
      </c>
      <c r="H3" s="1" t="s">
        <v>11</v>
      </c>
      <c r="I3" s="1" t="s">
        <v>12</v>
      </c>
    </row>
    <row r="4" spans="1:9" x14ac:dyDescent="0.3">
      <c r="A4" s="1" t="s">
        <v>1</v>
      </c>
      <c r="B4" s="1" t="s">
        <v>4</v>
      </c>
      <c r="C4" s="1" t="s">
        <v>1</v>
      </c>
      <c r="D4" s="1" t="s">
        <v>6</v>
      </c>
      <c r="E4" s="1" t="s">
        <v>8</v>
      </c>
      <c r="F4" s="1" t="s">
        <v>6</v>
      </c>
      <c r="G4" s="1" t="s">
        <v>1</v>
      </c>
      <c r="H4" s="1" t="s">
        <v>8</v>
      </c>
      <c r="I4" s="1"/>
    </row>
    <row r="5" spans="1:9" x14ac:dyDescent="0.3">
      <c r="A5" s="1">
        <v>1</v>
      </c>
      <c r="B5" s="3">
        <v>3.9</v>
      </c>
      <c r="C5" s="1">
        <v>0.98499999999999999</v>
      </c>
      <c r="D5" s="1">
        <v>3.85</v>
      </c>
      <c r="E5" s="4">
        <f>C5*D5</f>
        <v>3.7922500000000001</v>
      </c>
      <c r="F5" s="1">
        <v>14.04</v>
      </c>
      <c r="G5" s="1">
        <v>0.36699999999999999</v>
      </c>
      <c r="H5" s="4">
        <f>F5*G5</f>
        <v>5.1526799999999993</v>
      </c>
      <c r="I5" s="2">
        <f>(E5/H5)*100</f>
        <v>73.597622984543975</v>
      </c>
    </row>
    <row r="6" spans="1:9" x14ac:dyDescent="0.3">
      <c r="A6" s="1">
        <v>2</v>
      </c>
      <c r="B6" s="3">
        <v>1.95</v>
      </c>
      <c r="C6" s="1">
        <v>1.9510000000000001</v>
      </c>
      <c r="D6" s="1">
        <v>3.81</v>
      </c>
      <c r="E6" s="4">
        <f t="shared" ref="E6:E14" si="0">C6*D6</f>
        <v>7.4333100000000005</v>
      </c>
      <c r="F6" s="1">
        <v>14.04</v>
      </c>
      <c r="G6" s="1">
        <v>0.63600000000000001</v>
      </c>
      <c r="H6" s="4">
        <f t="shared" ref="H6:H14" si="1">F6*G6</f>
        <v>8.9294399999999996</v>
      </c>
      <c r="I6" s="2">
        <f t="shared" ref="I6:I14" si="2">(E6/H6)*100</f>
        <v>83.244973928936204</v>
      </c>
    </row>
    <row r="7" spans="1:9" x14ac:dyDescent="0.3">
      <c r="A7" s="1">
        <v>3</v>
      </c>
      <c r="B7" s="3">
        <v>1.3</v>
      </c>
      <c r="C7" s="1">
        <v>2.8980000000000001</v>
      </c>
      <c r="D7" s="1">
        <v>3.77</v>
      </c>
      <c r="E7" s="4">
        <f t="shared" si="0"/>
        <v>10.925460000000001</v>
      </c>
      <c r="F7" s="1">
        <v>14.04</v>
      </c>
      <c r="G7" s="1">
        <v>0.90500000000000003</v>
      </c>
      <c r="H7" s="4">
        <f t="shared" si="1"/>
        <v>12.706199999999999</v>
      </c>
      <c r="I7" s="2">
        <f t="shared" si="2"/>
        <v>85.985267034990812</v>
      </c>
    </row>
    <row r="8" spans="1:9" x14ac:dyDescent="0.3">
      <c r="A8" s="1">
        <v>4</v>
      </c>
      <c r="B8" s="3">
        <v>0.97499999999999998</v>
      </c>
      <c r="C8" s="1">
        <v>3.8239999999999998</v>
      </c>
      <c r="D8" s="1">
        <v>3.73</v>
      </c>
      <c r="E8" s="4">
        <f t="shared" si="0"/>
        <v>14.26352</v>
      </c>
      <c r="F8" s="1">
        <v>14.04</v>
      </c>
      <c r="G8" s="1">
        <v>1.1739999999999999</v>
      </c>
      <c r="H8" s="4">
        <f t="shared" si="1"/>
        <v>16.482959999999999</v>
      </c>
      <c r="I8" s="2">
        <f t="shared" si="2"/>
        <v>86.534942753000678</v>
      </c>
    </row>
    <row r="9" spans="1:9" x14ac:dyDescent="0.3">
      <c r="A9" s="1">
        <v>5</v>
      </c>
      <c r="B9" s="3">
        <v>0.78</v>
      </c>
      <c r="C9" s="1">
        <v>4.742</v>
      </c>
      <c r="D9" s="1">
        <v>3.7</v>
      </c>
      <c r="E9" s="4">
        <f t="shared" si="0"/>
        <v>17.545400000000001</v>
      </c>
      <c r="F9" s="1">
        <v>14.04</v>
      </c>
      <c r="G9" s="1">
        <v>1.4390000000000001</v>
      </c>
      <c r="H9" s="4">
        <f t="shared" si="1"/>
        <v>20.20356</v>
      </c>
      <c r="I9" s="2">
        <f t="shared" si="2"/>
        <v>86.84311081809345</v>
      </c>
    </row>
    <row r="10" spans="1:9" x14ac:dyDescent="0.3">
      <c r="A10" s="1">
        <v>6</v>
      </c>
      <c r="B10" s="3">
        <v>0.65</v>
      </c>
      <c r="C10" s="1">
        <v>5.6289999999999996</v>
      </c>
      <c r="D10" s="1">
        <v>3.66</v>
      </c>
      <c r="E10" s="4">
        <f t="shared" si="0"/>
        <v>20.602139999999999</v>
      </c>
      <c r="F10" s="1">
        <v>14.04</v>
      </c>
      <c r="G10" s="1">
        <v>1.6950000000000001</v>
      </c>
      <c r="H10" s="4">
        <f t="shared" si="1"/>
        <v>23.797799999999999</v>
      </c>
      <c r="I10" s="2">
        <f t="shared" si="2"/>
        <v>86.57161586365126</v>
      </c>
    </row>
    <row r="11" spans="1:9" x14ac:dyDescent="0.3">
      <c r="A11" s="1">
        <v>7</v>
      </c>
      <c r="B11" s="3">
        <v>0.55700000000000005</v>
      </c>
      <c r="C11" s="1">
        <v>6.516</v>
      </c>
      <c r="D11" s="1">
        <v>3.63</v>
      </c>
      <c r="E11" s="4">
        <f t="shared" si="0"/>
        <v>23.653079999999999</v>
      </c>
      <c r="F11" s="1">
        <v>14.04</v>
      </c>
      <c r="G11" s="1">
        <v>1.954</v>
      </c>
      <c r="H11" s="4">
        <f t="shared" si="1"/>
        <v>27.434159999999999</v>
      </c>
      <c r="I11" s="2">
        <f t="shared" si="2"/>
        <v>86.217620659790569</v>
      </c>
    </row>
    <row r="12" spans="1:9" x14ac:dyDescent="0.3">
      <c r="A12" s="1">
        <v>8</v>
      </c>
      <c r="B12" s="3">
        <v>0.48799999999999999</v>
      </c>
      <c r="C12" s="1">
        <v>7.3760000000000003</v>
      </c>
      <c r="D12" s="1">
        <v>3.6</v>
      </c>
      <c r="E12" s="4">
        <f t="shared" si="0"/>
        <v>26.553600000000003</v>
      </c>
      <c r="F12" s="1">
        <v>14.04</v>
      </c>
      <c r="G12" s="1">
        <v>2.2080000000000002</v>
      </c>
      <c r="H12" s="4">
        <f t="shared" si="1"/>
        <v>31.000320000000002</v>
      </c>
      <c r="I12" s="2">
        <f t="shared" si="2"/>
        <v>85.655890003716095</v>
      </c>
    </row>
    <row r="13" spans="1:9" x14ac:dyDescent="0.3">
      <c r="A13" s="1">
        <v>9</v>
      </c>
      <c r="B13" s="3">
        <v>0.433</v>
      </c>
      <c r="C13" s="1">
        <v>8.2210000000000001</v>
      </c>
      <c r="D13" s="1">
        <v>3.56</v>
      </c>
      <c r="E13" s="4">
        <f t="shared" si="0"/>
        <v>29.266760000000001</v>
      </c>
      <c r="F13" s="1">
        <v>14.04</v>
      </c>
      <c r="G13" s="1">
        <v>2.4580000000000002</v>
      </c>
      <c r="H13" s="4">
        <f t="shared" si="1"/>
        <v>34.51032</v>
      </c>
      <c r="I13" s="2">
        <f t="shared" si="2"/>
        <v>84.8058204038676</v>
      </c>
    </row>
    <row r="14" spans="1:9" x14ac:dyDescent="0.3">
      <c r="A14" s="1">
        <v>10</v>
      </c>
      <c r="B14" s="3">
        <v>0.39</v>
      </c>
      <c r="C14" s="1">
        <v>9.0489999999999995</v>
      </c>
      <c r="D14" s="1">
        <v>3.53</v>
      </c>
      <c r="E14" s="4">
        <f t="shared" si="0"/>
        <v>31.942969999999995</v>
      </c>
      <c r="F14" s="1">
        <v>14.04</v>
      </c>
      <c r="G14" s="1">
        <v>2.7090000000000001</v>
      </c>
      <c r="H14" s="4">
        <f t="shared" si="1"/>
        <v>38.03436</v>
      </c>
      <c r="I14" s="2">
        <f t="shared" si="2"/>
        <v>83.984507692518022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41"/>
  <sheetViews>
    <sheetView topLeftCell="A10" workbookViewId="0">
      <selection activeCell="M20" sqref="M20"/>
    </sheetView>
  </sheetViews>
  <sheetFormatPr defaultRowHeight="14.4" x14ac:dyDescent="0.3"/>
  <sheetData>
    <row r="2" spans="1:11" x14ac:dyDescent="0.3">
      <c r="A2" s="21" t="s">
        <v>17</v>
      </c>
      <c r="B2" s="21"/>
      <c r="C2" s="21"/>
      <c r="E2" s="21" t="s">
        <v>19</v>
      </c>
      <c r="F2" s="21"/>
      <c r="G2" s="21"/>
      <c r="I2" s="21" t="s">
        <v>18</v>
      </c>
      <c r="J2" s="21"/>
      <c r="K2" s="21"/>
    </row>
    <row r="3" spans="1:11" x14ac:dyDescent="0.3">
      <c r="A3" s="1" t="s">
        <v>9</v>
      </c>
      <c r="B3" s="1" t="s">
        <v>10</v>
      </c>
      <c r="C3" s="1" t="s">
        <v>11</v>
      </c>
      <c r="E3" s="1" t="s">
        <v>9</v>
      </c>
      <c r="F3" s="1" t="s">
        <v>10</v>
      </c>
      <c r="G3" s="1" t="s">
        <v>11</v>
      </c>
      <c r="I3" s="1" t="s">
        <v>9</v>
      </c>
      <c r="J3" s="1" t="s">
        <v>10</v>
      </c>
      <c r="K3" s="1" t="s">
        <v>11</v>
      </c>
    </row>
    <row r="4" spans="1:11" x14ac:dyDescent="0.3">
      <c r="A4" s="1" t="s">
        <v>6</v>
      </c>
      <c r="B4" s="1" t="s">
        <v>1</v>
      </c>
      <c r="C4" s="1" t="s">
        <v>8</v>
      </c>
      <c r="E4" s="1" t="s">
        <v>6</v>
      </c>
      <c r="F4" s="1" t="s">
        <v>1</v>
      </c>
      <c r="G4" s="1" t="s">
        <v>8</v>
      </c>
      <c r="I4" s="1" t="s">
        <v>6</v>
      </c>
      <c r="J4" s="1" t="s">
        <v>1</v>
      </c>
      <c r="K4" s="1" t="s">
        <v>8</v>
      </c>
    </row>
    <row r="5" spans="1:11" x14ac:dyDescent="0.3">
      <c r="A5" s="1">
        <v>3.9</v>
      </c>
      <c r="B5" s="1">
        <v>6.55</v>
      </c>
      <c r="C5" s="2">
        <f>A5*B5</f>
        <v>25.544999999999998</v>
      </c>
      <c r="E5" s="1">
        <v>3.92</v>
      </c>
      <c r="F5" s="1">
        <v>4.5199999999999996</v>
      </c>
      <c r="G5" s="2">
        <f>E5*F5</f>
        <v>17.718399999999999</v>
      </c>
      <c r="I5" s="1"/>
      <c r="J5" s="1"/>
      <c r="K5" s="2">
        <f>I5*J5</f>
        <v>0</v>
      </c>
    </row>
    <row r="6" spans="1:11" x14ac:dyDescent="0.3">
      <c r="A6" s="1">
        <v>3.8</v>
      </c>
      <c r="B6" s="1">
        <v>5.87</v>
      </c>
      <c r="C6" s="2">
        <f t="shared" ref="C6:C10" si="0">A6*B6</f>
        <v>22.306000000000001</v>
      </c>
      <c r="E6" s="1">
        <v>3.8</v>
      </c>
      <c r="F6" s="1">
        <v>4.07</v>
      </c>
      <c r="G6" s="2">
        <f t="shared" ref="G6:G10" si="1">E6*F6</f>
        <v>15.466000000000001</v>
      </c>
      <c r="I6" s="1"/>
      <c r="J6" s="1"/>
      <c r="K6" s="2">
        <f t="shared" ref="K6:K10" si="2">I6*J6</f>
        <v>0</v>
      </c>
    </row>
    <row r="7" spans="1:11" x14ac:dyDescent="0.3">
      <c r="A7" s="1">
        <v>3.7</v>
      </c>
      <c r="B7" s="1">
        <v>5.22</v>
      </c>
      <c r="C7" s="2">
        <f t="shared" si="0"/>
        <v>19.314</v>
      </c>
      <c r="E7" s="1">
        <v>3.71</v>
      </c>
      <c r="F7" s="1">
        <v>3.57</v>
      </c>
      <c r="G7" s="2">
        <f t="shared" si="1"/>
        <v>13.2447</v>
      </c>
      <c r="I7" s="1">
        <v>3.71</v>
      </c>
      <c r="J7" s="1">
        <v>5.07</v>
      </c>
      <c r="K7" s="2">
        <f t="shared" si="2"/>
        <v>18.809699999999999</v>
      </c>
    </row>
    <row r="8" spans="1:11" x14ac:dyDescent="0.3">
      <c r="A8" s="1">
        <v>3.6</v>
      </c>
      <c r="B8" s="1">
        <v>4.57</v>
      </c>
      <c r="C8" s="2">
        <f t="shared" si="0"/>
        <v>16.452000000000002</v>
      </c>
      <c r="E8" s="1">
        <v>3.62</v>
      </c>
      <c r="F8" s="1">
        <v>3.28</v>
      </c>
      <c r="G8" s="2">
        <f t="shared" si="1"/>
        <v>11.8736</v>
      </c>
      <c r="I8" s="1">
        <v>3.62</v>
      </c>
      <c r="J8" s="1">
        <v>4.5</v>
      </c>
      <c r="K8" s="2">
        <f t="shared" si="2"/>
        <v>16.29</v>
      </c>
    </row>
    <row r="9" spans="1:11" x14ac:dyDescent="0.3">
      <c r="A9" s="1">
        <v>3.5</v>
      </c>
      <c r="B9" s="1">
        <v>3.94</v>
      </c>
      <c r="C9" s="2">
        <f t="shared" si="0"/>
        <v>13.79</v>
      </c>
      <c r="E9" s="1">
        <v>3.53</v>
      </c>
      <c r="F9" s="1">
        <v>2.92</v>
      </c>
      <c r="G9" s="2">
        <f t="shared" si="1"/>
        <v>10.307599999999999</v>
      </c>
      <c r="I9" s="1">
        <v>3.52</v>
      </c>
      <c r="J9" s="1">
        <v>3.84</v>
      </c>
      <c r="K9" s="2">
        <f t="shared" si="2"/>
        <v>13.5168</v>
      </c>
    </row>
    <row r="10" spans="1:11" x14ac:dyDescent="0.3">
      <c r="A10" s="1">
        <v>3.4</v>
      </c>
      <c r="B10" s="1">
        <v>3.34</v>
      </c>
      <c r="C10" s="2">
        <f t="shared" si="0"/>
        <v>11.356</v>
      </c>
      <c r="E10" s="1">
        <v>3.41</v>
      </c>
      <c r="F10" s="1">
        <v>2.39</v>
      </c>
      <c r="G10" s="2">
        <f t="shared" si="1"/>
        <v>8.1499000000000006</v>
      </c>
      <c r="I10" s="1">
        <v>3.4</v>
      </c>
      <c r="J10" s="1">
        <v>3.18</v>
      </c>
      <c r="K10" s="2">
        <f t="shared" si="2"/>
        <v>10.811999999999999</v>
      </c>
    </row>
    <row r="14" spans="1:11" x14ac:dyDescent="0.3">
      <c r="A14" s="1" t="s">
        <v>9</v>
      </c>
      <c r="B14" s="1" t="s">
        <v>10</v>
      </c>
      <c r="C14" s="1" t="s">
        <v>11</v>
      </c>
      <c r="D14" s="1" t="s">
        <v>5</v>
      </c>
      <c r="E14" s="1" t="s">
        <v>13</v>
      </c>
      <c r="F14" s="1" t="s">
        <v>7</v>
      </c>
      <c r="G14" s="1" t="s">
        <v>12</v>
      </c>
      <c r="H14" s="1" t="s">
        <v>2</v>
      </c>
    </row>
    <row r="15" spans="1:11" x14ac:dyDescent="0.3">
      <c r="A15" s="1" t="s">
        <v>6</v>
      </c>
      <c r="B15" s="1" t="s">
        <v>1</v>
      </c>
      <c r="C15" s="1" t="s">
        <v>8</v>
      </c>
      <c r="D15" s="1" t="s">
        <v>6</v>
      </c>
      <c r="E15" s="1" t="s">
        <v>1</v>
      </c>
      <c r="F15" s="1" t="s">
        <v>8</v>
      </c>
      <c r="G15" s="1"/>
      <c r="H15" s="1" t="s">
        <v>4</v>
      </c>
    </row>
    <row r="16" spans="1:11" x14ac:dyDescent="0.3">
      <c r="A16" s="1">
        <v>8.06</v>
      </c>
      <c r="B16" s="1">
        <v>1.4990000000000001</v>
      </c>
      <c r="C16" s="2">
        <f>A16*B16</f>
        <v>12.081940000000001</v>
      </c>
      <c r="D16" s="1">
        <v>3.77</v>
      </c>
      <c r="E16" s="1">
        <v>2.9</v>
      </c>
      <c r="F16" s="2">
        <f>D16*E16</f>
        <v>10.933</v>
      </c>
      <c r="G16" s="2">
        <f>(F16/C16)*100</f>
        <v>90.490434483203842</v>
      </c>
      <c r="H16" s="1">
        <v>1.3</v>
      </c>
    </row>
    <row r="17" spans="1:18" x14ac:dyDescent="0.3">
      <c r="A17" s="1">
        <v>9.0500000000000007</v>
      </c>
      <c r="B17" s="1">
        <v>1.347</v>
      </c>
      <c r="C17" s="2">
        <f t="shared" ref="C17:C26" si="3">A17*B17</f>
        <v>12.19035</v>
      </c>
      <c r="D17" s="1">
        <v>3.77</v>
      </c>
      <c r="E17" s="1">
        <v>2.9</v>
      </c>
      <c r="F17" s="2">
        <f t="shared" ref="F17:F26" si="4">D17*E17</f>
        <v>10.933</v>
      </c>
      <c r="G17" s="2">
        <f t="shared" ref="G17:G26" si="5">(F17/C17)*100</f>
        <v>89.685694012066918</v>
      </c>
      <c r="H17" s="1">
        <v>1.3</v>
      </c>
    </row>
    <row r="18" spans="1:18" x14ac:dyDescent="0.3">
      <c r="A18" s="1">
        <v>10.039999999999999</v>
      </c>
      <c r="B18" s="1">
        <v>1.226</v>
      </c>
      <c r="C18" s="2">
        <f t="shared" si="3"/>
        <v>12.30904</v>
      </c>
      <c r="D18" s="1">
        <v>3.77</v>
      </c>
      <c r="E18" s="1">
        <v>2.9</v>
      </c>
      <c r="F18" s="2">
        <f t="shared" si="4"/>
        <v>10.933</v>
      </c>
      <c r="G18" s="2">
        <f t="shared" si="5"/>
        <v>88.820899111547291</v>
      </c>
      <c r="H18" s="1">
        <v>1.3</v>
      </c>
    </row>
    <row r="19" spans="1:18" x14ac:dyDescent="0.3">
      <c r="A19" s="1">
        <v>11.04</v>
      </c>
      <c r="B19" s="1">
        <v>1.1240000000000001</v>
      </c>
      <c r="C19" s="2">
        <f t="shared" si="3"/>
        <v>12.40896</v>
      </c>
      <c r="D19" s="1">
        <v>3.77</v>
      </c>
      <c r="E19" s="1">
        <v>2.9</v>
      </c>
      <c r="F19" s="2">
        <f t="shared" si="4"/>
        <v>10.933</v>
      </c>
      <c r="G19" s="2">
        <f t="shared" si="5"/>
        <v>88.105691371396148</v>
      </c>
      <c r="H19" s="1">
        <v>1.3</v>
      </c>
    </row>
    <row r="20" spans="1:18" x14ac:dyDescent="0.3">
      <c r="A20" s="1">
        <v>12.08</v>
      </c>
      <c r="B20" s="1">
        <v>1.034</v>
      </c>
      <c r="C20" s="2">
        <f t="shared" si="3"/>
        <v>12.49072</v>
      </c>
      <c r="D20" s="1">
        <v>3.77</v>
      </c>
      <c r="E20" s="1">
        <v>2.9</v>
      </c>
      <c r="F20" s="2">
        <f t="shared" si="4"/>
        <v>10.933</v>
      </c>
      <c r="G20" s="2">
        <f t="shared" si="5"/>
        <v>87.528981515877391</v>
      </c>
      <c r="H20" s="1">
        <v>1.3</v>
      </c>
    </row>
    <row r="21" spans="1:18" x14ac:dyDescent="0.3">
      <c r="A21" s="1">
        <v>13.05</v>
      </c>
      <c r="B21" s="1">
        <v>0.96499999999999997</v>
      </c>
      <c r="C21" s="2">
        <f t="shared" si="3"/>
        <v>12.593250000000001</v>
      </c>
      <c r="D21" s="1">
        <v>3.77</v>
      </c>
      <c r="E21" s="1">
        <v>2.9</v>
      </c>
      <c r="F21" s="2">
        <f t="shared" si="4"/>
        <v>10.933</v>
      </c>
      <c r="G21" s="2">
        <f t="shared" si="5"/>
        <v>86.816350028785251</v>
      </c>
      <c r="H21" s="1">
        <v>1.3</v>
      </c>
    </row>
    <row r="22" spans="1:18" x14ac:dyDescent="0.3">
      <c r="A22" s="1">
        <v>14.05</v>
      </c>
      <c r="B22" s="1">
        <v>0.90300000000000002</v>
      </c>
      <c r="C22" s="2">
        <f t="shared" si="3"/>
        <v>12.687150000000001</v>
      </c>
      <c r="D22" s="1">
        <v>3.77</v>
      </c>
      <c r="E22" s="1">
        <v>2.9</v>
      </c>
      <c r="F22" s="2">
        <f t="shared" si="4"/>
        <v>10.933</v>
      </c>
      <c r="G22" s="2">
        <f t="shared" si="5"/>
        <v>86.173805779863869</v>
      </c>
      <c r="H22" s="1">
        <v>1.3</v>
      </c>
    </row>
    <row r="23" spans="1:18" x14ac:dyDescent="0.3">
      <c r="A23" s="1">
        <v>14.53</v>
      </c>
      <c r="B23" s="1">
        <v>0.875</v>
      </c>
      <c r="C23" s="2">
        <f t="shared" si="3"/>
        <v>12.713749999999999</v>
      </c>
      <c r="D23" s="1">
        <v>3.77</v>
      </c>
      <c r="E23" s="1">
        <v>2.9</v>
      </c>
      <c r="F23" s="2">
        <f t="shared" si="4"/>
        <v>10.933</v>
      </c>
      <c r="G23" s="2">
        <f t="shared" si="5"/>
        <v>85.993510962540569</v>
      </c>
      <c r="H23" s="1">
        <v>1.3</v>
      </c>
    </row>
    <row r="24" spans="1:18" x14ac:dyDescent="0.3">
      <c r="A24" s="1">
        <v>15.03</v>
      </c>
      <c r="B24" s="1">
        <v>0.84899999999999998</v>
      </c>
      <c r="C24" s="2">
        <f t="shared" si="3"/>
        <v>12.76047</v>
      </c>
      <c r="D24" s="1">
        <v>3.77</v>
      </c>
      <c r="E24" s="1">
        <v>2.9</v>
      </c>
      <c r="F24" s="2">
        <f t="shared" si="4"/>
        <v>10.933</v>
      </c>
      <c r="G24" s="2">
        <f t="shared" si="5"/>
        <v>85.678662306325705</v>
      </c>
      <c r="H24" s="1">
        <v>1.3</v>
      </c>
    </row>
    <row r="25" spans="1:18" x14ac:dyDescent="0.3">
      <c r="A25" s="1">
        <v>15.5</v>
      </c>
      <c r="B25" s="1">
        <v>0.82599999999999996</v>
      </c>
      <c r="C25" s="2">
        <f t="shared" si="3"/>
        <v>12.802999999999999</v>
      </c>
      <c r="D25" s="1">
        <v>3.77</v>
      </c>
      <c r="E25" s="1">
        <v>2.9</v>
      </c>
      <c r="F25" s="2">
        <f t="shared" si="4"/>
        <v>10.933</v>
      </c>
      <c r="G25" s="2">
        <f t="shared" si="5"/>
        <v>85.394048269936746</v>
      </c>
      <c r="H25" s="1">
        <v>1.3</v>
      </c>
    </row>
    <row r="26" spans="1:18" x14ac:dyDescent="0.3">
      <c r="A26" s="1">
        <v>16.079999999999998</v>
      </c>
      <c r="B26" s="1">
        <v>0.8</v>
      </c>
      <c r="C26" s="2">
        <f t="shared" si="3"/>
        <v>12.863999999999999</v>
      </c>
      <c r="D26" s="1">
        <v>3.77</v>
      </c>
      <c r="E26" s="1">
        <v>2.9</v>
      </c>
      <c r="F26" s="2">
        <f t="shared" si="4"/>
        <v>10.933</v>
      </c>
      <c r="G26" s="2">
        <f t="shared" si="5"/>
        <v>84.989116915422898</v>
      </c>
      <c r="H26" s="1">
        <v>1.3</v>
      </c>
    </row>
    <row r="28" spans="1:18" ht="15" thickBot="1" x14ac:dyDescent="0.35"/>
    <row r="29" spans="1:18" x14ac:dyDescent="0.3">
      <c r="A29" s="1" t="s">
        <v>9</v>
      </c>
      <c r="B29" s="1" t="s">
        <v>10</v>
      </c>
      <c r="C29" s="1" t="s">
        <v>11</v>
      </c>
      <c r="D29" s="1" t="s">
        <v>5</v>
      </c>
      <c r="E29" s="1" t="s">
        <v>13</v>
      </c>
      <c r="F29" s="1" t="s">
        <v>7</v>
      </c>
      <c r="G29" s="1" t="s">
        <v>12</v>
      </c>
      <c r="H29" s="1" t="s">
        <v>2</v>
      </c>
      <c r="J29" s="5" t="s">
        <v>9</v>
      </c>
      <c r="K29" s="6" t="s">
        <v>10</v>
      </c>
      <c r="L29" s="6" t="s">
        <v>11</v>
      </c>
      <c r="M29" s="6" t="s">
        <v>5</v>
      </c>
      <c r="N29" s="6" t="s">
        <v>13</v>
      </c>
      <c r="O29" s="6" t="s">
        <v>7</v>
      </c>
      <c r="P29" s="6" t="s">
        <v>12</v>
      </c>
      <c r="Q29" s="6" t="s">
        <v>2</v>
      </c>
      <c r="R29" s="7" t="s">
        <v>15</v>
      </c>
    </row>
    <row r="30" spans="1:18" x14ac:dyDescent="0.3">
      <c r="A30" s="1" t="s">
        <v>6</v>
      </c>
      <c r="B30" s="1" t="s">
        <v>1</v>
      </c>
      <c r="C30" s="1" t="s">
        <v>8</v>
      </c>
      <c r="D30" s="1" t="s">
        <v>6</v>
      </c>
      <c r="E30" s="1" t="s">
        <v>1</v>
      </c>
      <c r="F30" s="1" t="s">
        <v>8</v>
      </c>
      <c r="G30" s="1"/>
      <c r="H30" s="1" t="s">
        <v>4</v>
      </c>
      <c r="J30" s="8" t="s">
        <v>6</v>
      </c>
      <c r="K30" s="1" t="s">
        <v>1</v>
      </c>
      <c r="L30" s="1" t="s">
        <v>8</v>
      </c>
      <c r="M30" s="1" t="s">
        <v>6</v>
      </c>
      <c r="N30" s="1" t="s">
        <v>1</v>
      </c>
      <c r="O30" s="1" t="s">
        <v>8</v>
      </c>
      <c r="P30" s="1"/>
      <c r="Q30" s="1" t="s">
        <v>4</v>
      </c>
      <c r="R30" s="9" t="s">
        <v>16</v>
      </c>
    </row>
    <row r="31" spans="1:18" x14ac:dyDescent="0.3">
      <c r="A31" s="1">
        <v>8</v>
      </c>
      <c r="B31" s="1">
        <v>3.4</v>
      </c>
      <c r="C31" s="2">
        <f>A31*B31</f>
        <v>27.2</v>
      </c>
      <c r="D31" s="1">
        <v>3.64</v>
      </c>
      <c r="E31" s="1">
        <v>6.54</v>
      </c>
      <c r="F31" s="2">
        <f>D31*E31</f>
        <v>23.805600000000002</v>
      </c>
      <c r="G31" s="2">
        <f>(F31/C31)*100</f>
        <v>87.520588235294127</v>
      </c>
      <c r="H31" s="1">
        <v>0.55700000000000005</v>
      </c>
      <c r="J31" s="10">
        <v>8</v>
      </c>
      <c r="K31" s="1">
        <v>2.7</v>
      </c>
      <c r="L31" s="2">
        <f>J31*K31</f>
        <v>21.6</v>
      </c>
      <c r="M31" s="1">
        <v>3.35</v>
      </c>
      <c r="N31" s="1">
        <v>5.24</v>
      </c>
      <c r="O31" s="2">
        <f>M31*N31</f>
        <v>17.554000000000002</v>
      </c>
      <c r="P31" s="2">
        <f>(O31/L31)*100</f>
        <v>81.268518518518519</v>
      </c>
      <c r="Q31" s="16" t="s">
        <v>14</v>
      </c>
      <c r="R31" s="11"/>
    </row>
    <row r="32" spans="1:18" x14ac:dyDescent="0.3">
      <c r="A32" s="1">
        <v>9.01</v>
      </c>
      <c r="B32" s="1">
        <v>3.01</v>
      </c>
      <c r="C32" s="2">
        <f t="shared" ref="C32:C38" si="6">A32*B32</f>
        <v>27.120099999999997</v>
      </c>
      <c r="D32" s="1">
        <v>3.64</v>
      </c>
      <c r="E32" s="1">
        <v>6.54</v>
      </c>
      <c r="F32" s="2">
        <f t="shared" ref="F32:F38" si="7">D32*E32</f>
        <v>23.805600000000002</v>
      </c>
      <c r="G32" s="2">
        <f t="shared" ref="G32:G38" si="8">(F32/C32)*100</f>
        <v>87.778437395142362</v>
      </c>
      <c r="H32" s="1">
        <v>0.55700000000000005</v>
      </c>
      <c r="J32" s="10">
        <v>9.0399999999999991</v>
      </c>
      <c r="K32" s="1">
        <v>2.4</v>
      </c>
      <c r="L32" s="2">
        <f t="shared" ref="L32:L38" si="9">J32*K32</f>
        <v>21.695999999999998</v>
      </c>
      <c r="M32" s="1">
        <v>3.34</v>
      </c>
      <c r="N32" s="1">
        <v>5.24</v>
      </c>
      <c r="O32" s="2">
        <f t="shared" ref="O32:O38" si="10">M32*N32</f>
        <v>17.5016</v>
      </c>
      <c r="P32" s="2">
        <f t="shared" ref="P32:P38" si="11">(O32/L32)*100</f>
        <v>80.667404129793525</v>
      </c>
      <c r="Q32" s="16" t="s">
        <v>14</v>
      </c>
      <c r="R32" s="11"/>
    </row>
    <row r="33" spans="1:19" x14ac:dyDescent="0.3">
      <c r="A33" s="1">
        <v>10.029999999999999</v>
      </c>
      <c r="B33" s="1">
        <v>2.71</v>
      </c>
      <c r="C33" s="2">
        <f t="shared" si="6"/>
        <v>27.181299999999997</v>
      </c>
      <c r="D33" s="1">
        <v>3.64</v>
      </c>
      <c r="E33" s="1">
        <v>6.54</v>
      </c>
      <c r="F33" s="2">
        <f t="shared" si="7"/>
        <v>23.805600000000002</v>
      </c>
      <c r="G33" s="2">
        <f t="shared" si="8"/>
        <v>87.580800035318418</v>
      </c>
      <c r="H33" s="1">
        <v>0.55700000000000005</v>
      </c>
      <c r="J33" s="10">
        <v>10.029999999999999</v>
      </c>
      <c r="K33" s="1">
        <v>2.1800000000000002</v>
      </c>
      <c r="L33" s="2">
        <f t="shared" si="9"/>
        <v>21.865400000000001</v>
      </c>
      <c r="M33" s="1">
        <v>3.33</v>
      </c>
      <c r="N33" s="1">
        <v>5.25</v>
      </c>
      <c r="O33" s="2">
        <f t="shared" si="10"/>
        <v>17.482500000000002</v>
      </c>
      <c r="P33" s="2">
        <f t="shared" si="11"/>
        <v>79.955088861854804</v>
      </c>
      <c r="Q33" s="16" t="s">
        <v>14</v>
      </c>
      <c r="R33" s="11"/>
    </row>
    <row r="34" spans="1:19" x14ac:dyDescent="0.3">
      <c r="A34" s="1">
        <v>11.04</v>
      </c>
      <c r="B34" s="1">
        <v>2.46</v>
      </c>
      <c r="C34" s="2">
        <f t="shared" si="6"/>
        <v>27.158399999999997</v>
      </c>
      <c r="D34" s="1">
        <v>3.63</v>
      </c>
      <c r="E34" s="1">
        <v>6.52</v>
      </c>
      <c r="F34" s="2">
        <f t="shared" si="7"/>
        <v>23.667599999999997</v>
      </c>
      <c r="G34" s="2">
        <f t="shared" si="8"/>
        <v>87.146518204312471</v>
      </c>
      <c r="H34" s="1">
        <v>0.55700000000000005</v>
      </c>
      <c r="J34" s="10">
        <v>11.04</v>
      </c>
      <c r="K34" s="1">
        <v>1.99</v>
      </c>
      <c r="L34" s="2">
        <f t="shared" si="9"/>
        <v>21.9696</v>
      </c>
      <c r="M34" s="1">
        <v>3.33</v>
      </c>
      <c r="N34" s="1">
        <v>5.26</v>
      </c>
      <c r="O34" s="2">
        <f t="shared" si="10"/>
        <v>17.515799999999999</v>
      </c>
      <c r="P34" s="2">
        <f t="shared" si="11"/>
        <v>79.727441555604102</v>
      </c>
      <c r="Q34" s="16" t="s">
        <v>14</v>
      </c>
      <c r="R34" s="11"/>
    </row>
    <row r="35" spans="1:19" x14ac:dyDescent="0.3">
      <c r="A35" s="1">
        <v>12.01</v>
      </c>
      <c r="B35" s="1">
        <v>2.27</v>
      </c>
      <c r="C35" s="2">
        <f t="shared" si="6"/>
        <v>27.262699999999999</v>
      </c>
      <c r="D35" s="1">
        <v>3.63</v>
      </c>
      <c r="E35" s="1">
        <v>6.52</v>
      </c>
      <c r="F35" s="2">
        <f t="shared" si="7"/>
        <v>23.667599999999997</v>
      </c>
      <c r="G35" s="2">
        <f t="shared" si="8"/>
        <v>86.813118289824558</v>
      </c>
      <c r="H35" s="1">
        <v>0.55700000000000005</v>
      </c>
      <c r="J35" s="10">
        <v>12.06</v>
      </c>
      <c r="K35" s="1">
        <v>1.84</v>
      </c>
      <c r="L35" s="2">
        <f t="shared" si="9"/>
        <v>22.1904</v>
      </c>
      <c r="M35" s="1">
        <v>3.33</v>
      </c>
      <c r="N35" s="1">
        <v>5.28</v>
      </c>
      <c r="O35" s="2">
        <f t="shared" si="10"/>
        <v>17.5824</v>
      </c>
      <c r="P35" s="2">
        <f t="shared" si="11"/>
        <v>79.234263465282282</v>
      </c>
      <c r="Q35" s="16" t="s">
        <v>14</v>
      </c>
      <c r="R35" s="11"/>
    </row>
    <row r="36" spans="1:19" x14ac:dyDescent="0.3">
      <c r="A36" s="1">
        <v>13.03</v>
      </c>
      <c r="B36" s="1">
        <v>2.1</v>
      </c>
      <c r="C36" s="2">
        <f t="shared" si="6"/>
        <v>27.363</v>
      </c>
      <c r="D36" s="1">
        <v>3.63</v>
      </c>
      <c r="E36" s="1">
        <v>6.52</v>
      </c>
      <c r="F36" s="2">
        <f t="shared" si="7"/>
        <v>23.667599999999997</v>
      </c>
      <c r="G36" s="2">
        <f t="shared" si="8"/>
        <v>86.494901874794422</v>
      </c>
      <c r="H36" s="1">
        <v>0.55700000000000005</v>
      </c>
      <c r="J36" s="10">
        <v>13.02</v>
      </c>
      <c r="K36" s="1">
        <v>1.72</v>
      </c>
      <c r="L36" s="2">
        <f t="shared" si="9"/>
        <v>22.394399999999997</v>
      </c>
      <c r="M36" s="1">
        <v>3.32</v>
      </c>
      <c r="N36" s="1">
        <v>5.3</v>
      </c>
      <c r="O36" s="2">
        <f t="shared" si="10"/>
        <v>17.596</v>
      </c>
      <c r="P36" s="2">
        <f t="shared" si="11"/>
        <v>78.573214732254499</v>
      </c>
      <c r="Q36" s="16" t="s">
        <v>14</v>
      </c>
      <c r="R36" s="11"/>
    </row>
    <row r="37" spans="1:19" x14ac:dyDescent="0.3">
      <c r="A37" s="1">
        <v>14.04</v>
      </c>
      <c r="B37" s="1">
        <v>1.95</v>
      </c>
      <c r="C37" s="2">
        <f t="shared" si="6"/>
        <v>27.377999999999997</v>
      </c>
      <c r="D37" s="1">
        <v>3.63</v>
      </c>
      <c r="E37" s="1">
        <v>6.52</v>
      </c>
      <c r="F37" s="2">
        <f t="shared" si="7"/>
        <v>23.667599999999997</v>
      </c>
      <c r="G37" s="2">
        <f t="shared" si="8"/>
        <v>86.447512601358753</v>
      </c>
      <c r="H37" s="1">
        <v>0.55700000000000005</v>
      </c>
      <c r="J37" s="10">
        <v>14.02</v>
      </c>
      <c r="K37" s="1">
        <v>1.61</v>
      </c>
      <c r="L37" s="2">
        <f t="shared" si="9"/>
        <v>22.572200000000002</v>
      </c>
      <c r="M37" s="1">
        <v>3.32</v>
      </c>
      <c r="N37" s="1">
        <v>5.32</v>
      </c>
      <c r="O37" s="2">
        <f t="shared" si="10"/>
        <v>17.662400000000002</v>
      </c>
      <c r="P37" s="2">
        <f t="shared" si="11"/>
        <v>78.248464925882274</v>
      </c>
      <c r="Q37" s="16" t="s">
        <v>14</v>
      </c>
      <c r="R37" s="11"/>
    </row>
    <row r="38" spans="1:19" ht="15" thickBot="1" x14ac:dyDescent="0.35">
      <c r="A38" s="1">
        <v>15.06</v>
      </c>
      <c r="B38" s="1">
        <v>1.83</v>
      </c>
      <c r="C38" s="2">
        <f t="shared" si="6"/>
        <v>27.559800000000003</v>
      </c>
      <c r="D38" s="1">
        <v>3.63</v>
      </c>
      <c r="E38" s="1">
        <v>6.52</v>
      </c>
      <c r="F38" s="2">
        <f t="shared" si="7"/>
        <v>23.667599999999997</v>
      </c>
      <c r="G38" s="2">
        <f t="shared" si="8"/>
        <v>85.877256003309142</v>
      </c>
      <c r="H38" s="1">
        <v>0.55700000000000005</v>
      </c>
      <c r="J38" s="12">
        <v>15</v>
      </c>
      <c r="K38" s="13">
        <v>1.52</v>
      </c>
      <c r="L38" s="14">
        <f t="shared" si="9"/>
        <v>22.8</v>
      </c>
      <c r="M38" s="13">
        <v>3.31</v>
      </c>
      <c r="N38" s="13">
        <v>5.35</v>
      </c>
      <c r="O38" s="14">
        <f t="shared" si="10"/>
        <v>17.708500000000001</v>
      </c>
      <c r="P38" s="14">
        <f t="shared" si="11"/>
        <v>77.668859649122808</v>
      </c>
      <c r="Q38" s="17" t="s">
        <v>14</v>
      </c>
      <c r="R38" s="15"/>
    </row>
    <row r="39" spans="1:19" x14ac:dyDescent="0.3">
      <c r="A39" s="1"/>
      <c r="B39" s="1"/>
      <c r="C39" s="2"/>
      <c r="D39" s="1"/>
      <c r="E39" s="1"/>
      <c r="F39" s="2"/>
      <c r="G39" s="2"/>
      <c r="H39" s="1"/>
    </row>
    <row r="40" spans="1:19" x14ac:dyDescent="0.3">
      <c r="A40" s="1"/>
      <c r="B40" s="1"/>
      <c r="C40" s="2"/>
      <c r="D40" s="1"/>
      <c r="E40" s="1"/>
      <c r="F40" s="2"/>
      <c r="G40" s="2"/>
      <c r="H40" s="1"/>
      <c r="S40" t="s">
        <v>20</v>
      </c>
    </row>
    <row r="41" spans="1:19" x14ac:dyDescent="0.3">
      <c r="A41" s="1"/>
      <c r="B41" s="1"/>
      <c r="C41" s="2"/>
      <c r="D41" s="1"/>
      <c r="E41" s="1"/>
      <c r="F41" s="2"/>
      <c r="G41" s="2"/>
      <c r="H41" s="1"/>
    </row>
  </sheetData>
  <mergeCells count="3">
    <mergeCell ref="A2:C2"/>
    <mergeCell ref="E2:G2"/>
    <mergeCell ref="I2:K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3"/>
  <sheetViews>
    <sheetView workbookViewId="0">
      <selection activeCell="I27" sqref="I27"/>
    </sheetView>
  </sheetViews>
  <sheetFormatPr defaultRowHeight="14.4" x14ac:dyDescent="0.3"/>
  <cols>
    <col min="1" max="1" width="13" customWidth="1"/>
  </cols>
  <sheetData>
    <row r="3" spans="1:7" ht="16.2" x14ac:dyDescent="0.3">
      <c r="G3" s="18" t="s">
        <v>21</v>
      </c>
    </row>
    <row r="5" spans="1:7" x14ac:dyDescent="0.3">
      <c r="D5" t="s">
        <v>23</v>
      </c>
      <c r="E5" t="s">
        <v>22</v>
      </c>
    </row>
    <row r="6" spans="1:7" x14ac:dyDescent="0.3">
      <c r="A6">
        <v>10500</v>
      </c>
      <c r="D6">
        <v>2200</v>
      </c>
      <c r="E6">
        <v>4.03</v>
      </c>
    </row>
    <row r="7" spans="1:7" x14ac:dyDescent="0.3">
      <c r="A7">
        <v>0.75249999999999995</v>
      </c>
      <c r="D7">
        <v>2210</v>
      </c>
      <c r="E7">
        <v>4.0199999999999996</v>
      </c>
    </row>
    <row r="8" spans="1:7" x14ac:dyDescent="0.3">
      <c r="A8">
        <v>1000</v>
      </c>
      <c r="D8">
        <v>2260</v>
      </c>
      <c r="E8">
        <v>3.97</v>
      </c>
    </row>
    <row r="9" spans="1:7" x14ac:dyDescent="0.3">
      <c r="A9" t="s">
        <v>22</v>
      </c>
      <c r="B9">
        <v>3.9</v>
      </c>
      <c r="D9">
        <v>2320</v>
      </c>
      <c r="E9">
        <v>3.92</v>
      </c>
    </row>
    <row r="10" spans="1:7" x14ac:dyDescent="0.3">
      <c r="D10">
        <v>2370</v>
      </c>
      <c r="E10">
        <v>3.87</v>
      </c>
    </row>
    <row r="11" spans="1:7" x14ac:dyDescent="0.3">
      <c r="A11" t="s">
        <v>23</v>
      </c>
      <c r="B11">
        <f>(A6/(B9-A7))-A8</f>
        <v>2335.9809372517871</v>
      </c>
      <c r="D11">
        <v>2400</v>
      </c>
      <c r="E11">
        <v>3.84</v>
      </c>
    </row>
    <row r="18" spans="1:2" x14ac:dyDescent="0.3">
      <c r="A18" s="19">
        <v>11252.5</v>
      </c>
    </row>
    <row r="19" spans="1:2" x14ac:dyDescent="0.3">
      <c r="A19">
        <v>0.75249999999999995</v>
      </c>
    </row>
    <row r="20" spans="1:2" x14ac:dyDescent="0.3">
      <c r="A20">
        <v>1000</v>
      </c>
    </row>
    <row r="21" spans="1:2" x14ac:dyDescent="0.3">
      <c r="A21" t="s">
        <v>24</v>
      </c>
      <c r="B21">
        <v>2400</v>
      </c>
    </row>
    <row r="23" spans="1:2" x14ac:dyDescent="0.3">
      <c r="A23" t="s">
        <v>22</v>
      </c>
      <c r="B23">
        <f>(A18+A19*B21)/(A20+B21)</f>
        <v>3.8407352941176471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39"/>
  <sheetViews>
    <sheetView topLeftCell="A7" workbookViewId="0">
      <selection activeCell="I28" sqref="I28"/>
    </sheetView>
  </sheetViews>
  <sheetFormatPr defaultRowHeight="14.4" x14ac:dyDescent="0.3"/>
  <sheetData>
    <row r="3" spans="1:7" x14ac:dyDescent="0.3">
      <c r="A3" t="s">
        <v>25</v>
      </c>
      <c r="B3" t="s">
        <v>26</v>
      </c>
      <c r="C3" t="s">
        <v>27</v>
      </c>
      <c r="D3" t="s">
        <v>22</v>
      </c>
      <c r="E3" t="s">
        <v>28</v>
      </c>
      <c r="F3" t="s">
        <v>29</v>
      </c>
      <c r="G3" t="s">
        <v>12</v>
      </c>
    </row>
    <row r="4" spans="1:7" x14ac:dyDescent="0.3">
      <c r="A4" t="s">
        <v>30</v>
      </c>
      <c r="B4" t="s">
        <v>31</v>
      </c>
      <c r="C4" t="s">
        <v>32</v>
      </c>
      <c r="D4" t="s">
        <v>30</v>
      </c>
      <c r="E4" t="s">
        <v>31</v>
      </c>
      <c r="F4" t="s">
        <v>32</v>
      </c>
      <c r="G4" t="s">
        <v>33</v>
      </c>
    </row>
    <row r="5" spans="1:7" x14ac:dyDescent="0.3">
      <c r="A5" s="4">
        <v>12.05</v>
      </c>
      <c r="B5" s="3">
        <v>1.603</v>
      </c>
      <c r="C5" s="4">
        <f>A5*B5</f>
        <v>19.31615</v>
      </c>
      <c r="D5" s="4">
        <v>3.5</v>
      </c>
      <c r="E5" s="4">
        <v>5</v>
      </c>
      <c r="F5" s="4">
        <f>D5*E5</f>
        <v>17.5</v>
      </c>
      <c r="G5" s="2">
        <f>(F5/C5)*100</f>
        <v>90.597764047183318</v>
      </c>
    </row>
    <row r="6" spans="1:7" x14ac:dyDescent="0.3">
      <c r="A6" s="4">
        <v>12.05</v>
      </c>
      <c r="B6" s="3">
        <v>1.7130000000000001</v>
      </c>
      <c r="C6" s="4">
        <f t="shared" ref="C6:C9" si="0">A6*B6</f>
        <v>20.641650000000002</v>
      </c>
      <c r="D6" s="4">
        <v>3.75</v>
      </c>
      <c r="E6" s="4">
        <v>5</v>
      </c>
      <c r="F6" s="4">
        <f t="shared" ref="F6:F9" si="1">D6*E6</f>
        <v>18.75</v>
      </c>
      <c r="G6" s="2">
        <f t="shared" ref="G6:G9" si="2">(F6/C6)*100</f>
        <v>90.835761676028795</v>
      </c>
    </row>
    <row r="7" spans="1:7" x14ac:dyDescent="0.3">
      <c r="A7" s="4">
        <v>12.05</v>
      </c>
      <c r="B7" s="3">
        <v>1.821</v>
      </c>
      <c r="C7" s="4">
        <f t="shared" si="0"/>
        <v>21.943049999999999</v>
      </c>
      <c r="D7" s="4">
        <v>4</v>
      </c>
      <c r="E7" s="4">
        <v>5</v>
      </c>
      <c r="F7" s="4">
        <f t="shared" si="1"/>
        <v>20</v>
      </c>
      <c r="G7" s="2">
        <f t="shared" si="2"/>
        <v>91.145032253948287</v>
      </c>
    </row>
    <row r="8" spans="1:7" x14ac:dyDescent="0.3">
      <c r="A8" s="4">
        <v>12.05</v>
      </c>
      <c r="B8" s="3">
        <v>1.929</v>
      </c>
      <c r="C8" s="4">
        <f t="shared" si="0"/>
        <v>23.244450000000001</v>
      </c>
      <c r="D8" s="4">
        <v>4.25</v>
      </c>
      <c r="E8" s="4">
        <v>5</v>
      </c>
      <c r="F8" s="4">
        <f t="shared" si="1"/>
        <v>21.25</v>
      </c>
      <c r="G8" s="2">
        <f t="shared" si="2"/>
        <v>91.419672222831679</v>
      </c>
    </row>
    <row r="9" spans="1:7" x14ac:dyDescent="0.3">
      <c r="A9" s="4">
        <v>12.05</v>
      </c>
      <c r="B9" s="3">
        <v>2.0350000000000001</v>
      </c>
      <c r="C9" s="4">
        <f t="shared" si="0"/>
        <v>24.521750000000004</v>
      </c>
      <c r="D9" s="4">
        <v>4.5</v>
      </c>
      <c r="E9" s="4">
        <v>5</v>
      </c>
      <c r="F9" s="4">
        <f t="shared" si="1"/>
        <v>22.5</v>
      </c>
      <c r="G9" s="2">
        <f t="shared" si="2"/>
        <v>91.755278477270167</v>
      </c>
    </row>
    <row r="10" spans="1:7" x14ac:dyDescent="0.3">
      <c r="B10" s="20"/>
    </row>
    <row r="11" spans="1:7" x14ac:dyDescent="0.3">
      <c r="A11" s="4">
        <v>15.04</v>
      </c>
      <c r="B11" s="3">
        <v>1.3029999999999999</v>
      </c>
      <c r="C11" s="4">
        <f>A11*B11</f>
        <v>19.597119999999997</v>
      </c>
      <c r="D11" s="4">
        <v>3.5</v>
      </c>
      <c r="E11" s="4">
        <v>5</v>
      </c>
      <c r="F11" s="4">
        <f>D11*E11</f>
        <v>17.5</v>
      </c>
      <c r="G11" s="2">
        <f>(F11/C11)*100</f>
        <v>89.298835747293495</v>
      </c>
    </row>
    <row r="12" spans="1:7" x14ac:dyDescent="0.3">
      <c r="A12" s="4">
        <v>15.04</v>
      </c>
      <c r="B12" s="3">
        <v>1.393</v>
      </c>
      <c r="C12" s="4">
        <f t="shared" ref="C12:C15" si="3">A12*B12</f>
        <v>20.95072</v>
      </c>
      <c r="D12" s="4">
        <v>3.75</v>
      </c>
      <c r="E12" s="4">
        <v>5</v>
      </c>
      <c r="F12" s="4">
        <f t="shared" ref="F12:F15" si="4">D12*E12</f>
        <v>18.75</v>
      </c>
      <c r="G12" s="2">
        <f t="shared" ref="G12:G15" si="5">(F12/C12)*100</f>
        <v>89.495730934306792</v>
      </c>
    </row>
    <row r="13" spans="1:7" x14ac:dyDescent="0.3">
      <c r="A13" s="4">
        <v>15.04</v>
      </c>
      <c r="B13" s="3">
        <v>1.48</v>
      </c>
      <c r="C13" s="4">
        <f t="shared" si="3"/>
        <v>22.2592</v>
      </c>
      <c r="D13" s="4">
        <v>4</v>
      </c>
      <c r="E13" s="4">
        <v>5</v>
      </c>
      <c r="F13" s="4">
        <f t="shared" si="4"/>
        <v>20</v>
      </c>
      <c r="G13" s="2">
        <f t="shared" si="5"/>
        <v>89.850488786659</v>
      </c>
    </row>
    <row r="14" spans="1:7" x14ac:dyDescent="0.3">
      <c r="A14" s="4">
        <v>15.04</v>
      </c>
      <c r="B14" s="3">
        <v>1.569</v>
      </c>
      <c r="C14" s="4">
        <f t="shared" si="3"/>
        <v>23.597759999999997</v>
      </c>
      <c r="D14" s="4">
        <v>4.25</v>
      </c>
      <c r="E14" s="4">
        <v>5</v>
      </c>
      <c r="F14" s="4">
        <f t="shared" si="4"/>
        <v>21.25</v>
      </c>
      <c r="G14" s="2">
        <f t="shared" si="5"/>
        <v>90.050920087330326</v>
      </c>
    </row>
    <row r="15" spans="1:7" x14ac:dyDescent="0.3">
      <c r="A15" s="4">
        <v>15.04</v>
      </c>
      <c r="B15" s="3">
        <v>1.6579999999999999</v>
      </c>
      <c r="C15" s="4">
        <f t="shared" si="3"/>
        <v>24.936319999999998</v>
      </c>
      <c r="D15" s="4">
        <v>4.5</v>
      </c>
      <c r="E15" s="4">
        <v>5</v>
      </c>
      <c r="F15" s="4">
        <f t="shared" si="4"/>
        <v>22.5</v>
      </c>
      <c r="G15" s="2">
        <f t="shared" si="5"/>
        <v>90.229833431717282</v>
      </c>
    </row>
    <row r="16" spans="1:7" x14ac:dyDescent="0.3">
      <c r="B16" s="20"/>
    </row>
    <row r="17" spans="1:7" x14ac:dyDescent="0.3">
      <c r="A17" s="4">
        <v>15.04</v>
      </c>
      <c r="B17" s="3">
        <v>1.0549999999999999</v>
      </c>
      <c r="C17" s="4">
        <f>A17*B17</f>
        <v>15.867199999999999</v>
      </c>
      <c r="D17" s="4">
        <v>3.5</v>
      </c>
      <c r="E17" s="4">
        <v>4</v>
      </c>
      <c r="F17" s="4">
        <f>D17*E17</f>
        <v>14</v>
      </c>
      <c r="G17" s="2">
        <f>(F17/C17)*100</f>
        <v>88.232328325098322</v>
      </c>
    </row>
    <row r="18" spans="1:7" x14ac:dyDescent="0.3">
      <c r="A18" s="4">
        <v>15.04</v>
      </c>
      <c r="B18" s="3">
        <v>1.1259999999999999</v>
      </c>
      <c r="C18" s="4">
        <f t="shared" ref="C18:C21" si="6">A18*B18</f>
        <v>16.935039999999997</v>
      </c>
      <c r="D18" s="4">
        <v>3.75</v>
      </c>
      <c r="E18" s="4">
        <v>4</v>
      </c>
      <c r="F18" s="4">
        <f t="shared" ref="F18:F21" si="7">D18*E18</f>
        <v>15</v>
      </c>
      <c r="G18" s="2">
        <f t="shared" ref="G18:G21" si="8">(F18/C18)*100</f>
        <v>88.573750047239358</v>
      </c>
    </row>
    <row r="19" spans="1:7" x14ac:dyDescent="0.3">
      <c r="A19" s="4">
        <v>15.04</v>
      </c>
      <c r="B19" s="3">
        <v>1.2</v>
      </c>
      <c r="C19" s="4">
        <f t="shared" si="6"/>
        <v>18.047999999999998</v>
      </c>
      <c r="D19" s="4">
        <v>4</v>
      </c>
      <c r="E19" s="4">
        <v>4</v>
      </c>
      <c r="F19" s="4">
        <f t="shared" si="7"/>
        <v>16</v>
      </c>
      <c r="G19" s="2">
        <f t="shared" si="8"/>
        <v>88.652482269503551</v>
      </c>
    </row>
    <row r="20" spans="1:7" x14ac:dyDescent="0.3">
      <c r="A20" s="4">
        <v>15.04</v>
      </c>
      <c r="B20" s="3">
        <v>1.27</v>
      </c>
      <c r="C20" s="4">
        <f t="shared" si="6"/>
        <v>19.1008</v>
      </c>
      <c r="D20" s="4">
        <v>4.25</v>
      </c>
      <c r="E20" s="4">
        <v>4</v>
      </c>
      <c r="F20" s="4">
        <f t="shared" si="7"/>
        <v>17</v>
      </c>
      <c r="G20" s="2">
        <f t="shared" si="8"/>
        <v>89.001507790249619</v>
      </c>
    </row>
    <row r="21" spans="1:7" x14ac:dyDescent="0.3">
      <c r="A21" s="4">
        <v>15.04</v>
      </c>
      <c r="B21" s="3">
        <v>1.3440000000000001</v>
      </c>
      <c r="C21" s="4">
        <f t="shared" si="6"/>
        <v>20.213760000000001</v>
      </c>
      <c r="D21" s="4">
        <v>4.5</v>
      </c>
      <c r="E21" s="4">
        <v>4</v>
      </c>
      <c r="F21" s="4">
        <f t="shared" si="7"/>
        <v>18</v>
      </c>
      <c r="G21" s="2">
        <f t="shared" si="8"/>
        <v>89.04825227963525</v>
      </c>
    </row>
    <row r="22" spans="1:7" x14ac:dyDescent="0.3">
      <c r="B22" s="20"/>
    </row>
    <row r="23" spans="1:7" x14ac:dyDescent="0.3">
      <c r="A23" s="4">
        <v>15.04</v>
      </c>
      <c r="B23" s="3">
        <v>0.80200000000000005</v>
      </c>
      <c r="C23" s="4">
        <f>A23*B23</f>
        <v>12.06208</v>
      </c>
      <c r="D23" s="4">
        <v>3.5</v>
      </c>
      <c r="E23" s="4">
        <v>3</v>
      </c>
      <c r="F23" s="4">
        <f>D23*E23</f>
        <v>10.5</v>
      </c>
      <c r="G23" s="2">
        <f>(F23/C23)*100</f>
        <v>87.049663076351678</v>
      </c>
    </row>
    <row r="24" spans="1:7" x14ac:dyDescent="0.3">
      <c r="A24" s="4">
        <v>15.04</v>
      </c>
      <c r="B24" s="3">
        <v>0.85399999999999998</v>
      </c>
      <c r="C24" s="4">
        <f t="shared" ref="C24:C27" si="9">A24*B24</f>
        <v>12.844159999999999</v>
      </c>
      <c r="D24" s="4">
        <v>3.75</v>
      </c>
      <c r="E24" s="4">
        <v>3</v>
      </c>
      <c r="F24" s="4">
        <f t="shared" ref="F24:F27" si="10">D24*E24</f>
        <v>11.25</v>
      </c>
      <c r="G24" s="2">
        <f t="shared" ref="G24:G27" si="11">(F24/C24)*100</f>
        <v>87.588444865215024</v>
      </c>
    </row>
    <row r="25" spans="1:7" x14ac:dyDescent="0.3">
      <c r="A25" s="4">
        <v>15.04</v>
      </c>
      <c r="B25" s="3">
        <v>0.90800000000000003</v>
      </c>
      <c r="C25" s="4">
        <f t="shared" si="9"/>
        <v>13.656319999999999</v>
      </c>
      <c r="D25" s="4">
        <v>4</v>
      </c>
      <c r="E25" s="4">
        <v>3</v>
      </c>
      <c r="F25" s="4">
        <f t="shared" si="10"/>
        <v>12</v>
      </c>
      <c r="G25" s="2">
        <f t="shared" si="11"/>
        <v>87.871403130565199</v>
      </c>
    </row>
    <row r="26" spans="1:7" x14ac:dyDescent="0.3">
      <c r="A26" s="4">
        <v>15.04</v>
      </c>
      <c r="B26" s="3">
        <v>0.96099999999999997</v>
      </c>
      <c r="C26" s="4">
        <f t="shared" si="9"/>
        <v>14.453439999999999</v>
      </c>
      <c r="D26" s="4">
        <v>4.25</v>
      </c>
      <c r="E26" s="4">
        <v>3</v>
      </c>
      <c r="F26" s="4">
        <f t="shared" si="10"/>
        <v>12.75</v>
      </c>
      <c r="G26" s="2">
        <f t="shared" si="11"/>
        <v>88.214293621449286</v>
      </c>
    </row>
    <row r="27" spans="1:7" x14ac:dyDescent="0.3">
      <c r="A27" s="4">
        <v>15.04</v>
      </c>
      <c r="B27" s="3">
        <v>1.016</v>
      </c>
      <c r="C27" s="4">
        <f t="shared" si="9"/>
        <v>15.28064</v>
      </c>
      <c r="D27" s="4">
        <v>4.5</v>
      </c>
      <c r="E27" s="4">
        <v>3</v>
      </c>
      <c r="F27" s="4">
        <f t="shared" si="10"/>
        <v>13.5</v>
      </c>
      <c r="G27" s="2">
        <f t="shared" si="11"/>
        <v>88.347084938850728</v>
      </c>
    </row>
    <row r="28" spans="1:7" x14ac:dyDescent="0.3">
      <c r="B28" s="20"/>
    </row>
    <row r="29" spans="1:7" x14ac:dyDescent="0.3">
      <c r="A29" s="4">
        <v>15.04</v>
      </c>
      <c r="B29" s="3">
        <v>0.55300000000000005</v>
      </c>
      <c r="C29" s="4">
        <f>A29*B29</f>
        <v>8.317120000000001</v>
      </c>
      <c r="D29" s="4">
        <v>3.5</v>
      </c>
      <c r="E29" s="4">
        <v>2</v>
      </c>
      <c r="F29" s="4">
        <f>D29*E29</f>
        <v>7</v>
      </c>
      <c r="G29" s="2">
        <f>(F29/C29)*100</f>
        <v>84.163748990035003</v>
      </c>
    </row>
    <row r="30" spans="1:7" x14ac:dyDescent="0.3">
      <c r="A30" s="4">
        <v>15.04</v>
      </c>
      <c r="B30" s="3">
        <v>0.59099999999999997</v>
      </c>
      <c r="C30" s="4">
        <f t="shared" ref="C30:C33" si="12">A30*B30</f>
        <v>8.8886399999999988</v>
      </c>
      <c r="D30" s="4">
        <v>3.75</v>
      </c>
      <c r="E30" s="4">
        <v>2</v>
      </c>
      <c r="F30" s="4">
        <f t="shared" ref="F30:F33" si="13">D30*E30</f>
        <v>7.5</v>
      </c>
      <c r="G30" s="2">
        <f t="shared" ref="G30:G33" si="14">(F30/C30)*100</f>
        <v>84.377362566151859</v>
      </c>
    </row>
    <row r="31" spans="1:7" x14ac:dyDescent="0.3">
      <c r="A31" s="4">
        <v>15.04</v>
      </c>
      <c r="B31" s="3">
        <v>0.63</v>
      </c>
      <c r="C31" s="4">
        <f t="shared" si="12"/>
        <v>9.4751999999999992</v>
      </c>
      <c r="D31" s="4">
        <v>4</v>
      </c>
      <c r="E31" s="4">
        <v>2</v>
      </c>
      <c r="F31" s="4">
        <f t="shared" si="13"/>
        <v>8</v>
      </c>
      <c r="G31" s="2">
        <f t="shared" si="14"/>
        <v>84.430935494765293</v>
      </c>
    </row>
    <row r="32" spans="1:7" x14ac:dyDescent="0.3">
      <c r="A32" s="4">
        <v>15.04</v>
      </c>
      <c r="B32" s="3">
        <v>0.67</v>
      </c>
      <c r="C32" s="4">
        <f t="shared" si="12"/>
        <v>10.0768</v>
      </c>
      <c r="D32" s="4">
        <v>4.25</v>
      </c>
      <c r="E32" s="4">
        <v>2</v>
      </c>
      <c r="F32" s="4">
        <f t="shared" si="13"/>
        <v>8.5</v>
      </c>
      <c r="G32" s="2">
        <f t="shared" si="14"/>
        <v>84.352175293744054</v>
      </c>
    </row>
    <row r="33" spans="1:7" x14ac:dyDescent="0.3">
      <c r="A33" s="4">
        <v>15.04</v>
      </c>
      <c r="B33" s="3">
        <v>0.70599999999999996</v>
      </c>
      <c r="C33" s="4">
        <f t="shared" si="12"/>
        <v>10.618239999999998</v>
      </c>
      <c r="D33" s="4">
        <v>4.5</v>
      </c>
      <c r="E33" s="4">
        <v>2</v>
      </c>
      <c r="F33" s="4">
        <f t="shared" si="13"/>
        <v>9</v>
      </c>
      <c r="G33" s="2">
        <f t="shared" si="14"/>
        <v>84.759809535290231</v>
      </c>
    </row>
    <row r="34" spans="1:7" x14ac:dyDescent="0.3">
      <c r="B34" s="20"/>
    </row>
    <row r="35" spans="1:7" x14ac:dyDescent="0.3">
      <c r="A35" s="4">
        <v>15.04</v>
      </c>
      <c r="B35" s="3">
        <v>0.316</v>
      </c>
      <c r="C35" s="4">
        <f>A35*B35</f>
        <v>4.7526399999999995</v>
      </c>
      <c r="D35" s="4">
        <v>3.5</v>
      </c>
      <c r="E35" s="4">
        <v>1</v>
      </c>
      <c r="F35" s="4">
        <f>D35*E35</f>
        <v>3.5</v>
      </c>
      <c r="G35" s="2">
        <f>(F35/C35)*100</f>
        <v>73.643280366280635</v>
      </c>
    </row>
    <row r="36" spans="1:7" x14ac:dyDescent="0.3">
      <c r="A36" s="4">
        <v>15.04</v>
      </c>
      <c r="B36" s="3">
        <v>0.33500000000000002</v>
      </c>
      <c r="C36" s="4">
        <f t="shared" ref="C36:C39" si="15">A36*B36</f>
        <v>5.0384000000000002</v>
      </c>
      <c r="D36" s="4">
        <v>3.75</v>
      </c>
      <c r="E36" s="4">
        <v>1</v>
      </c>
      <c r="F36" s="4">
        <f t="shared" ref="F36:F39" si="16">D36*E36</f>
        <v>3.75</v>
      </c>
      <c r="G36" s="2">
        <f t="shared" ref="G36:G39" si="17">(F36/C36)*100</f>
        <v>74.428389965068277</v>
      </c>
    </row>
    <row r="37" spans="1:7" x14ac:dyDescent="0.3">
      <c r="A37" s="4">
        <v>15.04</v>
      </c>
      <c r="B37" s="3">
        <v>0.35799999999999998</v>
      </c>
      <c r="C37" s="4">
        <f t="shared" si="15"/>
        <v>5.3843199999999998</v>
      </c>
      <c r="D37" s="4">
        <v>4</v>
      </c>
      <c r="E37" s="4">
        <v>1</v>
      </c>
      <c r="F37" s="4">
        <f t="shared" si="16"/>
        <v>4</v>
      </c>
      <c r="G37" s="2">
        <f t="shared" si="17"/>
        <v>74.289789611315825</v>
      </c>
    </row>
    <row r="38" spans="1:7" x14ac:dyDescent="0.3">
      <c r="A38" s="4">
        <v>15.04</v>
      </c>
      <c r="B38" s="3">
        <v>0.379</v>
      </c>
      <c r="C38" s="4">
        <f t="shared" si="15"/>
        <v>5.7001599999999994</v>
      </c>
      <c r="D38" s="4">
        <v>4.25</v>
      </c>
      <c r="E38" s="4">
        <v>1</v>
      </c>
      <c r="F38" s="4">
        <f t="shared" si="16"/>
        <v>4.25</v>
      </c>
      <c r="G38" s="2">
        <f t="shared" si="17"/>
        <v>74.559310615842364</v>
      </c>
    </row>
    <row r="39" spans="1:7" x14ac:dyDescent="0.3">
      <c r="A39" s="4">
        <v>15.04</v>
      </c>
      <c r="B39" s="3">
        <v>0.4</v>
      </c>
      <c r="C39" s="4">
        <f t="shared" si="15"/>
        <v>6.016</v>
      </c>
      <c r="D39" s="4">
        <v>4.5</v>
      </c>
      <c r="E39" s="4">
        <v>1</v>
      </c>
      <c r="F39" s="4">
        <f t="shared" si="16"/>
        <v>4.5</v>
      </c>
      <c r="G39" s="2">
        <f t="shared" si="17"/>
        <v>74.800531914893625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P28"/>
  <sheetViews>
    <sheetView tabSelected="1" workbookViewId="0">
      <selection activeCell="H24" sqref="H24"/>
    </sheetView>
  </sheetViews>
  <sheetFormatPr defaultRowHeight="14.4" x14ac:dyDescent="0.3"/>
  <sheetData>
    <row r="4" spans="1:16" x14ac:dyDescent="0.3">
      <c r="A4" t="s">
        <v>25</v>
      </c>
      <c r="B4" t="s">
        <v>26</v>
      </c>
      <c r="C4" t="s">
        <v>27</v>
      </c>
      <c r="D4" t="s">
        <v>34</v>
      </c>
      <c r="E4" t="s">
        <v>28</v>
      </c>
      <c r="F4" t="s">
        <v>29</v>
      </c>
      <c r="G4" t="s">
        <v>12</v>
      </c>
      <c r="J4" s="22" t="s">
        <v>25</v>
      </c>
      <c r="K4" s="22" t="s">
        <v>26</v>
      </c>
      <c r="L4" s="22" t="s">
        <v>27</v>
      </c>
      <c r="M4" s="22" t="s">
        <v>34</v>
      </c>
      <c r="N4" s="22" t="s">
        <v>28</v>
      </c>
      <c r="O4" s="22" t="s">
        <v>29</v>
      </c>
      <c r="P4" s="22" t="s">
        <v>12</v>
      </c>
    </row>
    <row r="5" spans="1:16" x14ac:dyDescent="0.3">
      <c r="A5" t="s">
        <v>30</v>
      </c>
      <c r="B5" t="s">
        <v>31</v>
      </c>
      <c r="C5" t="s">
        <v>32</v>
      </c>
      <c r="D5" t="s">
        <v>30</v>
      </c>
      <c r="E5" t="s">
        <v>31</v>
      </c>
      <c r="F5" t="s">
        <v>32</v>
      </c>
      <c r="G5" t="s">
        <v>33</v>
      </c>
      <c r="J5" s="22" t="s">
        <v>30</v>
      </c>
      <c r="K5" s="22" t="s">
        <v>31</v>
      </c>
      <c r="L5" s="22" t="s">
        <v>32</v>
      </c>
      <c r="M5" s="22" t="s">
        <v>30</v>
      </c>
      <c r="N5" s="22" t="s">
        <v>31</v>
      </c>
      <c r="O5" s="22" t="s">
        <v>32</v>
      </c>
      <c r="P5" s="22" t="s">
        <v>33</v>
      </c>
    </row>
    <row r="6" spans="1:16" x14ac:dyDescent="0.3">
      <c r="A6" s="1">
        <v>12.05</v>
      </c>
      <c r="B6" s="1">
        <v>1.4590000000000001</v>
      </c>
      <c r="C6" s="4">
        <f>A6*B6</f>
        <v>17.580950000000001</v>
      </c>
      <c r="D6" s="1">
        <v>3.298</v>
      </c>
      <c r="E6" s="1">
        <v>4.8739999999999997</v>
      </c>
      <c r="F6" s="4">
        <f>D6*E6</f>
        <v>16.074452000000001</v>
      </c>
      <c r="G6" s="4">
        <f>(F6/C6)*100</f>
        <v>91.4310773877407</v>
      </c>
      <c r="J6" s="4">
        <v>15.04</v>
      </c>
      <c r="K6" s="3">
        <v>1.196</v>
      </c>
      <c r="L6" s="4">
        <f>J6*K6</f>
        <v>17.987839999999998</v>
      </c>
      <c r="M6" s="3">
        <v>3.3119999999999998</v>
      </c>
      <c r="N6" s="3">
        <v>4.8970000000000002</v>
      </c>
      <c r="O6" s="4">
        <f>M6*N6</f>
        <v>16.218864</v>
      </c>
      <c r="P6" s="4">
        <f>(O6/L6)*100</f>
        <v>90.165711947626846</v>
      </c>
    </row>
    <row r="7" spans="1:16" x14ac:dyDescent="0.3">
      <c r="A7" s="1">
        <v>12.05</v>
      </c>
      <c r="B7" s="1">
        <v>1.583</v>
      </c>
      <c r="C7" s="4">
        <f t="shared" ref="C7:C10" si="0">A7*B7</f>
        <v>19.075150000000001</v>
      </c>
      <c r="D7" s="1">
        <v>3.351</v>
      </c>
      <c r="E7" s="1">
        <v>5.2610000000000001</v>
      </c>
      <c r="F7" s="4">
        <f t="shared" ref="F7:F10" si="1">D7*E7</f>
        <v>17.629611000000001</v>
      </c>
      <c r="G7" s="4">
        <f t="shared" ref="G7:G10" si="2">(F7/C7)*100</f>
        <v>92.421873484612178</v>
      </c>
      <c r="J7" s="4">
        <v>14.93</v>
      </c>
      <c r="K7" s="3">
        <v>1.2090000000000001</v>
      </c>
      <c r="L7" s="4">
        <f t="shared" ref="L7:L28" si="3">J7*K7</f>
        <v>18.050370000000001</v>
      </c>
      <c r="M7" s="3">
        <v>3.3119999999999998</v>
      </c>
      <c r="N7" s="3">
        <v>4.915</v>
      </c>
      <c r="O7" s="4">
        <f t="shared" ref="O7:O28" si="4">M7*N7</f>
        <v>16.278479999999998</v>
      </c>
      <c r="P7" s="4">
        <f t="shared" ref="P7:P28" si="5">(O7/L7)*100</f>
        <v>90.18363612491045</v>
      </c>
    </row>
    <row r="8" spans="1:16" x14ac:dyDescent="0.3">
      <c r="A8" s="1">
        <v>12.05</v>
      </c>
      <c r="B8" s="1">
        <v>1.7589999999999999</v>
      </c>
      <c r="C8" s="4">
        <f t="shared" si="0"/>
        <v>21.19595</v>
      </c>
      <c r="D8" s="1">
        <v>3.4009999999999998</v>
      </c>
      <c r="E8" s="1">
        <v>5.734</v>
      </c>
      <c r="F8" s="4">
        <f t="shared" si="1"/>
        <v>19.501334</v>
      </c>
      <c r="G8" s="4">
        <f t="shared" si="2"/>
        <v>92.005000955371202</v>
      </c>
      <c r="J8" s="4">
        <v>14.86</v>
      </c>
      <c r="K8" s="3">
        <v>1.2150000000000001</v>
      </c>
      <c r="L8" s="4">
        <f t="shared" si="3"/>
        <v>18.0549</v>
      </c>
      <c r="M8" s="3">
        <v>3.3119999999999998</v>
      </c>
      <c r="N8" s="3">
        <v>4.92</v>
      </c>
      <c r="O8" s="4">
        <f t="shared" si="4"/>
        <v>16.29504</v>
      </c>
      <c r="P8" s="4">
        <f t="shared" si="5"/>
        <v>90.252729176013162</v>
      </c>
    </row>
    <row r="9" spans="1:16" x14ac:dyDescent="0.3">
      <c r="A9" s="1">
        <v>12.05</v>
      </c>
      <c r="B9" s="1">
        <v>1.9259999999999999</v>
      </c>
      <c r="C9" s="4">
        <f t="shared" si="0"/>
        <v>23.208300000000001</v>
      </c>
      <c r="D9" s="1">
        <v>3.4510000000000001</v>
      </c>
      <c r="E9" s="1">
        <v>6.1920000000000002</v>
      </c>
      <c r="F9" s="4">
        <f t="shared" si="1"/>
        <v>21.368592</v>
      </c>
      <c r="G9" s="4">
        <f t="shared" si="2"/>
        <v>92.073060069027022</v>
      </c>
      <c r="J9" s="4">
        <v>14.73</v>
      </c>
      <c r="K9" s="3">
        <v>1.226</v>
      </c>
      <c r="L9" s="4">
        <f t="shared" si="3"/>
        <v>18.058980000000002</v>
      </c>
      <c r="M9" s="3">
        <v>3.3119999999999998</v>
      </c>
      <c r="N9" s="3">
        <v>4.9260000000000002</v>
      </c>
      <c r="O9" s="4">
        <f t="shared" si="4"/>
        <v>16.314912</v>
      </c>
      <c r="P9" s="4">
        <f t="shared" si="5"/>
        <v>90.342378140958118</v>
      </c>
    </row>
    <row r="10" spans="1:16" x14ac:dyDescent="0.3">
      <c r="A10" s="1">
        <v>12.05</v>
      </c>
      <c r="B10" s="1">
        <v>2.0979999999999999</v>
      </c>
      <c r="C10" s="4">
        <f t="shared" si="0"/>
        <v>25.280899999999999</v>
      </c>
      <c r="D10" s="1">
        <v>3.5030000000000001</v>
      </c>
      <c r="E10" s="1">
        <v>6.65</v>
      </c>
      <c r="F10" s="4">
        <f t="shared" si="1"/>
        <v>23.294950000000004</v>
      </c>
      <c r="G10" s="4">
        <f t="shared" si="2"/>
        <v>92.14446479357936</v>
      </c>
      <c r="J10" s="4">
        <v>14.7</v>
      </c>
      <c r="K10" s="3">
        <v>1.2290000000000001</v>
      </c>
      <c r="L10" s="4">
        <f t="shared" si="3"/>
        <v>18.066300000000002</v>
      </c>
      <c r="M10" s="3">
        <v>3.3119999999999998</v>
      </c>
      <c r="N10" s="3">
        <v>4.931</v>
      </c>
      <c r="O10" s="4">
        <f t="shared" si="4"/>
        <v>16.331471999999998</v>
      </c>
      <c r="P10" s="4">
        <f t="shared" si="5"/>
        <v>90.39743611032695</v>
      </c>
    </row>
    <row r="11" spans="1:16" x14ac:dyDescent="0.3">
      <c r="J11" s="4">
        <v>14.54</v>
      </c>
      <c r="K11" s="3">
        <v>1.2430000000000001</v>
      </c>
      <c r="L11" s="4">
        <f t="shared" si="3"/>
        <v>18.073219999999999</v>
      </c>
      <c r="M11" s="3">
        <v>3.3119999999999998</v>
      </c>
      <c r="N11" s="3">
        <v>4.9349999999999996</v>
      </c>
      <c r="O11" s="4">
        <f t="shared" si="4"/>
        <v>16.344719999999999</v>
      </c>
      <c r="P11" s="4">
        <f t="shared" si="5"/>
        <v>90.436125936606757</v>
      </c>
    </row>
    <row r="12" spans="1:16" x14ac:dyDescent="0.3">
      <c r="A12" s="1">
        <v>15.05</v>
      </c>
      <c r="B12" s="1">
        <v>1.206</v>
      </c>
      <c r="C12" s="4">
        <f>A12*B12</f>
        <v>18.150300000000001</v>
      </c>
      <c r="D12" s="1">
        <v>3.3010000000000002</v>
      </c>
      <c r="E12" s="1">
        <v>4.9580000000000002</v>
      </c>
      <c r="F12" s="4">
        <f>D12*E12</f>
        <v>16.366358000000002</v>
      </c>
      <c r="G12" s="4">
        <f>(F12/C12)*100</f>
        <v>90.171280915466966</v>
      </c>
      <c r="J12" s="4">
        <v>14.41</v>
      </c>
      <c r="K12" s="3">
        <v>1.2529999999999999</v>
      </c>
      <c r="L12" s="4">
        <f t="shared" si="3"/>
        <v>18.055729999999997</v>
      </c>
      <c r="M12" s="3">
        <v>3.3119999999999998</v>
      </c>
      <c r="N12" s="3">
        <v>4.9390000000000001</v>
      </c>
      <c r="O12" s="4">
        <f t="shared" si="4"/>
        <v>16.357968</v>
      </c>
      <c r="P12" s="4">
        <f t="shared" si="5"/>
        <v>90.597101308005833</v>
      </c>
    </row>
    <row r="13" spans="1:16" x14ac:dyDescent="0.3">
      <c r="A13" s="1">
        <v>15.05</v>
      </c>
      <c r="B13" s="1">
        <v>1.325</v>
      </c>
      <c r="C13" s="4">
        <f t="shared" ref="C13:C16" si="6">A13*B13</f>
        <v>19.94125</v>
      </c>
      <c r="D13" s="1">
        <v>3.351</v>
      </c>
      <c r="E13" s="1">
        <v>5.3949999999999996</v>
      </c>
      <c r="F13" s="4">
        <f t="shared" ref="F13:F16" si="7">D13*E13</f>
        <v>18.078644999999998</v>
      </c>
      <c r="G13" s="4">
        <f t="shared" ref="G13:G16" si="8">(F13/C13)*100</f>
        <v>90.659537391086303</v>
      </c>
      <c r="J13" s="4">
        <v>14.23</v>
      </c>
      <c r="K13" s="3">
        <v>1.2689999999999999</v>
      </c>
      <c r="L13" s="4">
        <f t="shared" si="3"/>
        <v>18.057869999999998</v>
      </c>
      <c r="M13" s="3">
        <v>3.3119999999999998</v>
      </c>
      <c r="N13" s="3">
        <v>4.9409999999999998</v>
      </c>
      <c r="O13" s="4">
        <f t="shared" si="4"/>
        <v>16.364591999999998</v>
      </c>
      <c r="P13" s="4">
        <f t="shared" si="5"/>
        <v>90.62304690420298</v>
      </c>
    </row>
    <row r="14" spans="1:16" x14ac:dyDescent="0.3">
      <c r="A14" s="1">
        <v>15.05</v>
      </c>
      <c r="B14" s="1">
        <v>1.45</v>
      </c>
      <c r="C14" s="4">
        <f t="shared" si="6"/>
        <v>21.822500000000002</v>
      </c>
      <c r="D14" s="1">
        <v>3.4009999999999998</v>
      </c>
      <c r="E14" s="1">
        <v>5.8230000000000004</v>
      </c>
      <c r="F14" s="4">
        <f t="shared" si="7"/>
        <v>19.804023000000001</v>
      </c>
      <c r="G14" s="4">
        <f t="shared" si="8"/>
        <v>90.750477717951654</v>
      </c>
      <c r="J14" s="4">
        <v>14.1</v>
      </c>
      <c r="K14" s="3">
        <v>1.2809999999999999</v>
      </c>
      <c r="L14" s="4">
        <f t="shared" si="3"/>
        <v>18.062099999999997</v>
      </c>
      <c r="M14" s="3">
        <v>3.3119999999999998</v>
      </c>
      <c r="N14" s="3">
        <v>4.944</v>
      </c>
      <c r="O14" s="4">
        <f t="shared" si="4"/>
        <v>16.374527999999998</v>
      </c>
      <c r="P14" s="4">
        <f t="shared" si="5"/>
        <v>90.656833922965774</v>
      </c>
    </row>
    <row r="15" spans="1:16" x14ac:dyDescent="0.3">
      <c r="A15" s="1">
        <v>15.05</v>
      </c>
      <c r="B15" s="1">
        <v>1.577</v>
      </c>
      <c r="C15" s="4">
        <f t="shared" si="6"/>
        <v>23.73385</v>
      </c>
      <c r="D15" s="1">
        <v>3.452</v>
      </c>
      <c r="E15" s="1">
        <v>6.2530000000000001</v>
      </c>
      <c r="F15" s="4">
        <f t="shared" si="7"/>
        <v>21.585356000000001</v>
      </c>
      <c r="G15" s="4">
        <f t="shared" si="8"/>
        <v>90.947553810275195</v>
      </c>
      <c r="J15" s="4">
        <v>13.98</v>
      </c>
      <c r="K15" s="3">
        <v>1.292</v>
      </c>
      <c r="L15" s="4">
        <f t="shared" si="3"/>
        <v>18.062160000000002</v>
      </c>
      <c r="M15" s="3">
        <v>3.3119999999999998</v>
      </c>
      <c r="N15" s="3">
        <v>4.9459999999999997</v>
      </c>
      <c r="O15" s="4">
        <f t="shared" si="4"/>
        <v>16.381151999999997</v>
      </c>
      <c r="P15" s="4">
        <f t="shared" si="5"/>
        <v>90.693206128170686</v>
      </c>
    </row>
    <row r="16" spans="1:16" x14ac:dyDescent="0.3">
      <c r="A16" s="1">
        <v>15.05</v>
      </c>
      <c r="B16" s="1">
        <v>1.702</v>
      </c>
      <c r="C16" s="4">
        <f t="shared" si="6"/>
        <v>25.615100000000002</v>
      </c>
      <c r="D16" s="1">
        <v>3.5019999999999998</v>
      </c>
      <c r="E16" s="1">
        <v>6.65</v>
      </c>
      <c r="F16" s="4">
        <f t="shared" si="7"/>
        <v>23.2883</v>
      </c>
      <c r="G16" s="4">
        <f t="shared" si="8"/>
        <v>90.916295466346014</v>
      </c>
      <c r="J16" s="4">
        <v>13.85</v>
      </c>
      <c r="K16" s="3">
        <v>1.3029999999999999</v>
      </c>
      <c r="L16" s="4">
        <f t="shared" si="3"/>
        <v>18.04655</v>
      </c>
      <c r="M16" s="3">
        <v>3.3119999999999998</v>
      </c>
      <c r="N16" s="3">
        <v>4.95</v>
      </c>
      <c r="O16" s="4">
        <f t="shared" si="4"/>
        <v>16.394400000000001</v>
      </c>
      <c r="P16" s="4">
        <f t="shared" si="5"/>
        <v>90.845064569128169</v>
      </c>
    </row>
    <row r="17" spans="10:16" x14ac:dyDescent="0.3">
      <c r="J17" s="4">
        <v>13.82</v>
      </c>
      <c r="K17" s="3">
        <v>1.3069999999999999</v>
      </c>
      <c r="L17" s="4">
        <f t="shared" si="3"/>
        <v>18.062739999999998</v>
      </c>
      <c r="M17" s="3">
        <v>3.3119999999999998</v>
      </c>
      <c r="N17" s="3">
        <v>4.9550000000000001</v>
      </c>
      <c r="O17" s="4">
        <f t="shared" si="4"/>
        <v>16.410959999999999</v>
      </c>
      <c r="P17" s="4">
        <f t="shared" si="5"/>
        <v>90.855318739017449</v>
      </c>
    </row>
    <row r="18" spans="10:16" x14ac:dyDescent="0.3">
      <c r="J18" s="4">
        <v>13.54</v>
      </c>
      <c r="K18" s="3">
        <v>1.3340000000000001</v>
      </c>
      <c r="L18" s="4">
        <f t="shared" si="3"/>
        <v>18.062359999999998</v>
      </c>
      <c r="M18" s="3">
        <v>3.3119999999999998</v>
      </c>
      <c r="N18" s="3">
        <v>4.9560000000000004</v>
      </c>
      <c r="O18" s="4">
        <f t="shared" si="4"/>
        <v>16.414272</v>
      </c>
      <c r="P18" s="4">
        <f t="shared" si="5"/>
        <v>90.875566647990638</v>
      </c>
    </row>
    <row r="19" spans="10:16" x14ac:dyDescent="0.3">
      <c r="J19" s="4">
        <v>13.42</v>
      </c>
      <c r="K19" s="3">
        <v>1.3460000000000001</v>
      </c>
      <c r="L19" s="4">
        <f t="shared" si="3"/>
        <v>18.063320000000001</v>
      </c>
      <c r="M19" s="3">
        <v>3.3119999999999998</v>
      </c>
      <c r="N19" s="3">
        <v>4.9560000000000004</v>
      </c>
      <c r="O19" s="4">
        <f t="shared" si="4"/>
        <v>16.414272</v>
      </c>
      <c r="P19" s="4">
        <f t="shared" si="5"/>
        <v>90.870736940938869</v>
      </c>
    </row>
    <row r="20" spans="10:16" x14ac:dyDescent="0.3">
      <c r="J20" s="4">
        <v>13.32</v>
      </c>
      <c r="K20" s="3">
        <v>1.355</v>
      </c>
      <c r="L20" s="4">
        <f t="shared" si="3"/>
        <v>18.0486</v>
      </c>
      <c r="M20" s="3">
        <v>3.3119999999999998</v>
      </c>
      <c r="N20" s="3">
        <v>4.9560000000000004</v>
      </c>
      <c r="O20" s="4">
        <f t="shared" si="4"/>
        <v>16.414272</v>
      </c>
      <c r="P20" s="4">
        <f t="shared" si="5"/>
        <v>90.94484890794854</v>
      </c>
    </row>
    <row r="21" spans="10:16" x14ac:dyDescent="0.3">
      <c r="J21" s="4">
        <v>13.11</v>
      </c>
      <c r="K21" s="3">
        <v>1.3759999999999999</v>
      </c>
      <c r="L21" s="4">
        <f t="shared" si="3"/>
        <v>18.039359999999999</v>
      </c>
      <c r="M21" s="3">
        <v>3.3119999999999998</v>
      </c>
      <c r="N21" s="3">
        <v>4.9569999999999999</v>
      </c>
      <c r="O21" s="4">
        <f t="shared" si="4"/>
        <v>16.417583999999998</v>
      </c>
      <c r="P21" s="4">
        <f t="shared" si="5"/>
        <v>91.009791921664615</v>
      </c>
    </row>
    <row r="22" spans="10:16" x14ac:dyDescent="0.3">
      <c r="J22" s="4">
        <v>13.04</v>
      </c>
      <c r="K22" s="3">
        <v>1.3839999999999999</v>
      </c>
      <c r="L22" s="4">
        <f t="shared" si="3"/>
        <v>18.047359999999998</v>
      </c>
      <c r="M22" s="3">
        <v>3.3119999999999998</v>
      </c>
      <c r="N22" s="3">
        <v>4.96</v>
      </c>
      <c r="O22" s="4">
        <f t="shared" si="4"/>
        <v>16.427519999999998</v>
      </c>
      <c r="P22" s="4">
        <f t="shared" si="5"/>
        <v>91.024504415050174</v>
      </c>
    </row>
    <row r="23" spans="10:16" x14ac:dyDescent="0.3">
      <c r="J23" s="4">
        <v>12.92</v>
      </c>
      <c r="K23" s="3">
        <v>1.3959999999999999</v>
      </c>
      <c r="L23" s="4">
        <f t="shared" si="3"/>
        <v>18.03632</v>
      </c>
      <c r="M23" s="3">
        <v>3.3119999999999998</v>
      </c>
      <c r="N23" s="3">
        <v>4.96</v>
      </c>
      <c r="O23" s="4">
        <f t="shared" si="4"/>
        <v>16.427519999999998</v>
      </c>
      <c r="P23" s="4">
        <f t="shared" si="5"/>
        <v>91.080220355371807</v>
      </c>
    </row>
    <row r="24" spans="10:16" x14ac:dyDescent="0.3">
      <c r="J24" s="4">
        <v>12.8</v>
      </c>
      <c r="K24" s="3">
        <v>1.409</v>
      </c>
      <c r="L24" s="4">
        <f t="shared" si="3"/>
        <v>18.0352</v>
      </c>
      <c r="M24" s="3">
        <v>3.3119999999999998</v>
      </c>
      <c r="N24" s="3">
        <v>4.9630000000000001</v>
      </c>
      <c r="O24" s="4">
        <f t="shared" si="4"/>
        <v>16.437456000000001</v>
      </c>
      <c r="P24" s="4">
        <f t="shared" si="5"/>
        <v>91.140968772178852</v>
      </c>
    </row>
    <row r="25" spans="10:16" x14ac:dyDescent="0.3">
      <c r="J25" s="4">
        <v>12.73</v>
      </c>
      <c r="K25" s="3">
        <v>1.415</v>
      </c>
      <c r="L25" s="4">
        <f t="shared" si="3"/>
        <v>18.01295</v>
      </c>
      <c r="M25" s="3">
        <v>3.3119999999999998</v>
      </c>
      <c r="N25" s="3">
        <v>4.9619999999999997</v>
      </c>
      <c r="O25" s="4">
        <f t="shared" si="4"/>
        <v>16.434144</v>
      </c>
      <c r="P25" s="4">
        <f t="shared" si="5"/>
        <v>91.235161370014353</v>
      </c>
    </row>
    <row r="26" spans="10:16" x14ac:dyDescent="0.3">
      <c r="J26" s="4">
        <v>12.17</v>
      </c>
      <c r="K26" s="3">
        <v>1.476</v>
      </c>
      <c r="L26" s="4">
        <f t="shared" si="3"/>
        <v>17.96292</v>
      </c>
      <c r="M26" s="3">
        <v>3.3119999999999998</v>
      </c>
      <c r="N26" s="3">
        <v>4.9619999999999997</v>
      </c>
      <c r="O26" s="4">
        <f t="shared" si="4"/>
        <v>16.434144</v>
      </c>
      <c r="P26" s="4">
        <f t="shared" si="5"/>
        <v>91.489267891857224</v>
      </c>
    </row>
    <row r="27" spans="10:16" x14ac:dyDescent="0.3">
      <c r="J27" s="4">
        <v>12.13</v>
      </c>
      <c r="K27" s="3">
        <v>1.48</v>
      </c>
      <c r="L27" s="4">
        <f t="shared" si="3"/>
        <v>17.952400000000001</v>
      </c>
      <c r="M27" s="3">
        <v>3.3119999999999998</v>
      </c>
      <c r="N27" s="3">
        <v>4.9619999999999997</v>
      </c>
      <c r="O27" s="4">
        <f t="shared" si="4"/>
        <v>16.434144</v>
      </c>
      <c r="P27" s="4">
        <f t="shared" si="5"/>
        <v>91.542880060604702</v>
      </c>
    </row>
    <row r="28" spans="10:16" x14ac:dyDescent="0.3">
      <c r="J28" s="4">
        <v>12.07</v>
      </c>
      <c r="K28" s="3">
        <v>1.488</v>
      </c>
      <c r="L28" s="4">
        <f t="shared" si="3"/>
        <v>17.960160000000002</v>
      </c>
      <c r="M28" s="3">
        <v>3.3119999999999998</v>
      </c>
      <c r="N28" s="3">
        <v>4.9619999999999997</v>
      </c>
      <c r="O28" s="4">
        <f t="shared" si="4"/>
        <v>16.434144</v>
      </c>
      <c r="P28" s="4">
        <f t="shared" si="5"/>
        <v>91.5033273645669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6"/>
  <sheetViews>
    <sheetView workbookViewId="0">
      <selection activeCell="H29" sqref="H29"/>
    </sheetView>
  </sheetViews>
  <sheetFormatPr defaultRowHeight="14.4" x14ac:dyDescent="0.3"/>
  <cols>
    <col min="2" max="2" width="15.5546875" customWidth="1"/>
    <col min="3" max="3" width="14.6640625" customWidth="1"/>
    <col min="4" max="4" width="13.6640625" customWidth="1"/>
    <col min="7" max="7" width="11" customWidth="1"/>
    <col min="9" max="9" width="12" customWidth="1"/>
    <col min="10" max="10" width="13.21875" customWidth="1"/>
  </cols>
  <sheetData>
    <row r="3" spans="1:10" x14ac:dyDescent="0.3">
      <c r="F3" t="s">
        <v>41</v>
      </c>
      <c r="G3" t="s">
        <v>45</v>
      </c>
      <c r="H3" t="s">
        <v>43</v>
      </c>
      <c r="I3" t="s">
        <v>44</v>
      </c>
      <c r="J3" t="s">
        <v>44</v>
      </c>
    </row>
    <row r="4" spans="1:10" x14ac:dyDescent="0.3">
      <c r="B4" t="s">
        <v>38</v>
      </c>
      <c r="C4" t="s">
        <v>39</v>
      </c>
      <c r="D4" t="s">
        <v>40</v>
      </c>
      <c r="F4" t="s">
        <v>42</v>
      </c>
      <c r="G4" t="s">
        <v>46</v>
      </c>
      <c r="H4" t="s">
        <v>31</v>
      </c>
      <c r="I4" t="s">
        <v>30</v>
      </c>
      <c r="J4" t="s">
        <v>32</v>
      </c>
    </row>
    <row r="5" spans="1:10" x14ac:dyDescent="0.3">
      <c r="A5" s="1" t="s">
        <v>35</v>
      </c>
      <c r="B5" s="1">
        <v>16.8</v>
      </c>
      <c r="C5" s="1">
        <f>B5/1000</f>
        <v>1.6800000000000002E-2</v>
      </c>
      <c r="D5" s="1">
        <f>C5/12</f>
        <v>1.4000000000000002E-3</v>
      </c>
      <c r="F5" s="1">
        <v>4</v>
      </c>
      <c r="G5" s="1">
        <f>D5*F5</f>
        <v>5.6000000000000008E-3</v>
      </c>
      <c r="H5" s="1">
        <v>5</v>
      </c>
      <c r="I5" s="1">
        <f>G5*H5</f>
        <v>2.8000000000000004E-2</v>
      </c>
      <c r="J5" s="1">
        <f>H5*H5*G5</f>
        <v>0.14000000000000001</v>
      </c>
    </row>
    <row r="6" spans="1:10" x14ac:dyDescent="0.3">
      <c r="A6" s="1" t="s">
        <v>36</v>
      </c>
      <c r="B6" s="1">
        <v>10.5</v>
      </c>
      <c r="C6" s="1">
        <f t="shared" ref="C6:C7" si="0">B6/1000</f>
        <v>1.0500000000000001E-2</v>
      </c>
      <c r="D6" s="1">
        <f t="shared" ref="D6:D7" si="1">C6/12</f>
        <v>8.7500000000000002E-4</v>
      </c>
      <c r="F6" s="1">
        <v>4</v>
      </c>
      <c r="G6" s="1">
        <f t="shared" ref="G6:G7" si="2">D6*F6</f>
        <v>3.5000000000000001E-3</v>
      </c>
      <c r="H6" s="1">
        <v>5</v>
      </c>
      <c r="I6" s="1">
        <f t="shared" ref="I6:I7" si="3">G6*H6</f>
        <v>1.7500000000000002E-2</v>
      </c>
      <c r="J6" s="1">
        <f t="shared" ref="J6:J7" si="4">H6*H6*G6</f>
        <v>8.7500000000000008E-2</v>
      </c>
    </row>
    <row r="7" spans="1:10" x14ac:dyDescent="0.3">
      <c r="A7" s="1" t="s">
        <v>37</v>
      </c>
      <c r="B7" s="1">
        <v>6.6</v>
      </c>
      <c r="C7" s="1">
        <f t="shared" si="0"/>
        <v>6.6E-3</v>
      </c>
      <c r="D7" s="1">
        <f t="shared" si="1"/>
        <v>5.5000000000000003E-4</v>
      </c>
      <c r="F7" s="1">
        <v>4</v>
      </c>
      <c r="G7" s="1">
        <f t="shared" si="2"/>
        <v>2.2000000000000001E-3</v>
      </c>
      <c r="H7" s="1">
        <v>5</v>
      </c>
      <c r="I7" s="1">
        <f t="shared" si="3"/>
        <v>1.1000000000000001E-2</v>
      </c>
      <c r="J7" s="1">
        <f t="shared" si="4"/>
        <v>5.5E-2</v>
      </c>
    </row>
    <row r="10" spans="1:10" x14ac:dyDescent="0.3">
      <c r="A10" s="1" t="s">
        <v>36</v>
      </c>
      <c r="B10" s="1">
        <v>10.5</v>
      </c>
      <c r="C10" s="1">
        <f t="shared" ref="C10" si="5">B10/1000</f>
        <v>1.0500000000000001E-2</v>
      </c>
      <c r="D10" s="1">
        <f t="shared" ref="D10" si="6">C10/12</f>
        <v>8.7500000000000002E-4</v>
      </c>
      <c r="F10" s="1">
        <v>4</v>
      </c>
      <c r="G10" s="1">
        <f t="shared" ref="G10" si="7">D10*F10</f>
        <v>3.5000000000000001E-3</v>
      </c>
      <c r="H10" s="1">
        <v>5</v>
      </c>
      <c r="I10" s="1">
        <f t="shared" ref="I10" si="8">G10*H10</f>
        <v>1.7500000000000002E-2</v>
      </c>
      <c r="J10" s="1">
        <f t="shared" ref="J10" si="9">H10*H10*G10</f>
        <v>8.7500000000000008E-2</v>
      </c>
    </row>
    <row r="11" spans="1:10" x14ac:dyDescent="0.3">
      <c r="A11" s="1" t="s">
        <v>36</v>
      </c>
      <c r="B11" s="1">
        <v>10.5</v>
      </c>
      <c r="C11" s="1">
        <f t="shared" ref="C11" si="10">B11/1000</f>
        <v>1.0500000000000001E-2</v>
      </c>
      <c r="D11" s="1">
        <f t="shared" ref="D11" si="11">C11/12</f>
        <v>8.7500000000000002E-4</v>
      </c>
      <c r="F11" s="1">
        <v>4</v>
      </c>
      <c r="G11" s="1">
        <f t="shared" ref="G11" si="12">D11*F11</f>
        <v>3.5000000000000001E-3</v>
      </c>
      <c r="H11" s="1">
        <v>5</v>
      </c>
      <c r="I11" s="1">
        <f t="shared" ref="I11" si="13">G11*H11</f>
        <v>1.7500000000000002E-2</v>
      </c>
      <c r="J11" s="1">
        <f t="shared" ref="J11" si="14">H11*H11*G11</f>
        <v>8.7500000000000008E-2</v>
      </c>
    </row>
    <row r="12" spans="1:10" x14ac:dyDescent="0.3">
      <c r="F12" t="s">
        <v>47</v>
      </c>
      <c r="G12" s="1">
        <f>(G10*G11)/(G10+G11)</f>
        <v>1.7500000000000003E-3</v>
      </c>
      <c r="H12" s="1">
        <v>5</v>
      </c>
      <c r="I12" s="1">
        <f t="shared" ref="I12" si="15">G12*H12</f>
        <v>8.7500000000000008E-3</v>
      </c>
      <c r="J12" s="1">
        <f t="shared" ref="J12" si="16">H12*H12*G12</f>
        <v>4.3750000000000004E-2</v>
      </c>
    </row>
    <row r="14" spans="1:10" x14ac:dyDescent="0.3">
      <c r="A14" s="1" t="s">
        <v>36</v>
      </c>
      <c r="B14" s="1">
        <v>10.5</v>
      </c>
      <c r="C14" s="1">
        <f t="shared" ref="C14:C15" si="17">B14/1000</f>
        <v>1.0500000000000001E-2</v>
      </c>
      <c r="D14" s="1">
        <f t="shared" ref="D14:D15" si="18">C14/12</f>
        <v>8.7500000000000002E-4</v>
      </c>
      <c r="F14" s="1">
        <v>4</v>
      </c>
      <c r="G14" s="1">
        <f t="shared" ref="G14:G15" si="19">D14*F14</f>
        <v>3.5000000000000001E-3</v>
      </c>
      <c r="H14" s="1">
        <v>5</v>
      </c>
      <c r="I14" s="1">
        <f t="shared" ref="I14:I16" si="20">G14*H14</f>
        <v>1.7500000000000002E-2</v>
      </c>
      <c r="J14" s="1">
        <f t="shared" ref="J14:J16" si="21">H14*H14*G14</f>
        <v>8.7500000000000008E-2</v>
      </c>
    </row>
    <row r="15" spans="1:10" x14ac:dyDescent="0.3">
      <c r="A15" s="1" t="s">
        <v>36</v>
      </c>
      <c r="B15" s="1">
        <v>10.5</v>
      </c>
      <c r="C15" s="1">
        <f t="shared" si="17"/>
        <v>1.0500000000000001E-2</v>
      </c>
      <c r="D15" s="1">
        <f t="shared" si="18"/>
        <v>8.7500000000000002E-4</v>
      </c>
      <c r="F15" s="1">
        <v>4</v>
      </c>
      <c r="G15" s="1">
        <f t="shared" si="19"/>
        <v>3.5000000000000001E-3</v>
      </c>
      <c r="H15" s="1">
        <v>5</v>
      </c>
      <c r="I15" s="1">
        <f t="shared" si="20"/>
        <v>1.7500000000000002E-2</v>
      </c>
      <c r="J15" s="1">
        <f t="shared" si="21"/>
        <v>8.7500000000000008E-2</v>
      </c>
    </row>
    <row r="16" spans="1:10" x14ac:dyDescent="0.3">
      <c r="F16" t="s">
        <v>47</v>
      </c>
      <c r="G16" s="1">
        <f>(G14*G15)/(G14+G15)</f>
        <v>1.7500000000000003E-3</v>
      </c>
      <c r="H16" s="1">
        <v>5</v>
      </c>
      <c r="I16" s="1">
        <f t="shared" si="20"/>
        <v>8.7500000000000008E-3</v>
      </c>
      <c r="J16" s="1">
        <f t="shared" si="21"/>
        <v>4.3750000000000004E-2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Charts</vt:lpstr>
      </vt:variant>
      <vt:variant>
        <vt:i4>4</vt:i4>
      </vt:variant>
    </vt:vector>
  </HeadingPairs>
  <TitlesOfParts>
    <vt:vector size="10" baseType="lpstr">
      <vt:lpstr>Sheet1</vt:lpstr>
      <vt:lpstr>Sheet2</vt:lpstr>
      <vt:lpstr>Trim Pot Calcs</vt:lpstr>
      <vt:lpstr>10-21-2015</vt:lpstr>
      <vt:lpstr>10-26-2015 7-LED</vt:lpstr>
      <vt:lpstr>Wire Loss</vt:lpstr>
      <vt:lpstr>Chart1</vt:lpstr>
      <vt:lpstr>Eff 1-5A</vt:lpstr>
      <vt:lpstr>Eff vs Vin</vt:lpstr>
      <vt:lpstr>Dec Volt Eff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Chad Kecy</cp:lastModifiedBy>
  <dcterms:created xsi:type="dcterms:W3CDTF">2015-04-01T15:58:08Z</dcterms:created>
  <dcterms:modified xsi:type="dcterms:W3CDTF">2016-01-13T21:59:36Z</dcterms:modified>
</cp:coreProperties>
</file>