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worksheets/sheet4.xml" ContentType="application/vnd.openxmlformats-officedocument.spreadsheetml.worksheet+xml"/>
  <Override PartName="/xl/chartsheets/sheet11.xml" ContentType="application/vnd.openxmlformats-officedocument.spreadsheetml.chart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5100" yWindow="0" windowWidth="21840" windowHeight="13740" tabRatio="770" firstSheet="9" activeTab="12"/>
  </bookViews>
  <sheets>
    <sheet name="dec 06 (1)" sheetId="89" r:id="rId1"/>
    <sheet name="Feb 07 (2)" sheetId="88" r:id="rId2"/>
    <sheet name="Jun 07 (1)" sheetId="87" r:id="rId3"/>
    <sheet name="sep 07 (!)" sheetId="86" r:id="rId4"/>
    <sheet name="jFeb 09 (3)" sheetId="85" r:id="rId5"/>
    <sheet name="May 11 (3)" sheetId="84" r:id="rId6"/>
    <sheet name="Nov 11 (4)" sheetId="83" r:id="rId7"/>
    <sheet name="jun 12 (3)" sheetId="82" r:id="rId8"/>
    <sheet name="Nov 12 (2)" sheetId="81" r:id="rId9"/>
    <sheet name="jun 13 (2)" sheetId="80" r:id="rId10"/>
    <sheet name="only quanti data" sheetId="3" r:id="rId11"/>
    <sheet name="quanti without repeat" sheetId="6" r:id="rId12"/>
    <sheet name="graphs" sheetId="7" r:id="rId13"/>
    <sheet name="size class" sheetId="58" r:id="rId14"/>
    <sheet name="mean patch size month (2)" sheetId="78" r:id="rId15"/>
  </sheets>
  <definedNames>
    <definedName name="_xlnm._FilterDatabase" localSheetId="10" hidden="1">'only quanti data'!$A$1:$AE$739</definedName>
    <definedName name="_GoBack" localSheetId="12">graphs!$A$61</definedName>
  </definedNames>
  <calcPr calcId="125725" concurrentCalc="0"/>
</workbook>
</file>

<file path=xl/calcChain.xml><?xml version="1.0" encoding="utf-8"?>
<calcChain xmlns="http://schemas.openxmlformats.org/spreadsheetml/2006/main">
  <c r="BJ2" i="58"/>
  <c r="BK2"/>
  <c r="BL2"/>
  <c r="BM2"/>
  <c r="BN2"/>
  <c r="BJ3"/>
  <c r="BK3"/>
  <c r="BL3"/>
  <c r="BM3"/>
  <c r="BN3"/>
  <c r="BJ4"/>
  <c r="BK4"/>
  <c r="BL4"/>
  <c r="BM4"/>
  <c r="BN4"/>
  <c r="BJ5"/>
  <c r="BK5"/>
  <c r="BL5"/>
  <c r="BM5"/>
  <c r="BN5"/>
  <c r="BJ6"/>
  <c r="BK6"/>
  <c r="BL6"/>
  <c r="BM6"/>
  <c r="BN6"/>
  <c r="BI3"/>
  <c r="BI4"/>
  <c r="BI5"/>
  <c r="BI6"/>
  <c r="BI2"/>
  <c r="AM2"/>
  <c r="AN2"/>
  <c r="AO2"/>
  <c r="AP2"/>
  <c r="AQ2"/>
  <c r="AR2"/>
  <c r="AS2"/>
  <c r="AT2"/>
  <c r="AU2"/>
  <c r="AM3"/>
  <c r="AN3"/>
  <c r="AO3"/>
  <c r="AP3"/>
  <c r="AQ3"/>
  <c r="AR3"/>
  <c r="AS3"/>
  <c r="AT3"/>
  <c r="AU3"/>
  <c r="AM4"/>
  <c r="AN4"/>
  <c r="AO4"/>
  <c r="AP4"/>
  <c r="AQ4"/>
  <c r="AR4"/>
  <c r="AS4"/>
  <c r="AT4"/>
  <c r="AU4"/>
  <c r="AM5"/>
  <c r="AN5"/>
  <c r="AO5"/>
  <c r="AP5"/>
  <c r="AQ5"/>
  <c r="AR5"/>
  <c r="AS5"/>
  <c r="AT5"/>
  <c r="AU5"/>
  <c r="AM6"/>
  <c r="AN6"/>
  <c r="AO6"/>
  <c r="AP6"/>
  <c r="AQ6"/>
  <c r="AR6"/>
  <c r="AS6"/>
  <c r="AT6"/>
  <c r="AU6"/>
  <c r="AL3"/>
  <c r="AL4"/>
  <c r="AL5"/>
  <c r="AL6"/>
  <c r="AL2"/>
  <c r="BB7"/>
  <c r="BC7"/>
  <c r="BD7"/>
  <c r="BE7"/>
  <c r="BF7"/>
  <c r="BA7"/>
  <c r="AA7"/>
  <c r="AB7"/>
  <c r="AC7"/>
  <c r="AD7"/>
  <c r="AE7"/>
  <c r="AF7"/>
  <c r="AG7"/>
  <c r="AH7"/>
  <c r="AI7"/>
  <c r="Z7"/>
  <c r="AZ6"/>
  <c r="AZ5"/>
  <c r="AZ4"/>
  <c r="AZ3"/>
  <c r="AZ2"/>
  <c r="Y6"/>
  <c r="Y5"/>
  <c r="Y4"/>
  <c r="Y3"/>
  <c r="Y2"/>
  <c r="M4"/>
  <c r="M3"/>
  <c r="M6"/>
  <c r="O2"/>
  <c r="M2"/>
  <c r="X2"/>
  <c r="P2"/>
  <c r="W3"/>
  <c r="X3"/>
  <c r="W4"/>
  <c r="Q2"/>
  <c r="AW3" i="3"/>
  <c r="AW4"/>
  <c r="AW5"/>
  <c r="AW7"/>
  <c r="AW8"/>
  <c r="AW9"/>
  <c r="AW10"/>
  <c r="AW12"/>
  <c r="AW13"/>
  <c r="AW16"/>
  <c r="AW17"/>
  <c r="AW18"/>
  <c r="AW19"/>
  <c r="AW21"/>
  <c r="AW22"/>
  <c r="AW23"/>
  <c r="AW26"/>
  <c r="AW28"/>
  <c r="AW30"/>
  <c r="AW31"/>
  <c r="AW32"/>
  <c r="AW33"/>
  <c r="AW34"/>
  <c r="AW35"/>
  <c r="AW37"/>
  <c r="AW38"/>
  <c r="AW40"/>
  <c r="AW41"/>
  <c r="AW42"/>
  <c r="AW44"/>
  <c r="AW45"/>
  <c r="AW49"/>
  <c r="AW50"/>
  <c r="AW55"/>
  <c r="AW58"/>
  <c r="AW59"/>
  <c r="AW60"/>
  <c r="AW61"/>
  <c r="AW62"/>
  <c r="AW64"/>
  <c r="AW65"/>
  <c r="AW67"/>
  <c r="AW68"/>
  <c r="AW69"/>
  <c r="AW71"/>
  <c r="AW72"/>
  <c r="AW73"/>
  <c r="AW75"/>
  <c r="AW76"/>
  <c r="AW77"/>
  <c r="AW78"/>
  <c r="AW79"/>
  <c r="AW81"/>
  <c r="AW83"/>
  <c r="AW85"/>
  <c r="AW86"/>
  <c r="AW88"/>
  <c r="AW89"/>
  <c r="AW91"/>
  <c r="AW92"/>
  <c r="AW93"/>
  <c r="AW95"/>
  <c r="AW96"/>
  <c r="AW97"/>
  <c r="AW98"/>
  <c r="AW103"/>
  <c r="AW104"/>
  <c r="AW105"/>
  <c r="AW106"/>
  <c r="AW108"/>
  <c r="AW109"/>
  <c r="AW110"/>
  <c r="AW111"/>
  <c r="AW112"/>
  <c r="AW114"/>
  <c r="AW115"/>
  <c r="AW116"/>
  <c r="AW118"/>
  <c r="AW120"/>
  <c r="AW121"/>
  <c r="AW123"/>
  <c r="AW125"/>
  <c r="AW126"/>
  <c r="AW127"/>
  <c r="AW130"/>
  <c r="AW131"/>
  <c r="AW134"/>
  <c r="AW135"/>
  <c r="AW136"/>
  <c r="AW137"/>
  <c r="AW138"/>
  <c r="AW139"/>
  <c r="AW141"/>
  <c r="AW142"/>
  <c r="AW143"/>
  <c r="AW144"/>
  <c r="AW146"/>
  <c r="AW147"/>
  <c r="AW148"/>
  <c r="AW149"/>
  <c r="AW151"/>
  <c r="AW152"/>
  <c r="AW153"/>
  <c r="AW155"/>
  <c r="AW156"/>
  <c r="AW157"/>
  <c r="AW158"/>
  <c r="AW160"/>
  <c r="AW161"/>
  <c r="AW162"/>
  <c r="AW163"/>
  <c r="AW165"/>
  <c r="AW166"/>
  <c r="AW168"/>
  <c r="AW169"/>
  <c r="AW170"/>
  <c r="AW173"/>
  <c r="AW174"/>
  <c r="AW175"/>
  <c r="AW176"/>
  <c r="AW177"/>
  <c r="AW178"/>
  <c r="AW180"/>
  <c r="AW181"/>
  <c r="AW182"/>
  <c r="AW183"/>
  <c r="AW185"/>
  <c r="AW187"/>
  <c r="AW188"/>
  <c r="AW189"/>
  <c r="AW190"/>
  <c r="AW192"/>
  <c r="AW193"/>
  <c r="AW194"/>
  <c r="AW196"/>
  <c r="AW200"/>
  <c r="AW201"/>
  <c r="AW202"/>
  <c r="AW203"/>
  <c r="AW206"/>
  <c r="AW207"/>
  <c r="AW208"/>
  <c r="AW209"/>
  <c r="AW212"/>
  <c r="AW213"/>
  <c r="AW214"/>
  <c r="AW215"/>
  <c r="AW216"/>
  <c r="AW220"/>
  <c r="AW221"/>
  <c r="AW222"/>
  <c r="AW224"/>
  <c r="AW225"/>
  <c r="AW227"/>
  <c r="AW228"/>
  <c r="AW229"/>
  <c r="AW231"/>
  <c r="AW234"/>
  <c r="AW235"/>
  <c r="AW236"/>
  <c r="AW237"/>
  <c r="AW238"/>
  <c r="AW239"/>
  <c r="AW240"/>
  <c r="AW241"/>
  <c r="AW243"/>
  <c r="AW244"/>
  <c r="AW245"/>
  <c r="AW249"/>
  <c r="AW250"/>
  <c r="AW252"/>
  <c r="AW253"/>
  <c r="AW255"/>
  <c r="AW256"/>
  <c r="AW257"/>
  <c r="AW259"/>
  <c r="AW261"/>
  <c r="AW263"/>
  <c r="AW264"/>
  <c r="AW266"/>
  <c r="AW268"/>
  <c r="AW269"/>
  <c r="AW271"/>
  <c r="AW272"/>
  <c r="AW273"/>
  <c r="AW274"/>
  <c r="AW275"/>
  <c r="AW276"/>
  <c r="AW278"/>
  <c r="AW279"/>
  <c r="AW280"/>
  <c r="AW281"/>
  <c r="AW283"/>
  <c r="AW284"/>
  <c r="AW286"/>
  <c r="AW287"/>
  <c r="AW289"/>
  <c r="AW290"/>
  <c r="AW292"/>
  <c r="AW294"/>
  <c r="AW295"/>
  <c r="AW296"/>
  <c r="AW297"/>
  <c r="AW298"/>
  <c r="AW300"/>
  <c r="AW301"/>
  <c r="AW302"/>
  <c r="AW303"/>
  <c r="AW306"/>
  <c r="AW307"/>
  <c r="AW309"/>
  <c r="AW310"/>
  <c r="AW311"/>
  <c r="AW312"/>
  <c r="AW314"/>
  <c r="AW315"/>
  <c r="AW317"/>
  <c r="AW318"/>
  <c r="AW319"/>
  <c r="AW320"/>
  <c r="AW321"/>
  <c r="AW322"/>
  <c r="AW324"/>
  <c r="AW326"/>
  <c r="AW327"/>
  <c r="AW328"/>
  <c r="AW329"/>
  <c r="AW331"/>
  <c r="AW332"/>
  <c r="AW333"/>
  <c r="AW335"/>
  <c r="AW337"/>
  <c r="AW338"/>
  <c r="AW339"/>
  <c r="AW340"/>
  <c r="AW341"/>
  <c r="AW343"/>
  <c r="AW344"/>
  <c r="AW345"/>
  <c r="AW346"/>
  <c r="AW347"/>
  <c r="AW350"/>
  <c r="AW353"/>
  <c r="AW354"/>
  <c r="AW355"/>
  <c r="AW356"/>
  <c r="AW358"/>
  <c r="AW359"/>
  <c r="AW361"/>
  <c r="AW362"/>
  <c r="AW363"/>
  <c r="AW364"/>
  <c r="AW365"/>
  <c r="AW367"/>
  <c r="AW370"/>
  <c r="AW371"/>
  <c r="AW373"/>
  <c r="AW374"/>
  <c r="AW376"/>
  <c r="AW377"/>
  <c r="AW378"/>
  <c r="AW380"/>
  <c r="AW381"/>
  <c r="AW383"/>
  <c r="AW384"/>
  <c r="AW385"/>
  <c r="AW386"/>
  <c r="AW388"/>
  <c r="AW390"/>
  <c r="AW391"/>
  <c r="AW392"/>
  <c r="AW393"/>
  <c r="AW395"/>
  <c r="AW396"/>
  <c r="AW398"/>
  <c r="AW399"/>
  <c r="AW400"/>
  <c r="AW401"/>
  <c r="AW403"/>
  <c r="AW404"/>
  <c r="AW405"/>
  <c r="AW407"/>
  <c r="AW408"/>
  <c r="AW409"/>
  <c r="AW411"/>
  <c r="AW412"/>
  <c r="AW413"/>
  <c r="AW415"/>
  <c r="AW416"/>
  <c r="AW417"/>
  <c r="AW419"/>
  <c r="AW421"/>
  <c r="AW423"/>
  <c r="AW425"/>
  <c r="AW426"/>
  <c r="AW427"/>
  <c r="AW429"/>
  <c r="AW430"/>
  <c r="AW432"/>
  <c r="AW433"/>
  <c r="AW435"/>
  <c r="AW436"/>
  <c r="AW437"/>
  <c r="AW438"/>
  <c r="AW440"/>
  <c r="AW441"/>
  <c r="AW443"/>
  <c r="AW445"/>
  <c r="AW447"/>
  <c r="AW448"/>
  <c r="AW450"/>
  <c r="AW453"/>
  <c r="AW454"/>
  <c r="AW456"/>
  <c r="AW458"/>
  <c r="AW459"/>
  <c r="AW460"/>
  <c r="AW462"/>
  <c r="AW463"/>
  <c r="AW466"/>
  <c r="AW467"/>
  <c r="AW468"/>
  <c r="AW469"/>
  <c r="AW470"/>
  <c r="AW471"/>
  <c r="AW472"/>
  <c r="AW473"/>
  <c r="AW474"/>
  <c r="AW475"/>
  <c r="AW476"/>
  <c r="AW477"/>
  <c r="AW481"/>
  <c r="AW482"/>
  <c r="AW485"/>
  <c r="AW486"/>
  <c r="AW487"/>
  <c r="AW489"/>
  <c r="AW490"/>
  <c r="AW492"/>
  <c r="AW494"/>
  <c r="AW495"/>
  <c r="AW496"/>
  <c r="AW497"/>
  <c r="AW499"/>
  <c r="AW500"/>
  <c r="AW502"/>
  <c r="AW504"/>
  <c r="AW506"/>
  <c r="AW507"/>
  <c r="AW508"/>
  <c r="AW510"/>
  <c r="AW511"/>
  <c r="AW513"/>
  <c r="AW514"/>
  <c r="AW515"/>
  <c r="AW516"/>
  <c r="AW517"/>
  <c r="AW519"/>
  <c r="AW520"/>
  <c r="AW522"/>
  <c r="AW523"/>
  <c r="AW524"/>
  <c r="AW526"/>
  <c r="AW527"/>
  <c r="AW528"/>
  <c r="AW529"/>
  <c r="AW531"/>
  <c r="AW533"/>
  <c r="AW534"/>
  <c r="AW535"/>
  <c r="AW537"/>
  <c r="AW538"/>
  <c r="AW540"/>
  <c r="AW541"/>
  <c r="AW543"/>
  <c r="AW544"/>
  <c r="AW545"/>
  <c r="AW546"/>
  <c r="AW547"/>
  <c r="AW548"/>
  <c r="AW550"/>
  <c r="AW552"/>
  <c r="AW553"/>
  <c r="AW554"/>
  <c r="AW555"/>
  <c r="AW557"/>
  <c r="AW558"/>
  <c r="AW559"/>
  <c r="AW560"/>
  <c r="AW562"/>
  <c r="AW565"/>
  <c r="AW567"/>
  <c r="AW568"/>
  <c r="AW569"/>
  <c r="AW571"/>
  <c r="AW572"/>
  <c r="AW2"/>
  <c r="AV2"/>
  <c r="AV3"/>
  <c r="AV4"/>
  <c r="AV5"/>
  <c r="AV7"/>
  <c r="AV8"/>
  <c r="AV9"/>
  <c r="AV10"/>
  <c r="AV12"/>
  <c r="AV13"/>
  <c r="AV16"/>
  <c r="AV17"/>
  <c r="AV18"/>
  <c r="AV19"/>
  <c r="AV21"/>
  <c r="AV22"/>
  <c r="AV23"/>
  <c r="AV26"/>
  <c r="AV28"/>
  <c r="AV30"/>
  <c r="AV31"/>
  <c r="AV32"/>
  <c r="AV33"/>
  <c r="AV34"/>
  <c r="AV35"/>
  <c r="AV37"/>
  <c r="AV38"/>
  <c r="AV40"/>
  <c r="AV41"/>
  <c r="AV42"/>
  <c r="AV44"/>
  <c r="AV45"/>
  <c r="AV49"/>
  <c r="AV50"/>
  <c r="AV55"/>
  <c r="AV58"/>
  <c r="AV59"/>
  <c r="AV60"/>
  <c r="AV61"/>
  <c r="AV62"/>
  <c r="AV64"/>
  <c r="AV65"/>
  <c r="AV67"/>
  <c r="AV68"/>
  <c r="AV69"/>
  <c r="AV71"/>
  <c r="AV72"/>
  <c r="AV73"/>
  <c r="AV75"/>
  <c r="AV76"/>
  <c r="AV77"/>
  <c r="AV78"/>
  <c r="AV79"/>
  <c r="AV81"/>
  <c r="AV83"/>
  <c r="AV85"/>
  <c r="AV86"/>
  <c r="AV88"/>
  <c r="AV89"/>
  <c r="AV91"/>
  <c r="AV92"/>
  <c r="AV93"/>
  <c r="AV95"/>
  <c r="AV96"/>
  <c r="AV97"/>
  <c r="AV98"/>
  <c r="AV103"/>
  <c r="AV104"/>
  <c r="AV105"/>
  <c r="AV106"/>
  <c r="AV108"/>
  <c r="AV109"/>
  <c r="AV110"/>
  <c r="AV111"/>
  <c r="AV112"/>
  <c r="AV114"/>
  <c r="AV115"/>
  <c r="AV116"/>
  <c r="AV118"/>
  <c r="AV120"/>
  <c r="AV121"/>
  <c r="AV123"/>
  <c r="AV125"/>
  <c r="AV126"/>
  <c r="AV127"/>
  <c r="AV130"/>
  <c r="AV131"/>
  <c r="AV134"/>
  <c r="AV135"/>
  <c r="AV136"/>
  <c r="AV137"/>
  <c r="AV138"/>
  <c r="AV139"/>
  <c r="AV141"/>
  <c r="AV142"/>
  <c r="AV143"/>
  <c r="AV144"/>
  <c r="AV146"/>
  <c r="AV147"/>
  <c r="AV148"/>
  <c r="AV149"/>
  <c r="AV151"/>
  <c r="AV152"/>
  <c r="AV153"/>
  <c r="AV155"/>
  <c r="AV156"/>
  <c r="AV157"/>
  <c r="AV158"/>
  <c r="AV160"/>
  <c r="AV161"/>
  <c r="AV162"/>
  <c r="AV163"/>
  <c r="AV165"/>
  <c r="AV166"/>
  <c r="AV168"/>
  <c r="AV169"/>
  <c r="AV170"/>
  <c r="AV173"/>
  <c r="AV174"/>
  <c r="AV175"/>
  <c r="AV176"/>
  <c r="AV177"/>
  <c r="AV178"/>
  <c r="AV180"/>
  <c r="AV181"/>
  <c r="AV182"/>
  <c r="AV183"/>
  <c r="AV185"/>
  <c r="AV187"/>
  <c r="AV188"/>
  <c r="AV189"/>
  <c r="AV190"/>
  <c r="AV192"/>
  <c r="AV193"/>
  <c r="AV194"/>
  <c r="AV196"/>
  <c r="AV200"/>
  <c r="AV201"/>
  <c r="AV202"/>
  <c r="AV203"/>
  <c r="AV206"/>
  <c r="AV207"/>
  <c r="AV208"/>
  <c r="AV209"/>
  <c r="AV212"/>
  <c r="AV213"/>
  <c r="AV214"/>
  <c r="AV215"/>
  <c r="AV216"/>
  <c r="AV220"/>
  <c r="AV221"/>
  <c r="AV222"/>
  <c r="AV224"/>
  <c r="AV225"/>
  <c r="AV227"/>
  <c r="AV228"/>
  <c r="AV229"/>
  <c r="AV231"/>
  <c r="AV234"/>
  <c r="AV235"/>
  <c r="AV236"/>
  <c r="AV237"/>
  <c r="AV238"/>
  <c r="AV239"/>
  <c r="AV240"/>
  <c r="AV241"/>
  <c r="AV243"/>
  <c r="AV244"/>
  <c r="AV245"/>
  <c r="AV249"/>
  <c r="AV250"/>
  <c r="AV252"/>
  <c r="AV253"/>
  <c r="AV255"/>
  <c r="AV256"/>
  <c r="AV257"/>
  <c r="AV259"/>
  <c r="AV261"/>
  <c r="AV263"/>
  <c r="AV264"/>
  <c r="AV266"/>
  <c r="AV268"/>
  <c r="AV269"/>
  <c r="AV271"/>
  <c r="AV272"/>
  <c r="AV273"/>
  <c r="AV274"/>
  <c r="AV275"/>
  <c r="AV276"/>
  <c r="AV278"/>
  <c r="AV279"/>
  <c r="AV280"/>
  <c r="AV281"/>
  <c r="AV283"/>
  <c r="AV284"/>
  <c r="AV286"/>
  <c r="AV287"/>
  <c r="AV289"/>
  <c r="AV290"/>
  <c r="AV292"/>
  <c r="AV294"/>
  <c r="AV295"/>
  <c r="AV296"/>
  <c r="AV297"/>
  <c r="AV298"/>
  <c r="AV300"/>
  <c r="AV301"/>
  <c r="AV302"/>
  <c r="AV303"/>
  <c r="AV306"/>
  <c r="AV307"/>
  <c r="AV309"/>
  <c r="AV310"/>
  <c r="AV311"/>
  <c r="AV312"/>
  <c r="AV314"/>
  <c r="AV315"/>
  <c r="AV317"/>
  <c r="AV318"/>
  <c r="AV319"/>
  <c r="AV320"/>
  <c r="AV321"/>
  <c r="AV322"/>
  <c r="AV324"/>
  <c r="AV326"/>
  <c r="AV327"/>
  <c r="AV328"/>
  <c r="AV329"/>
  <c r="AV331"/>
  <c r="AV332"/>
  <c r="AV333"/>
  <c r="AV335"/>
  <c r="AV337"/>
  <c r="AV338"/>
  <c r="AV339"/>
  <c r="AV340"/>
  <c r="AV341"/>
  <c r="AV343"/>
  <c r="AV344"/>
  <c r="AV345"/>
  <c r="AV346"/>
  <c r="AV347"/>
  <c r="AV350"/>
  <c r="AV353"/>
  <c r="AV354"/>
  <c r="AV355"/>
  <c r="AV356"/>
  <c r="AV358"/>
  <c r="AV359"/>
  <c r="AV361"/>
  <c r="AV362"/>
  <c r="AV363"/>
  <c r="AV364"/>
  <c r="AV365"/>
  <c r="AV367"/>
  <c r="AV370"/>
  <c r="AV371"/>
  <c r="AV373"/>
  <c r="AV374"/>
  <c r="AV376"/>
  <c r="AV377"/>
  <c r="AV378"/>
  <c r="AV380"/>
  <c r="AV381"/>
  <c r="AV383"/>
  <c r="AV384"/>
  <c r="AV385"/>
  <c r="AV386"/>
  <c r="AV388"/>
  <c r="AV390"/>
  <c r="AV391"/>
  <c r="AV392"/>
  <c r="AV393"/>
  <c r="AV395"/>
  <c r="AV396"/>
  <c r="AV398"/>
  <c r="AV399"/>
  <c r="AV400"/>
  <c r="AV401"/>
  <c r="AV403"/>
  <c r="AV404"/>
  <c r="AV405"/>
  <c r="AV407"/>
  <c r="AV408"/>
  <c r="AV409"/>
  <c r="AV411"/>
  <c r="AV412"/>
  <c r="AV413"/>
  <c r="AV415"/>
  <c r="AV416"/>
  <c r="AV417"/>
  <c r="AV419"/>
  <c r="AV421"/>
  <c r="AV423"/>
  <c r="AV425"/>
  <c r="AV426"/>
  <c r="AV427"/>
  <c r="AV429"/>
  <c r="AV430"/>
  <c r="AV432"/>
  <c r="AV433"/>
  <c r="AV435"/>
  <c r="AV436"/>
  <c r="AV437"/>
  <c r="AV438"/>
  <c r="AV440"/>
  <c r="AV441"/>
  <c r="AV443"/>
  <c r="AV445"/>
  <c r="AV447"/>
  <c r="AV448"/>
  <c r="AV450"/>
  <c r="AV453"/>
  <c r="AV454"/>
  <c r="AV456"/>
  <c r="AV458"/>
  <c r="AV459"/>
  <c r="AV460"/>
  <c r="AV462"/>
  <c r="AV463"/>
  <c r="AV466"/>
  <c r="AV467"/>
  <c r="AV468"/>
  <c r="AV469"/>
  <c r="AV470"/>
  <c r="AV471"/>
  <c r="AV472"/>
  <c r="AV473"/>
  <c r="AV474"/>
  <c r="AV475"/>
  <c r="AV476"/>
  <c r="AV477"/>
  <c r="AV481"/>
  <c r="AV482"/>
  <c r="AV485"/>
  <c r="AV486"/>
  <c r="AV487"/>
  <c r="AV489"/>
  <c r="AV490"/>
  <c r="AV492"/>
  <c r="AV494"/>
  <c r="AV495"/>
  <c r="AV496"/>
  <c r="AV497"/>
  <c r="AV499"/>
  <c r="AV500"/>
  <c r="AV502"/>
  <c r="AV504"/>
  <c r="AV506"/>
  <c r="AV507"/>
  <c r="AV508"/>
  <c r="AV510"/>
  <c r="AV511"/>
  <c r="AV513"/>
  <c r="AV514"/>
  <c r="AV515"/>
  <c r="AV516"/>
  <c r="AV517"/>
  <c r="AV519"/>
  <c r="AV520"/>
  <c r="AV522"/>
  <c r="AV523"/>
  <c r="AV524"/>
  <c r="AV526"/>
  <c r="AV527"/>
  <c r="AV528"/>
  <c r="AV529"/>
  <c r="AV531"/>
  <c r="AV533"/>
  <c r="AV534"/>
  <c r="AV535"/>
  <c r="AV537"/>
  <c r="AV538"/>
  <c r="AV540"/>
  <c r="AV541"/>
  <c r="AV543"/>
  <c r="AV544"/>
  <c r="AV545"/>
  <c r="AV546"/>
  <c r="AV547"/>
  <c r="AV548"/>
  <c r="AV550"/>
  <c r="AV552"/>
  <c r="AV553"/>
  <c r="AV554"/>
  <c r="AV555"/>
  <c r="AV557"/>
  <c r="AV558"/>
  <c r="AV559"/>
  <c r="AV560"/>
  <c r="AV562"/>
  <c r="AV565"/>
  <c r="AV567"/>
  <c r="AV568"/>
  <c r="AV569"/>
  <c r="AV571"/>
  <c r="AV572"/>
  <c r="AY20"/>
  <c r="AY68"/>
  <c r="AY100"/>
  <c r="AY116"/>
  <c r="AY243"/>
  <c r="AY259"/>
  <c r="AY275"/>
  <c r="AY308"/>
  <c r="AY324"/>
  <c r="AY355"/>
  <c r="AY371"/>
  <c r="AY387"/>
  <c r="AY419"/>
  <c r="AY420"/>
  <c r="AY436"/>
  <c r="AY483"/>
  <c r="AY547"/>
  <c r="AX40"/>
  <c r="AX55"/>
  <c r="AX87"/>
  <c r="AX120"/>
  <c r="AX136"/>
  <c r="AX168"/>
  <c r="AX231"/>
  <c r="AX248"/>
  <c r="AX296"/>
  <c r="AX359"/>
  <c r="AX407"/>
  <c r="AX439"/>
  <c r="AX440"/>
  <c r="AX503"/>
  <c r="AX504"/>
  <c r="AX544"/>
  <c r="AX559"/>
  <c r="AX567"/>
  <c r="AU12"/>
  <c r="AU20"/>
  <c r="AW20"/>
  <c r="AU68"/>
  <c r="AU76"/>
  <c r="AU100"/>
  <c r="AW100"/>
  <c r="AU116"/>
  <c r="AU123"/>
  <c r="AU124"/>
  <c r="AW124"/>
  <c r="AU156"/>
  <c r="AU220"/>
  <c r="AU243"/>
  <c r="AU251"/>
  <c r="AW251"/>
  <c r="AU259"/>
  <c r="AU267"/>
  <c r="AW267"/>
  <c r="AU275"/>
  <c r="AU283"/>
  <c r="AU284"/>
  <c r="AU308"/>
  <c r="AW308"/>
  <c r="AU315"/>
  <c r="AU324"/>
  <c r="AU331"/>
  <c r="AU348"/>
  <c r="AW348"/>
  <c r="AU355"/>
  <c r="AU364"/>
  <c r="AU371"/>
  <c r="AU387"/>
  <c r="AW387"/>
  <c r="AU411"/>
  <c r="AU412"/>
  <c r="AU419"/>
  <c r="AU420"/>
  <c r="AW420"/>
  <c r="AU428"/>
  <c r="AW428"/>
  <c r="AU436"/>
  <c r="AU475"/>
  <c r="AU483"/>
  <c r="AW483"/>
  <c r="AU540"/>
  <c r="AU547"/>
  <c r="AU572"/>
  <c r="AT40"/>
  <c r="AT55"/>
  <c r="AT79"/>
  <c r="AT87"/>
  <c r="AV87"/>
  <c r="AT96"/>
  <c r="AT120"/>
  <c r="AT128"/>
  <c r="AV128"/>
  <c r="AT136"/>
  <c r="AT168"/>
  <c r="AT176"/>
  <c r="AT192"/>
  <c r="AT207"/>
  <c r="AT231"/>
  <c r="AT239"/>
  <c r="AT248"/>
  <c r="AV248"/>
  <c r="AT271"/>
  <c r="AT296"/>
  <c r="AT319"/>
  <c r="AT352"/>
  <c r="AV352"/>
  <c r="AT359"/>
  <c r="AT383"/>
  <c r="AT400"/>
  <c r="AT407"/>
  <c r="AT431"/>
  <c r="AV431"/>
  <c r="AT439"/>
  <c r="AV439"/>
  <c r="AT440"/>
  <c r="AT503"/>
  <c r="AV503"/>
  <c r="AT504"/>
  <c r="AT544"/>
  <c r="AT559"/>
  <c r="AT567"/>
  <c r="AS12"/>
  <c r="AS20"/>
  <c r="AS68"/>
  <c r="AS76"/>
  <c r="AS100"/>
  <c r="AS116"/>
  <c r="AS123"/>
  <c r="AS124"/>
  <c r="AS156"/>
  <c r="AS220"/>
  <c r="AS243"/>
  <c r="AS251"/>
  <c r="AS259"/>
  <c r="AS267"/>
  <c r="AS275"/>
  <c r="AS283"/>
  <c r="AS284"/>
  <c r="AS296"/>
  <c r="AS304"/>
  <c r="AS308"/>
  <c r="AS312"/>
  <c r="AS315"/>
  <c r="AS324"/>
  <c r="AS331"/>
  <c r="AS348"/>
  <c r="AS355"/>
  <c r="AS364"/>
  <c r="AS371"/>
  <c r="AS376"/>
  <c r="AS387"/>
  <c r="AS399"/>
  <c r="AS411"/>
  <c r="AS412"/>
  <c r="AS416"/>
  <c r="AS419"/>
  <c r="AS420"/>
  <c r="AS423"/>
  <c r="AS428"/>
  <c r="AS432"/>
  <c r="AS436"/>
  <c r="AS475"/>
  <c r="AS479"/>
  <c r="AS480"/>
  <c r="AS483"/>
  <c r="AS487"/>
  <c r="AS488"/>
  <c r="AS495"/>
  <c r="AS504"/>
  <c r="AS540"/>
  <c r="AS544"/>
  <c r="AS547"/>
  <c r="AS552"/>
  <c r="AS560"/>
  <c r="AS567"/>
  <c r="AS572"/>
  <c r="AK155"/>
  <c r="AL155"/>
  <c r="AM155"/>
  <c r="AK154"/>
  <c r="AL154"/>
  <c r="AM154"/>
  <c r="AK152"/>
  <c r="AL152"/>
  <c r="AM152"/>
  <c r="AK7"/>
  <c r="AL7"/>
  <c r="AM7"/>
  <c r="AK4"/>
  <c r="AL4"/>
  <c r="AM4"/>
  <c r="AK6"/>
  <c r="AL6"/>
  <c r="AM6"/>
  <c r="AK187"/>
  <c r="AL187"/>
  <c r="AM187"/>
  <c r="AK83"/>
  <c r="AL83"/>
  <c r="AM83"/>
  <c r="AK146"/>
  <c r="AL146"/>
  <c r="AM146"/>
  <c r="AK185"/>
  <c r="AL185"/>
  <c r="AM185"/>
  <c r="AK169"/>
  <c r="AL169"/>
  <c r="AM169"/>
  <c r="AK186"/>
  <c r="AL186"/>
  <c r="AM186"/>
  <c r="AK190"/>
  <c r="AL190"/>
  <c r="AM190"/>
  <c r="AK170"/>
  <c r="AL170"/>
  <c r="AM170"/>
  <c r="AK189"/>
  <c r="AL189"/>
  <c r="AM189"/>
  <c r="AK188"/>
  <c r="AL188"/>
  <c r="AM188"/>
  <c r="AK471"/>
  <c r="AL471"/>
  <c r="AM471"/>
  <c r="AK168"/>
  <c r="AL168"/>
  <c r="AM168"/>
  <c r="AK191"/>
  <c r="AL191"/>
  <c r="AM191"/>
  <c r="AK171"/>
  <c r="AL171"/>
  <c r="AM171"/>
  <c r="AK183"/>
  <c r="AL183"/>
  <c r="AM183"/>
  <c r="AK176"/>
  <c r="AL176"/>
  <c r="AM176"/>
  <c r="AK163"/>
  <c r="AL163"/>
  <c r="AM163"/>
  <c r="AK182"/>
  <c r="AL182"/>
  <c r="AM182"/>
  <c r="AK180"/>
  <c r="AL180"/>
  <c r="AM180"/>
  <c r="AK473"/>
  <c r="AL473"/>
  <c r="AM473"/>
  <c r="AK179"/>
  <c r="AL179"/>
  <c r="AM179"/>
  <c r="AK184"/>
  <c r="AL184"/>
  <c r="AM184"/>
  <c r="AK181"/>
  <c r="AL181"/>
  <c r="AM181"/>
  <c r="AK18"/>
  <c r="AL18"/>
  <c r="AM18"/>
  <c r="AK172"/>
  <c r="AL172"/>
  <c r="AM172"/>
  <c r="AK177"/>
  <c r="AL177"/>
  <c r="AM177"/>
  <c r="AK178"/>
  <c r="AL178"/>
  <c r="AM178"/>
  <c r="AK173"/>
  <c r="AL173"/>
  <c r="AM173"/>
  <c r="AK135"/>
  <c r="AL135"/>
  <c r="AM135"/>
  <c r="AK174"/>
  <c r="AL174"/>
  <c r="AM174"/>
  <c r="AK156"/>
  <c r="AL156"/>
  <c r="AM156"/>
  <c r="AK175"/>
  <c r="AL175"/>
  <c r="AM175"/>
  <c r="AK199"/>
  <c r="AL199"/>
  <c r="AM199"/>
  <c r="AK198"/>
  <c r="AL198"/>
  <c r="AM198"/>
  <c r="AK200"/>
  <c r="AL200"/>
  <c r="AM200"/>
  <c r="AK201"/>
  <c r="AL201"/>
  <c r="AM201"/>
  <c r="AK202"/>
  <c r="AL202"/>
  <c r="AM202"/>
  <c r="AK204"/>
  <c r="AL204"/>
  <c r="AM204"/>
  <c r="AK203"/>
  <c r="AL203"/>
  <c r="AM203"/>
  <c r="AK194"/>
  <c r="AL194"/>
  <c r="AM194"/>
  <c r="AK193"/>
  <c r="AL193"/>
  <c r="AM193"/>
  <c r="AK192"/>
  <c r="AL192"/>
  <c r="AM192"/>
  <c r="AK195"/>
  <c r="AL195"/>
  <c r="AM195"/>
  <c r="AK196"/>
  <c r="AL196"/>
  <c r="AM196"/>
  <c r="AK430"/>
  <c r="AL430"/>
  <c r="AM430"/>
  <c r="AK197"/>
  <c r="AL197"/>
  <c r="AM197"/>
  <c r="AK205"/>
  <c r="AL205"/>
  <c r="AM205"/>
  <c r="AK206"/>
  <c r="AL206"/>
  <c r="AM206"/>
  <c r="AK207"/>
  <c r="AL207"/>
  <c r="AM207"/>
  <c r="AK85"/>
  <c r="AL85"/>
  <c r="AM85"/>
  <c r="AK208"/>
  <c r="AL208"/>
  <c r="AM208"/>
  <c r="AK209"/>
  <c r="AL209"/>
  <c r="AM209"/>
  <c r="AK210"/>
  <c r="AL210"/>
  <c r="AM210"/>
  <c r="AK211"/>
  <c r="AL211"/>
  <c r="AM211"/>
  <c r="AK216"/>
  <c r="AL216"/>
  <c r="AM216"/>
  <c r="AK215"/>
  <c r="AL215"/>
  <c r="AM215"/>
  <c r="AK212"/>
  <c r="AL212"/>
  <c r="AM212"/>
  <c r="AK139"/>
  <c r="AL139"/>
  <c r="AM139"/>
  <c r="AK213"/>
  <c r="AL213"/>
  <c r="AM213"/>
  <c r="AK214"/>
  <c r="AL214"/>
  <c r="AM214"/>
  <c r="AK217"/>
  <c r="AL217"/>
  <c r="AM217"/>
  <c r="AK219"/>
  <c r="AL219"/>
  <c r="AM219"/>
  <c r="AK218"/>
  <c r="AL218"/>
  <c r="AM218"/>
  <c r="T187"/>
  <c r="U187"/>
  <c r="T190"/>
  <c r="T188"/>
  <c r="U188"/>
  <c r="T189"/>
  <c r="U189"/>
  <c r="T191"/>
  <c r="U191"/>
  <c r="T183"/>
  <c r="T180"/>
  <c r="U180"/>
  <c r="T182"/>
  <c r="U182"/>
  <c r="AQ182"/>
  <c r="T181"/>
  <c r="U181"/>
  <c r="T184"/>
  <c r="T186"/>
  <c r="U186"/>
  <c r="T185"/>
  <c r="U185"/>
  <c r="AQ185"/>
  <c r="T172"/>
  <c r="U172"/>
  <c r="T177"/>
  <c r="T178"/>
  <c r="U178"/>
  <c r="T173"/>
  <c r="U173"/>
  <c r="AQ173"/>
  <c r="T174"/>
  <c r="U174"/>
  <c r="T175"/>
  <c r="T179"/>
  <c r="U179"/>
  <c r="AQ179"/>
  <c r="T176"/>
  <c r="U176"/>
  <c r="AX176"/>
  <c r="AQ176"/>
  <c r="T199"/>
  <c r="T200"/>
  <c r="V200"/>
  <c r="U200"/>
  <c r="T201"/>
  <c r="U201"/>
  <c r="T202"/>
  <c r="U202"/>
  <c r="AQ202"/>
  <c r="T204"/>
  <c r="T203"/>
  <c r="V203"/>
  <c r="AY203"/>
  <c r="T194"/>
  <c r="U194"/>
  <c r="AQ194"/>
  <c r="T192"/>
  <c r="U192"/>
  <c r="AX192"/>
  <c r="AQ192"/>
  <c r="T195"/>
  <c r="T193"/>
  <c r="V193"/>
  <c r="U193"/>
  <c r="T196"/>
  <c r="U196"/>
  <c r="T197"/>
  <c r="U197"/>
  <c r="AQ197"/>
  <c r="T198"/>
  <c r="T205"/>
  <c r="V205"/>
  <c r="T206"/>
  <c r="U206"/>
  <c r="AQ206"/>
  <c r="T207"/>
  <c r="U207"/>
  <c r="AX207"/>
  <c r="AQ207"/>
  <c r="T208"/>
  <c r="T209"/>
  <c r="V209"/>
  <c r="U209"/>
  <c r="T210"/>
  <c r="U210"/>
  <c r="T211"/>
  <c r="U211"/>
  <c r="AX211"/>
  <c r="AQ211"/>
  <c r="T216"/>
  <c r="T212"/>
  <c r="V212"/>
  <c r="T213"/>
  <c r="U213"/>
  <c r="AQ213"/>
  <c r="T214"/>
  <c r="U214"/>
  <c r="AQ214"/>
  <c r="T217"/>
  <c r="T215"/>
  <c r="V215"/>
  <c r="U215"/>
  <c r="AQ215"/>
  <c r="T219"/>
  <c r="U219"/>
  <c r="T218"/>
  <c r="U218"/>
  <c r="AQ218"/>
  <c r="M83"/>
  <c r="AJ83"/>
  <c r="M187"/>
  <c r="M190"/>
  <c r="M188"/>
  <c r="AJ188"/>
  <c r="M189"/>
  <c r="M191"/>
  <c r="M183"/>
  <c r="M180"/>
  <c r="AJ180"/>
  <c r="M182"/>
  <c r="M181"/>
  <c r="M184"/>
  <c r="M186"/>
  <c r="AJ186"/>
  <c r="M185"/>
  <c r="M172"/>
  <c r="M177"/>
  <c r="M178"/>
  <c r="AJ178"/>
  <c r="M173"/>
  <c r="M174"/>
  <c r="M175"/>
  <c r="M179"/>
  <c r="AJ179"/>
  <c r="M176"/>
  <c r="M199"/>
  <c r="M200"/>
  <c r="M201"/>
  <c r="AJ201"/>
  <c r="M202"/>
  <c r="M204"/>
  <c r="M203"/>
  <c r="M194"/>
  <c r="AJ194"/>
  <c r="M192"/>
  <c r="M195"/>
  <c r="M193"/>
  <c r="M196"/>
  <c r="AJ196"/>
  <c r="M197"/>
  <c r="M198"/>
  <c r="M205"/>
  <c r="M206"/>
  <c r="AJ206"/>
  <c r="M207"/>
  <c r="M208"/>
  <c r="M209"/>
  <c r="M210"/>
  <c r="AJ210"/>
  <c r="M211"/>
  <c r="M216"/>
  <c r="M212"/>
  <c r="M213"/>
  <c r="AJ213"/>
  <c r="M214"/>
  <c r="M217"/>
  <c r="M215"/>
  <c r="M219"/>
  <c r="AJ219"/>
  <c r="M218"/>
  <c r="AJ190"/>
  <c r="AJ187"/>
  <c r="AJ189"/>
  <c r="AJ191"/>
  <c r="AJ183"/>
  <c r="AJ182"/>
  <c r="AJ181"/>
  <c r="AJ184"/>
  <c r="AJ185"/>
  <c r="AJ172"/>
  <c r="AJ177"/>
  <c r="AJ173"/>
  <c r="AJ174"/>
  <c r="AJ175"/>
  <c r="AJ176"/>
  <c r="AJ199"/>
  <c r="AJ200"/>
  <c r="AJ202"/>
  <c r="AJ204"/>
  <c r="AJ203"/>
  <c r="AJ192"/>
  <c r="AJ195"/>
  <c r="AJ193"/>
  <c r="AJ197"/>
  <c r="AJ198"/>
  <c r="AJ205"/>
  <c r="AJ207"/>
  <c r="AJ208"/>
  <c r="AJ209"/>
  <c r="AJ211"/>
  <c r="AJ216"/>
  <c r="AJ212"/>
  <c r="AJ214"/>
  <c r="AJ217"/>
  <c r="AJ215"/>
  <c r="AJ218"/>
  <c r="V188"/>
  <c r="V189"/>
  <c r="V180"/>
  <c r="V182"/>
  <c r="V186"/>
  <c r="V185"/>
  <c r="V178"/>
  <c r="V173"/>
  <c r="V179"/>
  <c r="AU179"/>
  <c r="AW179"/>
  <c r="V176"/>
  <c r="V201"/>
  <c r="V202"/>
  <c r="V194"/>
  <c r="V192"/>
  <c r="V196"/>
  <c r="V197"/>
  <c r="V206"/>
  <c r="V207"/>
  <c r="V210"/>
  <c r="V211"/>
  <c r="AU211"/>
  <c r="AW211"/>
  <c r="V213"/>
  <c r="V214"/>
  <c r="V219"/>
  <c r="AY219"/>
  <c r="V218"/>
  <c r="T83"/>
  <c r="U83"/>
  <c r="AK84"/>
  <c r="AL84"/>
  <c r="AM84"/>
  <c r="AK86"/>
  <c r="AL86"/>
  <c r="AM86"/>
  <c r="AK81"/>
  <c r="AL81"/>
  <c r="AM81"/>
  <c r="AK82"/>
  <c r="AL82"/>
  <c r="AM82"/>
  <c r="AK221"/>
  <c r="AL221"/>
  <c r="AM221"/>
  <c r="AR235"/>
  <c r="AR236"/>
  <c r="AR237"/>
  <c r="AK104"/>
  <c r="AL104"/>
  <c r="AM104"/>
  <c r="AR238"/>
  <c r="AR239"/>
  <c r="AR240"/>
  <c r="AR241"/>
  <c r="AK233"/>
  <c r="AL233"/>
  <c r="AM233"/>
  <c r="AR242"/>
  <c r="AK49"/>
  <c r="AL49"/>
  <c r="AM49"/>
  <c r="AR245"/>
  <c r="AK433"/>
  <c r="AL433"/>
  <c r="AM433"/>
  <c r="AR243"/>
  <c r="AR246"/>
  <c r="AK231"/>
  <c r="AL231"/>
  <c r="AM231"/>
  <c r="AR244"/>
  <c r="AR247"/>
  <c r="AR248"/>
  <c r="AK228"/>
  <c r="AL228"/>
  <c r="AM228"/>
  <c r="AR249"/>
  <c r="AR251"/>
  <c r="AR250"/>
  <c r="AR252"/>
  <c r="AR254"/>
  <c r="AR253"/>
  <c r="AR257"/>
  <c r="AR255"/>
  <c r="AR258"/>
  <c r="AR256"/>
  <c r="AK321"/>
  <c r="AL321"/>
  <c r="AM321"/>
  <c r="AK290"/>
  <c r="AL290"/>
  <c r="AM290"/>
  <c r="AR341"/>
  <c r="AK332"/>
  <c r="AL332"/>
  <c r="AM332"/>
  <c r="AR338"/>
  <c r="AK336"/>
  <c r="AL336"/>
  <c r="AM336"/>
  <c r="AR342"/>
  <c r="AK333"/>
  <c r="AL333"/>
  <c r="AM333"/>
  <c r="AR339"/>
  <c r="AK307"/>
  <c r="AL307"/>
  <c r="AM307"/>
  <c r="AR340"/>
  <c r="AK331"/>
  <c r="AL331"/>
  <c r="AM331"/>
  <c r="AR345"/>
  <c r="AR348"/>
  <c r="AR346"/>
  <c r="AR347"/>
  <c r="AR343"/>
  <c r="AR349"/>
  <c r="AR344"/>
  <c r="AR350"/>
  <c r="AR351"/>
  <c r="AR352"/>
  <c r="AR353"/>
  <c r="AR356"/>
  <c r="AR354"/>
  <c r="AR357"/>
  <c r="AR355"/>
  <c r="AK410"/>
  <c r="AL410"/>
  <c r="AM410"/>
  <c r="AR414"/>
  <c r="AK409"/>
  <c r="AL409"/>
  <c r="AM409"/>
  <c r="AR412"/>
  <c r="AR417"/>
  <c r="AK403"/>
  <c r="AL403"/>
  <c r="AM403"/>
  <c r="AR415"/>
  <c r="AR418"/>
  <c r="AR416"/>
  <c r="AR419"/>
  <c r="AR420"/>
  <c r="AK407"/>
  <c r="AL407"/>
  <c r="AM407"/>
  <c r="AR421"/>
  <c r="AR422"/>
  <c r="AR423"/>
  <c r="AR424"/>
  <c r="AK518"/>
  <c r="AL518"/>
  <c r="AM518"/>
  <c r="AR521"/>
  <c r="AK496"/>
  <c r="AL496"/>
  <c r="AM496"/>
  <c r="AK517"/>
  <c r="AL517"/>
  <c r="AM517"/>
  <c r="AR524"/>
  <c r="AK458"/>
  <c r="AL458"/>
  <c r="AM458"/>
  <c r="AR522"/>
  <c r="AK514"/>
  <c r="AL514"/>
  <c r="AM514"/>
  <c r="AR523"/>
  <c r="AR525"/>
  <c r="AK506"/>
  <c r="AL506"/>
  <c r="AM506"/>
  <c r="AR526"/>
  <c r="AK298"/>
  <c r="AL298"/>
  <c r="AM298"/>
  <c r="AR527"/>
  <c r="AR528"/>
  <c r="AR530"/>
  <c r="AK515"/>
  <c r="AL515"/>
  <c r="AM515"/>
  <c r="AR529"/>
  <c r="AR532"/>
  <c r="AR531"/>
  <c r="AR533"/>
  <c r="AR536"/>
  <c r="AR534"/>
  <c r="AR535"/>
  <c r="AR537"/>
  <c r="AR539"/>
  <c r="AR538"/>
  <c r="AR541"/>
  <c r="AR542"/>
  <c r="AR540"/>
  <c r="AK425"/>
  <c r="AL425"/>
  <c r="AM425"/>
  <c r="AR547"/>
  <c r="AR548"/>
  <c r="AK475"/>
  <c r="AL475"/>
  <c r="AM475"/>
  <c r="AR543"/>
  <c r="AR544"/>
  <c r="AR549"/>
  <c r="AR545"/>
  <c r="AR546"/>
  <c r="AR550"/>
  <c r="AR551"/>
  <c r="AR552"/>
  <c r="AR555"/>
  <c r="AK487"/>
  <c r="AL487"/>
  <c r="AM487"/>
  <c r="AR553"/>
  <c r="AR554"/>
  <c r="AR556"/>
  <c r="AR557"/>
  <c r="AK72"/>
  <c r="AL72"/>
  <c r="AM72"/>
  <c r="AR558"/>
  <c r="AR559"/>
  <c r="AR561"/>
  <c r="AK388"/>
  <c r="AL388"/>
  <c r="AM388"/>
  <c r="AR560"/>
  <c r="AR562"/>
  <c r="AR563"/>
  <c r="AR564"/>
  <c r="AR565"/>
  <c r="AR566"/>
  <c r="AR569"/>
  <c r="AR567"/>
  <c r="AR570"/>
  <c r="AR568"/>
  <c r="AR572"/>
  <c r="AR571"/>
  <c r="AR573"/>
  <c r="AK59"/>
  <c r="AL59"/>
  <c r="AM59"/>
  <c r="AK62"/>
  <c r="AL62"/>
  <c r="AM62"/>
  <c r="AK63"/>
  <c r="AL63"/>
  <c r="AM63"/>
  <c r="AR66"/>
  <c r="AL90"/>
  <c r="AM90"/>
  <c r="AL89"/>
  <c r="AM89"/>
  <c r="AL93"/>
  <c r="AM93"/>
  <c r="AL91"/>
  <c r="AM91"/>
  <c r="AL94"/>
  <c r="AM94"/>
  <c r="AL92"/>
  <c r="AM92"/>
  <c r="AL95"/>
  <c r="AM95"/>
  <c r="AL96"/>
  <c r="AM96"/>
  <c r="AL97"/>
  <c r="AM97"/>
  <c r="AL99"/>
  <c r="AM99"/>
  <c r="AL98"/>
  <c r="AM98"/>
  <c r="AL106"/>
  <c r="AM106"/>
  <c r="AL103"/>
  <c r="AM103"/>
  <c r="AL105"/>
  <c r="AM105"/>
  <c r="AL107"/>
  <c r="AM107"/>
  <c r="AL100"/>
  <c r="AM100"/>
  <c r="AL101"/>
  <c r="AM101"/>
  <c r="AL102"/>
  <c r="AM102"/>
  <c r="AL108"/>
  <c r="AM108"/>
  <c r="AL112"/>
  <c r="AM112"/>
  <c r="AL109"/>
  <c r="AM109"/>
  <c r="AL110"/>
  <c r="AM110"/>
  <c r="AL113"/>
  <c r="AM113"/>
  <c r="AL111"/>
  <c r="AM111"/>
  <c r="AL114"/>
  <c r="AM114"/>
  <c r="AL115"/>
  <c r="AM115"/>
  <c r="AL117"/>
  <c r="AM117"/>
  <c r="AL116"/>
  <c r="AM116"/>
  <c r="AL119"/>
  <c r="AM119"/>
  <c r="AL118"/>
  <c r="AM118"/>
  <c r="AL120"/>
  <c r="AM120"/>
  <c r="AL122"/>
  <c r="AM122"/>
  <c r="AL121"/>
  <c r="AM121"/>
  <c r="AL124"/>
  <c r="AM124"/>
  <c r="AL123"/>
  <c r="AM123"/>
  <c r="AL125"/>
  <c r="AM125"/>
  <c r="AL126"/>
  <c r="AM126"/>
  <c r="AL128"/>
  <c r="AM128"/>
  <c r="AL127"/>
  <c r="AM127"/>
  <c r="AL129"/>
  <c r="AM129"/>
  <c r="AL133"/>
  <c r="AM133"/>
  <c r="AL134"/>
  <c r="AM134"/>
  <c r="AL138"/>
  <c r="AM138"/>
  <c r="AL136"/>
  <c r="AM136"/>
  <c r="AL140"/>
  <c r="AM140"/>
  <c r="AL137"/>
  <c r="AM137"/>
  <c r="AL132"/>
  <c r="AM132"/>
  <c r="AL130"/>
  <c r="AM130"/>
  <c r="AL131"/>
  <c r="AM131"/>
  <c r="AL141"/>
  <c r="AM141"/>
  <c r="AL144"/>
  <c r="AM144"/>
  <c r="AL142"/>
  <c r="AM142"/>
  <c r="AL145"/>
  <c r="AM145"/>
  <c r="AL143"/>
  <c r="AM143"/>
  <c r="AL147"/>
  <c r="AM147"/>
  <c r="AL148"/>
  <c r="AM148"/>
  <c r="AL150"/>
  <c r="AM150"/>
  <c r="AL149"/>
  <c r="AM149"/>
  <c r="AL153"/>
  <c r="AM153"/>
  <c r="AL151"/>
  <c r="AM151"/>
  <c r="AL157"/>
  <c r="AM157"/>
  <c r="AL159"/>
  <c r="AM159"/>
  <c r="AL158"/>
  <c r="AM158"/>
  <c r="AL160"/>
  <c r="AM160"/>
  <c r="AL164"/>
  <c r="AM164"/>
  <c r="AL161"/>
  <c r="AM161"/>
  <c r="AL162"/>
  <c r="AM162"/>
  <c r="AL165"/>
  <c r="AM165"/>
  <c r="AL167"/>
  <c r="AM167"/>
  <c r="AL166"/>
  <c r="AM166"/>
  <c r="AL260"/>
  <c r="AM260"/>
  <c r="AL259"/>
  <c r="AM259"/>
  <c r="AL262"/>
  <c r="AM262"/>
  <c r="AL261"/>
  <c r="AM261"/>
  <c r="AL263"/>
  <c r="AM263"/>
  <c r="AL265"/>
  <c r="AM265"/>
  <c r="AL264"/>
  <c r="AM264"/>
  <c r="AL267"/>
  <c r="AM267"/>
  <c r="AL266"/>
  <c r="AM266"/>
  <c r="AL268"/>
  <c r="AM268"/>
  <c r="AL270"/>
  <c r="AM270"/>
  <c r="AL269"/>
  <c r="AM269"/>
  <c r="AL220"/>
  <c r="AM220"/>
  <c r="AL223"/>
  <c r="AM223"/>
  <c r="AL222"/>
  <c r="AM222"/>
  <c r="AL224"/>
  <c r="AM224"/>
  <c r="AL226"/>
  <c r="AM226"/>
  <c r="AL225"/>
  <c r="AM225"/>
  <c r="AL227"/>
  <c r="AM227"/>
  <c r="AL230"/>
  <c r="AM230"/>
  <c r="AL229"/>
  <c r="AM229"/>
  <c r="AL232"/>
  <c r="AM232"/>
  <c r="AL234"/>
  <c r="AM234"/>
  <c r="AL235"/>
  <c r="AM235"/>
  <c r="AL236"/>
  <c r="AM236"/>
  <c r="AL237"/>
  <c r="AM237"/>
  <c r="AL238"/>
  <c r="AM238"/>
  <c r="AL239"/>
  <c r="AM239"/>
  <c r="AL240"/>
  <c r="AM240"/>
  <c r="AL241"/>
  <c r="AM241"/>
  <c r="AL242"/>
  <c r="AM242"/>
  <c r="AL245"/>
  <c r="AM245"/>
  <c r="AL243"/>
  <c r="AM243"/>
  <c r="AL246"/>
  <c r="AM246"/>
  <c r="AL244"/>
  <c r="AM244"/>
  <c r="AL247"/>
  <c r="AM247"/>
  <c r="AL248"/>
  <c r="AM248"/>
  <c r="AL249"/>
  <c r="AM249"/>
  <c r="AL251"/>
  <c r="AM251"/>
  <c r="AL250"/>
  <c r="AM250"/>
  <c r="AL252"/>
  <c r="AM252"/>
  <c r="AL254"/>
  <c r="AM254"/>
  <c r="AL253"/>
  <c r="AM253"/>
  <c r="AL257"/>
  <c r="AM257"/>
  <c r="AL255"/>
  <c r="AM255"/>
  <c r="AL258"/>
  <c r="AM258"/>
  <c r="AL256"/>
  <c r="AM256"/>
  <c r="AL271"/>
  <c r="AM271"/>
  <c r="AL272"/>
  <c r="AM272"/>
  <c r="AL276"/>
  <c r="AM276"/>
  <c r="AL273"/>
  <c r="AM273"/>
  <c r="AL274"/>
  <c r="AM274"/>
  <c r="AL275"/>
  <c r="AM275"/>
  <c r="AL277"/>
  <c r="AM277"/>
  <c r="AL278"/>
  <c r="AM278"/>
  <c r="AL281"/>
  <c r="AM281"/>
  <c r="AL279"/>
  <c r="AM279"/>
  <c r="AL280"/>
  <c r="AM280"/>
  <c r="AL282"/>
  <c r="AM282"/>
  <c r="AL283"/>
  <c r="AM283"/>
  <c r="AL285"/>
  <c r="AM285"/>
  <c r="AL284"/>
  <c r="AM284"/>
  <c r="AL286"/>
  <c r="AM286"/>
  <c r="AL288"/>
  <c r="AM288"/>
  <c r="AL287"/>
  <c r="AM287"/>
  <c r="AL291"/>
  <c r="AM291"/>
  <c r="AL289"/>
  <c r="AM289"/>
  <c r="AL293"/>
  <c r="AM293"/>
  <c r="AL292"/>
  <c r="AM292"/>
  <c r="AL297"/>
  <c r="AM297"/>
  <c r="AL299"/>
  <c r="AM299"/>
  <c r="AL294"/>
  <c r="AM294"/>
  <c r="AL295"/>
  <c r="AM295"/>
  <c r="AL296"/>
  <c r="AM296"/>
  <c r="AL303"/>
  <c r="AM303"/>
  <c r="AL300"/>
  <c r="AM300"/>
  <c r="AL304"/>
  <c r="AM304"/>
  <c r="AL301"/>
  <c r="AM301"/>
  <c r="AL302"/>
  <c r="AM302"/>
  <c r="AL305"/>
  <c r="AM305"/>
  <c r="AL306"/>
  <c r="AM306"/>
  <c r="AL308"/>
  <c r="AM308"/>
  <c r="AL309"/>
  <c r="AM309"/>
  <c r="AL310"/>
  <c r="AM310"/>
  <c r="AL311"/>
  <c r="AM311"/>
  <c r="AL313"/>
  <c r="AM313"/>
  <c r="AL312"/>
  <c r="AM312"/>
  <c r="AL315"/>
  <c r="AM315"/>
  <c r="AL316"/>
  <c r="AM316"/>
  <c r="AL314"/>
  <c r="AM314"/>
  <c r="AL317"/>
  <c r="AM317"/>
  <c r="AL322"/>
  <c r="AM322"/>
  <c r="AL318"/>
  <c r="AM318"/>
  <c r="AL319"/>
  <c r="AM319"/>
  <c r="AL323"/>
  <c r="AM323"/>
  <c r="AL320"/>
  <c r="AM320"/>
  <c r="AL324"/>
  <c r="AM324"/>
  <c r="AL325"/>
  <c r="AM325"/>
  <c r="AL326"/>
  <c r="AM326"/>
  <c r="AL327"/>
  <c r="AM327"/>
  <c r="AL329"/>
  <c r="AM329"/>
  <c r="AL330"/>
  <c r="AM330"/>
  <c r="AL328"/>
  <c r="AM328"/>
  <c r="AL334"/>
  <c r="AM334"/>
  <c r="AL335"/>
  <c r="AM335"/>
  <c r="AL337"/>
  <c r="AM337"/>
  <c r="AL341"/>
  <c r="AM341"/>
  <c r="AL338"/>
  <c r="AM338"/>
  <c r="AL342"/>
  <c r="AM342"/>
  <c r="AL339"/>
  <c r="AM339"/>
  <c r="AL340"/>
  <c r="AM340"/>
  <c r="AL345"/>
  <c r="AM345"/>
  <c r="AL348"/>
  <c r="AM348"/>
  <c r="AL346"/>
  <c r="AM346"/>
  <c r="AL347"/>
  <c r="AM347"/>
  <c r="AL343"/>
  <c r="AM343"/>
  <c r="AL344"/>
  <c r="AM344"/>
  <c r="AL349"/>
  <c r="AM349"/>
  <c r="AL350"/>
  <c r="AM350"/>
  <c r="AL351"/>
  <c r="AM351"/>
  <c r="AL352"/>
  <c r="AM352"/>
  <c r="AL353"/>
  <c r="AM353"/>
  <c r="AL356"/>
  <c r="AM356"/>
  <c r="AL354"/>
  <c r="AM354"/>
  <c r="AL357"/>
  <c r="AM357"/>
  <c r="AL355"/>
  <c r="AM355"/>
  <c r="AL358"/>
  <c r="AM358"/>
  <c r="AL359"/>
  <c r="AM359"/>
  <c r="AL360"/>
  <c r="AM360"/>
  <c r="AL365"/>
  <c r="AM365"/>
  <c r="AL361"/>
  <c r="AM361"/>
  <c r="AL364"/>
  <c r="AM364"/>
  <c r="AL362"/>
  <c r="AM362"/>
  <c r="AL366"/>
  <c r="AM366"/>
  <c r="AL363"/>
  <c r="AM363"/>
  <c r="AL367"/>
  <c r="AM367"/>
  <c r="AL368"/>
  <c r="AM368"/>
  <c r="AL369"/>
  <c r="AM369"/>
  <c r="AL370"/>
  <c r="AM370"/>
  <c r="AL371"/>
  <c r="AM371"/>
  <c r="AL372"/>
  <c r="AM372"/>
  <c r="AL373"/>
  <c r="AM373"/>
  <c r="AL375"/>
  <c r="AM375"/>
  <c r="AL374"/>
  <c r="AM374"/>
  <c r="AL376"/>
  <c r="AM376"/>
  <c r="AL379"/>
  <c r="AM379"/>
  <c r="AL377"/>
  <c r="AM377"/>
  <c r="AL378"/>
  <c r="AM378"/>
  <c r="AL381"/>
  <c r="AM381"/>
  <c r="AL382"/>
  <c r="AM382"/>
  <c r="AL380"/>
  <c r="AM380"/>
  <c r="AL386"/>
  <c r="AM386"/>
  <c r="AL383"/>
  <c r="AM383"/>
  <c r="AL384"/>
  <c r="AM384"/>
  <c r="AL387"/>
  <c r="AM387"/>
  <c r="AL385"/>
  <c r="AM385"/>
  <c r="AL389"/>
  <c r="AM389"/>
  <c r="AL392"/>
  <c r="AM392"/>
  <c r="AL390"/>
  <c r="AM390"/>
  <c r="AL394"/>
  <c r="AM394"/>
  <c r="AL393"/>
  <c r="AM393"/>
  <c r="AL391"/>
  <c r="AM391"/>
  <c r="AL395"/>
  <c r="AM395"/>
  <c r="AL397"/>
  <c r="AM397"/>
  <c r="AL396"/>
  <c r="AM396"/>
  <c r="AL398"/>
  <c r="AM398"/>
  <c r="AL401"/>
  <c r="AM401"/>
  <c r="AL399"/>
  <c r="AM399"/>
  <c r="AL402"/>
  <c r="AM402"/>
  <c r="AL400"/>
  <c r="AM400"/>
  <c r="AL405"/>
  <c r="AM405"/>
  <c r="AL406"/>
  <c r="AM406"/>
  <c r="AL404"/>
  <c r="AM404"/>
  <c r="AL408"/>
  <c r="AM408"/>
  <c r="AL413"/>
  <c r="AM413"/>
  <c r="AL414"/>
  <c r="AM414"/>
  <c r="AL411"/>
  <c r="AM411"/>
  <c r="AL412"/>
  <c r="AM412"/>
  <c r="AL417"/>
  <c r="AM417"/>
  <c r="AL415"/>
  <c r="AM415"/>
  <c r="AL418"/>
  <c r="AM418"/>
  <c r="AL416"/>
  <c r="AM416"/>
  <c r="AL419"/>
  <c r="AM419"/>
  <c r="AL420"/>
  <c r="AM420"/>
  <c r="AL421"/>
  <c r="AM421"/>
  <c r="AL422"/>
  <c r="AM422"/>
  <c r="AL423"/>
  <c r="AM423"/>
  <c r="AL424"/>
  <c r="AM424"/>
  <c r="AL426"/>
  <c r="AM426"/>
  <c r="AL427"/>
  <c r="AM427"/>
  <c r="AL428"/>
  <c r="AM428"/>
  <c r="AL429"/>
  <c r="AM429"/>
  <c r="AL431"/>
  <c r="AM431"/>
  <c r="AL432"/>
  <c r="AM432"/>
  <c r="AL434"/>
  <c r="AM434"/>
  <c r="AL435"/>
  <c r="AM435"/>
  <c r="AL436"/>
  <c r="AM436"/>
  <c r="AL437"/>
  <c r="AM437"/>
  <c r="AL439"/>
  <c r="AM439"/>
  <c r="AL438"/>
  <c r="AM438"/>
  <c r="AL440"/>
  <c r="AM440"/>
  <c r="AL442"/>
  <c r="AM442"/>
  <c r="AL441"/>
  <c r="AM441"/>
  <c r="AL443"/>
  <c r="AM443"/>
  <c r="AL444"/>
  <c r="AM444"/>
  <c r="AL445"/>
  <c r="AM445"/>
  <c r="AL446"/>
  <c r="AM446"/>
  <c r="AL447"/>
  <c r="AM447"/>
  <c r="AL448"/>
  <c r="AM448"/>
  <c r="AL449"/>
  <c r="AM449"/>
  <c r="AL450"/>
  <c r="AM450"/>
  <c r="AL451"/>
  <c r="AM451"/>
  <c r="AL452"/>
  <c r="AM452"/>
  <c r="AL453"/>
  <c r="AM453"/>
  <c r="AL454"/>
  <c r="AM454"/>
  <c r="AL455"/>
  <c r="AM455"/>
  <c r="AL456"/>
  <c r="AM456"/>
  <c r="AL457"/>
  <c r="AM457"/>
  <c r="AL459"/>
  <c r="AM459"/>
  <c r="AL460"/>
  <c r="AM460"/>
  <c r="AL461"/>
  <c r="AM461"/>
  <c r="AL462"/>
  <c r="AM462"/>
  <c r="AL463"/>
  <c r="AM463"/>
  <c r="AL464"/>
  <c r="AM464"/>
  <c r="AL465"/>
  <c r="AM465"/>
  <c r="AL466"/>
  <c r="AM466"/>
  <c r="AL467"/>
  <c r="AM467"/>
  <c r="AL468"/>
  <c r="AM468"/>
  <c r="AL469"/>
  <c r="AM469"/>
  <c r="AL470"/>
  <c r="AM470"/>
  <c r="AL477"/>
  <c r="AM477"/>
  <c r="AL472"/>
  <c r="AM472"/>
  <c r="AL474"/>
  <c r="AM474"/>
  <c r="AL476"/>
  <c r="AM476"/>
  <c r="AL478"/>
  <c r="AM478"/>
  <c r="AL479"/>
  <c r="AM479"/>
  <c r="AL480"/>
  <c r="AM480"/>
  <c r="AL481"/>
  <c r="AM481"/>
  <c r="AL482"/>
  <c r="AM482"/>
  <c r="AL483"/>
  <c r="AM483"/>
  <c r="AL484"/>
  <c r="AM484"/>
  <c r="AL485"/>
  <c r="AM485"/>
  <c r="AL486"/>
  <c r="AM486"/>
  <c r="AL488"/>
  <c r="AM488"/>
  <c r="AL489"/>
  <c r="AM489"/>
  <c r="AL490"/>
  <c r="AM490"/>
  <c r="AL491"/>
  <c r="AM491"/>
  <c r="AL492"/>
  <c r="AM492"/>
  <c r="AL493"/>
  <c r="AM493"/>
  <c r="AL498"/>
  <c r="AM498"/>
  <c r="AL494"/>
  <c r="AM494"/>
  <c r="AL497"/>
  <c r="AM497"/>
  <c r="AL495"/>
  <c r="AM495"/>
  <c r="AL499"/>
  <c r="AM499"/>
  <c r="AL500"/>
  <c r="AM500"/>
  <c r="AL501"/>
  <c r="AM501"/>
  <c r="AL503"/>
  <c r="AM503"/>
  <c r="AL502"/>
  <c r="AM502"/>
  <c r="AL504"/>
  <c r="AM504"/>
  <c r="AL505"/>
  <c r="AM505"/>
  <c r="AL510"/>
  <c r="AM510"/>
  <c r="AL511"/>
  <c r="AM511"/>
  <c r="AL512"/>
  <c r="AM512"/>
  <c r="AL507"/>
  <c r="AM507"/>
  <c r="AL508"/>
  <c r="AM508"/>
  <c r="AL509"/>
  <c r="AM509"/>
  <c r="AL513"/>
  <c r="AM513"/>
  <c r="AL516"/>
  <c r="AM516"/>
  <c r="AL2"/>
  <c r="AM2"/>
  <c r="AL5"/>
  <c r="AM5"/>
  <c r="AL3"/>
  <c r="AM3"/>
  <c r="AL10"/>
  <c r="AM10"/>
  <c r="AL8"/>
  <c r="AM8"/>
  <c r="AL11"/>
  <c r="AM11"/>
  <c r="AL9"/>
  <c r="AM9"/>
  <c r="AL12"/>
  <c r="AM12"/>
  <c r="AL14"/>
  <c r="AM14"/>
  <c r="AL13"/>
  <c r="AM13"/>
  <c r="AL15"/>
  <c r="AM15"/>
  <c r="AL16"/>
  <c r="AM16"/>
  <c r="AL19"/>
  <c r="AM19"/>
  <c r="AL17"/>
  <c r="AM17"/>
  <c r="AL20"/>
  <c r="AM20"/>
  <c r="AL21"/>
  <c r="AM21"/>
  <c r="AL22"/>
  <c r="AM22"/>
  <c r="AL23"/>
  <c r="AM23"/>
  <c r="AL24"/>
  <c r="AM24"/>
  <c r="AL25"/>
  <c r="AM25"/>
  <c r="AL26"/>
  <c r="AM26"/>
  <c r="AL27"/>
  <c r="AM27"/>
  <c r="AL28"/>
  <c r="AM28"/>
  <c r="AL29"/>
  <c r="AM29"/>
  <c r="AL30"/>
  <c r="AM30"/>
  <c r="AL31"/>
  <c r="AM31"/>
  <c r="AL35"/>
  <c r="AM35"/>
  <c r="AL32"/>
  <c r="AM32"/>
  <c r="AL33"/>
  <c r="AM33"/>
  <c r="AL34"/>
  <c r="AM34"/>
  <c r="AL36"/>
  <c r="AM36"/>
  <c r="AL37"/>
  <c r="AM37"/>
  <c r="AL39"/>
  <c r="AM39"/>
  <c r="AL38"/>
  <c r="AM38"/>
  <c r="AL40"/>
  <c r="AM40"/>
  <c r="AL42"/>
  <c r="AM42"/>
  <c r="AL43"/>
  <c r="AM43"/>
  <c r="AL41"/>
  <c r="AM41"/>
  <c r="AL44"/>
  <c r="AM44"/>
  <c r="AL46"/>
  <c r="AM46"/>
  <c r="AL45"/>
  <c r="AM45"/>
  <c r="AL47"/>
  <c r="AM47"/>
  <c r="AL48"/>
  <c r="AM48"/>
  <c r="AL50"/>
  <c r="AM50"/>
  <c r="AL51"/>
  <c r="AM51"/>
  <c r="AL52"/>
  <c r="AM52"/>
  <c r="AL53"/>
  <c r="AM53"/>
  <c r="AL54"/>
  <c r="AM54"/>
  <c r="AL55"/>
  <c r="AM55"/>
  <c r="AL56"/>
  <c r="AM56"/>
  <c r="AL57"/>
  <c r="AM57"/>
  <c r="AL60"/>
  <c r="AM60"/>
  <c r="AL61"/>
  <c r="AM61"/>
  <c r="AL58"/>
  <c r="AM58"/>
  <c r="AL65"/>
  <c r="AM65"/>
  <c r="AL64"/>
  <c r="AM64"/>
  <c r="AL66"/>
  <c r="AM66"/>
  <c r="AL69"/>
  <c r="AM69"/>
  <c r="AL67"/>
  <c r="AM67"/>
  <c r="AL70"/>
  <c r="AM70"/>
  <c r="AL68"/>
  <c r="AM68"/>
  <c r="AL73"/>
  <c r="AM73"/>
  <c r="AL74"/>
  <c r="AM74"/>
  <c r="AL71"/>
  <c r="AM71"/>
  <c r="AL75"/>
  <c r="AM75"/>
  <c r="AL76"/>
  <c r="AM76"/>
  <c r="AL79"/>
  <c r="AM79"/>
  <c r="AL77"/>
  <c r="AM77"/>
  <c r="AL80"/>
  <c r="AM80"/>
  <c r="AL78"/>
  <c r="AM78"/>
  <c r="AL87"/>
  <c r="AM87"/>
  <c r="AM88"/>
  <c r="AL88"/>
  <c r="AK88"/>
  <c r="AK90"/>
  <c r="AK89"/>
  <c r="AK93"/>
  <c r="AK91"/>
  <c r="AK94"/>
  <c r="AK92"/>
  <c r="AK95"/>
  <c r="AK96"/>
  <c r="AK97"/>
  <c r="AK99"/>
  <c r="AK98"/>
  <c r="AK106"/>
  <c r="AK103"/>
  <c r="AK105"/>
  <c r="AK107"/>
  <c r="AK100"/>
  <c r="AK101"/>
  <c r="AK102"/>
  <c r="AK108"/>
  <c r="AK112"/>
  <c r="AK109"/>
  <c r="AK110"/>
  <c r="AK113"/>
  <c r="AK111"/>
  <c r="AK114"/>
  <c r="AK115"/>
  <c r="AK117"/>
  <c r="AK116"/>
  <c r="AK119"/>
  <c r="AK118"/>
  <c r="AK120"/>
  <c r="AK122"/>
  <c r="AK121"/>
  <c r="AK124"/>
  <c r="AK123"/>
  <c r="AK125"/>
  <c r="AK126"/>
  <c r="AK128"/>
  <c r="AK127"/>
  <c r="AK129"/>
  <c r="AK133"/>
  <c r="AK134"/>
  <c r="AK138"/>
  <c r="AK136"/>
  <c r="AK140"/>
  <c r="AK137"/>
  <c r="AK132"/>
  <c r="AK130"/>
  <c r="AK131"/>
  <c r="AK141"/>
  <c r="AK144"/>
  <c r="AK142"/>
  <c r="AK145"/>
  <c r="AK143"/>
  <c r="AK147"/>
  <c r="AK148"/>
  <c r="AK150"/>
  <c r="AK149"/>
  <c r="AK153"/>
  <c r="AK151"/>
  <c r="AK157"/>
  <c r="AK159"/>
  <c r="AK158"/>
  <c r="AK160"/>
  <c r="AK164"/>
  <c r="AK161"/>
  <c r="AK162"/>
  <c r="AK165"/>
  <c r="AK167"/>
  <c r="AK166"/>
  <c r="AK260"/>
  <c r="AK259"/>
  <c r="AK262"/>
  <c r="AK261"/>
  <c r="AK263"/>
  <c r="AK265"/>
  <c r="AK264"/>
  <c r="AK267"/>
  <c r="AK266"/>
  <c r="AK268"/>
  <c r="AK270"/>
  <c r="AK269"/>
  <c r="AK220"/>
  <c r="AK223"/>
  <c r="AK222"/>
  <c r="AK224"/>
  <c r="AK226"/>
  <c r="AK225"/>
  <c r="AK227"/>
  <c r="AK230"/>
  <c r="AK229"/>
  <c r="AK232"/>
  <c r="AK234"/>
  <c r="AK235"/>
  <c r="AK236"/>
  <c r="AK237"/>
  <c r="AK238"/>
  <c r="AK239"/>
  <c r="AK240"/>
  <c r="AK241"/>
  <c r="AK242"/>
  <c r="AK245"/>
  <c r="AK243"/>
  <c r="AK246"/>
  <c r="AK244"/>
  <c r="AK247"/>
  <c r="AK248"/>
  <c r="AK249"/>
  <c r="AK251"/>
  <c r="AK250"/>
  <c r="AK252"/>
  <c r="AK254"/>
  <c r="AK253"/>
  <c r="AK257"/>
  <c r="AK255"/>
  <c r="AK258"/>
  <c r="AK256"/>
  <c r="AK271"/>
  <c r="AK272"/>
  <c r="AK276"/>
  <c r="AK273"/>
  <c r="AK274"/>
  <c r="AK275"/>
  <c r="AK277"/>
  <c r="AK278"/>
  <c r="AK281"/>
  <c r="AK279"/>
  <c r="AK280"/>
  <c r="AK282"/>
  <c r="AK283"/>
  <c r="AK285"/>
  <c r="AK284"/>
  <c r="AK286"/>
  <c r="AK288"/>
  <c r="AK287"/>
  <c r="AK291"/>
  <c r="AK289"/>
  <c r="AK293"/>
  <c r="AK292"/>
  <c r="AK297"/>
  <c r="AK299"/>
  <c r="AK294"/>
  <c r="AK295"/>
  <c r="AK296"/>
  <c r="AK303"/>
  <c r="AK300"/>
  <c r="AK304"/>
  <c r="AK301"/>
  <c r="AK302"/>
  <c r="AK305"/>
  <c r="AK306"/>
  <c r="AK308"/>
  <c r="AK309"/>
  <c r="AK310"/>
  <c r="AK311"/>
  <c r="AK313"/>
  <c r="AK312"/>
  <c r="AK315"/>
  <c r="AK316"/>
  <c r="AK314"/>
  <c r="AK317"/>
  <c r="AK322"/>
  <c r="AK318"/>
  <c r="AK319"/>
  <c r="AK323"/>
  <c r="AK320"/>
  <c r="AK324"/>
  <c r="AK325"/>
  <c r="AK326"/>
  <c r="AK327"/>
  <c r="AK329"/>
  <c r="AK330"/>
  <c r="AK328"/>
  <c r="AK334"/>
  <c r="AK335"/>
  <c r="AK337"/>
  <c r="AK341"/>
  <c r="AK338"/>
  <c r="AK342"/>
  <c r="AK339"/>
  <c r="AK340"/>
  <c r="AK345"/>
  <c r="AK348"/>
  <c r="AK346"/>
  <c r="AK347"/>
  <c r="AK343"/>
  <c r="AK344"/>
  <c r="AK349"/>
  <c r="AK350"/>
  <c r="AK351"/>
  <c r="AK352"/>
  <c r="AK353"/>
  <c r="AK356"/>
  <c r="AK354"/>
  <c r="AK357"/>
  <c r="AK355"/>
  <c r="AK358"/>
  <c r="AK359"/>
  <c r="AK360"/>
  <c r="AK365"/>
  <c r="AK361"/>
  <c r="AK364"/>
  <c r="AK362"/>
  <c r="AK366"/>
  <c r="AK363"/>
  <c r="AK367"/>
  <c r="AK368"/>
  <c r="AK369"/>
  <c r="AK370"/>
  <c r="AK371"/>
  <c r="AK372"/>
  <c r="AK373"/>
  <c r="AK375"/>
  <c r="AK374"/>
  <c r="AK376"/>
  <c r="AK379"/>
  <c r="AK377"/>
  <c r="AK378"/>
  <c r="AK381"/>
  <c r="AK382"/>
  <c r="AK380"/>
  <c r="AK386"/>
  <c r="AK383"/>
  <c r="AK384"/>
  <c r="AK387"/>
  <c r="AK385"/>
  <c r="AK389"/>
  <c r="AK392"/>
  <c r="AK390"/>
  <c r="AK394"/>
  <c r="AK393"/>
  <c r="AK391"/>
  <c r="AK395"/>
  <c r="AK397"/>
  <c r="AK396"/>
  <c r="AK398"/>
  <c r="AK401"/>
  <c r="AK399"/>
  <c r="AK402"/>
  <c r="AK400"/>
  <c r="AK405"/>
  <c r="AK406"/>
  <c r="AK404"/>
  <c r="AK408"/>
  <c r="AK413"/>
  <c r="AK414"/>
  <c r="AK411"/>
  <c r="AK412"/>
  <c r="AK417"/>
  <c r="AK415"/>
  <c r="AK418"/>
  <c r="AK416"/>
  <c r="AK419"/>
  <c r="AK420"/>
  <c r="AK421"/>
  <c r="AK422"/>
  <c r="AK423"/>
  <c r="AK424"/>
  <c r="AK426"/>
  <c r="AK427"/>
  <c r="AK428"/>
  <c r="AK429"/>
  <c r="AK431"/>
  <c r="AK432"/>
  <c r="AK434"/>
  <c r="AK435"/>
  <c r="AK436"/>
  <c r="AK437"/>
  <c r="AK439"/>
  <c r="AK438"/>
  <c r="AK440"/>
  <c r="AK442"/>
  <c r="AK441"/>
  <c r="AK443"/>
  <c r="AK444"/>
  <c r="AK445"/>
  <c r="AK446"/>
  <c r="AK447"/>
  <c r="AK448"/>
  <c r="AK449"/>
  <c r="AK450"/>
  <c r="AK451"/>
  <c r="AK452"/>
  <c r="AK453"/>
  <c r="AK454"/>
  <c r="AK455"/>
  <c r="AK456"/>
  <c r="AK457"/>
  <c r="AK459"/>
  <c r="AK460"/>
  <c r="AK461"/>
  <c r="AK462"/>
  <c r="AK463"/>
  <c r="AK464"/>
  <c r="AK465"/>
  <c r="AK466"/>
  <c r="AK467"/>
  <c r="AK468"/>
  <c r="AK469"/>
  <c r="AK470"/>
  <c r="AK477"/>
  <c r="AK472"/>
  <c r="AK474"/>
  <c r="AK476"/>
  <c r="AK478"/>
  <c r="AK479"/>
  <c r="AK480"/>
  <c r="AK481"/>
  <c r="AK482"/>
  <c r="AK483"/>
  <c r="AK484"/>
  <c r="AK485"/>
  <c r="AK486"/>
  <c r="AK488"/>
  <c r="AK489"/>
  <c r="AK490"/>
  <c r="AK491"/>
  <c r="AK492"/>
  <c r="AK493"/>
  <c r="AK498"/>
  <c r="AK494"/>
  <c r="AK497"/>
  <c r="AK495"/>
  <c r="AK499"/>
  <c r="AK500"/>
  <c r="AK501"/>
  <c r="AK503"/>
  <c r="AK502"/>
  <c r="AK504"/>
  <c r="AK505"/>
  <c r="AK510"/>
  <c r="AK511"/>
  <c r="AK512"/>
  <c r="AK507"/>
  <c r="AK508"/>
  <c r="AK509"/>
  <c r="AK513"/>
  <c r="AK516"/>
  <c r="AK520"/>
  <c r="AK521"/>
  <c r="AK519"/>
  <c r="AK524"/>
  <c r="AK522"/>
  <c r="AK523"/>
  <c r="AK525"/>
  <c r="AK526"/>
  <c r="AK527"/>
  <c r="AK528"/>
  <c r="AK530"/>
  <c r="AK529"/>
  <c r="AK532"/>
  <c r="AK531"/>
  <c r="AK533"/>
  <c r="AK536"/>
  <c r="AK534"/>
  <c r="AK535"/>
  <c r="AK537"/>
  <c r="AK539"/>
  <c r="AK538"/>
  <c r="AK541"/>
  <c r="AK542"/>
  <c r="AK540"/>
  <c r="AK547"/>
  <c r="AK548"/>
  <c r="AK543"/>
  <c r="AK544"/>
  <c r="AK549"/>
  <c r="AK545"/>
  <c r="AK546"/>
  <c r="AK550"/>
  <c r="AK551"/>
  <c r="AK552"/>
  <c r="AK555"/>
  <c r="AK553"/>
  <c r="AK554"/>
  <c r="AK556"/>
  <c r="AK557"/>
  <c r="AK558"/>
  <c r="AK559"/>
  <c r="AK561"/>
  <c r="AK560"/>
  <c r="AK562"/>
  <c r="AK563"/>
  <c r="AK564"/>
  <c r="AK565"/>
  <c r="AK566"/>
  <c r="AK569"/>
  <c r="AK567"/>
  <c r="AK570"/>
  <c r="AK568"/>
  <c r="AK572"/>
  <c r="AK571"/>
  <c r="AK573"/>
  <c r="AK2"/>
  <c r="AK5"/>
  <c r="AK3"/>
  <c r="AK10"/>
  <c r="AK8"/>
  <c r="AK11"/>
  <c r="AK9"/>
  <c r="AK12"/>
  <c r="AK14"/>
  <c r="AK13"/>
  <c r="AK15"/>
  <c r="AK16"/>
  <c r="AK19"/>
  <c r="AK17"/>
  <c r="AK20"/>
  <c r="AK21"/>
  <c r="AK22"/>
  <c r="AK23"/>
  <c r="AK24"/>
  <c r="AK25"/>
  <c r="AK26"/>
  <c r="AK27"/>
  <c r="AK28"/>
  <c r="AK29"/>
  <c r="AK30"/>
  <c r="AK31"/>
  <c r="AK35"/>
  <c r="AK32"/>
  <c r="AK33"/>
  <c r="AK34"/>
  <c r="AK36"/>
  <c r="AK37"/>
  <c r="AK39"/>
  <c r="AK38"/>
  <c r="AK40"/>
  <c r="AK42"/>
  <c r="AK43"/>
  <c r="AK41"/>
  <c r="AK44"/>
  <c r="AK46"/>
  <c r="AK45"/>
  <c r="AK47"/>
  <c r="AK48"/>
  <c r="AK50"/>
  <c r="AK51"/>
  <c r="AK52"/>
  <c r="AK53"/>
  <c r="AK54"/>
  <c r="AK55"/>
  <c r="AK56"/>
  <c r="AK57"/>
  <c r="AK60"/>
  <c r="AK61"/>
  <c r="AK58"/>
  <c r="AK65"/>
  <c r="AK64"/>
  <c r="AK66"/>
  <c r="AK69"/>
  <c r="AK67"/>
  <c r="AK70"/>
  <c r="AK68"/>
  <c r="AK73"/>
  <c r="AK74"/>
  <c r="AK71"/>
  <c r="AK75"/>
  <c r="AK76"/>
  <c r="AK79"/>
  <c r="AK77"/>
  <c r="AK80"/>
  <c r="AK78"/>
  <c r="AK87"/>
  <c r="T3"/>
  <c r="V3"/>
  <c r="AS3"/>
  <c r="T5"/>
  <c r="V5"/>
  <c r="U5"/>
  <c r="T6"/>
  <c r="V6"/>
  <c r="T4"/>
  <c r="U4"/>
  <c r="T7"/>
  <c r="U7"/>
  <c r="T10"/>
  <c r="U10"/>
  <c r="AQ10"/>
  <c r="T8"/>
  <c r="U8"/>
  <c r="AQ8"/>
  <c r="T11"/>
  <c r="U11"/>
  <c r="T9"/>
  <c r="V9"/>
  <c r="T12"/>
  <c r="U12"/>
  <c r="AQ12"/>
  <c r="T14"/>
  <c r="U14"/>
  <c r="AQ14"/>
  <c r="T13"/>
  <c r="T15"/>
  <c r="U15"/>
  <c r="AX15"/>
  <c r="AQ15"/>
  <c r="T16"/>
  <c r="U16"/>
  <c r="AQ16"/>
  <c r="T19"/>
  <c r="U19"/>
  <c r="T17"/>
  <c r="U17"/>
  <c r="T20"/>
  <c r="U20"/>
  <c r="AQ20"/>
  <c r="T18"/>
  <c r="U18"/>
  <c r="AQ18"/>
  <c r="T21"/>
  <c r="U21"/>
  <c r="T22"/>
  <c r="U22"/>
  <c r="T23"/>
  <c r="U23"/>
  <c r="AT23"/>
  <c r="AQ23"/>
  <c r="T24"/>
  <c r="T25"/>
  <c r="V25"/>
  <c r="U25"/>
  <c r="T26"/>
  <c r="U26"/>
  <c r="T27"/>
  <c r="U27"/>
  <c r="AQ27"/>
  <c r="T28"/>
  <c r="T29"/>
  <c r="U29"/>
  <c r="T30"/>
  <c r="U30"/>
  <c r="T31"/>
  <c r="T35"/>
  <c r="U35"/>
  <c r="T32"/>
  <c r="U32"/>
  <c r="T33"/>
  <c r="U33"/>
  <c r="T34"/>
  <c r="U34"/>
  <c r="T36"/>
  <c r="V36"/>
  <c r="T37"/>
  <c r="U37"/>
  <c r="AQ37"/>
  <c r="T39"/>
  <c r="U39"/>
  <c r="AQ39"/>
  <c r="T38"/>
  <c r="U38"/>
  <c r="T40"/>
  <c r="V40"/>
  <c r="T42"/>
  <c r="T43"/>
  <c r="V43"/>
  <c r="AY43"/>
  <c r="U43"/>
  <c r="T41"/>
  <c r="U41"/>
  <c r="T44"/>
  <c r="U44"/>
  <c r="T46"/>
  <c r="T45"/>
  <c r="V45"/>
  <c r="U45"/>
  <c r="T47"/>
  <c r="U47"/>
  <c r="AX47"/>
  <c r="T48"/>
  <c r="U48"/>
  <c r="T49"/>
  <c r="U49"/>
  <c r="T50"/>
  <c r="V50"/>
  <c r="U50"/>
  <c r="T51"/>
  <c r="U51"/>
  <c r="T52"/>
  <c r="U52"/>
  <c r="T53"/>
  <c r="T54"/>
  <c r="V54"/>
  <c r="T55"/>
  <c r="U55"/>
  <c r="AQ55"/>
  <c r="T56"/>
  <c r="U56"/>
  <c r="T57"/>
  <c r="V57"/>
  <c r="U57"/>
  <c r="T60"/>
  <c r="U60"/>
  <c r="T61"/>
  <c r="U61"/>
  <c r="AQ61"/>
  <c r="T58"/>
  <c r="T59"/>
  <c r="V59"/>
  <c r="AY59"/>
  <c r="T63"/>
  <c r="U63"/>
  <c r="AX63"/>
  <c r="AQ63"/>
  <c r="T62"/>
  <c r="U62"/>
  <c r="AQ62"/>
  <c r="T65"/>
  <c r="T64"/>
  <c r="U64"/>
  <c r="T66"/>
  <c r="U66"/>
  <c r="T69"/>
  <c r="U69"/>
  <c r="AQ69"/>
  <c r="T67"/>
  <c r="T70"/>
  <c r="U70"/>
  <c r="AQ70"/>
  <c r="T68"/>
  <c r="U68"/>
  <c r="AX68"/>
  <c r="AQ68"/>
  <c r="T73"/>
  <c r="U73"/>
  <c r="T72"/>
  <c r="V72"/>
  <c r="T74"/>
  <c r="U74"/>
  <c r="AQ74"/>
  <c r="T71"/>
  <c r="U71"/>
  <c r="AQ71"/>
  <c r="T75"/>
  <c r="V75"/>
  <c r="AY75"/>
  <c r="U75"/>
  <c r="T76"/>
  <c r="U76"/>
  <c r="T79"/>
  <c r="U79"/>
  <c r="AX79"/>
  <c r="AQ79"/>
  <c r="T77"/>
  <c r="T80"/>
  <c r="V80"/>
  <c r="T78"/>
  <c r="U78"/>
  <c r="AQ78"/>
  <c r="T81"/>
  <c r="U81"/>
  <c r="AQ81"/>
  <c r="T82"/>
  <c r="T84"/>
  <c r="V84"/>
  <c r="U84"/>
  <c r="T85"/>
  <c r="U85"/>
  <c r="T87"/>
  <c r="V87"/>
  <c r="AY87"/>
  <c r="T86"/>
  <c r="U86"/>
  <c r="T88"/>
  <c r="U88"/>
  <c r="AQ88"/>
  <c r="T90"/>
  <c r="U90"/>
  <c r="AQ90"/>
  <c r="T89"/>
  <c r="U89"/>
  <c r="T93"/>
  <c r="U93"/>
  <c r="T91"/>
  <c r="V91"/>
  <c r="AY91"/>
  <c r="T94"/>
  <c r="T92"/>
  <c r="V92"/>
  <c r="T95"/>
  <c r="U95"/>
  <c r="AX95"/>
  <c r="AQ95"/>
  <c r="T96"/>
  <c r="U96"/>
  <c r="AX96"/>
  <c r="AQ96"/>
  <c r="T97"/>
  <c r="U97"/>
  <c r="T99"/>
  <c r="V99"/>
  <c r="AS99"/>
  <c r="U99"/>
  <c r="T98"/>
  <c r="U98"/>
  <c r="T100"/>
  <c r="V100"/>
  <c r="T101"/>
  <c r="V101"/>
  <c r="T102"/>
  <c r="U102"/>
  <c r="AQ102"/>
  <c r="T106"/>
  <c r="U106"/>
  <c r="AQ106"/>
  <c r="T103"/>
  <c r="T104"/>
  <c r="U104"/>
  <c r="T105"/>
  <c r="U105"/>
  <c r="AQ105"/>
  <c r="T107"/>
  <c r="U107"/>
  <c r="T108"/>
  <c r="U108"/>
  <c r="T112"/>
  <c r="U112"/>
  <c r="AQ112"/>
  <c r="T109"/>
  <c r="U109"/>
  <c r="AQ109"/>
  <c r="T110"/>
  <c r="T113"/>
  <c r="U113"/>
  <c r="T111"/>
  <c r="U111"/>
  <c r="AX111"/>
  <c r="T114"/>
  <c r="U114"/>
  <c r="AQ114"/>
  <c r="T115"/>
  <c r="T117"/>
  <c r="V117"/>
  <c r="T116"/>
  <c r="U116"/>
  <c r="AX116"/>
  <c r="AQ116"/>
  <c r="T119"/>
  <c r="V119"/>
  <c r="T118"/>
  <c r="U118"/>
  <c r="AQ118"/>
  <c r="T120"/>
  <c r="U120"/>
  <c r="AQ120"/>
  <c r="T122"/>
  <c r="T121"/>
  <c r="U121"/>
  <c r="T124"/>
  <c r="U124"/>
  <c r="T123"/>
  <c r="U123"/>
  <c r="AX123"/>
  <c r="AQ123"/>
  <c r="T125"/>
  <c r="U125"/>
  <c r="T126"/>
  <c r="V126"/>
  <c r="T128"/>
  <c r="U128"/>
  <c r="AX128"/>
  <c r="AQ128"/>
  <c r="T127"/>
  <c r="T129"/>
  <c r="V129"/>
  <c r="T132"/>
  <c r="T133"/>
  <c r="V133"/>
  <c r="T134"/>
  <c r="V134"/>
  <c r="T135"/>
  <c r="T138"/>
  <c r="U138"/>
  <c r="T139"/>
  <c r="U139"/>
  <c r="T136"/>
  <c r="U136"/>
  <c r="AQ136"/>
  <c r="T140"/>
  <c r="U140"/>
  <c r="T137"/>
  <c r="V137"/>
  <c r="T130"/>
  <c r="V130"/>
  <c r="T131"/>
  <c r="V131"/>
  <c r="AS131"/>
  <c r="T141"/>
  <c r="U141"/>
  <c r="T144"/>
  <c r="V144"/>
  <c r="U144"/>
  <c r="T142"/>
  <c r="U142"/>
  <c r="T145"/>
  <c r="U145"/>
  <c r="AQ145"/>
  <c r="T143"/>
  <c r="U143"/>
  <c r="AX143"/>
  <c r="T146"/>
  <c r="U146"/>
  <c r="AQ146"/>
  <c r="T147"/>
  <c r="T148"/>
  <c r="U148"/>
  <c r="T150"/>
  <c r="U150"/>
  <c r="AQ150"/>
  <c r="T149"/>
  <c r="U149"/>
  <c r="AQ149"/>
  <c r="T153"/>
  <c r="T151"/>
  <c r="V151"/>
  <c r="T152"/>
  <c r="T154"/>
  <c r="U154"/>
  <c r="AQ154"/>
  <c r="T220"/>
  <c r="V220"/>
  <c r="AY220"/>
  <c r="T221"/>
  <c r="U221"/>
  <c r="T223"/>
  <c r="U223"/>
  <c r="AX223"/>
  <c r="T222"/>
  <c r="U222"/>
  <c r="AQ222"/>
  <c r="T224"/>
  <c r="T226"/>
  <c r="V226"/>
  <c r="T225"/>
  <c r="U225"/>
  <c r="T227"/>
  <c r="U227"/>
  <c r="T228"/>
  <c r="V228"/>
  <c r="T230"/>
  <c r="U230"/>
  <c r="T229"/>
  <c r="U229"/>
  <c r="T232"/>
  <c r="U232"/>
  <c r="T231"/>
  <c r="U231"/>
  <c r="AQ231"/>
  <c r="T233"/>
  <c r="U233"/>
  <c r="T234"/>
  <c r="V234"/>
  <c r="T235"/>
  <c r="U235"/>
  <c r="T236"/>
  <c r="V236"/>
  <c r="T237"/>
  <c r="U237"/>
  <c r="T238"/>
  <c r="V238"/>
  <c r="T239"/>
  <c r="U239"/>
  <c r="AX239"/>
  <c r="AQ239"/>
  <c r="T240"/>
  <c r="U240"/>
  <c r="T241"/>
  <c r="U241"/>
  <c r="T242"/>
  <c r="U242"/>
  <c r="T245"/>
  <c r="U245"/>
  <c r="T243"/>
  <c r="U243"/>
  <c r="T246"/>
  <c r="U246"/>
  <c r="AQ246"/>
  <c r="T244"/>
  <c r="U244"/>
  <c r="T247"/>
  <c r="U247"/>
  <c r="T248"/>
  <c r="V248"/>
  <c r="T249"/>
  <c r="V249"/>
  <c r="T251"/>
  <c r="U251"/>
  <c r="AX251"/>
  <c r="AQ251"/>
  <c r="T250"/>
  <c r="U250"/>
  <c r="T252"/>
  <c r="V252"/>
  <c r="T254"/>
  <c r="U254"/>
  <c r="AQ254"/>
  <c r="T253"/>
  <c r="T257"/>
  <c r="U257"/>
  <c r="T255"/>
  <c r="U255"/>
  <c r="AX255"/>
  <c r="T258"/>
  <c r="T256"/>
  <c r="U256"/>
  <c r="T157"/>
  <c r="U157"/>
  <c r="AQ157"/>
  <c r="T159"/>
  <c r="T160"/>
  <c r="U160"/>
  <c r="AQ160"/>
  <c r="T164"/>
  <c r="U164"/>
  <c r="AX164"/>
  <c r="AQ164"/>
  <c r="T165"/>
  <c r="U165"/>
  <c r="T167"/>
  <c r="U167"/>
  <c r="AQ167"/>
  <c r="T168"/>
  <c r="T171"/>
  <c r="V171"/>
  <c r="T169"/>
  <c r="U169"/>
  <c r="AQ169"/>
  <c r="T260"/>
  <c r="V260"/>
  <c r="T259"/>
  <c r="U259"/>
  <c r="AQ259"/>
  <c r="T156"/>
  <c r="V156"/>
  <c r="AY156"/>
  <c r="T158"/>
  <c r="U158"/>
  <c r="T161"/>
  <c r="V161"/>
  <c r="T166"/>
  <c r="U166"/>
  <c r="T262"/>
  <c r="U262"/>
  <c r="AQ262"/>
  <c r="T261"/>
  <c r="T155"/>
  <c r="U155"/>
  <c r="T163"/>
  <c r="U163"/>
  <c r="AQ163"/>
  <c r="T162"/>
  <c r="U162"/>
  <c r="AQ162"/>
  <c r="T170"/>
  <c r="T263"/>
  <c r="V263"/>
  <c r="U263"/>
  <c r="AQ263"/>
  <c r="T265"/>
  <c r="T264"/>
  <c r="U264"/>
  <c r="T267"/>
  <c r="U267"/>
  <c r="AQ267"/>
  <c r="T266"/>
  <c r="U266"/>
  <c r="AQ266"/>
  <c r="T268"/>
  <c r="U268"/>
  <c r="T270"/>
  <c r="V270"/>
  <c r="U270"/>
  <c r="T269"/>
  <c r="U269"/>
  <c r="T271"/>
  <c r="U271"/>
  <c r="AX271"/>
  <c r="AQ271"/>
  <c r="T272"/>
  <c r="V272"/>
  <c r="T276"/>
  <c r="U276"/>
  <c r="AX276"/>
  <c r="AQ276"/>
  <c r="T273"/>
  <c r="T274"/>
  <c r="U274"/>
  <c r="T275"/>
  <c r="U275"/>
  <c r="AX275"/>
  <c r="AQ275"/>
  <c r="T277"/>
  <c r="T278"/>
  <c r="U278"/>
  <c r="AQ278"/>
  <c r="T281"/>
  <c r="V281"/>
  <c r="T279"/>
  <c r="U279"/>
  <c r="AQ279"/>
  <c r="T280"/>
  <c r="T282"/>
  <c r="U282"/>
  <c r="T283"/>
  <c r="V283"/>
  <c r="AY283"/>
  <c r="T285"/>
  <c r="U285"/>
  <c r="T284"/>
  <c r="U284"/>
  <c r="AQ284"/>
  <c r="T286"/>
  <c r="U286"/>
  <c r="AQ286"/>
  <c r="T288"/>
  <c r="U288"/>
  <c r="T287"/>
  <c r="U287"/>
  <c r="AX287"/>
  <c r="T291"/>
  <c r="U291"/>
  <c r="T289"/>
  <c r="V289"/>
  <c r="U289"/>
  <c r="T290"/>
  <c r="U290"/>
  <c r="T293"/>
  <c r="U293"/>
  <c r="AQ293"/>
  <c r="T292"/>
  <c r="V292"/>
  <c r="T297"/>
  <c r="U297"/>
  <c r="AQ297"/>
  <c r="T298"/>
  <c r="U298"/>
  <c r="AQ298"/>
  <c r="T299"/>
  <c r="T294"/>
  <c r="U294"/>
  <c r="T295"/>
  <c r="U295"/>
  <c r="AT295"/>
  <c r="T296"/>
  <c r="U296"/>
  <c r="AQ296"/>
  <c r="T303"/>
  <c r="U303"/>
  <c r="AT303"/>
  <c r="T300"/>
  <c r="V300"/>
  <c r="T304"/>
  <c r="U304"/>
  <c r="AQ304"/>
  <c r="T301"/>
  <c r="U301"/>
  <c r="AQ301"/>
  <c r="T302"/>
  <c r="U302"/>
  <c r="T305"/>
  <c r="V305"/>
  <c r="U305"/>
  <c r="T306"/>
  <c r="U306"/>
  <c r="T308"/>
  <c r="U308"/>
  <c r="AX308"/>
  <c r="AQ308"/>
  <c r="T307"/>
  <c r="U307"/>
  <c r="T309"/>
  <c r="U309"/>
  <c r="T310"/>
  <c r="U310"/>
  <c r="AQ310"/>
  <c r="T311"/>
  <c r="U311"/>
  <c r="AQ311"/>
  <c r="T313"/>
  <c r="V313"/>
  <c r="T312"/>
  <c r="U312"/>
  <c r="AQ312"/>
  <c r="T315"/>
  <c r="U315"/>
  <c r="AX315"/>
  <c r="AQ315"/>
  <c r="T316"/>
  <c r="T314"/>
  <c r="V314"/>
  <c r="U314"/>
  <c r="T317"/>
  <c r="V317"/>
  <c r="T321"/>
  <c r="T322"/>
  <c r="V322"/>
  <c r="T318"/>
  <c r="U318"/>
  <c r="AQ318"/>
  <c r="T319"/>
  <c r="U319"/>
  <c r="AX319"/>
  <c r="AQ319"/>
  <c r="T323"/>
  <c r="T320"/>
  <c r="V320"/>
  <c r="U320"/>
  <c r="T324"/>
  <c r="U324"/>
  <c r="T325"/>
  <c r="V325"/>
  <c r="T326"/>
  <c r="U326"/>
  <c r="T327"/>
  <c r="U327"/>
  <c r="AX327"/>
  <c r="AQ327"/>
  <c r="T329"/>
  <c r="U329"/>
  <c r="AQ329"/>
  <c r="T330"/>
  <c r="U330"/>
  <c r="T328"/>
  <c r="U328"/>
  <c r="T331"/>
  <c r="U331"/>
  <c r="T332"/>
  <c r="U332"/>
  <c r="AX332"/>
  <c r="AQ332"/>
  <c r="T334"/>
  <c r="T333"/>
  <c r="V333"/>
  <c r="T335"/>
  <c r="V335"/>
  <c r="T336"/>
  <c r="U336"/>
  <c r="T337"/>
  <c r="V337"/>
  <c r="U337"/>
  <c r="T341"/>
  <c r="U341"/>
  <c r="T338"/>
  <c r="U338"/>
  <c r="AQ338"/>
  <c r="T342"/>
  <c r="T339"/>
  <c r="U339"/>
  <c r="T340"/>
  <c r="U340"/>
  <c r="AX340"/>
  <c r="AQ340"/>
  <c r="T343"/>
  <c r="T344"/>
  <c r="V344"/>
  <c r="T345"/>
  <c r="U345"/>
  <c r="AQ345"/>
  <c r="T348"/>
  <c r="U348"/>
  <c r="AX348"/>
  <c r="AQ348"/>
  <c r="T346"/>
  <c r="T347"/>
  <c r="U347"/>
  <c r="T349"/>
  <c r="V349"/>
  <c r="T350"/>
  <c r="T351"/>
  <c r="U351"/>
  <c r="T352"/>
  <c r="V352"/>
  <c r="T353"/>
  <c r="V353"/>
  <c r="T356"/>
  <c r="V356"/>
  <c r="T354"/>
  <c r="U354"/>
  <c r="T357"/>
  <c r="U357"/>
  <c r="T355"/>
  <c r="V355"/>
  <c r="T358"/>
  <c r="V358"/>
  <c r="T359"/>
  <c r="U359"/>
  <c r="AQ359"/>
  <c r="T360"/>
  <c r="T365"/>
  <c r="V365"/>
  <c r="T361"/>
  <c r="V361"/>
  <c r="T364"/>
  <c r="U364"/>
  <c r="T362"/>
  <c r="V362"/>
  <c r="T366"/>
  <c r="U366"/>
  <c r="T363"/>
  <c r="V363"/>
  <c r="AY363"/>
  <c r="T367"/>
  <c r="U367"/>
  <c r="AT367"/>
  <c r="T368"/>
  <c r="V368"/>
  <c r="U368"/>
  <c r="T369"/>
  <c r="T370"/>
  <c r="V370"/>
  <c r="T371"/>
  <c r="U371"/>
  <c r="AX371"/>
  <c r="AQ371"/>
  <c r="T372"/>
  <c r="U372"/>
  <c r="T373"/>
  <c r="T375"/>
  <c r="U375"/>
  <c r="AQ375"/>
  <c r="T374"/>
  <c r="V374"/>
  <c r="T376"/>
  <c r="U376"/>
  <c r="AQ376"/>
  <c r="T379"/>
  <c r="T377"/>
  <c r="U377"/>
  <c r="AQ377"/>
  <c r="T378"/>
  <c r="U378"/>
  <c r="AQ378"/>
  <c r="T381"/>
  <c r="V381"/>
  <c r="T382"/>
  <c r="T380"/>
  <c r="U380"/>
  <c r="T386"/>
  <c r="U386"/>
  <c r="AQ386"/>
  <c r="T383"/>
  <c r="U383"/>
  <c r="AX383"/>
  <c r="AQ383"/>
  <c r="T384"/>
  <c r="U384"/>
  <c r="T387"/>
  <c r="U387"/>
  <c r="AX387"/>
  <c r="AQ387"/>
  <c r="T385"/>
  <c r="U385"/>
  <c r="T389"/>
  <c r="U389"/>
  <c r="T388"/>
  <c r="T392"/>
  <c r="U392"/>
  <c r="T390"/>
  <c r="U390"/>
  <c r="AQ390"/>
  <c r="T394"/>
  <c r="U394"/>
  <c r="T393"/>
  <c r="T391"/>
  <c r="V391"/>
  <c r="AS391"/>
  <c r="T395"/>
  <c r="U395"/>
  <c r="AQ395"/>
  <c r="T397"/>
  <c r="U397"/>
  <c r="AQ397"/>
  <c r="T396"/>
  <c r="T398"/>
  <c r="V398"/>
  <c r="T401"/>
  <c r="V401"/>
  <c r="U401"/>
  <c r="T399"/>
  <c r="U399"/>
  <c r="AX399"/>
  <c r="T402"/>
  <c r="T400"/>
  <c r="V400"/>
  <c r="T405"/>
  <c r="T403"/>
  <c r="U403"/>
  <c r="T406"/>
  <c r="T404"/>
  <c r="U404"/>
  <c r="T407"/>
  <c r="T408"/>
  <c r="V408"/>
  <c r="T410"/>
  <c r="T409"/>
  <c r="V409"/>
  <c r="T413"/>
  <c r="T414"/>
  <c r="U414"/>
  <c r="AQ414"/>
  <c r="T411"/>
  <c r="T412"/>
  <c r="U412"/>
  <c r="AQ412"/>
  <c r="T417"/>
  <c r="T415"/>
  <c r="U415"/>
  <c r="AX415"/>
  <c r="AQ415"/>
  <c r="T418"/>
  <c r="T416"/>
  <c r="U416"/>
  <c r="AQ416"/>
  <c r="T419"/>
  <c r="T420"/>
  <c r="U420"/>
  <c r="AQ420"/>
  <c r="T421"/>
  <c r="T422"/>
  <c r="U422"/>
  <c r="AQ422"/>
  <c r="T423"/>
  <c r="T424"/>
  <c r="U424"/>
  <c r="AQ424"/>
  <c r="T425"/>
  <c r="T426"/>
  <c r="U426"/>
  <c r="AQ426"/>
  <c r="T427"/>
  <c r="T428"/>
  <c r="U428"/>
  <c r="AQ428"/>
  <c r="T430"/>
  <c r="T429"/>
  <c r="U429"/>
  <c r="AQ429"/>
  <c r="T431"/>
  <c r="T432"/>
  <c r="U432"/>
  <c r="AQ432"/>
  <c r="T433"/>
  <c r="T434"/>
  <c r="V434"/>
  <c r="T435"/>
  <c r="U435"/>
  <c r="T436"/>
  <c r="U436"/>
  <c r="AX436"/>
  <c r="AQ436"/>
  <c r="T437"/>
  <c r="T439"/>
  <c r="U439"/>
  <c r="AQ439"/>
  <c r="T438"/>
  <c r="U438"/>
  <c r="T440"/>
  <c r="U440"/>
  <c r="AQ440"/>
  <c r="T442"/>
  <c r="T441"/>
  <c r="V441"/>
  <c r="T443"/>
  <c r="V443"/>
  <c r="AY443"/>
  <c r="T444"/>
  <c r="U444"/>
  <c r="T445"/>
  <c r="U445"/>
  <c r="T446"/>
  <c r="T447"/>
  <c r="V447"/>
  <c r="AS447"/>
  <c r="T448"/>
  <c r="U448"/>
  <c r="T449"/>
  <c r="U449"/>
  <c r="T450"/>
  <c r="U450"/>
  <c r="T451"/>
  <c r="V451"/>
  <c r="AU451"/>
  <c r="AW451"/>
  <c r="T452"/>
  <c r="U452"/>
  <c r="T453"/>
  <c r="V453"/>
  <c r="T454"/>
  <c r="T455"/>
  <c r="V455"/>
  <c r="AS455"/>
  <c r="T456"/>
  <c r="U456"/>
  <c r="T457"/>
  <c r="T458"/>
  <c r="U458"/>
  <c r="T459"/>
  <c r="U459"/>
  <c r="T460"/>
  <c r="T461"/>
  <c r="V461"/>
  <c r="T462"/>
  <c r="U462"/>
  <c r="T463"/>
  <c r="U463"/>
  <c r="AQ463"/>
  <c r="T464"/>
  <c r="U464"/>
  <c r="T465"/>
  <c r="V465"/>
  <c r="T466"/>
  <c r="T467"/>
  <c r="T468"/>
  <c r="V468"/>
  <c r="T469"/>
  <c r="T470"/>
  <c r="U470"/>
  <c r="T477"/>
  <c r="T471"/>
  <c r="U471"/>
  <c r="T472"/>
  <c r="T473"/>
  <c r="V473"/>
  <c r="T474"/>
  <c r="T475"/>
  <c r="U475"/>
  <c r="AQ475"/>
  <c r="T476"/>
  <c r="T478"/>
  <c r="U478"/>
  <c r="AQ478"/>
  <c r="T479"/>
  <c r="T480"/>
  <c r="U480"/>
  <c r="AQ480"/>
  <c r="T481"/>
  <c r="T482"/>
  <c r="U482"/>
  <c r="AQ482"/>
  <c r="T483"/>
  <c r="T484"/>
  <c r="U484"/>
  <c r="AQ484"/>
  <c r="T485"/>
  <c r="T486"/>
  <c r="U486"/>
  <c r="AQ486"/>
  <c r="T487"/>
  <c r="T488"/>
  <c r="U488"/>
  <c r="AQ488"/>
  <c r="T489"/>
  <c r="T490"/>
  <c r="U490"/>
  <c r="AQ490"/>
  <c r="T491"/>
  <c r="T492"/>
  <c r="U492"/>
  <c r="AQ492"/>
  <c r="T493"/>
  <c r="T498"/>
  <c r="U498"/>
  <c r="AQ498"/>
  <c r="T494"/>
  <c r="T497"/>
  <c r="U497"/>
  <c r="AQ497"/>
  <c r="T495"/>
  <c r="T496"/>
  <c r="V496"/>
  <c r="T499"/>
  <c r="U499"/>
  <c r="AQ499"/>
  <c r="T500"/>
  <c r="U500"/>
  <c r="AX500"/>
  <c r="AQ500"/>
  <c r="T501"/>
  <c r="V501"/>
  <c r="T503"/>
  <c r="U503"/>
  <c r="AQ503"/>
  <c r="T502"/>
  <c r="U502"/>
  <c r="AQ502"/>
  <c r="T504"/>
  <c r="U504"/>
  <c r="AQ504"/>
  <c r="T505"/>
  <c r="U505"/>
  <c r="T510"/>
  <c r="V510"/>
  <c r="T511"/>
  <c r="V511"/>
  <c r="T512"/>
  <c r="T506"/>
  <c r="T507"/>
  <c r="T508"/>
  <c r="V508"/>
  <c r="T509"/>
  <c r="U509"/>
  <c r="T513"/>
  <c r="U513"/>
  <c r="T514"/>
  <c r="U514"/>
  <c r="T518"/>
  <c r="V518"/>
  <c r="T515"/>
  <c r="U515"/>
  <c r="T516"/>
  <c r="U516"/>
  <c r="T517"/>
  <c r="T520"/>
  <c r="V520"/>
  <c r="T521"/>
  <c r="T519"/>
  <c r="T524"/>
  <c r="U524"/>
  <c r="T522"/>
  <c r="U522"/>
  <c r="T523"/>
  <c r="U523"/>
  <c r="T525"/>
  <c r="V525"/>
  <c r="T526"/>
  <c r="U526"/>
  <c r="T527"/>
  <c r="U527"/>
  <c r="AQ527"/>
  <c r="T528"/>
  <c r="T530"/>
  <c r="V530"/>
  <c r="T529"/>
  <c r="T532"/>
  <c r="T531"/>
  <c r="U531"/>
  <c r="T533"/>
  <c r="T536"/>
  <c r="U536"/>
  <c r="T534"/>
  <c r="T535"/>
  <c r="V535"/>
  <c r="T537"/>
  <c r="T539"/>
  <c r="V539"/>
  <c r="AY539"/>
  <c r="T538"/>
  <c r="T541"/>
  <c r="U541"/>
  <c r="AQ541"/>
  <c r="T542"/>
  <c r="T540"/>
  <c r="U540"/>
  <c r="AQ540"/>
  <c r="T547"/>
  <c r="T548"/>
  <c r="V548"/>
  <c r="T543"/>
  <c r="U543"/>
  <c r="AQ543"/>
  <c r="T544"/>
  <c r="U544"/>
  <c r="AQ544"/>
  <c r="T549"/>
  <c r="V549"/>
  <c r="T545"/>
  <c r="U545"/>
  <c r="AQ545"/>
  <c r="T546"/>
  <c r="V546"/>
  <c r="T550"/>
  <c r="U550"/>
  <c r="AQ550"/>
  <c r="T551"/>
  <c r="V551"/>
  <c r="T552"/>
  <c r="V552"/>
  <c r="AY552"/>
  <c r="T555"/>
  <c r="T553"/>
  <c r="T554"/>
  <c r="T556"/>
  <c r="V556"/>
  <c r="T557"/>
  <c r="T558"/>
  <c r="U558"/>
  <c r="T559"/>
  <c r="T561"/>
  <c r="V561"/>
  <c r="T560"/>
  <c r="T562"/>
  <c r="V562"/>
  <c r="T563"/>
  <c r="U563"/>
  <c r="T564"/>
  <c r="U564"/>
  <c r="AX564"/>
  <c r="AQ564"/>
  <c r="T565"/>
  <c r="T566"/>
  <c r="U566"/>
  <c r="AQ566"/>
  <c r="T569"/>
  <c r="U569"/>
  <c r="T567"/>
  <c r="V567"/>
  <c r="AY567"/>
  <c r="T570"/>
  <c r="T568"/>
  <c r="T572"/>
  <c r="T571"/>
  <c r="V571"/>
  <c r="AY571"/>
  <c r="U571"/>
  <c r="T573"/>
  <c r="T2"/>
  <c r="U2"/>
  <c r="M573"/>
  <c r="AJ573"/>
  <c r="M571"/>
  <c r="AJ571"/>
  <c r="M572"/>
  <c r="AJ572"/>
  <c r="M568"/>
  <c r="AJ568"/>
  <c r="M570"/>
  <c r="AJ570"/>
  <c r="M567"/>
  <c r="AJ567"/>
  <c r="M569"/>
  <c r="AJ569"/>
  <c r="M566"/>
  <c r="AJ566"/>
  <c r="M565"/>
  <c r="AJ565"/>
  <c r="M564"/>
  <c r="AJ564"/>
  <c r="M563"/>
  <c r="AJ563"/>
  <c r="M562"/>
  <c r="AJ562"/>
  <c r="M560"/>
  <c r="AJ560"/>
  <c r="M561"/>
  <c r="AJ561"/>
  <c r="M559"/>
  <c r="AJ559"/>
  <c r="M558"/>
  <c r="AJ558"/>
  <c r="M557"/>
  <c r="AJ557"/>
  <c r="M556"/>
  <c r="AJ556"/>
  <c r="M554"/>
  <c r="AJ554"/>
  <c r="M553"/>
  <c r="AJ553"/>
  <c r="M555"/>
  <c r="AJ555"/>
  <c r="M552"/>
  <c r="AJ552"/>
  <c r="M551"/>
  <c r="AJ551"/>
  <c r="M550"/>
  <c r="AJ550"/>
  <c r="M546"/>
  <c r="AJ546"/>
  <c r="M545"/>
  <c r="AJ545"/>
  <c r="M549"/>
  <c r="AJ549"/>
  <c r="M544"/>
  <c r="AJ544"/>
  <c r="M543"/>
  <c r="AJ543"/>
  <c r="M548"/>
  <c r="AJ548"/>
  <c r="M547"/>
  <c r="AJ547"/>
  <c r="M540"/>
  <c r="AJ540"/>
  <c r="M542"/>
  <c r="AJ542"/>
  <c r="M541"/>
  <c r="AJ541"/>
  <c r="M538"/>
  <c r="AJ538"/>
  <c r="M539"/>
  <c r="AJ539"/>
  <c r="M537"/>
  <c r="AJ537"/>
  <c r="M535"/>
  <c r="AJ535"/>
  <c r="M534"/>
  <c r="AJ534"/>
  <c r="M536"/>
  <c r="AJ536"/>
  <c r="M533"/>
  <c r="AJ533"/>
  <c r="M531"/>
  <c r="AJ531"/>
  <c r="M532"/>
  <c r="AJ532"/>
  <c r="M529"/>
  <c r="AJ529"/>
  <c r="M530"/>
  <c r="AJ530"/>
  <c r="M528"/>
  <c r="AJ528"/>
  <c r="M527"/>
  <c r="AJ527"/>
  <c r="M526"/>
  <c r="AJ526"/>
  <c r="M525"/>
  <c r="AJ525"/>
  <c r="M523"/>
  <c r="AJ523"/>
  <c r="M522"/>
  <c r="AJ522"/>
  <c r="M524"/>
  <c r="AJ524"/>
  <c r="M519"/>
  <c r="AJ519"/>
  <c r="M521"/>
  <c r="AJ521"/>
  <c r="M520"/>
  <c r="AJ520"/>
  <c r="M517"/>
  <c r="AJ517"/>
  <c r="M516"/>
  <c r="AJ516"/>
  <c r="M515"/>
  <c r="AJ515"/>
  <c r="M518"/>
  <c r="AJ518"/>
  <c r="M514"/>
  <c r="AJ514"/>
  <c r="M513"/>
  <c r="AJ513"/>
  <c r="M509"/>
  <c r="AJ509"/>
  <c r="M508"/>
  <c r="AJ508"/>
  <c r="M507"/>
  <c r="AJ507"/>
  <c r="M506"/>
  <c r="AJ506"/>
  <c r="M512"/>
  <c r="AJ512"/>
  <c r="M511"/>
  <c r="AJ511"/>
  <c r="M510"/>
  <c r="AJ510"/>
  <c r="M505"/>
  <c r="AJ505"/>
  <c r="M504"/>
  <c r="AJ504"/>
  <c r="M502"/>
  <c r="AJ502"/>
  <c r="M503"/>
  <c r="AJ503"/>
  <c r="M501"/>
  <c r="AJ501"/>
  <c r="M500"/>
  <c r="AJ500"/>
  <c r="M499"/>
  <c r="AJ499"/>
  <c r="M496"/>
  <c r="AJ496"/>
  <c r="M495"/>
  <c r="AJ495"/>
  <c r="M497"/>
  <c r="AJ497"/>
  <c r="M494"/>
  <c r="AJ494"/>
  <c r="M498"/>
  <c r="AJ498"/>
  <c r="M493"/>
  <c r="AJ493"/>
  <c r="M492"/>
  <c r="AJ492"/>
  <c r="M491"/>
  <c r="AJ491"/>
  <c r="M490"/>
  <c r="AJ490"/>
  <c r="M489"/>
  <c r="AJ489"/>
  <c r="M488"/>
  <c r="AJ488"/>
  <c r="M487"/>
  <c r="AJ487"/>
  <c r="M486"/>
  <c r="AJ486"/>
  <c r="M485"/>
  <c r="AJ485"/>
  <c r="M484"/>
  <c r="AJ484"/>
  <c r="M483"/>
  <c r="AJ483"/>
  <c r="M482"/>
  <c r="AJ482"/>
  <c r="V482"/>
  <c r="M481"/>
  <c r="AJ481"/>
  <c r="M480"/>
  <c r="AJ480"/>
  <c r="M479"/>
  <c r="AJ479"/>
  <c r="M478"/>
  <c r="AJ478"/>
  <c r="M476"/>
  <c r="AJ476"/>
  <c r="M475"/>
  <c r="AJ475"/>
  <c r="M474"/>
  <c r="AJ474"/>
  <c r="M473"/>
  <c r="AJ473"/>
  <c r="M472"/>
  <c r="AJ472"/>
  <c r="M471"/>
  <c r="AJ471"/>
  <c r="M477"/>
  <c r="AJ477"/>
  <c r="M470"/>
  <c r="AJ470"/>
  <c r="M469"/>
  <c r="AJ469"/>
  <c r="M468"/>
  <c r="AJ468"/>
  <c r="M467"/>
  <c r="AJ467"/>
  <c r="M466"/>
  <c r="AJ466"/>
  <c r="M465"/>
  <c r="AJ465"/>
  <c r="M464"/>
  <c r="AJ464"/>
  <c r="M463"/>
  <c r="AJ463"/>
  <c r="M462"/>
  <c r="AJ462"/>
  <c r="M461"/>
  <c r="AJ461"/>
  <c r="M460"/>
  <c r="AJ460"/>
  <c r="M459"/>
  <c r="AJ459"/>
  <c r="M458"/>
  <c r="AJ458"/>
  <c r="M457"/>
  <c r="AJ457"/>
  <c r="M456"/>
  <c r="AJ456"/>
  <c r="V456"/>
  <c r="M455"/>
  <c r="AJ455"/>
  <c r="M454"/>
  <c r="AJ454"/>
  <c r="M453"/>
  <c r="AJ453"/>
  <c r="M452"/>
  <c r="AJ452"/>
  <c r="M451"/>
  <c r="AJ451"/>
  <c r="M450"/>
  <c r="AJ450"/>
  <c r="M449"/>
  <c r="AJ449"/>
  <c r="M448"/>
  <c r="AJ448"/>
  <c r="M447"/>
  <c r="AJ447"/>
  <c r="M446"/>
  <c r="AJ446"/>
  <c r="M445"/>
  <c r="AJ445"/>
  <c r="M444"/>
  <c r="AJ444"/>
  <c r="M443"/>
  <c r="AJ443"/>
  <c r="M441"/>
  <c r="AJ441"/>
  <c r="M442"/>
  <c r="AJ442"/>
  <c r="M440"/>
  <c r="AJ440"/>
  <c r="M438"/>
  <c r="AJ438"/>
  <c r="M439"/>
  <c r="AJ439"/>
  <c r="M437"/>
  <c r="AJ437"/>
  <c r="M436"/>
  <c r="AJ436"/>
  <c r="M435"/>
  <c r="AJ435"/>
  <c r="M434"/>
  <c r="AJ434"/>
  <c r="M433"/>
  <c r="AJ433"/>
  <c r="M432"/>
  <c r="AJ432"/>
  <c r="M431"/>
  <c r="AJ431"/>
  <c r="M429"/>
  <c r="AJ429"/>
  <c r="M430"/>
  <c r="AJ430"/>
  <c r="M428"/>
  <c r="AJ428"/>
  <c r="M427"/>
  <c r="AJ427"/>
  <c r="M426"/>
  <c r="AJ426"/>
  <c r="M425"/>
  <c r="AJ425"/>
  <c r="M424"/>
  <c r="AJ424"/>
  <c r="M423"/>
  <c r="AJ423"/>
  <c r="M422"/>
  <c r="AJ422"/>
  <c r="M421"/>
  <c r="AJ421"/>
  <c r="M420"/>
  <c r="AJ420"/>
  <c r="M419"/>
  <c r="AJ419"/>
  <c r="M416"/>
  <c r="AJ416"/>
  <c r="M418"/>
  <c r="AJ418"/>
  <c r="M415"/>
  <c r="AJ415"/>
  <c r="M417"/>
  <c r="AJ417"/>
  <c r="M412"/>
  <c r="AJ412"/>
  <c r="M411"/>
  <c r="AJ411"/>
  <c r="M414"/>
  <c r="AJ414"/>
  <c r="M413"/>
  <c r="AJ413"/>
  <c r="M409"/>
  <c r="AJ409"/>
  <c r="M410"/>
  <c r="AJ410"/>
  <c r="M408"/>
  <c r="AJ408"/>
  <c r="M407"/>
  <c r="AJ407"/>
  <c r="M404"/>
  <c r="AJ404"/>
  <c r="M406"/>
  <c r="AJ406"/>
  <c r="M403"/>
  <c r="AJ403"/>
  <c r="M405"/>
  <c r="AJ405"/>
  <c r="M400"/>
  <c r="AJ400"/>
  <c r="M402"/>
  <c r="AJ402"/>
  <c r="M399"/>
  <c r="AJ399"/>
  <c r="M401"/>
  <c r="AJ401"/>
  <c r="M398"/>
  <c r="AJ398"/>
  <c r="M396"/>
  <c r="AJ396"/>
  <c r="M397"/>
  <c r="AJ397"/>
  <c r="V397"/>
  <c r="M395"/>
  <c r="AJ395"/>
  <c r="M391"/>
  <c r="AJ391"/>
  <c r="M393"/>
  <c r="AJ393"/>
  <c r="M394"/>
  <c r="AJ394"/>
  <c r="M390"/>
  <c r="AJ390"/>
  <c r="M392"/>
  <c r="AJ392"/>
  <c r="M388"/>
  <c r="AJ388"/>
  <c r="M389"/>
  <c r="AJ389"/>
  <c r="M385"/>
  <c r="AJ385"/>
  <c r="M387"/>
  <c r="AJ387"/>
  <c r="V387"/>
  <c r="M384"/>
  <c r="AJ384"/>
  <c r="M383"/>
  <c r="AJ383"/>
  <c r="M386"/>
  <c r="AJ386"/>
  <c r="V386"/>
  <c r="AS386"/>
  <c r="M380"/>
  <c r="AJ380"/>
  <c r="M382"/>
  <c r="AJ382"/>
  <c r="M381"/>
  <c r="AJ381"/>
  <c r="M378"/>
  <c r="AJ378"/>
  <c r="M377"/>
  <c r="AJ377"/>
  <c r="M379"/>
  <c r="AJ379"/>
  <c r="M376"/>
  <c r="AJ376"/>
  <c r="M374"/>
  <c r="AJ374"/>
  <c r="M375"/>
  <c r="AJ375"/>
  <c r="M373"/>
  <c r="AJ373"/>
  <c r="M372"/>
  <c r="AJ372"/>
  <c r="M371"/>
  <c r="AJ371"/>
  <c r="M370"/>
  <c r="AJ370"/>
  <c r="M369"/>
  <c r="AJ369"/>
  <c r="M368"/>
  <c r="AJ368"/>
  <c r="M367"/>
  <c r="AJ367"/>
  <c r="M363"/>
  <c r="AJ363"/>
  <c r="M366"/>
  <c r="AJ366"/>
  <c r="M362"/>
  <c r="AJ362"/>
  <c r="M364"/>
  <c r="AJ364"/>
  <c r="V364"/>
  <c r="AY364"/>
  <c r="M361"/>
  <c r="AJ361"/>
  <c r="M365"/>
  <c r="AJ365"/>
  <c r="M360"/>
  <c r="AJ360"/>
  <c r="M359"/>
  <c r="AJ359"/>
  <c r="V359"/>
  <c r="M358"/>
  <c r="AJ358"/>
  <c r="M355"/>
  <c r="AJ355"/>
  <c r="M357"/>
  <c r="AJ357"/>
  <c r="M354"/>
  <c r="AJ354"/>
  <c r="M356"/>
  <c r="AJ356"/>
  <c r="M353"/>
  <c r="AJ353"/>
  <c r="M352"/>
  <c r="AJ352"/>
  <c r="M351"/>
  <c r="AJ351"/>
  <c r="M350"/>
  <c r="AJ350"/>
  <c r="M349"/>
  <c r="AJ349"/>
  <c r="M347"/>
  <c r="AJ347"/>
  <c r="M346"/>
  <c r="AJ346"/>
  <c r="M348"/>
  <c r="AJ348"/>
  <c r="M345"/>
  <c r="AJ345"/>
  <c r="M344"/>
  <c r="AJ344"/>
  <c r="M343"/>
  <c r="AJ343"/>
  <c r="M340"/>
  <c r="AJ340"/>
  <c r="M339"/>
  <c r="AJ339"/>
  <c r="M342"/>
  <c r="AJ342"/>
  <c r="M338"/>
  <c r="AJ338"/>
  <c r="V338"/>
  <c r="M341"/>
  <c r="AJ341"/>
  <c r="M337"/>
  <c r="AJ337"/>
  <c r="M336"/>
  <c r="AJ336"/>
  <c r="M335"/>
  <c r="AJ335"/>
  <c r="M333"/>
  <c r="AJ333"/>
  <c r="M334"/>
  <c r="AJ334"/>
  <c r="M332"/>
  <c r="AJ332"/>
  <c r="V332"/>
  <c r="M331"/>
  <c r="AJ331"/>
  <c r="M328"/>
  <c r="AJ328"/>
  <c r="M330"/>
  <c r="AJ330"/>
  <c r="M329"/>
  <c r="AJ329"/>
  <c r="M327"/>
  <c r="AJ327"/>
  <c r="V327"/>
  <c r="M326"/>
  <c r="AJ326"/>
  <c r="M325"/>
  <c r="AJ325"/>
  <c r="M324"/>
  <c r="AJ324"/>
  <c r="M320"/>
  <c r="AJ320"/>
  <c r="M323"/>
  <c r="AJ323"/>
  <c r="M319"/>
  <c r="AJ319"/>
  <c r="M318"/>
  <c r="AJ318"/>
  <c r="M322"/>
  <c r="AJ322"/>
  <c r="M321"/>
  <c r="AJ321"/>
  <c r="M317"/>
  <c r="AJ317"/>
  <c r="M314"/>
  <c r="AJ314"/>
  <c r="M316"/>
  <c r="AJ316"/>
  <c r="M315"/>
  <c r="AJ315"/>
  <c r="M312"/>
  <c r="AJ312"/>
  <c r="M313"/>
  <c r="AJ313"/>
  <c r="M311"/>
  <c r="AJ311"/>
  <c r="V311"/>
  <c r="M310"/>
  <c r="AJ310"/>
  <c r="M309"/>
  <c r="AJ309"/>
  <c r="M307"/>
  <c r="AJ307"/>
  <c r="M308"/>
  <c r="AJ308"/>
  <c r="V308"/>
  <c r="M306"/>
  <c r="AJ306"/>
  <c r="M305"/>
  <c r="AJ305"/>
  <c r="M302"/>
  <c r="AJ302"/>
  <c r="M301"/>
  <c r="AJ301"/>
  <c r="M304"/>
  <c r="AJ304"/>
  <c r="M300"/>
  <c r="AJ300"/>
  <c r="M303"/>
  <c r="AJ303"/>
  <c r="M296"/>
  <c r="AJ296"/>
  <c r="M295"/>
  <c r="AJ295"/>
  <c r="M294"/>
  <c r="AJ294"/>
  <c r="M299"/>
  <c r="AJ299"/>
  <c r="M298"/>
  <c r="AJ298"/>
  <c r="V298"/>
  <c r="M297"/>
  <c r="AJ297"/>
  <c r="M292"/>
  <c r="AJ292"/>
  <c r="M293"/>
  <c r="AJ293"/>
  <c r="M290"/>
  <c r="AJ290"/>
  <c r="M289"/>
  <c r="AJ289"/>
  <c r="M291"/>
  <c r="AJ291"/>
  <c r="M287"/>
  <c r="AJ287"/>
  <c r="M288"/>
  <c r="AJ288"/>
  <c r="M286"/>
  <c r="AJ286"/>
  <c r="M284"/>
  <c r="AJ284"/>
  <c r="M285"/>
  <c r="AJ285"/>
  <c r="M283"/>
  <c r="AJ283"/>
  <c r="M282"/>
  <c r="AJ282"/>
  <c r="M280"/>
  <c r="AJ280"/>
  <c r="M279"/>
  <c r="AJ279"/>
  <c r="M281"/>
  <c r="AJ281"/>
  <c r="M278"/>
  <c r="AJ278"/>
  <c r="M277"/>
  <c r="AJ277"/>
  <c r="M275"/>
  <c r="AJ275"/>
  <c r="M274"/>
  <c r="AJ274"/>
  <c r="M273"/>
  <c r="AJ273"/>
  <c r="M276"/>
  <c r="AJ276"/>
  <c r="M272"/>
  <c r="AJ272"/>
  <c r="M271"/>
  <c r="AJ271"/>
  <c r="M269"/>
  <c r="AJ269"/>
  <c r="M270"/>
  <c r="AJ270"/>
  <c r="M268"/>
  <c r="AJ268"/>
  <c r="M266"/>
  <c r="AJ266"/>
  <c r="M267"/>
  <c r="AJ267"/>
  <c r="M264"/>
  <c r="AJ264"/>
  <c r="M265"/>
  <c r="AJ265"/>
  <c r="M263"/>
  <c r="AJ263"/>
  <c r="M170"/>
  <c r="AJ170"/>
  <c r="M162"/>
  <c r="AJ162"/>
  <c r="M163"/>
  <c r="AJ163"/>
  <c r="M155"/>
  <c r="AJ155"/>
  <c r="M261"/>
  <c r="AJ261"/>
  <c r="M262"/>
  <c r="AJ262"/>
  <c r="M166"/>
  <c r="AJ166"/>
  <c r="M161"/>
  <c r="AJ161"/>
  <c r="M158"/>
  <c r="AJ158"/>
  <c r="M156"/>
  <c r="AJ156"/>
  <c r="M259"/>
  <c r="AJ259"/>
  <c r="M260"/>
  <c r="AJ260"/>
  <c r="M169"/>
  <c r="AJ169"/>
  <c r="V169"/>
  <c r="M171"/>
  <c r="AJ171"/>
  <c r="M168"/>
  <c r="AJ168"/>
  <c r="M167"/>
  <c r="AJ167"/>
  <c r="M165"/>
  <c r="AJ165"/>
  <c r="V165"/>
  <c r="M164"/>
  <c r="AJ164"/>
  <c r="M160"/>
  <c r="AJ160"/>
  <c r="M159"/>
  <c r="AJ159"/>
  <c r="M157"/>
  <c r="AJ157"/>
  <c r="M256"/>
  <c r="AJ256"/>
  <c r="M258"/>
  <c r="AJ258"/>
  <c r="M255"/>
  <c r="AJ255"/>
  <c r="M257"/>
  <c r="AJ257"/>
  <c r="M253"/>
  <c r="AJ253"/>
  <c r="M254"/>
  <c r="AJ254"/>
  <c r="V254"/>
  <c r="M252"/>
  <c r="AJ252"/>
  <c r="M250"/>
  <c r="AJ250"/>
  <c r="M251"/>
  <c r="AJ251"/>
  <c r="M249"/>
  <c r="AJ249"/>
  <c r="M248"/>
  <c r="AJ248"/>
  <c r="M247"/>
  <c r="AJ247"/>
  <c r="M244"/>
  <c r="AJ244"/>
  <c r="M246"/>
  <c r="AJ246"/>
  <c r="M243"/>
  <c r="AJ243"/>
  <c r="M245"/>
  <c r="AJ245"/>
  <c r="M242"/>
  <c r="AJ242"/>
  <c r="M241"/>
  <c r="AJ241"/>
  <c r="M240"/>
  <c r="AJ240"/>
  <c r="M239"/>
  <c r="AJ239"/>
  <c r="M238"/>
  <c r="AJ238"/>
  <c r="M237"/>
  <c r="AJ237"/>
  <c r="M236"/>
  <c r="AJ236"/>
  <c r="M235"/>
  <c r="AJ235"/>
  <c r="M234"/>
  <c r="AJ234"/>
  <c r="M233"/>
  <c r="AJ233"/>
  <c r="M231"/>
  <c r="AJ231"/>
  <c r="M232"/>
  <c r="AJ232"/>
  <c r="M229"/>
  <c r="AJ229"/>
  <c r="M230"/>
  <c r="AJ230"/>
  <c r="M228"/>
  <c r="AJ228"/>
  <c r="M227"/>
  <c r="AJ227"/>
  <c r="M225"/>
  <c r="AJ225"/>
  <c r="M226"/>
  <c r="AJ226"/>
  <c r="M224"/>
  <c r="AJ224"/>
  <c r="M222"/>
  <c r="AJ222"/>
  <c r="M223"/>
  <c r="AJ223"/>
  <c r="M221"/>
  <c r="AJ221"/>
  <c r="V221"/>
  <c r="M220"/>
  <c r="AJ220"/>
  <c r="M154"/>
  <c r="AJ154"/>
  <c r="M152"/>
  <c r="AJ152"/>
  <c r="M151"/>
  <c r="AJ151"/>
  <c r="M153"/>
  <c r="AJ153"/>
  <c r="M149"/>
  <c r="AJ149"/>
  <c r="M150"/>
  <c r="AJ150"/>
  <c r="M148"/>
  <c r="AJ148"/>
  <c r="M147"/>
  <c r="AJ147"/>
  <c r="M146"/>
  <c r="AJ146"/>
  <c r="M143"/>
  <c r="AJ143"/>
  <c r="M145"/>
  <c r="AJ145"/>
  <c r="M142"/>
  <c r="AJ142"/>
  <c r="M144"/>
  <c r="AJ144"/>
  <c r="M141"/>
  <c r="AJ141"/>
  <c r="M131"/>
  <c r="AJ131"/>
  <c r="M130"/>
  <c r="AJ130"/>
  <c r="M137"/>
  <c r="AJ137"/>
  <c r="M140"/>
  <c r="AJ140"/>
  <c r="M136"/>
  <c r="AJ136"/>
  <c r="M139"/>
  <c r="AJ139"/>
  <c r="M138"/>
  <c r="AJ138"/>
  <c r="M135"/>
  <c r="AJ135"/>
  <c r="M134"/>
  <c r="AJ134"/>
  <c r="M133"/>
  <c r="AJ133"/>
  <c r="M132"/>
  <c r="AJ132"/>
  <c r="M129"/>
  <c r="AJ129"/>
  <c r="M127"/>
  <c r="AJ127"/>
  <c r="M128"/>
  <c r="AJ128"/>
  <c r="M126"/>
  <c r="AJ126"/>
  <c r="M125"/>
  <c r="AJ125"/>
  <c r="V125"/>
  <c r="M123"/>
  <c r="AJ123"/>
  <c r="M124"/>
  <c r="AJ124"/>
  <c r="M121"/>
  <c r="AJ121"/>
  <c r="M122"/>
  <c r="AJ122"/>
  <c r="M120"/>
  <c r="AJ120"/>
  <c r="V120"/>
  <c r="M118"/>
  <c r="AJ118"/>
  <c r="M119"/>
  <c r="AJ119"/>
  <c r="M116"/>
  <c r="AJ116"/>
  <c r="M117"/>
  <c r="AJ117"/>
  <c r="M115"/>
  <c r="AJ115"/>
  <c r="M114"/>
  <c r="AJ114"/>
  <c r="M111"/>
  <c r="AJ111"/>
  <c r="M113"/>
  <c r="AJ113"/>
  <c r="V113"/>
  <c r="M110"/>
  <c r="AJ110"/>
  <c r="M109"/>
  <c r="AJ109"/>
  <c r="M112"/>
  <c r="AJ112"/>
  <c r="V112"/>
  <c r="M108"/>
  <c r="AJ108"/>
  <c r="M107"/>
  <c r="AJ107"/>
  <c r="M105"/>
  <c r="AJ105"/>
  <c r="M104"/>
  <c r="AJ104"/>
  <c r="M103"/>
  <c r="AJ103"/>
  <c r="M106"/>
  <c r="AJ106"/>
  <c r="M102"/>
  <c r="AJ102"/>
  <c r="M101"/>
  <c r="AJ101"/>
  <c r="M100"/>
  <c r="AJ100"/>
  <c r="M98"/>
  <c r="AJ98"/>
  <c r="M99"/>
  <c r="AJ99"/>
  <c r="M97"/>
  <c r="AJ97"/>
  <c r="M96"/>
  <c r="AJ96"/>
  <c r="V96"/>
  <c r="AY96"/>
  <c r="M95"/>
  <c r="AJ95"/>
  <c r="M92"/>
  <c r="AJ92"/>
  <c r="M94"/>
  <c r="AJ94"/>
  <c r="M91"/>
  <c r="AJ91"/>
  <c r="M93"/>
  <c r="AJ93"/>
  <c r="M89"/>
  <c r="AJ89"/>
  <c r="M90"/>
  <c r="AJ90"/>
  <c r="M88"/>
  <c r="AJ88"/>
  <c r="M86"/>
  <c r="AJ86"/>
  <c r="M87"/>
  <c r="AJ87"/>
  <c r="M85"/>
  <c r="AJ85"/>
  <c r="M84"/>
  <c r="AJ84"/>
  <c r="M82"/>
  <c r="AJ82"/>
  <c r="M81"/>
  <c r="AJ81"/>
  <c r="M78"/>
  <c r="AJ78"/>
  <c r="M80"/>
  <c r="AJ80"/>
  <c r="M77"/>
  <c r="AJ77"/>
  <c r="M79"/>
  <c r="AJ79"/>
  <c r="M76"/>
  <c r="AJ76"/>
  <c r="M75"/>
  <c r="AJ75"/>
  <c r="M71"/>
  <c r="AJ71"/>
  <c r="M74"/>
  <c r="AJ74"/>
  <c r="M72"/>
  <c r="AJ72"/>
  <c r="M73"/>
  <c r="AJ73"/>
  <c r="M68"/>
  <c r="AJ68"/>
  <c r="M70"/>
  <c r="AJ70"/>
  <c r="M67"/>
  <c r="AJ67"/>
  <c r="M69"/>
  <c r="AJ69"/>
  <c r="V69"/>
  <c r="M66"/>
  <c r="AJ66"/>
  <c r="M64"/>
  <c r="AJ64"/>
  <c r="M65"/>
  <c r="AJ65"/>
  <c r="M62"/>
  <c r="AJ62"/>
  <c r="M63"/>
  <c r="AJ63"/>
  <c r="M59"/>
  <c r="AJ59"/>
  <c r="M58"/>
  <c r="AJ58"/>
  <c r="M61"/>
  <c r="AJ61"/>
  <c r="M60"/>
  <c r="AJ60"/>
  <c r="M57"/>
  <c r="AJ57"/>
  <c r="M56"/>
  <c r="AJ56"/>
  <c r="V56"/>
  <c r="M55"/>
  <c r="AJ55"/>
  <c r="M54"/>
  <c r="AJ54"/>
  <c r="M53"/>
  <c r="AJ53"/>
  <c r="M52"/>
  <c r="AJ52"/>
  <c r="M51"/>
  <c r="AJ51"/>
  <c r="M50"/>
  <c r="AJ50"/>
  <c r="M49"/>
  <c r="AJ49"/>
  <c r="M48"/>
  <c r="AJ48"/>
  <c r="M47"/>
  <c r="AJ47"/>
  <c r="M45"/>
  <c r="AJ45"/>
  <c r="M46"/>
  <c r="AJ46"/>
  <c r="M44"/>
  <c r="AJ44"/>
  <c r="M41"/>
  <c r="AJ41"/>
  <c r="M43"/>
  <c r="AJ43"/>
  <c r="M42"/>
  <c r="AJ42"/>
  <c r="M40"/>
  <c r="AJ40"/>
  <c r="M38"/>
  <c r="AJ38"/>
  <c r="M39"/>
  <c r="AJ39"/>
  <c r="V39"/>
  <c r="M37"/>
  <c r="AJ37"/>
  <c r="M36"/>
  <c r="AJ36"/>
  <c r="M34"/>
  <c r="AJ34"/>
  <c r="M33"/>
  <c r="AJ33"/>
  <c r="V33"/>
  <c r="M32"/>
  <c r="AJ32"/>
  <c r="M35"/>
  <c r="AJ35"/>
  <c r="M31"/>
  <c r="AJ31"/>
  <c r="M30"/>
  <c r="AJ30"/>
  <c r="V30"/>
  <c r="M29"/>
  <c r="AJ29"/>
  <c r="M28"/>
  <c r="AJ28"/>
  <c r="M27"/>
  <c r="AJ27"/>
  <c r="M26"/>
  <c r="AJ26"/>
  <c r="V26"/>
  <c r="M25"/>
  <c r="AJ25"/>
  <c r="M24"/>
  <c r="AJ24"/>
  <c r="M23"/>
  <c r="AJ23"/>
  <c r="M22"/>
  <c r="AJ22"/>
  <c r="M21"/>
  <c r="AJ21"/>
  <c r="M18"/>
  <c r="AJ18"/>
  <c r="M20"/>
  <c r="AJ20"/>
  <c r="M17"/>
  <c r="AJ17"/>
  <c r="M19"/>
  <c r="AJ19"/>
  <c r="M16"/>
  <c r="AJ16"/>
  <c r="M15"/>
  <c r="AJ15"/>
  <c r="M13"/>
  <c r="AJ13"/>
  <c r="M14"/>
  <c r="AJ14"/>
  <c r="M12"/>
  <c r="AJ12"/>
  <c r="M9"/>
  <c r="AJ9"/>
  <c r="M11"/>
  <c r="AJ11"/>
  <c r="V11"/>
  <c r="AY11"/>
  <c r="M8"/>
  <c r="AJ8"/>
  <c r="M10"/>
  <c r="AJ10"/>
  <c r="M7"/>
  <c r="AJ7"/>
  <c r="M4"/>
  <c r="AJ4"/>
  <c r="M6"/>
  <c r="AJ6"/>
  <c r="M3"/>
  <c r="AJ3"/>
  <c r="M5"/>
  <c r="AJ5"/>
  <c r="M2"/>
  <c r="AJ2"/>
  <c r="V68"/>
  <c r="V394"/>
  <c r="V452"/>
  <c r="V154"/>
  <c r="V240"/>
  <c r="V255"/>
  <c r="AY255"/>
  <c r="V157"/>
  <c r="V164"/>
  <c r="V158"/>
  <c r="V262"/>
  <c r="V294"/>
  <c r="V420"/>
  <c r="V475"/>
  <c r="AY475"/>
  <c r="U355"/>
  <c r="V264"/>
  <c r="V278"/>
  <c r="V284"/>
  <c r="AY284"/>
  <c r="V330"/>
  <c r="V424"/>
  <c r="V480"/>
  <c r="AY480"/>
  <c r="V514"/>
  <c r="V109"/>
  <c r="V121"/>
  <c r="V244"/>
  <c r="V383"/>
  <c r="V414"/>
  <c r="V544"/>
  <c r="AY544"/>
  <c r="V102"/>
  <c r="V167"/>
  <c r="V155"/>
  <c r="AY155"/>
  <c r="V16"/>
  <c r="AY16"/>
  <c r="V20"/>
  <c r="V63"/>
  <c r="V89"/>
  <c r="V251"/>
  <c r="AY251"/>
  <c r="V271"/>
  <c r="V351"/>
  <c r="AS351"/>
  <c r="V415"/>
  <c r="V48"/>
  <c r="AY48"/>
  <c r="V88"/>
  <c r="V301"/>
  <c r="V306"/>
  <c r="AS306"/>
  <c r="V303"/>
  <c r="V139"/>
  <c r="V416"/>
  <c r="AY416"/>
  <c r="V541"/>
  <c r="V448"/>
  <c r="V286"/>
  <c r="V488"/>
  <c r="AY488"/>
  <c r="U335"/>
  <c r="V105"/>
  <c r="V150"/>
  <c r="V223"/>
  <c r="V232"/>
  <c r="AY232"/>
  <c r="V243"/>
  <c r="V162"/>
  <c r="V341"/>
  <c r="V376"/>
  <c r="AY376"/>
  <c r="V444"/>
  <c r="V484"/>
  <c r="U548"/>
  <c r="AX548"/>
  <c r="AQ548"/>
  <c r="V34"/>
  <c r="V145"/>
  <c r="V259"/>
  <c r="V347"/>
  <c r="AY347"/>
  <c r="U562"/>
  <c r="U496"/>
  <c r="U434"/>
  <c r="U400"/>
  <c r="AX400"/>
  <c r="AQ400"/>
  <c r="U161"/>
  <c r="AQ161"/>
  <c r="U126"/>
  <c r="V35"/>
  <c r="AU35"/>
  <c r="V60"/>
  <c r="V66"/>
  <c r="V78"/>
  <c r="V141"/>
  <c r="V229"/>
  <c r="V267"/>
  <c r="AY267"/>
  <c r="V285"/>
  <c r="V290"/>
  <c r="V312"/>
  <c r="AY312"/>
  <c r="V345"/>
  <c r="V367"/>
  <c r="V399"/>
  <c r="AY399"/>
  <c r="V432"/>
  <c r="AY432"/>
  <c r="V464"/>
  <c r="V497"/>
  <c r="U561"/>
  <c r="AQ561"/>
  <c r="U349"/>
  <c r="AQ349"/>
  <c r="U317"/>
  <c r="AQ317"/>
  <c r="U156"/>
  <c r="AX156"/>
  <c r="AQ156"/>
  <c r="U238"/>
  <c r="AQ238"/>
  <c r="V14"/>
  <c r="V237"/>
  <c r="V29"/>
  <c r="V51"/>
  <c r="AS51"/>
  <c r="V71"/>
  <c r="V79"/>
  <c r="AY79"/>
  <c r="V98"/>
  <c r="V245"/>
  <c r="V296"/>
  <c r="AY296"/>
  <c r="V331"/>
  <c r="AY331"/>
  <c r="V354"/>
  <c r="V380"/>
  <c r="V428"/>
  <c r="AY428"/>
  <c r="V492"/>
  <c r="V85"/>
  <c r="V107"/>
  <c r="V116"/>
  <c r="V231"/>
  <c r="AY231"/>
  <c r="V250"/>
  <c r="V275"/>
  <c r="V293"/>
  <c r="V307"/>
  <c r="AU307"/>
  <c r="V324"/>
  <c r="V377"/>
  <c r="U391"/>
  <c r="AX391"/>
  <c r="AQ391"/>
  <c r="U248"/>
  <c r="AQ248"/>
  <c r="U151"/>
  <c r="AX151"/>
  <c r="AQ151"/>
  <c r="U72"/>
  <c r="AQ72"/>
  <c r="U40"/>
  <c r="AQ40"/>
  <c r="V10"/>
  <c r="V114"/>
  <c r="V138"/>
  <c r="V136"/>
  <c r="AY136"/>
  <c r="V146"/>
  <c r="V149"/>
  <c r="V239"/>
  <c r="AY239"/>
  <c r="V160"/>
  <c r="AY160"/>
  <c r="V163"/>
  <c r="AY163"/>
  <c r="V372"/>
  <c r="V440"/>
  <c r="V504"/>
  <c r="AY504"/>
  <c r="V545"/>
  <c r="V564"/>
  <c r="U567"/>
  <c r="AQ567"/>
  <c r="U552"/>
  <c r="AQ552"/>
  <c r="U365"/>
  <c r="AQ365"/>
  <c r="U353"/>
  <c r="AQ353"/>
  <c r="U325"/>
  <c r="AQ325"/>
  <c r="U292"/>
  <c r="AQ292"/>
  <c r="U119"/>
  <c r="AX119"/>
  <c r="AQ119"/>
  <c r="U87"/>
  <c r="AQ87"/>
  <c r="U54"/>
  <c r="AQ54"/>
  <c r="V21"/>
  <c r="V41"/>
  <c r="V426"/>
  <c r="V490"/>
  <c r="V524"/>
  <c r="U539"/>
  <c r="U510"/>
  <c r="AQ510"/>
  <c r="U473"/>
  <c r="U441"/>
  <c r="AQ441"/>
  <c r="U409"/>
  <c r="U281"/>
  <c r="AQ281"/>
  <c r="V4"/>
  <c r="V27"/>
  <c r="AY27"/>
  <c r="V37"/>
  <c r="V61"/>
  <c r="V70"/>
  <c r="V93"/>
  <c r="V124"/>
  <c r="AY124"/>
  <c r="V142"/>
  <c r="V230"/>
  <c r="V246"/>
  <c r="V282"/>
  <c r="V291"/>
  <c r="AY291"/>
  <c r="V295"/>
  <c r="V315"/>
  <c r="AY315"/>
  <c r="V319"/>
  <c r="V328"/>
  <c r="V348"/>
  <c r="AY348"/>
  <c r="V390"/>
  <c r="V436"/>
  <c r="V500"/>
  <c r="V12"/>
  <c r="AY12"/>
  <c r="V18"/>
  <c r="V44"/>
  <c r="V52"/>
  <c r="V76"/>
  <c r="AY76"/>
  <c r="V83"/>
  <c r="AU83"/>
  <c r="V108"/>
  <c r="V123"/>
  <c r="AY123"/>
  <c r="V266"/>
  <c r="V375"/>
  <c r="V404"/>
  <c r="V412"/>
  <c r="AY412"/>
  <c r="V422"/>
  <c r="V429"/>
  <c r="V439"/>
  <c r="V470"/>
  <c r="V478"/>
  <c r="AS478"/>
  <c r="V486"/>
  <c r="V498"/>
  <c r="V503"/>
  <c r="V526"/>
  <c r="V536"/>
  <c r="V540"/>
  <c r="AY540"/>
  <c r="V550"/>
  <c r="V558"/>
  <c r="V566"/>
  <c r="U398"/>
  <c r="AQ398"/>
  <c r="U363"/>
  <c r="AQ363"/>
  <c r="U362"/>
  <c r="AQ362"/>
  <c r="U361"/>
  <c r="AQ361"/>
  <c r="U358"/>
  <c r="AQ358"/>
  <c r="U356"/>
  <c r="AQ356"/>
  <c r="U352"/>
  <c r="AX352"/>
  <c r="AQ352"/>
  <c r="U283"/>
  <c r="AQ283"/>
  <c r="U260"/>
  <c r="AQ260"/>
  <c r="U252"/>
  <c r="AQ252"/>
  <c r="U236"/>
  <c r="AX236"/>
  <c r="AQ236"/>
  <c r="U228"/>
  <c r="AQ228"/>
  <c r="U220"/>
  <c r="AX220"/>
  <c r="AQ220"/>
  <c r="U131"/>
  <c r="AQ131"/>
  <c r="U134"/>
  <c r="AQ134"/>
  <c r="U100"/>
  <c r="AX100"/>
  <c r="AQ100"/>
  <c r="U91"/>
  <c r="AQ91"/>
  <c r="U36"/>
  <c r="AQ36"/>
  <c r="U6"/>
  <c r="AQ6"/>
  <c r="V225"/>
  <c r="V247"/>
  <c r="V256"/>
  <c r="AY256"/>
  <c r="V276"/>
  <c r="V297"/>
  <c r="V304"/>
  <c r="AY304"/>
  <c r="V310"/>
  <c r="V318"/>
  <c r="V326"/>
  <c r="V329"/>
  <c r="V336"/>
  <c r="V340"/>
  <c r="V389"/>
  <c r="U234"/>
  <c r="AQ234"/>
  <c r="U137"/>
  <c r="U3"/>
  <c r="AX3"/>
  <c r="AQ3"/>
  <c r="V7"/>
  <c r="V8"/>
  <c r="AY8"/>
  <c r="V15"/>
  <c r="AY15"/>
  <c r="V19"/>
  <c r="AY19"/>
  <c r="V23"/>
  <c r="V32"/>
  <c r="V47"/>
  <c r="AY47"/>
  <c r="V55"/>
  <c r="V62"/>
  <c r="V64"/>
  <c r="V74"/>
  <c r="V81"/>
  <c r="V90"/>
  <c r="V95"/>
  <c r="AY95"/>
  <c r="V97"/>
  <c r="V106"/>
  <c r="V104"/>
  <c r="AY104"/>
  <c r="V111"/>
  <c r="V118"/>
  <c r="V128"/>
  <c r="AY128"/>
  <c r="V222"/>
  <c r="V257"/>
  <c r="V269"/>
  <c r="U461"/>
  <c r="V406"/>
  <c r="U406"/>
  <c r="AQ406"/>
  <c r="V373"/>
  <c r="U373"/>
  <c r="AQ569"/>
  <c r="V569"/>
  <c r="U559"/>
  <c r="AQ559"/>
  <c r="V559"/>
  <c r="U551"/>
  <c r="AQ551"/>
  <c r="U547"/>
  <c r="V547"/>
  <c r="U534"/>
  <c r="AQ534"/>
  <c r="V534"/>
  <c r="V527"/>
  <c r="U520"/>
  <c r="U508"/>
  <c r="U494"/>
  <c r="AQ494"/>
  <c r="V494"/>
  <c r="U487"/>
  <c r="AQ487"/>
  <c r="V487"/>
  <c r="AY487"/>
  <c r="U479"/>
  <c r="AX479"/>
  <c r="AQ479"/>
  <c r="V479"/>
  <c r="AY479"/>
  <c r="U477"/>
  <c r="AQ477"/>
  <c r="V477"/>
  <c r="V463"/>
  <c r="AS463"/>
  <c r="U455"/>
  <c r="U447"/>
  <c r="AX447"/>
  <c r="AQ447"/>
  <c r="AQ438"/>
  <c r="V438"/>
  <c r="U431"/>
  <c r="AX431"/>
  <c r="AQ431"/>
  <c r="V431"/>
  <c r="U423"/>
  <c r="V423"/>
  <c r="AY423"/>
  <c r="U417"/>
  <c r="V417"/>
  <c r="U407"/>
  <c r="AQ407"/>
  <c r="V407"/>
  <c r="AS407"/>
  <c r="V573"/>
  <c r="U573"/>
  <c r="AQ573"/>
  <c r="V557"/>
  <c r="U557"/>
  <c r="AQ557"/>
  <c r="V542"/>
  <c r="U542"/>
  <c r="U525"/>
  <c r="V493"/>
  <c r="U493"/>
  <c r="AQ493"/>
  <c r="V476"/>
  <c r="U476"/>
  <c r="U453"/>
  <c r="V421"/>
  <c r="U421"/>
  <c r="AQ421"/>
  <c r="V388"/>
  <c r="U388"/>
  <c r="AX388"/>
  <c r="AQ388"/>
  <c r="U572"/>
  <c r="V572"/>
  <c r="AY572"/>
  <c r="AQ563"/>
  <c r="V563"/>
  <c r="U554"/>
  <c r="AQ554"/>
  <c r="V554"/>
  <c r="U549"/>
  <c r="U538"/>
  <c r="AQ538"/>
  <c r="V538"/>
  <c r="AS538"/>
  <c r="U532"/>
  <c r="AX532"/>
  <c r="AQ532"/>
  <c r="V532"/>
  <c r="V522"/>
  <c r="U518"/>
  <c r="U511"/>
  <c r="AT511"/>
  <c r="AQ511"/>
  <c r="V499"/>
  <c r="U491"/>
  <c r="AX491"/>
  <c r="AQ491"/>
  <c r="V491"/>
  <c r="AY491"/>
  <c r="U483"/>
  <c r="V483"/>
  <c r="U474"/>
  <c r="V474"/>
  <c r="AS474"/>
  <c r="U467"/>
  <c r="AX467"/>
  <c r="AQ467"/>
  <c r="V467"/>
  <c r="AY467"/>
  <c r="V459"/>
  <c r="U451"/>
  <c r="U443"/>
  <c r="AQ435"/>
  <c r="V435"/>
  <c r="AY435"/>
  <c r="U427"/>
  <c r="AX427"/>
  <c r="AQ427"/>
  <c r="V427"/>
  <c r="U419"/>
  <c r="V419"/>
  <c r="U413"/>
  <c r="AQ413"/>
  <c r="V413"/>
  <c r="AQ287"/>
  <c r="V287"/>
  <c r="V279"/>
  <c r="U272"/>
  <c r="U265"/>
  <c r="V265"/>
  <c r="AQ166"/>
  <c r="V166"/>
  <c r="U168"/>
  <c r="AQ168"/>
  <c r="V168"/>
  <c r="U258"/>
  <c r="V258"/>
  <c r="U249"/>
  <c r="AQ241"/>
  <c r="V241"/>
  <c r="V233"/>
  <c r="U226"/>
  <c r="U152"/>
  <c r="V152"/>
  <c r="AY152"/>
  <c r="AQ143"/>
  <c r="V143"/>
  <c r="V140"/>
  <c r="U129"/>
  <c r="V565"/>
  <c r="U565"/>
  <c r="U546"/>
  <c r="AQ546"/>
  <c r="V533"/>
  <c r="U533"/>
  <c r="AQ533"/>
  <c r="V516"/>
  <c r="V485"/>
  <c r="U485"/>
  <c r="V469"/>
  <c r="U469"/>
  <c r="AQ469"/>
  <c r="V445"/>
  <c r="V430"/>
  <c r="U430"/>
  <c r="V411"/>
  <c r="AY411"/>
  <c r="U411"/>
  <c r="AQ411"/>
  <c r="V382"/>
  <c r="U382"/>
  <c r="AQ382"/>
  <c r="V570"/>
  <c r="U570"/>
  <c r="V560"/>
  <c r="AY560"/>
  <c r="U560"/>
  <c r="V543"/>
  <c r="AS543"/>
  <c r="V537"/>
  <c r="U537"/>
  <c r="U530"/>
  <c r="V513"/>
  <c r="V505"/>
  <c r="V495"/>
  <c r="AY495"/>
  <c r="U495"/>
  <c r="AT495"/>
  <c r="AQ495"/>
  <c r="V489"/>
  <c r="U489"/>
  <c r="AQ489"/>
  <c r="V481"/>
  <c r="U481"/>
  <c r="AQ481"/>
  <c r="V472"/>
  <c r="U472"/>
  <c r="U465"/>
  <c r="AQ465"/>
  <c r="V449"/>
  <c r="V442"/>
  <c r="U442"/>
  <c r="V433"/>
  <c r="U433"/>
  <c r="V425"/>
  <c r="U425"/>
  <c r="AQ425"/>
  <c r="V418"/>
  <c r="U418"/>
  <c r="AQ418"/>
  <c r="V410"/>
  <c r="U410"/>
  <c r="V402"/>
  <c r="U402"/>
  <c r="AQ402"/>
  <c r="V384"/>
  <c r="V379"/>
  <c r="AY379"/>
  <c r="U379"/>
  <c r="V369"/>
  <c r="U369"/>
  <c r="V371"/>
  <c r="V378"/>
  <c r="V385"/>
  <c r="V395"/>
  <c r="AY395"/>
  <c r="AR413"/>
  <c r="AR65"/>
  <c r="AR520"/>
  <c r="R2" i="58"/>
  <c r="W5"/>
  <c r="X4"/>
  <c r="AX570" i="3"/>
  <c r="AT570"/>
  <c r="AV570"/>
  <c r="AQ570"/>
  <c r="AY459"/>
  <c r="AS459"/>
  <c r="AU459"/>
  <c r="AY32"/>
  <c r="AU32"/>
  <c r="AS32"/>
  <c r="AY536"/>
  <c r="AS536"/>
  <c r="AU536"/>
  <c r="AW536"/>
  <c r="AY367"/>
  <c r="AU367"/>
  <c r="AS367"/>
  <c r="AY285"/>
  <c r="AU285"/>
  <c r="AW285"/>
  <c r="AS285"/>
  <c r="AQ471"/>
  <c r="AX471"/>
  <c r="AT471"/>
  <c r="AX380"/>
  <c r="AQ380"/>
  <c r="AT380"/>
  <c r="AQ264"/>
  <c r="AX264"/>
  <c r="AT264"/>
  <c r="AY410"/>
  <c r="AU410"/>
  <c r="AW410"/>
  <c r="AS410"/>
  <c r="AX485"/>
  <c r="AT485"/>
  <c r="AQ485"/>
  <c r="AX249"/>
  <c r="AT249"/>
  <c r="AQ249"/>
  <c r="AX518"/>
  <c r="AT518"/>
  <c r="AV518"/>
  <c r="AQ518"/>
  <c r="AX549"/>
  <c r="AT549"/>
  <c r="AV549"/>
  <c r="AQ549"/>
  <c r="AU563"/>
  <c r="AW563"/>
  <c r="AY563"/>
  <c r="AS563"/>
  <c r="AX525"/>
  <c r="AT525"/>
  <c r="AV525"/>
  <c r="AQ525"/>
  <c r="AX508"/>
  <c r="AT508"/>
  <c r="AQ508"/>
  <c r="AY55"/>
  <c r="AU55"/>
  <c r="AS55"/>
  <c r="AY336"/>
  <c r="AS336"/>
  <c r="AU336"/>
  <c r="AW336"/>
  <c r="AY310"/>
  <c r="AU310"/>
  <c r="AS310"/>
  <c r="AY500"/>
  <c r="AU500"/>
  <c r="AS500"/>
  <c r="AX539"/>
  <c r="AT539"/>
  <c r="AV539"/>
  <c r="AQ539"/>
  <c r="AY41"/>
  <c r="AU41"/>
  <c r="AS41"/>
  <c r="AY564"/>
  <c r="AU564"/>
  <c r="AW564"/>
  <c r="AS564"/>
  <c r="AY107"/>
  <c r="AU107"/>
  <c r="AW107"/>
  <c r="AS107"/>
  <c r="AQ496"/>
  <c r="AX496"/>
  <c r="AT496"/>
  <c r="AY139"/>
  <c r="AS139"/>
  <c r="AU139"/>
  <c r="AY561"/>
  <c r="AU561"/>
  <c r="AW561"/>
  <c r="AS561"/>
  <c r="AY171"/>
  <c r="AU171"/>
  <c r="AW171"/>
  <c r="AS171"/>
  <c r="AY126"/>
  <c r="AU126"/>
  <c r="AS126"/>
  <c r="AY117"/>
  <c r="AU117"/>
  <c r="AW117"/>
  <c r="AS117"/>
  <c r="AX108"/>
  <c r="AQ108"/>
  <c r="AT108"/>
  <c r="AX38"/>
  <c r="AT38"/>
  <c r="AQ38"/>
  <c r="U177"/>
  <c r="V177"/>
  <c r="AY481"/>
  <c r="AU481"/>
  <c r="AS481"/>
  <c r="AY382"/>
  <c r="AU382"/>
  <c r="AW382"/>
  <c r="AS382"/>
  <c r="AX129"/>
  <c r="AT129"/>
  <c r="AV129"/>
  <c r="AQ129"/>
  <c r="AY257"/>
  <c r="AU257"/>
  <c r="AS257"/>
  <c r="AY111"/>
  <c r="AU111"/>
  <c r="AS111"/>
  <c r="AY566"/>
  <c r="AU566"/>
  <c r="AW566"/>
  <c r="AS566"/>
  <c r="AY497"/>
  <c r="AU497"/>
  <c r="AS497"/>
  <c r="AX126"/>
  <c r="AT126"/>
  <c r="AQ126"/>
  <c r="AX285"/>
  <c r="AT285"/>
  <c r="AV285"/>
  <c r="AQ285"/>
  <c r="AX433"/>
  <c r="AT433"/>
  <c r="AQ433"/>
  <c r="AY449"/>
  <c r="AU449"/>
  <c r="AW449"/>
  <c r="AS449"/>
  <c r="AX530"/>
  <c r="AT530"/>
  <c r="AV530"/>
  <c r="AQ530"/>
  <c r="AY279"/>
  <c r="AU279"/>
  <c r="AS279"/>
  <c r="AY427"/>
  <c r="AU427"/>
  <c r="AS427"/>
  <c r="AX572"/>
  <c r="AT572"/>
  <c r="AQ572"/>
  <c r="AQ423"/>
  <c r="AX423"/>
  <c r="AT423"/>
  <c r="AY438"/>
  <c r="AU438"/>
  <c r="AS438"/>
  <c r="AQ455"/>
  <c r="AT455"/>
  <c r="AV455"/>
  <c r="AX455"/>
  <c r="AX547"/>
  <c r="AT547"/>
  <c r="AQ547"/>
  <c r="AY373"/>
  <c r="AU373"/>
  <c r="AS373"/>
  <c r="AY276"/>
  <c r="AU276"/>
  <c r="AS276"/>
  <c r="AY295"/>
  <c r="AU295"/>
  <c r="AS295"/>
  <c r="AY230"/>
  <c r="AU230"/>
  <c r="AW230"/>
  <c r="AS230"/>
  <c r="AY70"/>
  <c r="AU70"/>
  <c r="AW70"/>
  <c r="AS70"/>
  <c r="AY4"/>
  <c r="AU4"/>
  <c r="AS4"/>
  <c r="AY440"/>
  <c r="AS440"/>
  <c r="AU440"/>
  <c r="AY138"/>
  <c r="AU138"/>
  <c r="AS138"/>
  <c r="AY341"/>
  <c r="AU341"/>
  <c r="AS341"/>
  <c r="AY223"/>
  <c r="AU223"/>
  <c r="AW223"/>
  <c r="AS223"/>
  <c r="AX531"/>
  <c r="AT531"/>
  <c r="AQ531"/>
  <c r="AX505"/>
  <c r="AT505"/>
  <c r="AV505"/>
  <c r="AQ505"/>
  <c r="AY501"/>
  <c r="AU501"/>
  <c r="AW501"/>
  <c r="AS501"/>
  <c r="AX403"/>
  <c r="AT403"/>
  <c r="AQ403"/>
  <c r="AX351"/>
  <c r="AQ351"/>
  <c r="AT351"/>
  <c r="AV351"/>
  <c r="AQ247"/>
  <c r="AT247"/>
  <c r="AV247"/>
  <c r="AX247"/>
  <c r="AX235"/>
  <c r="AT235"/>
  <c r="AQ235"/>
  <c r="AX148"/>
  <c r="AQ148"/>
  <c r="AT148"/>
  <c r="AQ472"/>
  <c r="AX472"/>
  <c r="AT472"/>
  <c r="AY516"/>
  <c r="AU516"/>
  <c r="AS516"/>
  <c r="AX453"/>
  <c r="AT453"/>
  <c r="AQ453"/>
  <c r="AX137"/>
  <c r="AT137"/>
  <c r="AQ137"/>
  <c r="AX409"/>
  <c r="AT409"/>
  <c r="AQ409"/>
  <c r="AY237"/>
  <c r="AU237"/>
  <c r="AS237"/>
  <c r="AX335"/>
  <c r="AQ335"/>
  <c r="AT335"/>
  <c r="AY370"/>
  <c r="AU370"/>
  <c r="AS370"/>
  <c r="AX379"/>
  <c r="AT379"/>
  <c r="AV379"/>
  <c r="AQ379"/>
  <c r="AY505"/>
  <c r="AU505"/>
  <c r="AW505"/>
  <c r="AS505"/>
  <c r="AY233"/>
  <c r="AU233"/>
  <c r="AW233"/>
  <c r="AS233"/>
  <c r="AX483"/>
  <c r="AT483"/>
  <c r="AV483"/>
  <c r="AQ483"/>
  <c r="AS499"/>
  <c r="AU499"/>
  <c r="AY499"/>
  <c r="AY439"/>
  <c r="AU439"/>
  <c r="AW439"/>
  <c r="AS439"/>
  <c r="AY404"/>
  <c r="AU404"/>
  <c r="AS404"/>
  <c r="AU108"/>
  <c r="AS108"/>
  <c r="AY108"/>
  <c r="AU44"/>
  <c r="AS44"/>
  <c r="AY44"/>
  <c r="AX473"/>
  <c r="AT473"/>
  <c r="AQ473"/>
  <c r="AY250"/>
  <c r="AU250"/>
  <c r="AS250"/>
  <c r="AY448"/>
  <c r="AS448"/>
  <c r="AU448"/>
  <c r="AX366"/>
  <c r="AT366"/>
  <c r="AV366"/>
  <c r="AQ366"/>
  <c r="AY358"/>
  <c r="AU358"/>
  <c r="AS358"/>
  <c r="AX326"/>
  <c r="AT326"/>
  <c r="AQ326"/>
  <c r="AX155"/>
  <c r="AT155"/>
  <c r="AQ155"/>
  <c r="AX227"/>
  <c r="AT227"/>
  <c r="AQ227"/>
  <c r="AX86"/>
  <c r="AT86"/>
  <c r="AQ86"/>
  <c r="AX17"/>
  <c r="AT17"/>
  <c r="AQ17"/>
  <c r="AQ7"/>
  <c r="AX7"/>
  <c r="AT7"/>
  <c r="AY385"/>
  <c r="AU385"/>
  <c r="AS385"/>
  <c r="AX369"/>
  <c r="AT369"/>
  <c r="AV369"/>
  <c r="AY384"/>
  <c r="AS384"/>
  <c r="AU384"/>
  <c r="AX442"/>
  <c r="AT442"/>
  <c r="AV442"/>
  <c r="AQ442"/>
  <c r="AY537"/>
  <c r="AU537"/>
  <c r="AS537"/>
  <c r="AX560"/>
  <c r="AT560"/>
  <c r="AY430"/>
  <c r="AU430"/>
  <c r="AS430"/>
  <c r="AX565"/>
  <c r="AT565"/>
  <c r="AQ565"/>
  <c r="AY143"/>
  <c r="AU143"/>
  <c r="AS143"/>
  <c r="AX152"/>
  <c r="AT152"/>
  <c r="AX258"/>
  <c r="AT258"/>
  <c r="AV258"/>
  <c r="AQ258"/>
  <c r="AY166"/>
  <c r="AU166"/>
  <c r="AS166"/>
  <c r="AX265"/>
  <c r="AT265"/>
  <c r="AV265"/>
  <c r="AX443"/>
  <c r="AT443"/>
  <c r="AX474"/>
  <c r="AT474"/>
  <c r="AY532"/>
  <c r="AU532"/>
  <c r="AW532"/>
  <c r="AS532"/>
  <c r="AU476"/>
  <c r="AS476"/>
  <c r="AY476"/>
  <c r="AY542"/>
  <c r="AU542"/>
  <c r="AW542"/>
  <c r="AS542"/>
  <c r="AX417"/>
  <c r="AT417"/>
  <c r="AY477"/>
  <c r="AU477"/>
  <c r="AS477"/>
  <c r="AY494"/>
  <c r="AU494"/>
  <c r="AS494"/>
  <c r="AY527"/>
  <c r="AU527"/>
  <c r="AY559"/>
  <c r="AU559"/>
  <c r="AX461"/>
  <c r="AT461"/>
  <c r="AV461"/>
  <c r="AY106"/>
  <c r="AU106"/>
  <c r="AS106"/>
  <c r="AY64"/>
  <c r="AU64"/>
  <c r="AS64"/>
  <c r="AY389"/>
  <c r="AU389"/>
  <c r="AW389"/>
  <c r="AS389"/>
  <c r="AY326"/>
  <c r="AU326"/>
  <c r="AS326"/>
  <c r="AY247"/>
  <c r="AU247"/>
  <c r="AW247"/>
  <c r="AS247"/>
  <c r="AY503"/>
  <c r="AU503"/>
  <c r="AW503"/>
  <c r="AY470"/>
  <c r="AU470"/>
  <c r="AS470"/>
  <c r="AY319"/>
  <c r="AU319"/>
  <c r="AY490"/>
  <c r="AU490"/>
  <c r="AS490"/>
  <c r="AY146"/>
  <c r="AU146"/>
  <c r="AS146"/>
  <c r="AY293"/>
  <c r="AU293"/>
  <c r="AW293"/>
  <c r="AS293"/>
  <c r="AY354"/>
  <c r="AU354"/>
  <c r="AS354"/>
  <c r="AY229"/>
  <c r="AU229"/>
  <c r="AS229"/>
  <c r="AU60"/>
  <c r="AS60"/>
  <c r="AY60"/>
  <c r="AX434"/>
  <c r="AT434"/>
  <c r="AV434"/>
  <c r="AQ434"/>
  <c r="AX562"/>
  <c r="AT562"/>
  <c r="AQ562"/>
  <c r="AY34"/>
  <c r="AU34"/>
  <c r="AS34"/>
  <c r="AU444"/>
  <c r="AW444"/>
  <c r="AS444"/>
  <c r="AY444"/>
  <c r="AY286"/>
  <c r="AU286"/>
  <c r="AS286"/>
  <c r="AY271"/>
  <c r="AU271"/>
  <c r="AS271"/>
  <c r="AY244"/>
  <c r="AU244"/>
  <c r="AS244"/>
  <c r="AY294"/>
  <c r="AU294"/>
  <c r="AS294"/>
  <c r="AY452"/>
  <c r="AU452"/>
  <c r="AW452"/>
  <c r="AS452"/>
  <c r="AY39"/>
  <c r="AU39"/>
  <c r="AW39"/>
  <c r="AS39"/>
  <c r="AY69"/>
  <c r="AU69"/>
  <c r="AS69"/>
  <c r="AY113"/>
  <c r="AU113"/>
  <c r="AW113"/>
  <c r="AS113"/>
  <c r="AY125"/>
  <c r="AU125"/>
  <c r="AS125"/>
  <c r="AY359"/>
  <c r="AU359"/>
  <c r="AY456"/>
  <c r="AS456"/>
  <c r="AU456"/>
  <c r="AY482"/>
  <c r="AU482"/>
  <c r="AS482"/>
  <c r="AX571"/>
  <c r="AT571"/>
  <c r="AQ571"/>
  <c r="AY562"/>
  <c r="AU562"/>
  <c r="AS562"/>
  <c r="V553"/>
  <c r="U553"/>
  <c r="AY551"/>
  <c r="AU551"/>
  <c r="AW551"/>
  <c r="AY546"/>
  <c r="AU546"/>
  <c r="AS546"/>
  <c r="AY549"/>
  <c r="AU549"/>
  <c r="AW549"/>
  <c r="AS549"/>
  <c r="AY535"/>
  <c r="AU535"/>
  <c r="V529"/>
  <c r="U529"/>
  <c r="AX526"/>
  <c r="AT526"/>
  <c r="AQ526"/>
  <c r="AX524"/>
  <c r="AT524"/>
  <c r="AQ524"/>
  <c r="U517"/>
  <c r="V517"/>
  <c r="AX514"/>
  <c r="AT514"/>
  <c r="AQ514"/>
  <c r="U507"/>
  <c r="V507"/>
  <c r="AX470"/>
  <c r="AT470"/>
  <c r="AQ470"/>
  <c r="AY468"/>
  <c r="AU468"/>
  <c r="AS468"/>
  <c r="AX464"/>
  <c r="AT464"/>
  <c r="AV464"/>
  <c r="AQ464"/>
  <c r="U460"/>
  <c r="V460"/>
  <c r="AX456"/>
  <c r="AT456"/>
  <c r="AQ456"/>
  <c r="AX452"/>
  <c r="AT452"/>
  <c r="AV452"/>
  <c r="AQ452"/>
  <c r="AT448"/>
  <c r="AX448"/>
  <c r="AQ448"/>
  <c r="AX444"/>
  <c r="AT444"/>
  <c r="AV444"/>
  <c r="AQ444"/>
  <c r="AX438"/>
  <c r="AT438"/>
  <c r="V437"/>
  <c r="U437"/>
  <c r="AX435"/>
  <c r="AT435"/>
  <c r="AY409"/>
  <c r="AU409"/>
  <c r="AS409"/>
  <c r="AY408"/>
  <c r="AS408"/>
  <c r="AU408"/>
  <c r="AY400"/>
  <c r="AS400"/>
  <c r="AU400"/>
  <c r="AX392"/>
  <c r="AT392"/>
  <c r="AQ392"/>
  <c r="AX385"/>
  <c r="AT385"/>
  <c r="AQ385"/>
  <c r="AT384"/>
  <c r="AX384"/>
  <c r="AQ384"/>
  <c r="AQ368"/>
  <c r="AT368"/>
  <c r="AV368"/>
  <c r="AX368"/>
  <c r="AY361"/>
  <c r="AU361"/>
  <c r="AS361"/>
  <c r="AX357"/>
  <c r="AT357"/>
  <c r="AV357"/>
  <c r="AQ357"/>
  <c r="AY353"/>
  <c r="AU353"/>
  <c r="AS353"/>
  <c r="AX347"/>
  <c r="AT347"/>
  <c r="AQ347"/>
  <c r="AX339"/>
  <c r="AT339"/>
  <c r="AQ339"/>
  <c r="AX337"/>
  <c r="AT337"/>
  <c r="AQ337"/>
  <c r="AX331"/>
  <c r="AT331"/>
  <c r="AX330"/>
  <c r="AT330"/>
  <c r="AV330"/>
  <c r="AQ330"/>
  <c r="AX324"/>
  <c r="AT324"/>
  <c r="U323"/>
  <c r="V323"/>
  <c r="AY322"/>
  <c r="AU322"/>
  <c r="AS322"/>
  <c r="AX314"/>
  <c r="AT314"/>
  <c r="AQ314"/>
  <c r="AX309"/>
  <c r="AT309"/>
  <c r="AQ309"/>
  <c r="AX305"/>
  <c r="AT305"/>
  <c r="AV305"/>
  <c r="AQ305"/>
  <c r="U299"/>
  <c r="V299"/>
  <c r="AX290"/>
  <c r="AT290"/>
  <c r="AX291"/>
  <c r="AT291"/>
  <c r="AV291"/>
  <c r="AQ291"/>
  <c r="V280"/>
  <c r="U280"/>
  <c r="AX274"/>
  <c r="AT274"/>
  <c r="AQ274"/>
  <c r="AX270"/>
  <c r="AT270"/>
  <c r="AV270"/>
  <c r="AQ270"/>
  <c r="AY161"/>
  <c r="AU161"/>
  <c r="AS161"/>
  <c r="AX257"/>
  <c r="AT257"/>
  <c r="AQ257"/>
  <c r="AX250"/>
  <c r="AT250"/>
  <c r="AQ250"/>
  <c r="AY249"/>
  <c r="AU249"/>
  <c r="AS249"/>
  <c r="AX245"/>
  <c r="AT245"/>
  <c r="AQ245"/>
  <c r="AT240"/>
  <c r="AX240"/>
  <c r="AQ240"/>
  <c r="AY238"/>
  <c r="AU238"/>
  <c r="AS238"/>
  <c r="AX229"/>
  <c r="AT229"/>
  <c r="AQ229"/>
  <c r="AY226"/>
  <c r="AU226"/>
  <c r="AW226"/>
  <c r="AS226"/>
  <c r="AX221"/>
  <c r="AT221"/>
  <c r="AQ221"/>
  <c r="AY151"/>
  <c r="AU151"/>
  <c r="AS151"/>
  <c r="AX142"/>
  <c r="AT142"/>
  <c r="AX141"/>
  <c r="AT141"/>
  <c r="AQ141"/>
  <c r="AY130"/>
  <c r="AU130"/>
  <c r="AS130"/>
  <c r="AX139"/>
  <c r="AT139"/>
  <c r="U135"/>
  <c r="V135"/>
  <c r="AY133"/>
  <c r="AU133"/>
  <c r="AW133"/>
  <c r="AS133"/>
  <c r="AX121"/>
  <c r="AT121"/>
  <c r="AQ121"/>
  <c r="U110"/>
  <c r="V110"/>
  <c r="V103"/>
  <c r="U103"/>
  <c r="AY101"/>
  <c r="AU101"/>
  <c r="AW101"/>
  <c r="AS101"/>
  <c r="AX98"/>
  <c r="AT98"/>
  <c r="AX97"/>
  <c r="AT97"/>
  <c r="AQ97"/>
  <c r="AU92"/>
  <c r="AS92"/>
  <c r="AY92"/>
  <c r="AX93"/>
  <c r="AT93"/>
  <c r="AQ93"/>
  <c r="AX84"/>
  <c r="AQ84"/>
  <c r="AT84"/>
  <c r="AV84"/>
  <c r="AX76"/>
  <c r="AT76"/>
  <c r="AY72"/>
  <c r="AU72"/>
  <c r="AS72"/>
  <c r="AQ64"/>
  <c r="AT64"/>
  <c r="AX64"/>
  <c r="AX60"/>
  <c r="AT60"/>
  <c r="AX56"/>
  <c r="AT56"/>
  <c r="AV56"/>
  <c r="AQ56"/>
  <c r="AY54"/>
  <c r="AU54"/>
  <c r="AW54"/>
  <c r="AS54"/>
  <c r="AX52"/>
  <c r="AT52"/>
  <c r="AV52"/>
  <c r="AX50"/>
  <c r="AT50"/>
  <c r="AQ50"/>
  <c r="AT48"/>
  <c r="AV48"/>
  <c r="AX48"/>
  <c r="AX45"/>
  <c r="AT45"/>
  <c r="AQ45"/>
  <c r="AX44"/>
  <c r="AT44"/>
  <c r="AX43"/>
  <c r="AT43"/>
  <c r="AV43"/>
  <c r="AQ43"/>
  <c r="AX34"/>
  <c r="AT34"/>
  <c r="AQ34"/>
  <c r="AT32"/>
  <c r="AX32"/>
  <c r="U31"/>
  <c r="V31"/>
  <c r="AX29"/>
  <c r="AT29"/>
  <c r="AV29"/>
  <c r="AX27"/>
  <c r="AT27"/>
  <c r="AV27"/>
  <c r="AX25"/>
  <c r="AT25"/>
  <c r="AV25"/>
  <c r="AQ25"/>
  <c r="AY9"/>
  <c r="AU9"/>
  <c r="AS9"/>
  <c r="AX5"/>
  <c r="AT5"/>
  <c r="AQ5"/>
  <c r="AX83"/>
  <c r="AT83"/>
  <c r="AY214"/>
  <c r="AU214"/>
  <c r="AS214"/>
  <c r="AY207"/>
  <c r="AU207"/>
  <c r="AS207"/>
  <c r="AY192"/>
  <c r="AU192"/>
  <c r="AS192"/>
  <c r="AY176"/>
  <c r="AU176"/>
  <c r="AS176"/>
  <c r="AY185"/>
  <c r="AU185"/>
  <c r="AS185"/>
  <c r="AY189"/>
  <c r="AU189"/>
  <c r="AS189"/>
  <c r="AX210"/>
  <c r="AT210"/>
  <c r="AV210"/>
  <c r="U208"/>
  <c r="V208"/>
  <c r="AY205"/>
  <c r="AU205"/>
  <c r="AW205"/>
  <c r="AS205"/>
  <c r="AX193"/>
  <c r="AT193"/>
  <c r="AQ193"/>
  <c r="AX201"/>
  <c r="AT201"/>
  <c r="U199"/>
  <c r="V199"/>
  <c r="AX174"/>
  <c r="AT174"/>
  <c r="AQ174"/>
  <c r="AX178"/>
  <c r="AT178"/>
  <c r="AQ178"/>
  <c r="U183"/>
  <c r="V183"/>
  <c r="AX188"/>
  <c r="AQ188"/>
  <c r="AT188"/>
  <c r="U501"/>
  <c r="V86"/>
  <c r="V403"/>
  <c r="V17"/>
  <c r="V458"/>
  <c r="V523"/>
  <c r="V148"/>
  <c r="V515"/>
  <c r="V450"/>
  <c r="V509"/>
  <c r="V242"/>
  <c r="AS503"/>
  <c r="AS435"/>
  <c r="AS203"/>
  <c r="AS59"/>
  <c r="AS27"/>
  <c r="AS11"/>
  <c r="AT551"/>
  <c r="AV551"/>
  <c r="AT527"/>
  <c r="AT415"/>
  <c r="AT391"/>
  <c r="AT279"/>
  <c r="AT223"/>
  <c r="AV223"/>
  <c r="AT151"/>
  <c r="AT111"/>
  <c r="AU491"/>
  <c r="AW491"/>
  <c r="AU435"/>
  <c r="AU395"/>
  <c r="AU347"/>
  <c r="AU219"/>
  <c r="AW219"/>
  <c r="AU131"/>
  <c r="AU91"/>
  <c r="AU43"/>
  <c r="AW43"/>
  <c r="AU19"/>
  <c r="AX543"/>
  <c r="AX511"/>
  <c r="AX487"/>
  <c r="AX295"/>
  <c r="AY307"/>
  <c r="AY179"/>
  <c r="AY83"/>
  <c r="AY35"/>
  <c r="AX402"/>
  <c r="AT402"/>
  <c r="AV402"/>
  <c r="AY472"/>
  <c r="AS472"/>
  <c r="AU472"/>
  <c r="AY513"/>
  <c r="AU513"/>
  <c r="AS513"/>
  <c r="AX537"/>
  <c r="AT537"/>
  <c r="AQ537"/>
  <c r="AY570"/>
  <c r="AU570"/>
  <c r="AW570"/>
  <c r="AS570"/>
  <c r="AX430"/>
  <c r="AT430"/>
  <c r="AQ430"/>
  <c r="AX546"/>
  <c r="AT546"/>
  <c r="AU140"/>
  <c r="AW140"/>
  <c r="AS140"/>
  <c r="AY140"/>
  <c r="AY241"/>
  <c r="AU241"/>
  <c r="AS241"/>
  <c r="AY287"/>
  <c r="AU287"/>
  <c r="AX413"/>
  <c r="AT413"/>
  <c r="AY522"/>
  <c r="AU522"/>
  <c r="AS522"/>
  <c r="AY554"/>
  <c r="AU554"/>
  <c r="AS554"/>
  <c r="AQ476"/>
  <c r="AX476"/>
  <c r="AT476"/>
  <c r="AY493"/>
  <c r="AU493"/>
  <c r="AW493"/>
  <c r="AS493"/>
  <c r="AX542"/>
  <c r="AT542"/>
  <c r="AV542"/>
  <c r="AQ542"/>
  <c r="AY557"/>
  <c r="AU557"/>
  <c r="AS557"/>
  <c r="AY407"/>
  <c r="AU407"/>
  <c r="AY431"/>
  <c r="AU431"/>
  <c r="AW431"/>
  <c r="AY463"/>
  <c r="AU463"/>
  <c r="AQ520"/>
  <c r="AX520"/>
  <c r="AT520"/>
  <c r="AY569"/>
  <c r="AU569"/>
  <c r="AS569"/>
  <c r="AY222"/>
  <c r="AU222"/>
  <c r="AS222"/>
  <c r="AY23"/>
  <c r="AU23"/>
  <c r="AS23"/>
  <c r="AY7"/>
  <c r="AU7"/>
  <c r="AS7"/>
  <c r="AX6"/>
  <c r="AT6"/>
  <c r="AV6"/>
  <c r="AX91"/>
  <c r="AT91"/>
  <c r="AX131"/>
  <c r="AT131"/>
  <c r="AX228"/>
  <c r="AT228"/>
  <c r="AX252"/>
  <c r="AT252"/>
  <c r="AX283"/>
  <c r="AT283"/>
  <c r="AX356"/>
  <c r="AT356"/>
  <c r="AX361"/>
  <c r="AT361"/>
  <c r="AX363"/>
  <c r="AT363"/>
  <c r="AY558"/>
  <c r="AU558"/>
  <c r="AS558"/>
  <c r="AY526"/>
  <c r="AU526"/>
  <c r="AS526"/>
  <c r="AY429"/>
  <c r="AU429"/>
  <c r="AS429"/>
  <c r="AY375"/>
  <c r="AU375"/>
  <c r="AW375"/>
  <c r="AY328"/>
  <c r="AS328"/>
  <c r="AU328"/>
  <c r="AY142"/>
  <c r="AU142"/>
  <c r="AS142"/>
  <c r="AU524"/>
  <c r="AS524"/>
  <c r="AY524"/>
  <c r="AY21"/>
  <c r="AU21"/>
  <c r="AS21"/>
  <c r="AX292"/>
  <c r="AT292"/>
  <c r="AX353"/>
  <c r="AT353"/>
  <c r="AX552"/>
  <c r="AT552"/>
  <c r="AY545"/>
  <c r="AU545"/>
  <c r="AS545"/>
  <c r="AY372"/>
  <c r="AU372"/>
  <c r="AW372"/>
  <c r="AS372"/>
  <c r="AY149"/>
  <c r="AU149"/>
  <c r="AS149"/>
  <c r="AY114"/>
  <c r="AU114"/>
  <c r="AS114"/>
  <c r="AY85"/>
  <c r="AU85"/>
  <c r="AS85"/>
  <c r="AU380"/>
  <c r="AS380"/>
  <c r="AY380"/>
  <c r="AY245"/>
  <c r="AU245"/>
  <c r="AS245"/>
  <c r="AY71"/>
  <c r="AU71"/>
  <c r="AS71"/>
  <c r="AY14"/>
  <c r="AU14"/>
  <c r="AW14"/>
  <c r="AS14"/>
  <c r="AY464"/>
  <c r="AS464"/>
  <c r="AU464"/>
  <c r="AW464"/>
  <c r="AY345"/>
  <c r="AU345"/>
  <c r="AS345"/>
  <c r="AY145"/>
  <c r="AU145"/>
  <c r="AW145"/>
  <c r="AS145"/>
  <c r="AY484"/>
  <c r="AU484"/>
  <c r="AW484"/>
  <c r="AS484"/>
  <c r="AY162"/>
  <c r="AU162"/>
  <c r="AS162"/>
  <c r="AY150"/>
  <c r="AU150"/>
  <c r="AW150"/>
  <c r="AS150"/>
  <c r="AY541"/>
  <c r="AU541"/>
  <c r="AS541"/>
  <c r="AY303"/>
  <c r="AU303"/>
  <c r="AY88"/>
  <c r="AU88"/>
  <c r="AS88"/>
  <c r="AY63"/>
  <c r="AU63"/>
  <c r="AW63"/>
  <c r="AS63"/>
  <c r="AY167"/>
  <c r="AU167"/>
  <c r="AW167"/>
  <c r="AS167"/>
  <c r="AY383"/>
  <c r="AU383"/>
  <c r="AY514"/>
  <c r="AU514"/>
  <c r="AS514"/>
  <c r="AY330"/>
  <c r="AU330"/>
  <c r="AW330"/>
  <c r="AS330"/>
  <c r="AX355"/>
  <c r="AT355"/>
  <c r="AQ355"/>
  <c r="AY164"/>
  <c r="AU164"/>
  <c r="AW164"/>
  <c r="AS164"/>
  <c r="AY154"/>
  <c r="AU154"/>
  <c r="AW154"/>
  <c r="AS154"/>
  <c r="AY56"/>
  <c r="AU56"/>
  <c r="AW56"/>
  <c r="AS56"/>
  <c r="AY327"/>
  <c r="AU327"/>
  <c r="V568"/>
  <c r="U568"/>
  <c r="AX569"/>
  <c r="AT569"/>
  <c r="AX563"/>
  <c r="AT563"/>
  <c r="AV563"/>
  <c r="AX522"/>
  <c r="AT522"/>
  <c r="AQ522"/>
  <c r="AY520"/>
  <c r="AS520"/>
  <c r="AU520"/>
  <c r="AY518"/>
  <c r="AU518"/>
  <c r="AW518"/>
  <c r="AS518"/>
  <c r="AU508"/>
  <c r="AS508"/>
  <c r="AY508"/>
  <c r="AY511"/>
  <c r="AU511"/>
  <c r="AY496"/>
  <c r="AS496"/>
  <c r="AU496"/>
  <c r="AX497"/>
  <c r="AT497"/>
  <c r="AX498"/>
  <c r="AT498"/>
  <c r="AV498"/>
  <c r="AX492"/>
  <c r="AT492"/>
  <c r="AX490"/>
  <c r="AT490"/>
  <c r="AX488"/>
  <c r="AT488"/>
  <c r="AV488"/>
  <c r="AX486"/>
  <c r="AT486"/>
  <c r="AX484"/>
  <c r="AT484"/>
  <c r="AV484"/>
  <c r="AX482"/>
  <c r="AT482"/>
  <c r="AX480"/>
  <c r="AT480"/>
  <c r="AV480"/>
  <c r="AX478"/>
  <c r="AT478"/>
  <c r="AV478"/>
  <c r="AX475"/>
  <c r="AT475"/>
  <c r="AY465"/>
  <c r="AU465"/>
  <c r="AW465"/>
  <c r="AS465"/>
  <c r="AY461"/>
  <c r="AU461"/>
  <c r="AW461"/>
  <c r="AS461"/>
  <c r="V457"/>
  <c r="U457"/>
  <c r="AY453"/>
  <c r="AU453"/>
  <c r="AS453"/>
  <c r="AX449"/>
  <c r="AT449"/>
  <c r="AV449"/>
  <c r="AQ449"/>
  <c r="AX445"/>
  <c r="AT445"/>
  <c r="AQ445"/>
  <c r="U405"/>
  <c r="V405"/>
  <c r="AY401"/>
  <c r="AU401"/>
  <c r="AS401"/>
  <c r="AX395"/>
  <c r="AT395"/>
  <c r="AX394"/>
  <c r="AT394"/>
  <c r="AV394"/>
  <c r="AQ394"/>
  <c r="AX377"/>
  <c r="AT377"/>
  <c r="AX376"/>
  <c r="AT376"/>
  <c r="V360"/>
  <c r="U360"/>
  <c r="AX345"/>
  <c r="AT345"/>
  <c r="U343"/>
  <c r="V343"/>
  <c r="AY335"/>
  <c r="AU335"/>
  <c r="U334"/>
  <c r="V334"/>
  <c r="AY320"/>
  <c r="AS320"/>
  <c r="AU320"/>
  <c r="AX312"/>
  <c r="AT312"/>
  <c r="AT304"/>
  <c r="AV304"/>
  <c r="AX304"/>
  <c r="AX303"/>
  <c r="AQ303"/>
  <c r="AY292"/>
  <c r="AU292"/>
  <c r="AS292"/>
  <c r="AY289"/>
  <c r="AU289"/>
  <c r="AS289"/>
  <c r="AX284"/>
  <c r="AT284"/>
  <c r="V277"/>
  <c r="U277"/>
  <c r="AX267"/>
  <c r="AT267"/>
  <c r="AV267"/>
  <c r="AX163"/>
  <c r="AT163"/>
  <c r="U261"/>
  <c r="V261"/>
  <c r="AX166"/>
  <c r="AT166"/>
  <c r="AX259"/>
  <c r="AT259"/>
  <c r="AT160"/>
  <c r="AX160"/>
  <c r="AX241"/>
  <c r="AT241"/>
  <c r="AU236"/>
  <c r="AS236"/>
  <c r="AY236"/>
  <c r="AY228"/>
  <c r="AU228"/>
  <c r="AS228"/>
  <c r="AX225"/>
  <c r="AT225"/>
  <c r="AQ225"/>
  <c r="AX150"/>
  <c r="AT150"/>
  <c r="AV150"/>
  <c r="U147"/>
  <c r="V147"/>
  <c r="AY144"/>
  <c r="AU144"/>
  <c r="AS144"/>
  <c r="AX140"/>
  <c r="AT140"/>
  <c r="AV140"/>
  <c r="AQ140"/>
  <c r="U127"/>
  <c r="V127"/>
  <c r="AX118"/>
  <c r="AT118"/>
  <c r="U115"/>
  <c r="V115"/>
  <c r="AX88"/>
  <c r="AT88"/>
  <c r="AX78"/>
  <c r="AT78"/>
  <c r="U77"/>
  <c r="V77"/>
  <c r="AX70"/>
  <c r="AT70"/>
  <c r="AV70"/>
  <c r="U58"/>
  <c r="V58"/>
  <c r="AY57"/>
  <c r="AU57"/>
  <c r="AW57"/>
  <c r="AS57"/>
  <c r="AY40"/>
  <c r="AU40"/>
  <c r="AS40"/>
  <c r="AX21"/>
  <c r="AT21"/>
  <c r="AQ21"/>
  <c r="AX20"/>
  <c r="AT20"/>
  <c r="AV20"/>
  <c r="AX19"/>
  <c r="AT19"/>
  <c r="AQ19"/>
  <c r="AX14"/>
  <c r="AT14"/>
  <c r="AV14"/>
  <c r="AX8"/>
  <c r="AT8"/>
  <c r="AY210"/>
  <c r="AU210"/>
  <c r="AW210"/>
  <c r="AS210"/>
  <c r="AY196"/>
  <c r="AU196"/>
  <c r="AS196"/>
  <c r="AY201"/>
  <c r="AU201"/>
  <c r="AS201"/>
  <c r="AY178"/>
  <c r="AU178"/>
  <c r="AS178"/>
  <c r="AY180"/>
  <c r="AU180"/>
  <c r="AS180"/>
  <c r="AX213"/>
  <c r="AT213"/>
  <c r="U216"/>
  <c r="V216"/>
  <c r="AY209"/>
  <c r="AU209"/>
  <c r="AS209"/>
  <c r="AX194"/>
  <c r="AT194"/>
  <c r="U204"/>
  <c r="V204"/>
  <c r="AY200"/>
  <c r="AU200"/>
  <c r="AS200"/>
  <c r="U175"/>
  <c r="V175"/>
  <c r="AX172"/>
  <c r="AT172"/>
  <c r="AV172"/>
  <c r="AQ172"/>
  <c r="AX186"/>
  <c r="AT186"/>
  <c r="AV186"/>
  <c r="AQ186"/>
  <c r="AX189"/>
  <c r="AT189"/>
  <c r="AX187"/>
  <c r="AT187"/>
  <c r="AQ187"/>
  <c r="AQ369"/>
  <c r="AQ560"/>
  <c r="AQ152"/>
  <c r="AQ265"/>
  <c r="AQ443"/>
  <c r="AQ474"/>
  <c r="AQ417"/>
  <c r="V502"/>
  <c r="AQ461"/>
  <c r="V73"/>
  <c r="V49"/>
  <c r="U381"/>
  <c r="V302"/>
  <c r="U117"/>
  <c r="V235"/>
  <c r="V288"/>
  <c r="V366"/>
  <c r="U535"/>
  <c r="U468"/>
  <c r="U408"/>
  <c r="AQ399"/>
  <c r="V392"/>
  <c r="V357"/>
  <c r="V339"/>
  <c r="AQ331"/>
  <c r="AQ324"/>
  <c r="U322"/>
  <c r="V309"/>
  <c r="AQ295"/>
  <c r="AQ290"/>
  <c r="V274"/>
  <c r="AQ142"/>
  <c r="U130"/>
  <c r="AQ139"/>
  <c r="U133"/>
  <c r="AQ111"/>
  <c r="U101"/>
  <c r="AQ98"/>
  <c r="U92"/>
  <c r="AQ76"/>
  <c r="AQ60"/>
  <c r="AQ52"/>
  <c r="AQ48"/>
  <c r="AQ44"/>
  <c r="AQ32"/>
  <c r="AQ29"/>
  <c r="U9"/>
  <c r="AQ83"/>
  <c r="AQ210"/>
  <c r="U205"/>
  <c r="AQ201"/>
  <c r="AS535"/>
  <c r="AS491"/>
  <c r="AS467"/>
  <c r="AS451"/>
  <c r="AS395"/>
  <c r="AS379"/>
  <c r="AS327"/>
  <c r="AS307"/>
  <c r="AS211"/>
  <c r="AS179"/>
  <c r="AS155"/>
  <c r="AS83"/>
  <c r="AS35"/>
  <c r="AT479"/>
  <c r="AV479"/>
  <c r="AT447"/>
  <c r="AT399"/>
  <c r="AT311"/>
  <c r="AT287"/>
  <c r="AT255"/>
  <c r="AT119"/>
  <c r="AV119"/>
  <c r="AT95"/>
  <c r="AT63"/>
  <c r="AV63"/>
  <c r="AT39"/>
  <c r="AV39"/>
  <c r="AU467"/>
  <c r="AU163"/>
  <c r="AU99"/>
  <c r="AW99"/>
  <c r="AU75"/>
  <c r="AU51"/>
  <c r="AW51"/>
  <c r="AU3"/>
  <c r="AX495"/>
  <c r="AX463"/>
  <c r="AY451"/>
  <c r="AY131"/>
  <c r="AY99"/>
  <c r="AY51"/>
  <c r="AY3"/>
  <c r="AX180"/>
  <c r="AQ180"/>
  <c r="AT180"/>
  <c r="U190"/>
  <c r="V190"/>
  <c r="AQ189"/>
  <c r="AS571"/>
  <c r="AS559"/>
  <c r="AS539"/>
  <c r="AS431"/>
  <c r="AS383"/>
  <c r="AS359"/>
  <c r="AS347"/>
  <c r="AS319"/>
  <c r="AS287"/>
  <c r="AS219"/>
  <c r="AS91"/>
  <c r="AS43"/>
  <c r="AS19"/>
  <c r="AT543"/>
  <c r="AT487"/>
  <c r="AT375"/>
  <c r="AV375"/>
  <c r="AT263"/>
  <c r="AT167"/>
  <c r="AV167"/>
  <c r="AT71"/>
  <c r="AT15"/>
  <c r="AV15"/>
  <c r="AU539"/>
  <c r="AW539"/>
  <c r="AU443"/>
  <c r="AU379"/>
  <c r="AW379"/>
  <c r="AU203"/>
  <c r="AU59"/>
  <c r="AU27"/>
  <c r="AW27"/>
  <c r="AU11"/>
  <c r="AW11"/>
  <c r="AX551"/>
  <c r="AX527"/>
  <c r="AX375"/>
  <c r="AX311"/>
  <c r="AX263"/>
  <c r="AX215"/>
  <c r="AX167"/>
  <c r="AX71"/>
  <c r="AX23"/>
  <c r="AY211"/>
  <c r="AY301"/>
  <c r="AU301"/>
  <c r="AS301"/>
  <c r="AY351"/>
  <c r="AU351"/>
  <c r="AW351"/>
  <c r="AY89"/>
  <c r="AU89"/>
  <c r="AS89"/>
  <c r="AY414"/>
  <c r="AU414"/>
  <c r="AW414"/>
  <c r="AS414"/>
  <c r="AY424"/>
  <c r="AS424"/>
  <c r="AU424"/>
  <c r="AW424"/>
  <c r="AY264"/>
  <c r="AU264"/>
  <c r="AS264"/>
  <c r="AY158"/>
  <c r="AU158"/>
  <c r="AS158"/>
  <c r="AY240"/>
  <c r="AU240"/>
  <c r="AS240"/>
  <c r="AY221"/>
  <c r="AU221"/>
  <c r="AS221"/>
  <c r="AY165"/>
  <c r="AU165"/>
  <c r="AS165"/>
  <c r="AY311"/>
  <c r="AU311"/>
  <c r="AU332"/>
  <c r="AS332"/>
  <c r="AY332"/>
  <c r="AX2"/>
  <c r="AT2"/>
  <c r="AQ2"/>
  <c r="AX558"/>
  <c r="AT558"/>
  <c r="AQ558"/>
  <c r="AU556"/>
  <c r="AW556"/>
  <c r="AS556"/>
  <c r="AY556"/>
  <c r="AQ536"/>
  <c r="AX536"/>
  <c r="AT536"/>
  <c r="AV536"/>
  <c r="U528"/>
  <c r="V528"/>
  <c r="AX523"/>
  <c r="AT523"/>
  <c r="AQ523"/>
  <c r="U521"/>
  <c r="V521"/>
  <c r="AX515"/>
  <c r="AT515"/>
  <c r="AQ515"/>
  <c r="AX509"/>
  <c r="AT509"/>
  <c r="AV509"/>
  <c r="AQ509"/>
  <c r="U512"/>
  <c r="V512"/>
  <c r="AX502"/>
  <c r="AT502"/>
  <c r="AX499"/>
  <c r="AT499"/>
  <c r="AY473"/>
  <c r="AU473"/>
  <c r="AS473"/>
  <c r="V466"/>
  <c r="U466"/>
  <c r="AX462"/>
  <c r="AT462"/>
  <c r="AQ462"/>
  <c r="AX458"/>
  <c r="AT458"/>
  <c r="AQ458"/>
  <c r="U454"/>
  <c r="V454"/>
  <c r="AX450"/>
  <c r="AT450"/>
  <c r="AQ450"/>
  <c r="U446"/>
  <c r="V446"/>
  <c r="AX404"/>
  <c r="AQ404"/>
  <c r="AT404"/>
  <c r="AX401"/>
  <c r="AT401"/>
  <c r="AQ401"/>
  <c r="V396"/>
  <c r="U396"/>
  <c r="V393"/>
  <c r="U393"/>
  <c r="AX389"/>
  <c r="AT389"/>
  <c r="AV389"/>
  <c r="AQ389"/>
  <c r="AY381"/>
  <c r="AU381"/>
  <c r="AS381"/>
  <c r="AY374"/>
  <c r="AU374"/>
  <c r="AS374"/>
  <c r="AX367"/>
  <c r="AQ367"/>
  <c r="AX364"/>
  <c r="AT364"/>
  <c r="AY356"/>
  <c r="AU356"/>
  <c r="AS356"/>
  <c r="AY349"/>
  <c r="AU349"/>
  <c r="AW349"/>
  <c r="AS349"/>
  <c r="U346"/>
  <c r="V346"/>
  <c r="AY344"/>
  <c r="AS344"/>
  <c r="AU344"/>
  <c r="AX341"/>
  <c r="AT341"/>
  <c r="AT336"/>
  <c r="AV336"/>
  <c r="AX336"/>
  <c r="AQ336"/>
  <c r="AY333"/>
  <c r="AU333"/>
  <c r="AS333"/>
  <c r="AQ328"/>
  <c r="AX328"/>
  <c r="AT328"/>
  <c r="AQ320"/>
  <c r="AT320"/>
  <c r="AX320"/>
  <c r="AY317"/>
  <c r="AU317"/>
  <c r="AS317"/>
  <c r="U316"/>
  <c r="V316"/>
  <c r="AY313"/>
  <c r="AU313"/>
  <c r="AW313"/>
  <c r="AS313"/>
  <c r="AX306"/>
  <c r="AT306"/>
  <c r="AX302"/>
  <c r="AT302"/>
  <c r="AQ302"/>
  <c r="AU300"/>
  <c r="AS300"/>
  <c r="AY300"/>
  <c r="AX294"/>
  <c r="AT294"/>
  <c r="AQ294"/>
  <c r="AX289"/>
  <c r="AT289"/>
  <c r="AQ289"/>
  <c r="AT288"/>
  <c r="AV288"/>
  <c r="AX288"/>
  <c r="AQ288"/>
  <c r="AX282"/>
  <c r="AT282"/>
  <c r="AV282"/>
  <c r="AX269"/>
  <c r="AT269"/>
  <c r="AX268"/>
  <c r="AT268"/>
  <c r="AQ268"/>
  <c r="U170"/>
  <c r="V170"/>
  <c r="AX158"/>
  <c r="AT158"/>
  <c r="AQ158"/>
  <c r="AX165"/>
  <c r="AT165"/>
  <c r="AQ165"/>
  <c r="AT256"/>
  <c r="AX256"/>
  <c r="U253"/>
  <c r="V253"/>
  <c r="AU252"/>
  <c r="AS252"/>
  <c r="AY252"/>
  <c r="AX243"/>
  <c r="AT243"/>
  <c r="AX242"/>
  <c r="AT242"/>
  <c r="AV242"/>
  <c r="AQ242"/>
  <c r="AX237"/>
  <c r="AT237"/>
  <c r="AQ237"/>
  <c r="AX232"/>
  <c r="AT232"/>
  <c r="AV232"/>
  <c r="AX230"/>
  <c r="AT230"/>
  <c r="AV230"/>
  <c r="AQ230"/>
  <c r="U153"/>
  <c r="V153"/>
  <c r="AQ144"/>
  <c r="AT144"/>
  <c r="AX144"/>
  <c r="AX138"/>
  <c r="AT138"/>
  <c r="AQ138"/>
  <c r="AY129"/>
  <c r="AU129"/>
  <c r="AW129"/>
  <c r="AS129"/>
  <c r="AX124"/>
  <c r="AT124"/>
  <c r="AV124"/>
  <c r="U122"/>
  <c r="V122"/>
  <c r="AX113"/>
  <c r="AT113"/>
  <c r="AV113"/>
  <c r="AQ113"/>
  <c r="AX104"/>
  <c r="AT104"/>
  <c r="AX99"/>
  <c r="AT99"/>
  <c r="AV99"/>
  <c r="AQ99"/>
  <c r="AX89"/>
  <c r="AT89"/>
  <c r="AQ89"/>
  <c r="AX85"/>
  <c r="AT85"/>
  <c r="U82"/>
  <c r="V82"/>
  <c r="AY80"/>
  <c r="AU80"/>
  <c r="AW80"/>
  <c r="AS80"/>
  <c r="AX75"/>
  <c r="AT75"/>
  <c r="AQ75"/>
  <c r="AX73"/>
  <c r="AT73"/>
  <c r="AQ73"/>
  <c r="AX66"/>
  <c r="AT66"/>
  <c r="AV66"/>
  <c r="U65"/>
  <c r="V65"/>
  <c r="AX57"/>
  <c r="AT57"/>
  <c r="AV57"/>
  <c r="AQ57"/>
  <c r="U53"/>
  <c r="V53"/>
  <c r="AX51"/>
  <c r="AT51"/>
  <c r="AV51"/>
  <c r="AX49"/>
  <c r="AT49"/>
  <c r="AQ49"/>
  <c r="U46"/>
  <c r="V46"/>
  <c r="AX41"/>
  <c r="AT41"/>
  <c r="U42"/>
  <c r="V42"/>
  <c r="AY36"/>
  <c r="AU36"/>
  <c r="AW36"/>
  <c r="AS36"/>
  <c r="AX33"/>
  <c r="AT33"/>
  <c r="AX35"/>
  <c r="AT35"/>
  <c r="AQ35"/>
  <c r="AX30"/>
  <c r="AT30"/>
  <c r="V28"/>
  <c r="U28"/>
  <c r="AX26"/>
  <c r="AT26"/>
  <c r="U24"/>
  <c r="V24"/>
  <c r="AX22"/>
  <c r="AT22"/>
  <c r="AQ22"/>
  <c r="AY6"/>
  <c r="AU6"/>
  <c r="AW6"/>
  <c r="AS6"/>
  <c r="AY218"/>
  <c r="AU218"/>
  <c r="AW218"/>
  <c r="AS218"/>
  <c r="AY197"/>
  <c r="AU197"/>
  <c r="AW197"/>
  <c r="AS197"/>
  <c r="AY202"/>
  <c r="AU202"/>
  <c r="AS202"/>
  <c r="AY173"/>
  <c r="AU173"/>
  <c r="AS173"/>
  <c r="AY182"/>
  <c r="AU182"/>
  <c r="AS182"/>
  <c r="AX219"/>
  <c r="AT219"/>
  <c r="AV219"/>
  <c r="U217"/>
  <c r="V217"/>
  <c r="AY212"/>
  <c r="AU212"/>
  <c r="AS212"/>
  <c r="AX209"/>
  <c r="AT209"/>
  <c r="AQ209"/>
  <c r="AX196"/>
  <c r="AT196"/>
  <c r="U195"/>
  <c r="V195"/>
  <c r="AQ200"/>
  <c r="AX200"/>
  <c r="AT200"/>
  <c r="AX181"/>
  <c r="AT181"/>
  <c r="AQ181"/>
  <c r="AX410"/>
  <c r="AT410"/>
  <c r="AV410"/>
  <c r="AQ410"/>
  <c r="AY418"/>
  <c r="AU418"/>
  <c r="AW418"/>
  <c r="AS418"/>
  <c r="AY442"/>
  <c r="AU442"/>
  <c r="AW442"/>
  <c r="AS442"/>
  <c r="AX465"/>
  <c r="AT465"/>
  <c r="AV465"/>
  <c r="AY543"/>
  <c r="AU543"/>
  <c r="AX411"/>
  <c r="AT411"/>
  <c r="AY445"/>
  <c r="AU445"/>
  <c r="AS445"/>
  <c r="AY565"/>
  <c r="AU565"/>
  <c r="AS565"/>
  <c r="AX226"/>
  <c r="AT226"/>
  <c r="AV226"/>
  <c r="AQ226"/>
  <c r="AY168"/>
  <c r="AU168"/>
  <c r="AS168"/>
  <c r="AQ272"/>
  <c r="AT272"/>
  <c r="AX272"/>
  <c r="AX419"/>
  <c r="AT419"/>
  <c r="AQ419"/>
  <c r="AX451"/>
  <c r="AT451"/>
  <c r="AV451"/>
  <c r="AQ451"/>
  <c r="AX538"/>
  <c r="AT538"/>
  <c r="AY388"/>
  <c r="AU388"/>
  <c r="AS388"/>
  <c r="AY534"/>
  <c r="AU534"/>
  <c r="AS534"/>
  <c r="AX373"/>
  <c r="AT373"/>
  <c r="AQ373"/>
  <c r="AY406"/>
  <c r="AU406"/>
  <c r="AW406"/>
  <c r="AS406"/>
  <c r="AY118"/>
  <c r="AU118"/>
  <c r="AS118"/>
  <c r="AY97"/>
  <c r="AU97"/>
  <c r="AS97"/>
  <c r="AY81"/>
  <c r="AU81"/>
  <c r="AS81"/>
  <c r="AY340"/>
  <c r="AU340"/>
  <c r="AS340"/>
  <c r="AY318"/>
  <c r="AU318"/>
  <c r="AS318"/>
  <c r="AY297"/>
  <c r="AU297"/>
  <c r="AS297"/>
  <c r="AY225"/>
  <c r="AU225"/>
  <c r="AS225"/>
  <c r="AX36"/>
  <c r="AT36"/>
  <c r="AV36"/>
  <c r="AX260"/>
  <c r="AT260"/>
  <c r="AV260"/>
  <c r="AX358"/>
  <c r="AT358"/>
  <c r="AX398"/>
  <c r="AT398"/>
  <c r="AY498"/>
  <c r="AU498"/>
  <c r="AW498"/>
  <c r="AS498"/>
  <c r="AY52"/>
  <c r="AU52"/>
  <c r="AW52"/>
  <c r="AS52"/>
  <c r="AY390"/>
  <c r="AU390"/>
  <c r="AS390"/>
  <c r="AY93"/>
  <c r="AU93"/>
  <c r="AS93"/>
  <c r="AX54"/>
  <c r="AT54"/>
  <c r="AV54"/>
  <c r="AX325"/>
  <c r="AT325"/>
  <c r="AV325"/>
  <c r="AY10"/>
  <c r="AU10"/>
  <c r="AS10"/>
  <c r="AX72"/>
  <c r="AT72"/>
  <c r="AY377"/>
  <c r="AU377"/>
  <c r="AS377"/>
  <c r="AU492"/>
  <c r="AS492"/>
  <c r="AY492"/>
  <c r="AX238"/>
  <c r="AT238"/>
  <c r="AX317"/>
  <c r="AT317"/>
  <c r="AX561"/>
  <c r="AT561"/>
  <c r="AV561"/>
  <c r="AY290"/>
  <c r="AU290"/>
  <c r="AS290"/>
  <c r="AY141"/>
  <c r="AU141"/>
  <c r="AS141"/>
  <c r="AY415"/>
  <c r="AU415"/>
  <c r="AY121"/>
  <c r="AU121"/>
  <c r="AS121"/>
  <c r="AY278"/>
  <c r="AU278"/>
  <c r="AS278"/>
  <c r="AY394"/>
  <c r="AU394"/>
  <c r="AW394"/>
  <c r="AS394"/>
  <c r="AY33"/>
  <c r="AU33"/>
  <c r="AS33"/>
  <c r="AY112"/>
  <c r="AU112"/>
  <c r="AS112"/>
  <c r="AY120"/>
  <c r="AU120"/>
  <c r="AS120"/>
  <c r="AY338"/>
  <c r="AU338"/>
  <c r="AS338"/>
  <c r="V555"/>
  <c r="U555"/>
  <c r="AY548"/>
  <c r="AU548"/>
  <c r="AS548"/>
  <c r="AX540"/>
  <c r="AT540"/>
  <c r="AX541"/>
  <c r="AT541"/>
  <c r="AY530"/>
  <c r="AU530"/>
  <c r="AW530"/>
  <c r="AS530"/>
  <c r="AY525"/>
  <c r="AU525"/>
  <c r="AW525"/>
  <c r="AS525"/>
  <c r="V519"/>
  <c r="U519"/>
  <c r="AX516"/>
  <c r="AT516"/>
  <c r="AQ516"/>
  <c r="AX513"/>
  <c r="AT513"/>
  <c r="AQ513"/>
  <c r="V506"/>
  <c r="U506"/>
  <c r="AX459"/>
  <c r="AT459"/>
  <c r="AQ459"/>
  <c r="AY455"/>
  <c r="AU455"/>
  <c r="AW455"/>
  <c r="AY447"/>
  <c r="AU447"/>
  <c r="AY434"/>
  <c r="AU434"/>
  <c r="AW434"/>
  <c r="AS434"/>
  <c r="AT432"/>
  <c r="AX432"/>
  <c r="AX429"/>
  <c r="AT429"/>
  <c r="AX428"/>
  <c r="AT428"/>
  <c r="AV428"/>
  <c r="AX426"/>
  <c r="AT426"/>
  <c r="AX424"/>
  <c r="AT424"/>
  <c r="AV424"/>
  <c r="AX422"/>
  <c r="AT422"/>
  <c r="AV422"/>
  <c r="AX420"/>
  <c r="AT420"/>
  <c r="AV420"/>
  <c r="AT416"/>
  <c r="AX416"/>
  <c r="AX412"/>
  <c r="AT412"/>
  <c r="AX414"/>
  <c r="AT414"/>
  <c r="AV414"/>
  <c r="AY391"/>
  <c r="AU391"/>
  <c r="AX386"/>
  <c r="AT386"/>
  <c r="AX372"/>
  <c r="AT372"/>
  <c r="AV372"/>
  <c r="AQ372"/>
  <c r="AY368"/>
  <c r="AS368"/>
  <c r="AU368"/>
  <c r="AW368"/>
  <c r="AY365"/>
  <c r="AU365"/>
  <c r="AS365"/>
  <c r="AX354"/>
  <c r="AT354"/>
  <c r="AQ354"/>
  <c r="AY352"/>
  <c r="AS352"/>
  <c r="AU352"/>
  <c r="AW352"/>
  <c r="U350"/>
  <c r="V350"/>
  <c r="U342"/>
  <c r="V342"/>
  <c r="AY337"/>
  <c r="AU337"/>
  <c r="AS337"/>
  <c r="AX318"/>
  <c r="AT318"/>
  <c r="U321"/>
  <c r="V321"/>
  <c r="AY314"/>
  <c r="AU314"/>
  <c r="AS314"/>
  <c r="AX307"/>
  <c r="AT307"/>
  <c r="AQ307"/>
  <c r="AY305"/>
  <c r="AU305"/>
  <c r="AW305"/>
  <c r="AS305"/>
  <c r="AX297"/>
  <c r="AT297"/>
  <c r="AX278"/>
  <c r="AT278"/>
  <c r="U273"/>
  <c r="V273"/>
  <c r="AY272"/>
  <c r="AU272"/>
  <c r="AS272"/>
  <c r="AY270"/>
  <c r="AU270"/>
  <c r="AW270"/>
  <c r="AS270"/>
  <c r="AY263"/>
  <c r="AU263"/>
  <c r="AS263"/>
  <c r="AY260"/>
  <c r="AU260"/>
  <c r="AW260"/>
  <c r="AS260"/>
  <c r="V159"/>
  <c r="U159"/>
  <c r="AY248"/>
  <c r="AU248"/>
  <c r="AW248"/>
  <c r="AS248"/>
  <c r="AX244"/>
  <c r="AT244"/>
  <c r="AQ244"/>
  <c r="AX233"/>
  <c r="AT233"/>
  <c r="AV233"/>
  <c r="AQ233"/>
  <c r="U224"/>
  <c r="V224"/>
  <c r="AX154"/>
  <c r="AT154"/>
  <c r="AV154"/>
  <c r="AY134"/>
  <c r="AU134"/>
  <c r="AS134"/>
  <c r="U132"/>
  <c r="V132"/>
  <c r="AX125"/>
  <c r="AT125"/>
  <c r="AQ125"/>
  <c r="AY119"/>
  <c r="AU119"/>
  <c r="AW119"/>
  <c r="AS119"/>
  <c r="AT112"/>
  <c r="AX112"/>
  <c r="AX107"/>
  <c r="AT107"/>
  <c r="AV107"/>
  <c r="AQ107"/>
  <c r="AX102"/>
  <c r="AT102"/>
  <c r="AV102"/>
  <c r="U94"/>
  <c r="V94"/>
  <c r="AY84"/>
  <c r="AU84"/>
  <c r="AW84"/>
  <c r="AS84"/>
  <c r="V67"/>
  <c r="U67"/>
  <c r="AY50"/>
  <c r="AU50"/>
  <c r="AS50"/>
  <c r="AY45"/>
  <c r="AU45"/>
  <c r="AS45"/>
  <c r="AX37"/>
  <c r="AT37"/>
  <c r="AY25"/>
  <c r="AU25"/>
  <c r="AW25"/>
  <c r="AS25"/>
  <c r="AX18"/>
  <c r="AT18"/>
  <c r="AT16"/>
  <c r="AX16"/>
  <c r="V13"/>
  <c r="U13"/>
  <c r="AX12"/>
  <c r="AT12"/>
  <c r="AX11"/>
  <c r="AT11"/>
  <c r="AV11"/>
  <c r="AQ11"/>
  <c r="AX10"/>
  <c r="AT10"/>
  <c r="AX4"/>
  <c r="AT4"/>
  <c r="AQ4"/>
  <c r="AY5"/>
  <c r="AU5"/>
  <c r="AS5"/>
  <c r="AY213"/>
  <c r="AU213"/>
  <c r="AS213"/>
  <c r="AY206"/>
  <c r="AU206"/>
  <c r="AS206"/>
  <c r="AY194"/>
  <c r="AU194"/>
  <c r="AS194"/>
  <c r="AY186"/>
  <c r="AU186"/>
  <c r="AW186"/>
  <c r="AS186"/>
  <c r="AU188"/>
  <c r="AS188"/>
  <c r="AY188"/>
  <c r="AY215"/>
  <c r="AU215"/>
  <c r="AS215"/>
  <c r="AX206"/>
  <c r="AT206"/>
  <c r="U198"/>
  <c r="V198"/>
  <c r="AY193"/>
  <c r="AU193"/>
  <c r="AS193"/>
  <c r="AX179"/>
  <c r="AT179"/>
  <c r="AV179"/>
  <c r="U184"/>
  <c r="V184"/>
  <c r="AX191"/>
  <c r="AQ191"/>
  <c r="V38"/>
  <c r="U171"/>
  <c r="V462"/>
  <c r="V531"/>
  <c r="V471"/>
  <c r="U370"/>
  <c r="V268"/>
  <c r="V227"/>
  <c r="V2"/>
  <c r="U556"/>
  <c r="U374"/>
  <c r="AQ364"/>
  <c r="U344"/>
  <c r="AQ341"/>
  <c r="U333"/>
  <c r="U313"/>
  <c r="AQ306"/>
  <c r="U300"/>
  <c r="AQ282"/>
  <c r="AQ269"/>
  <c r="AQ256"/>
  <c r="AQ255"/>
  <c r="AQ243"/>
  <c r="AQ232"/>
  <c r="AQ223"/>
  <c r="AQ124"/>
  <c r="AQ104"/>
  <c r="AQ85"/>
  <c r="U80"/>
  <c r="AQ66"/>
  <c r="U59"/>
  <c r="AQ51"/>
  <c r="AQ47"/>
  <c r="AQ41"/>
  <c r="AQ33"/>
  <c r="AQ30"/>
  <c r="AQ26"/>
  <c r="V22"/>
  <c r="AQ219"/>
  <c r="U212"/>
  <c r="AQ196"/>
  <c r="U203"/>
  <c r="AS551"/>
  <c r="AS527"/>
  <c r="AS511"/>
  <c r="AS443"/>
  <c r="AS415"/>
  <c r="AS375"/>
  <c r="AS363"/>
  <c r="AS335"/>
  <c r="AS311"/>
  <c r="AS303"/>
  <c r="AS291"/>
  <c r="AS163"/>
  <c r="AS75"/>
  <c r="AT463"/>
  <c r="AT327"/>
  <c r="AT215"/>
  <c r="AT191"/>
  <c r="AV191"/>
  <c r="AT143"/>
  <c r="AT47"/>
  <c r="AV47"/>
  <c r="AU571"/>
  <c r="AU363"/>
  <c r="AU291"/>
  <c r="AW291"/>
  <c r="AU155"/>
  <c r="AX279"/>
  <c r="AX39"/>
  <c r="AY378"/>
  <c r="AU378"/>
  <c r="AY369"/>
  <c r="AU369"/>
  <c r="AW369"/>
  <c r="AY402"/>
  <c r="AU402"/>
  <c r="AW402"/>
  <c r="AX425"/>
  <c r="AT425"/>
  <c r="AY433"/>
  <c r="AU433"/>
  <c r="AX489"/>
  <c r="AT489"/>
  <c r="AX469"/>
  <c r="AT469"/>
  <c r="AY485"/>
  <c r="AU485"/>
  <c r="AX533"/>
  <c r="AT533"/>
  <c r="AY258"/>
  <c r="AU258"/>
  <c r="AW258"/>
  <c r="AS258"/>
  <c r="AX421"/>
  <c r="AT421"/>
  <c r="AX573"/>
  <c r="AT573"/>
  <c r="AV573"/>
  <c r="AX477"/>
  <c r="AT477"/>
  <c r="AX534"/>
  <c r="AT534"/>
  <c r="AY62"/>
  <c r="AU62"/>
  <c r="AS62"/>
  <c r="AX234"/>
  <c r="AT234"/>
  <c r="AY550"/>
  <c r="AU550"/>
  <c r="AY486"/>
  <c r="AU486"/>
  <c r="AY422"/>
  <c r="AU422"/>
  <c r="AW422"/>
  <c r="AY266"/>
  <c r="AU266"/>
  <c r="AS266"/>
  <c r="AY18"/>
  <c r="AU18"/>
  <c r="AS18"/>
  <c r="AY282"/>
  <c r="AU282"/>
  <c r="AW282"/>
  <c r="AY61"/>
  <c r="AU61"/>
  <c r="AS61"/>
  <c r="AY426"/>
  <c r="AU426"/>
  <c r="AY98"/>
  <c r="AU98"/>
  <c r="AS98"/>
  <c r="AY29"/>
  <c r="AU29"/>
  <c r="AW29"/>
  <c r="AS29"/>
  <c r="AY78"/>
  <c r="AU78"/>
  <c r="AS78"/>
  <c r="AX161"/>
  <c r="AT161"/>
  <c r="AY102"/>
  <c r="AU102"/>
  <c r="AW102"/>
  <c r="AS102"/>
  <c r="AY109"/>
  <c r="AU109"/>
  <c r="AS109"/>
  <c r="AY157"/>
  <c r="AU157"/>
  <c r="AS157"/>
  <c r="AY26"/>
  <c r="AU26"/>
  <c r="AS26"/>
  <c r="AY169"/>
  <c r="AU169"/>
  <c r="AS169"/>
  <c r="AY298"/>
  <c r="AU298"/>
  <c r="AX566"/>
  <c r="AT566"/>
  <c r="AV566"/>
  <c r="AX550"/>
  <c r="AT550"/>
  <c r="AX545"/>
  <c r="AT545"/>
  <c r="AY510"/>
  <c r="AU510"/>
  <c r="AY441"/>
  <c r="AU441"/>
  <c r="AY398"/>
  <c r="AU398"/>
  <c r="AX397"/>
  <c r="AT397"/>
  <c r="AV397"/>
  <c r="AX390"/>
  <c r="AT390"/>
  <c r="AX378"/>
  <c r="AT378"/>
  <c r="AY362"/>
  <c r="AU362"/>
  <c r="AX338"/>
  <c r="AT338"/>
  <c r="AX329"/>
  <c r="AT329"/>
  <c r="AY325"/>
  <c r="AU325"/>
  <c r="AW325"/>
  <c r="AX310"/>
  <c r="AT310"/>
  <c r="AX301"/>
  <c r="AT301"/>
  <c r="AX298"/>
  <c r="AT298"/>
  <c r="AX293"/>
  <c r="AT293"/>
  <c r="AV293"/>
  <c r="AX286"/>
  <c r="AT286"/>
  <c r="AY281"/>
  <c r="AU281"/>
  <c r="AX266"/>
  <c r="AT266"/>
  <c r="AX162"/>
  <c r="AT162"/>
  <c r="AX262"/>
  <c r="AT262"/>
  <c r="AV262"/>
  <c r="AX169"/>
  <c r="AT169"/>
  <c r="AX157"/>
  <c r="AT157"/>
  <c r="AX254"/>
  <c r="AT254"/>
  <c r="AV254"/>
  <c r="AX246"/>
  <c r="AT246"/>
  <c r="AV246"/>
  <c r="AY234"/>
  <c r="AU234"/>
  <c r="AS234"/>
  <c r="AX222"/>
  <c r="AT222"/>
  <c r="AX149"/>
  <c r="AT149"/>
  <c r="AX146"/>
  <c r="AT146"/>
  <c r="AX145"/>
  <c r="AT145"/>
  <c r="AV145"/>
  <c r="AY137"/>
  <c r="AU137"/>
  <c r="AS137"/>
  <c r="AX114"/>
  <c r="AT114"/>
  <c r="AX109"/>
  <c r="AT109"/>
  <c r="AX105"/>
  <c r="AT105"/>
  <c r="AX106"/>
  <c r="AT106"/>
  <c r="AX90"/>
  <c r="AT90"/>
  <c r="AV90"/>
  <c r="AX81"/>
  <c r="AT81"/>
  <c r="AX74"/>
  <c r="AT74"/>
  <c r="AV74"/>
  <c r="AX69"/>
  <c r="AT69"/>
  <c r="AX62"/>
  <c r="AT62"/>
  <c r="AX61"/>
  <c r="AT61"/>
  <c r="AX218"/>
  <c r="AT218"/>
  <c r="AV218"/>
  <c r="AX214"/>
  <c r="AT214"/>
  <c r="AX197"/>
  <c r="AT197"/>
  <c r="AV197"/>
  <c r="AX202"/>
  <c r="AT202"/>
  <c r="AX173"/>
  <c r="AT173"/>
  <c r="AX185"/>
  <c r="AT185"/>
  <c r="AX182"/>
  <c r="AT182"/>
  <c r="AS550"/>
  <c r="AS510"/>
  <c r="AS486"/>
  <c r="AS426"/>
  <c r="AS422"/>
  <c r="AS402"/>
  <c r="AS398"/>
  <c r="AS378"/>
  <c r="AS362"/>
  <c r="AS298"/>
  <c r="AS282"/>
  <c r="AS256"/>
  <c r="AS232"/>
  <c r="AS160"/>
  <c r="AS152"/>
  <c r="AS136"/>
  <c r="AS128"/>
  <c r="AS104"/>
  <c r="AS96"/>
  <c r="AS48"/>
  <c r="AS16"/>
  <c r="AS8"/>
  <c r="AT564"/>
  <c r="AV564"/>
  <c r="AT548"/>
  <c r="AT532"/>
  <c r="AV532"/>
  <c r="AT500"/>
  <c r="AT436"/>
  <c r="AT388"/>
  <c r="AT348"/>
  <c r="AV348"/>
  <c r="AT340"/>
  <c r="AT332"/>
  <c r="AT308"/>
  <c r="AV308"/>
  <c r="AT276"/>
  <c r="AT236"/>
  <c r="AT220"/>
  <c r="AT164"/>
  <c r="AV164"/>
  <c r="AT156"/>
  <c r="AT116"/>
  <c r="AT100"/>
  <c r="AV100"/>
  <c r="AT68"/>
  <c r="AU560"/>
  <c r="AU552"/>
  <c r="AU544"/>
  <c r="AU504"/>
  <c r="AU488"/>
  <c r="AW488"/>
  <c r="AU480"/>
  <c r="AW480"/>
  <c r="AU432"/>
  <c r="AU416"/>
  <c r="AU376"/>
  <c r="AU312"/>
  <c r="AU304"/>
  <c r="AW304"/>
  <c r="AU296"/>
  <c r="AU256"/>
  <c r="AU232"/>
  <c r="AW232"/>
  <c r="AU160"/>
  <c r="AU152"/>
  <c r="AU136"/>
  <c r="AU128"/>
  <c r="AW128"/>
  <c r="AU104"/>
  <c r="AU96"/>
  <c r="AU48"/>
  <c r="AW48"/>
  <c r="AU16"/>
  <c r="AU8"/>
  <c r="AX418"/>
  <c r="AT418"/>
  <c r="AV418"/>
  <c r="AY425"/>
  <c r="AU425"/>
  <c r="AX481"/>
  <c r="AT481"/>
  <c r="AY489"/>
  <c r="AU489"/>
  <c r="AX382"/>
  <c r="AT382"/>
  <c r="AV382"/>
  <c r="AY469"/>
  <c r="AU469"/>
  <c r="AY533"/>
  <c r="AU533"/>
  <c r="AY265"/>
  <c r="AU265"/>
  <c r="AW265"/>
  <c r="AS265"/>
  <c r="AY413"/>
  <c r="AU413"/>
  <c r="AY474"/>
  <c r="AU474"/>
  <c r="AY538"/>
  <c r="AU538"/>
  <c r="AX554"/>
  <c r="AT554"/>
  <c r="AY421"/>
  <c r="AU421"/>
  <c r="AX493"/>
  <c r="AT493"/>
  <c r="AV493"/>
  <c r="AX557"/>
  <c r="AT557"/>
  <c r="AY573"/>
  <c r="AU573"/>
  <c r="AW573"/>
  <c r="AY417"/>
  <c r="AU417"/>
  <c r="AX494"/>
  <c r="AT494"/>
  <c r="AX406"/>
  <c r="AT406"/>
  <c r="AV406"/>
  <c r="AY269"/>
  <c r="AU269"/>
  <c r="AS269"/>
  <c r="AY90"/>
  <c r="AU90"/>
  <c r="AW90"/>
  <c r="AS90"/>
  <c r="AY74"/>
  <c r="AU74"/>
  <c r="AW74"/>
  <c r="AS74"/>
  <c r="AY329"/>
  <c r="AU329"/>
  <c r="AX134"/>
  <c r="AT134"/>
  <c r="AX362"/>
  <c r="AT362"/>
  <c r="AY478"/>
  <c r="AU478"/>
  <c r="AW478"/>
  <c r="AY246"/>
  <c r="AU246"/>
  <c r="AW246"/>
  <c r="AS246"/>
  <c r="AY37"/>
  <c r="AU37"/>
  <c r="AS37"/>
  <c r="AX281"/>
  <c r="AT281"/>
  <c r="AX441"/>
  <c r="AT441"/>
  <c r="AX510"/>
  <c r="AT510"/>
  <c r="AX365"/>
  <c r="AT365"/>
  <c r="AX349"/>
  <c r="AT349"/>
  <c r="AV349"/>
  <c r="AY66"/>
  <c r="AU66"/>
  <c r="AW66"/>
  <c r="AS66"/>
  <c r="AY105"/>
  <c r="AU105"/>
  <c r="AS105"/>
  <c r="AY306"/>
  <c r="AU306"/>
  <c r="AY262"/>
  <c r="AU262"/>
  <c r="AW262"/>
  <c r="AS262"/>
  <c r="AY30"/>
  <c r="AU30"/>
  <c r="AS30"/>
  <c r="AY254"/>
  <c r="AU254"/>
  <c r="AW254"/>
  <c r="AS254"/>
  <c r="AY386"/>
  <c r="AU386"/>
  <c r="AY397"/>
  <c r="AU397"/>
  <c r="AW397"/>
  <c r="V174"/>
  <c r="V172"/>
  <c r="V181"/>
  <c r="V191"/>
  <c r="V187"/>
  <c r="AS573"/>
  <c r="AS533"/>
  <c r="AS489"/>
  <c r="AS485"/>
  <c r="AS469"/>
  <c r="AS441"/>
  <c r="AS433"/>
  <c r="AS425"/>
  <c r="AS421"/>
  <c r="AS417"/>
  <c r="AS413"/>
  <c r="AS397"/>
  <c r="AS369"/>
  <c r="AS329"/>
  <c r="AS325"/>
  <c r="AS281"/>
  <c r="AS255"/>
  <c r="AS239"/>
  <c r="AS231"/>
  <c r="AS95"/>
  <c r="AS87"/>
  <c r="AS79"/>
  <c r="AS47"/>
  <c r="AS15"/>
  <c r="AT491"/>
  <c r="AV491"/>
  <c r="AT467"/>
  <c r="AT427"/>
  <c r="AT387"/>
  <c r="AV387"/>
  <c r="AT371"/>
  <c r="AT315"/>
  <c r="AT275"/>
  <c r="AT251"/>
  <c r="AV251"/>
  <c r="AT211"/>
  <c r="AV211"/>
  <c r="AT123"/>
  <c r="AT3"/>
  <c r="AU567"/>
  <c r="AU495"/>
  <c r="AU487"/>
  <c r="AU479"/>
  <c r="AW479"/>
  <c r="AU423"/>
  <c r="AU399"/>
  <c r="AU255"/>
  <c r="AU239"/>
  <c r="AU231"/>
  <c r="AU95"/>
  <c r="AU87"/>
  <c r="AW87"/>
  <c r="AU79"/>
  <c r="AU47"/>
  <c r="AW47"/>
  <c r="AU15"/>
  <c r="AW15"/>
  <c r="AN42"/>
  <c r="AN70"/>
  <c r="AN182"/>
  <c r="AN313"/>
  <c r="AN2"/>
  <c r="AN328"/>
  <c r="AN365"/>
  <c r="AN15"/>
  <c r="AN304"/>
  <c r="AN382"/>
  <c r="AN231"/>
  <c r="AN448"/>
  <c r="AN434"/>
  <c r="AN461"/>
  <c r="AN242"/>
  <c r="AN72"/>
  <c r="AN192"/>
  <c r="AN515"/>
  <c r="AN430"/>
  <c r="AN420"/>
  <c r="AN374"/>
  <c r="AN135"/>
  <c r="AN65"/>
  <c r="AN397"/>
  <c r="AN410"/>
  <c r="AN336"/>
  <c r="AN224"/>
  <c r="AN498"/>
  <c r="AN95"/>
  <c r="AN460"/>
  <c r="AN199"/>
  <c r="AN479"/>
  <c r="AN128"/>
  <c r="AN334"/>
  <c r="AN219"/>
  <c r="AN358"/>
  <c r="AN295"/>
  <c r="AN366"/>
  <c r="AN314"/>
  <c r="AN166"/>
  <c r="AN267"/>
  <c r="AN327"/>
  <c r="AN414"/>
  <c r="AN438"/>
  <c r="AN57"/>
  <c r="AN421"/>
  <c r="AN254"/>
  <c r="AN232"/>
  <c r="AN282"/>
  <c r="AN77"/>
  <c r="AN225"/>
  <c r="AN67"/>
  <c r="AN437"/>
  <c r="AN274"/>
  <c r="AN491"/>
  <c r="AN518"/>
  <c r="AN66"/>
  <c r="AN506"/>
  <c r="AN165"/>
  <c r="AN141"/>
  <c r="AN218"/>
  <c r="AN14"/>
  <c r="AN415"/>
  <c r="AN490"/>
  <c r="AN244"/>
  <c r="AN180"/>
  <c r="AN312"/>
  <c r="AN68"/>
  <c r="AN247"/>
  <c r="AN474"/>
  <c r="AN509"/>
  <c r="AN472"/>
  <c r="AN71"/>
  <c r="AN237"/>
  <c r="AN64"/>
  <c r="AN412"/>
  <c r="AN475"/>
  <c r="AN271"/>
  <c r="AN380"/>
  <c r="AN175"/>
  <c r="AN268"/>
  <c r="AN109"/>
  <c r="AN44"/>
  <c r="AN378"/>
  <c r="AN168"/>
  <c r="AN161"/>
  <c r="AN117"/>
  <c r="AN259"/>
  <c r="AN262"/>
  <c r="AN258"/>
  <c r="AN125"/>
  <c r="AN251"/>
  <c r="AN285"/>
  <c r="AN364"/>
  <c r="AN150"/>
  <c r="AN249"/>
  <c r="AN144"/>
  <c r="AN11"/>
  <c r="AN63"/>
  <c r="AN157"/>
  <c r="AN289"/>
  <c r="AN456"/>
  <c r="AN333"/>
  <c r="AN442"/>
  <c r="AN440"/>
  <c r="AN236"/>
  <c r="AN29"/>
  <c r="AN499"/>
  <c r="AN299"/>
  <c r="AN315"/>
  <c r="AN239"/>
  <c r="AN301"/>
  <c r="AN196"/>
  <c r="AN164"/>
  <c r="AN98"/>
  <c r="AN223"/>
  <c r="AN173"/>
  <c r="AN455"/>
  <c r="AN73"/>
  <c r="AN151"/>
  <c r="AN361"/>
  <c r="AN108"/>
  <c r="AN101"/>
  <c r="AN497"/>
  <c r="AN477"/>
  <c r="AN97"/>
  <c r="AN46"/>
  <c r="AN156"/>
  <c r="AN25"/>
  <c r="AN246"/>
  <c r="AN441"/>
  <c r="AN390"/>
  <c r="AN385"/>
  <c r="AN303"/>
  <c r="AN376"/>
  <c r="AN106"/>
  <c r="AN489"/>
  <c r="AN465"/>
  <c r="AN471"/>
  <c r="AN462"/>
  <c r="AN512"/>
  <c r="AN368"/>
  <c r="AN256"/>
  <c r="AN418"/>
  <c r="AN94"/>
  <c r="AN413"/>
  <c r="AN96"/>
  <c r="AN375"/>
  <c r="AN26"/>
  <c r="AN211"/>
  <c r="AN501"/>
  <c r="AN174"/>
  <c r="AN394"/>
  <c r="AN13"/>
  <c r="AN58"/>
  <c r="AN54"/>
  <c r="AN494"/>
  <c r="AN214"/>
  <c r="AN201"/>
  <c r="AN179"/>
  <c r="AN22"/>
  <c r="AN24"/>
  <c r="AN296"/>
  <c r="AN154"/>
  <c r="AN503"/>
  <c r="AN417"/>
  <c r="AN367"/>
  <c r="AN243"/>
  <c r="AN81"/>
  <c r="AN287"/>
  <c r="AN209"/>
  <c r="AN454"/>
  <c r="AN210"/>
  <c r="AN130"/>
  <c r="AN362"/>
  <c r="AN401"/>
  <c r="AN389"/>
  <c r="AN185"/>
  <c r="AN228"/>
  <c r="AN459"/>
  <c r="AN162"/>
  <c r="AN325"/>
  <c r="AN400"/>
  <c r="AN187"/>
  <c r="AN377"/>
  <c r="AN203"/>
  <c r="AN464"/>
  <c r="AN257"/>
  <c r="AN416"/>
  <c r="AN275"/>
  <c r="AN52"/>
  <c r="AN435"/>
  <c r="AN215"/>
  <c r="AN281"/>
  <c r="AN495"/>
  <c r="AN142"/>
  <c r="AN32"/>
  <c r="AN76"/>
  <c r="AN16"/>
  <c r="AN41"/>
  <c r="AN273"/>
  <c r="AN294"/>
  <c r="AN292"/>
  <c r="AN129"/>
  <c r="AN39"/>
  <c r="AN311"/>
  <c r="AN409"/>
  <c r="AN307"/>
  <c r="AN514"/>
  <c r="AN37"/>
  <c r="AN278"/>
  <c r="AN387"/>
  <c r="AN272"/>
  <c r="AN152"/>
  <c r="AN93"/>
  <c r="AN169"/>
  <c r="AN213"/>
  <c r="AN212"/>
  <c r="AN118"/>
  <c r="AN20"/>
  <c r="AN234"/>
  <c r="AN107"/>
  <c r="AN478"/>
  <c r="AN393"/>
  <c r="AN269"/>
  <c r="AN206"/>
  <c r="AN452"/>
  <c r="AN3"/>
  <c r="AN233"/>
  <c r="AN61"/>
  <c r="AN34"/>
  <c r="AN220"/>
  <c r="AN110"/>
  <c r="AN160"/>
  <c r="AN322"/>
  <c r="AN87"/>
  <c r="AN510"/>
  <c r="AN383"/>
  <c r="AN222"/>
  <c r="AN172"/>
  <c r="AN178"/>
  <c r="AN149"/>
  <c r="AN126"/>
  <c r="AN369"/>
  <c r="AN216"/>
  <c r="AN297"/>
  <c r="AN426"/>
  <c r="AN310"/>
  <c r="AN123"/>
  <c r="AN229"/>
  <c r="AN331"/>
  <c r="AN423"/>
  <c r="AN30"/>
  <c r="AN136"/>
  <c r="AN62"/>
  <c r="AN143"/>
  <c r="AN439"/>
  <c r="AN197"/>
  <c r="AN279"/>
  <c r="AN404"/>
  <c r="AN424"/>
  <c r="AN384"/>
  <c r="AN48"/>
  <c r="AN195"/>
  <c r="AN60"/>
  <c r="AN458"/>
  <c r="AN453"/>
  <c r="AN80"/>
  <c r="AN102"/>
  <c r="AN308"/>
  <c r="AN163"/>
  <c r="AN138"/>
  <c r="AN286"/>
  <c r="AN264"/>
  <c r="AN276"/>
  <c r="AN91"/>
  <c r="AN55"/>
  <c r="AN470"/>
  <c r="AN103"/>
  <c r="AN167"/>
  <c r="AN446"/>
  <c r="AN381"/>
  <c r="AN395"/>
  <c r="AN140"/>
  <c r="AN113"/>
  <c r="AN158"/>
  <c r="AN191"/>
  <c r="AN513"/>
  <c r="AN484"/>
  <c r="AN205"/>
  <c r="AN79"/>
  <c r="AN238"/>
  <c r="AN90"/>
  <c r="AN193"/>
  <c r="AN208"/>
  <c r="AN181"/>
  <c r="AN483"/>
  <c r="AN127"/>
  <c r="AN432"/>
  <c r="AN84"/>
  <c r="AN120"/>
  <c r="AN467"/>
  <c r="AN122"/>
  <c r="AN260"/>
  <c r="AN443"/>
  <c r="AN252"/>
  <c r="AN302"/>
  <c r="AN330"/>
  <c r="AN177"/>
  <c r="AN18"/>
  <c r="AN69"/>
  <c r="AN45"/>
  <c r="AN12"/>
  <c r="AN104"/>
  <c r="AN111"/>
  <c r="AN388"/>
  <c r="AN284"/>
  <c r="AN317"/>
  <c r="AN147"/>
  <c r="AN190"/>
  <c r="AN250"/>
  <c r="AN427"/>
  <c r="AN480"/>
  <c r="AN408"/>
  <c r="AN148"/>
  <c r="AN10"/>
  <c r="AN481"/>
  <c r="AN217"/>
  <c r="AN508"/>
  <c r="AN379"/>
  <c r="AN194"/>
  <c r="AN321"/>
  <c r="AN428"/>
  <c r="AN226"/>
  <c r="AN476"/>
  <c r="AN85"/>
  <c r="AN447"/>
  <c r="AN431"/>
  <c r="AN145"/>
  <c r="AN450"/>
  <c r="AN200"/>
  <c r="AN473"/>
  <c r="AN17"/>
  <c r="AN504"/>
  <c r="AN263"/>
  <c r="AN43"/>
  <c r="AN469"/>
  <c r="AN240"/>
  <c r="AN159"/>
  <c r="AN171"/>
  <c r="AN265"/>
  <c r="AN305"/>
  <c r="AN386"/>
  <c r="AN78"/>
  <c r="AN433"/>
  <c r="AN283"/>
  <c r="AN8"/>
  <c r="AN49"/>
  <c r="AN485"/>
  <c r="AN133"/>
  <c r="AN288"/>
  <c r="AN403"/>
  <c r="AN4"/>
  <c r="AN405"/>
  <c r="AN468"/>
  <c r="AN300"/>
  <c r="AN261"/>
  <c r="AN399"/>
  <c r="AN53"/>
  <c r="AN83"/>
  <c r="AN318"/>
  <c r="AN306"/>
  <c r="AN153"/>
  <c r="AN255"/>
  <c r="AN396"/>
  <c r="AN511"/>
  <c r="AN419"/>
  <c r="AN253"/>
  <c r="AN319"/>
  <c r="AN422"/>
  <c r="AN100"/>
  <c r="AN324"/>
  <c r="AN245"/>
  <c r="AN248"/>
  <c r="AN36"/>
  <c r="AN436"/>
  <c r="AN50"/>
  <c r="AN38"/>
  <c r="AN59"/>
  <c r="AN398"/>
  <c r="AN75"/>
  <c r="AN493"/>
  <c r="AN121"/>
  <c r="AN115"/>
  <c r="AN332"/>
  <c r="AN198"/>
  <c r="AN88"/>
  <c r="AN40"/>
  <c r="AN320"/>
  <c r="AN202"/>
  <c r="AN492"/>
  <c r="AN146"/>
  <c r="AN298"/>
  <c r="AN363"/>
  <c r="AN92"/>
  <c r="AN391"/>
  <c r="AN230"/>
  <c r="AN488"/>
  <c r="AN270"/>
  <c r="AN89"/>
  <c r="AN371"/>
  <c r="AN463"/>
  <c r="AN227"/>
  <c r="AN99"/>
  <c r="AN429"/>
  <c r="AN170"/>
  <c r="AN290"/>
  <c r="AN407"/>
  <c r="AN496"/>
  <c r="AN451"/>
  <c r="AN241"/>
  <c r="AN457"/>
  <c r="AN372"/>
  <c r="AN33"/>
  <c r="AN105"/>
  <c r="AN517"/>
  <c r="AN392"/>
  <c r="AN207"/>
  <c r="AN131"/>
  <c r="AN360"/>
  <c r="AN335"/>
  <c r="AN6"/>
  <c r="AN137"/>
  <c r="AN373"/>
  <c r="AN204"/>
  <c r="AN139"/>
  <c r="AN189"/>
  <c r="AN370"/>
  <c r="AN74"/>
  <c r="AN7"/>
  <c r="AN425"/>
  <c r="AN406"/>
  <c r="AN277"/>
  <c r="AN51"/>
  <c r="AN112"/>
  <c r="AN19"/>
  <c r="AN323"/>
  <c r="AN466"/>
  <c r="AN28"/>
  <c r="AN280"/>
  <c r="AN188"/>
  <c r="AN411"/>
  <c r="AN293"/>
  <c r="AN486"/>
  <c r="AN500"/>
  <c r="AN124"/>
  <c r="AN184"/>
  <c r="AN9"/>
  <c r="AN221"/>
  <c r="AN235"/>
  <c r="AN86"/>
  <c r="AN329"/>
  <c r="AN56"/>
  <c r="AN27"/>
  <c r="AN316"/>
  <c r="AN116"/>
  <c r="AN183"/>
  <c r="AN444"/>
  <c r="AN359"/>
  <c r="AN449"/>
  <c r="AN266"/>
  <c r="AN21"/>
  <c r="AN482"/>
  <c r="AN119"/>
  <c r="AN516"/>
  <c r="AN445"/>
  <c r="AN309"/>
  <c r="AN402"/>
  <c r="AN326"/>
  <c r="AN114"/>
  <c r="AN31"/>
  <c r="AN176"/>
  <c r="AN507"/>
  <c r="AN502"/>
  <c r="AN5"/>
  <c r="AN155"/>
  <c r="AN291"/>
  <c r="AN186"/>
  <c r="AN47"/>
  <c r="AN134"/>
  <c r="AN132"/>
  <c r="AN23"/>
  <c r="AN35"/>
  <c r="AN82"/>
  <c r="AN487"/>
  <c r="AN505"/>
  <c r="X5" i="58"/>
  <c r="AE2" a="1"/>
  <c r="W6"/>
  <c r="S2"/>
  <c r="X6"/>
  <c r="AY191" i="3"/>
  <c r="AU191"/>
  <c r="AW191"/>
  <c r="AS191"/>
  <c r="AX212"/>
  <c r="AQ212"/>
  <c r="AT212"/>
  <c r="AX313"/>
  <c r="AT313"/>
  <c r="AV313"/>
  <c r="AQ313"/>
  <c r="AY227"/>
  <c r="AU227"/>
  <c r="AS227"/>
  <c r="AY531"/>
  <c r="AU531"/>
  <c r="AS531"/>
  <c r="AX13"/>
  <c r="AT13"/>
  <c r="AQ13"/>
  <c r="AY224"/>
  <c r="AU224"/>
  <c r="AS224"/>
  <c r="AY159"/>
  <c r="AU159"/>
  <c r="AW159"/>
  <c r="AS159"/>
  <c r="AY321"/>
  <c r="AU321"/>
  <c r="AS321"/>
  <c r="AX342"/>
  <c r="AT342"/>
  <c r="AV342"/>
  <c r="AQ342"/>
  <c r="AX506"/>
  <c r="AT506"/>
  <c r="AQ506"/>
  <c r="AT519"/>
  <c r="AX519"/>
  <c r="AQ519"/>
  <c r="AY555"/>
  <c r="AU555"/>
  <c r="AS555"/>
  <c r="AS195"/>
  <c r="AY195"/>
  <c r="AU195"/>
  <c r="AW195"/>
  <c r="AX24"/>
  <c r="AT24"/>
  <c r="AV24"/>
  <c r="AQ24"/>
  <c r="AU28"/>
  <c r="AS28"/>
  <c r="AY28"/>
  <c r="AX42"/>
  <c r="AT42"/>
  <c r="AQ42"/>
  <c r="AX46"/>
  <c r="AT46"/>
  <c r="AV46"/>
  <c r="AQ46"/>
  <c r="AX65"/>
  <c r="AT65"/>
  <c r="AQ65"/>
  <c r="AY82"/>
  <c r="AU82"/>
  <c r="AW82"/>
  <c r="AS82"/>
  <c r="AX122"/>
  <c r="AT122"/>
  <c r="AV122"/>
  <c r="AQ122"/>
  <c r="AY153"/>
  <c r="AU153"/>
  <c r="AS153"/>
  <c r="AY170"/>
  <c r="AU170"/>
  <c r="AS170"/>
  <c r="AX346"/>
  <c r="AT346"/>
  <c r="AQ346"/>
  <c r="AX393"/>
  <c r="AT393"/>
  <c r="AQ393"/>
  <c r="AX454"/>
  <c r="AT454"/>
  <c r="AQ454"/>
  <c r="AY466"/>
  <c r="AU466"/>
  <c r="AS466"/>
  <c r="AY512"/>
  <c r="AS512"/>
  <c r="AU512"/>
  <c r="AW512"/>
  <c r="AY521"/>
  <c r="AU521"/>
  <c r="AW521"/>
  <c r="AS521"/>
  <c r="AX190"/>
  <c r="AT190"/>
  <c r="AQ190"/>
  <c r="AX9"/>
  <c r="AT9"/>
  <c r="AQ9"/>
  <c r="AX92"/>
  <c r="AQ92"/>
  <c r="AT92"/>
  <c r="AX133"/>
  <c r="AT133"/>
  <c r="AV133"/>
  <c r="AQ133"/>
  <c r="AY274"/>
  <c r="AU274"/>
  <c r="AS274"/>
  <c r="AX322"/>
  <c r="AT322"/>
  <c r="AQ322"/>
  <c r="AY357"/>
  <c r="AU357"/>
  <c r="AW357"/>
  <c r="AS357"/>
  <c r="AQ468"/>
  <c r="AX468"/>
  <c r="AT468"/>
  <c r="AY235"/>
  <c r="AU235"/>
  <c r="AS235"/>
  <c r="AY49"/>
  <c r="AU49"/>
  <c r="AS49"/>
  <c r="AX204"/>
  <c r="AT204"/>
  <c r="AV204"/>
  <c r="AQ204"/>
  <c r="AX58"/>
  <c r="AT58"/>
  <c r="AQ58"/>
  <c r="AX77"/>
  <c r="AT77"/>
  <c r="AQ77"/>
  <c r="AX277"/>
  <c r="AT277"/>
  <c r="AV277"/>
  <c r="AQ277"/>
  <c r="AX334"/>
  <c r="AT334"/>
  <c r="AV334"/>
  <c r="AQ334"/>
  <c r="AQ343"/>
  <c r="AT343"/>
  <c r="AX343"/>
  <c r="AY360"/>
  <c r="AS360"/>
  <c r="AU360"/>
  <c r="AW360"/>
  <c r="AX457"/>
  <c r="AT457"/>
  <c r="AV457"/>
  <c r="AQ457"/>
  <c r="AY568"/>
  <c r="AS568"/>
  <c r="AU568"/>
  <c r="AY242"/>
  <c r="AU242"/>
  <c r="AW242"/>
  <c r="AS242"/>
  <c r="AY148"/>
  <c r="AU148"/>
  <c r="AS148"/>
  <c r="AS403"/>
  <c r="AU403"/>
  <c r="AY403"/>
  <c r="AY208"/>
  <c r="AU208"/>
  <c r="AS208"/>
  <c r="AQ103"/>
  <c r="AT103"/>
  <c r="AX103"/>
  <c r="AY299"/>
  <c r="AS299"/>
  <c r="AU299"/>
  <c r="AW299"/>
  <c r="AX437"/>
  <c r="AT437"/>
  <c r="AQ437"/>
  <c r="AU460"/>
  <c r="AS460"/>
  <c r="AY460"/>
  <c r="AX507"/>
  <c r="AT507"/>
  <c r="AQ507"/>
  <c r="AY517"/>
  <c r="AU517"/>
  <c r="AS517"/>
  <c r="AX529"/>
  <c r="AT529"/>
  <c r="AQ529"/>
  <c r="AX553"/>
  <c r="AT553"/>
  <c r="AQ553"/>
  <c r="AY177"/>
  <c r="AU177"/>
  <c r="AS177"/>
  <c r="AY174"/>
  <c r="AU174"/>
  <c r="AS174"/>
  <c r="AQ80"/>
  <c r="AT80"/>
  <c r="AV80"/>
  <c r="AX80"/>
  <c r="AQ344"/>
  <c r="AX344"/>
  <c r="AT344"/>
  <c r="AY2"/>
  <c r="AU2"/>
  <c r="AS2"/>
  <c r="AY471"/>
  <c r="AU471"/>
  <c r="AS471"/>
  <c r="AY38"/>
  <c r="AU38"/>
  <c r="AS38"/>
  <c r="AQ184"/>
  <c r="AX184"/>
  <c r="AT184"/>
  <c r="AV184"/>
  <c r="AX94"/>
  <c r="AT94"/>
  <c r="AV94"/>
  <c r="AQ94"/>
  <c r="AX159"/>
  <c r="AQ159"/>
  <c r="AT159"/>
  <c r="AV159"/>
  <c r="AY342"/>
  <c r="AU342"/>
  <c r="AW342"/>
  <c r="AS342"/>
  <c r="AX555"/>
  <c r="AT555"/>
  <c r="AQ555"/>
  <c r="AX217"/>
  <c r="AT217"/>
  <c r="AV217"/>
  <c r="AQ217"/>
  <c r="AY24"/>
  <c r="AU24"/>
  <c r="AW24"/>
  <c r="AS24"/>
  <c r="AX28"/>
  <c r="AT28"/>
  <c r="AQ28"/>
  <c r="AY42"/>
  <c r="AU42"/>
  <c r="AS42"/>
  <c r="AY46"/>
  <c r="AU46"/>
  <c r="AW46"/>
  <c r="AS46"/>
  <c r="AX53"/>
  <c r="AT53"/>
  <c r="AV53"/>
  <c r="AQ53"/>
  <c r="AY65"/>
  <c r="AU65"/>
  <c r="AS65"/>
  <c r="AY122"/>
  <c r="AU122"/>
  <c r="AW122"/>
  <c r="AS122"/>
  <c r="AX253"/>
  <c r="AT253"/>
  <c r="AQ253"/>
  <c r="AY346"/>
  <c r="AU346"/>
  <c r="AS346"/>
  <c r="AU396"/>
  <c r="AS396"/>
  <c r="AY396"/>
  <c r="AX446"/>
  <c r="AT446"/>
  <c r="AV446"/>
  <c r="AQ446"/>
  <c r="AY454"/>
  <c r="AU454"/>
  <c r="AS454"/>
  <c r="AX466"/>
  <c r="AT466"/>
  <c r="AQ466"/>
  <c r="AY190"/>
  <c r="AU190"/>
  <c r="AS190"/>
  <c r="AY309"/>
  <c r="AU309"/>
  <c r="AS309"/>
  <c r="AU339"/>
  <c r="AY339"/>
  <c r="AS339"/>
  <c r="AQ408"/>
  <c r="AX408"/>
  <c r="AT408"/>
  <c r="AY288"/>
  <c r="AS288"/>
  <c r="AU288"/>
  <c r="AW288"/>
  <c r="AX381"/>
  <c r="AT381"/>
  <c r="AQ381"/>
  <c r="AY502"/>
  <c r="AU502"/>
  <c r="AS502"/>
  <c r="AX175"/>
  <c r="AQ175"/>
  <c r="AT175"/>
  <c r="AU204"/>
  <c r="AW204"/>
  <c r="AS204"/>
  <c r="AY204"/>
  <c r="AX216"/>
  <c r="AT216"/>
  <c r="AQ216"/>
  <c r="AY58"/>
  <c r="AU58"/>
  <c r="AS58"/>
  <c r="AY77"/>
  <c r="AU77"/>
  <c r="AS77"/>
  <c r="AX261"/>
  <c r="AT261"/>
  <c r="AQ261"/>
  <c r="AY334"/>
  <c r="AU334"/>
  <c r="AW334"/>
  <c r="AS334"/>
  <c r="AY343"/>
  <c r="AU343"/>
  <c r="AS343"/>
  <c r="AX360"/>
  <c r="AT360"/>
  <c r="AV360"/>
  <c r="AQ360"/>
  <c r="AX568"/>
  <c r="AT568"/>
  <c r="AQ568"/>
  <c r="AU515"/>
  <c r="AY515"/>
  <c r="AS515"/>
  <c r="AY17"/>
  <c r="AU17"/>
  <c r="AS17"/>
  <c r="AQ183"/>
  <c r="AT183"/>
  <c r="AX183"/>
  <c r="AQ199"/>
  <c r="AX199"/>
  <c r="AT199"/>
  <c r="AV199"/>
  <c r="AX110"/>
  <c r="AT110"/>
  <c r="AQ110"/>
  <c r="AQ135"/>
  <c r="AX135"/>
  <c r="AT135"/>
  <c r="AX323"/>
  <c r="AT323"/>
  <c r="AV323"/>
  <c r="AQ323"/>
  <c r="AY507"/>
  <c r="AU507"/>
  <c r="AS507"/>
  <c r="AU172"/>
  <c r="AW172"/>
  <c r="AS172"/>
  <c r="AY172"/>
  <c r="AX203"/>
  <c r="AT203"/>
  <c r="AQ203"/>
  <c r="AY22"/>
  <c r="AU22"/>
  <c r="AS22"/>
  <c r="AX300"/>
  <c r="AQ300"/>
  <c r="AT300"/>
  <c r="AQ556"/>
  <c r="AX556"/>
  <c r="AT556"/>
  <c r="AV556"/>
  <c r="AX370"/>
  <c r="AT370"/>
  <c r="AQ370"/>
  <c r="AX171"/>
  <c r="AT171"/>
  <c r="AV171"/>
  <c r="AQ171"/>
  <c r="AY184"/>
  <c r="AU184"/>
  <c r="AW184"/>
  <c r="AS184"/>
  <c r="AX198"/>
  <c r="AT198"/>
  <c r="AV198"/>
  <c r="AQ198"/>
  <c r="AU67"/>
  <c r="AY67"/>
  <c r="AS67"/>
  <c r="AY94"/>
  <c r="AU94"/>
  <c r="AW94"/>
  <c r="AS94"/>
  <c r="AX132"/>
  <c r="AT132"/>
  <c r="AV132"/>
  <c r="AQ132"/>
  <c r="AX273"/>
  <c r="AT273"/>
  <c r="AQ273"/>
  <c r="AX350"/>
  <c r="AT350"/>
  <c r="AQ350"/>
  <c r="AY217"/>
  <c r="AU217"/>
  <c r="AW217"/>
  <c r="AS217"/>
  <c r="AY53"/>
  <c r="AU53"/>
  <c r="AW53"/>
  <c r="AS53"/>
  <c r="AY253"/>
  <c r="AU253"/>
  <c r="AS253"/>
  <c r="AX316"/>
  <c r="AT316"/>
  <c r="AV316"/>
  <c r="AQ316"/>
  <c r="AX396"/>
  <c r="AT396"/>
  <c r="AQ396"/>
  <c r="AY446"/>
  <c r="AU446"/>
  <c r="AW446"/>
  <c r="AS446"/>
  <c r="AX528"/>
  <c r="AT528"/>
  <c r="AQ528"/>
  <c r="AX101"/>
  <c r="AT101"/>
  <c r="AV101"/>
  <c r="AQ101"/>
  <c r="AX130"/>
  <c r="AT130"/>
  <c r="AQ130"/>
  <c r="AY366"/>
  <c r="AU366"/>
  <c r="AW366"/>
  <c r="AS366"/>
  <c r="AY302"/>
  <c r="AU302"/>
  <c r="AS302"/>
  <c r="AY175"/>
  <c r="AU175"/>
  <c r="AS175"/>
  <c r="AY216"/>
  <c r="AU216"/>
  <c r="AS216"/>
  <c r="AX115"/>
  <c r="AT115"/>
  <c r="AQ115"/>
  <c r="AX127"/>
  <c r="AQ127"/>
  <c r="AT127"/>
  <c r="AX147"/>
  <c r="AT147"/>
  <c r="AQ147"/>
  <c r="AY261"/>
  <c r="AU261"/>
  <c r="AS261"/>
  <c r="AX405"/>
  <c r="AT405"/>
  <c r="AQ405"/>
  <c r="AY450"/>
  <c r="AU450"/>
  <c r="AS450"/>
  <c r="AY458"/>
  <c r="AU458"/>
  <c r="AS458"/>
  <c r="AX501"/>
  <c r="AT501"/>
  <c r="AV501"/>
  <c r="AQ501"/>
  <c r="AY183"/>
  <c r="AU183"/>
  <c r="AS183"/>
  <c r="AY199"/>
  <c r="AU199"/>
  <c r="AW199"/>
  <c r="AS199"/>
  <c r="AX31"/>
  <c r="AQ31"/>
  <c r="AT31"/>
  <c r="AY110"/>
  <c r="AU110"/>
  <c r="AS110"/>
  <c r="AY135"/>
  <c r="AU135"/>
  <c r="AS135"/>
  <c r="AY280"/>
  <c r="AS280"/>
  <c r="AU280"/>
  <c r="AS323"/>
  <c r="AY323"/>
  <c r="AU323"/>
  <c r="AW323"/>
  <c r="AY187"/>
  <c r="AS187"/>
  <c r="AU187"/>
  <c r="AY181"/>
  <c r="AU181"/>
  <c r="AS181"/>
  <c r="AX59"/>
  <c r="AT59"/>
  <c r="AQ59"/>
  <c r="AX333"/>
  <c r="AT333"/>
  <c r="AQ333"/>
  <c r="AX374"/>
  <c r="AT374"/>
  <c r="AQ374"/>
  <c r="AU268"/>
  <c r="AS268"/>
  <c r="AY268"/>
  <c r="AY462"/>
  <c r="AU462"/>
  <c r="AS462"/>
  <c r="AY198"/>
  <c r="AU198"/>
  <c r="AW198"/>
  <c r="AS198"/>
  <c r="AY13"/>
  <c r="AU13"/>
  <c r="AS13"/>
  <c r="AX67"/>
  <c r="AT67"/>
  <c r="AQ67"/>
  <c r="AY132"/>
  <c r="AU132"/>
  <c r="AW132"/>
  <c r="AS132"/>
  <c r="AT224"/>
  <c r="AX224"/>
  <c r="AQ224"/>
  <c r="AY273"/>
  <c r="AU273"/>
  <c r="AS273"/>
  <c r="AX321"/>
  <c r="AT321"/>
  <c r="AQ321"/>
  <c r="AY350"/>
  <c r="AU350"/>
  <c r="AS350"/>
  <c r="AY506"/>
  <c r="AU506"/>
  <c r="AS506"/>
  <c r="AY519"/>
  <c r="AU519"/>
  <c r="AS519"/>
  <c r="AX195"/>
  <c r="AT195"/>
  <c r="AV195"/>
  <c r="AQ195"/>
  <c r="AX82"/>
  <c r="AT82"/>
  <c r="AV82"/>
  <c r="AQ82"/>
  <c r="AX153"/>
  <c r="AT153"/>
  <c r="AQ153"/>
  <c r="AX170"/>
  <c r="AT170"/>
  <c r="AQ170"/>
  <c r="AU316"/>
  <c r="AW316"/>
  <c r="AS316"/>
  <c r="AY316"/>
  <c r="AY393"/>
  <c r="AU393"/>
  <c r="AS393"/>
  <c r="AX512"/>
  <c r="AT512"/>
  <c r="AV512"/>
  <c r="AQ512"/>
  <c r="AX521"/>
  <c r="AT521"/>
  <c r="AV521"/>
  <c r="AQ521"/>
  <c r="AY528"/>
  <c r="AS528"/>
  <c r="AU528"/>
  <c r="AX205"/>
  <c r="AT205"/>
  <c r="AV205"/>
  <c r="AQ205"/>
  <c r="AY392"/>
  <c r="AS392"/>
  <c r="AU392"/>
  <c r="AQ535"/>
  <c r="AX535"/>
  <c r="AT535"/>
  <c r="AX117"/>
  <c r="AT117"/>
  <c r="AV117"/>
  <c r="AQ117"/>
  <c r="AY73"/>
  <c r="AU73"/>
  <c r="AS73"/>
  <c r="AY115"/>
  <c r="AS115"/>
  <c r="AU115"/>
  <c r="AY127"/>
  <c r="AU127"/>
  <c r="AS127"/>
  <c r="AY147"/>
  <c r="AU147"/>
  <c r="AS147"/>
  <c r="AY277"/>
  <c r="AU277"/>
  <c r="AW277"/>
  <c r="AS277"/>
  <c r="AY405"/>
  <c r="AU405"/>
  <c r="AS405"/>
  <c r="AY457"/>
  <c r="AU457"/>
  <c r="AW457"/>
  <c r="AS457"/>
  <c r="AY509"/>
  <c r="AU509"/>
  <c r="AW509"/>
  <c r="AS509"/>
  <c r="AY523"/>
  <c r="AS523"/>
  <c r="AU523"/>
  <c r="AY86"/>
  <c r="AU86"/>
  <c r="AS86"/>
  <c r="AT208"/>
  <c r="AX208"/>
  <c r="AQ208"/>
  <c r="AY31"/>
  <c r="AU31"/>
  <c r="AS31"/>
  <c r="AY103"/>
  <c r="AU103"/>
  <c r="AS103"/>
  <c r="AX280"/>
  <c r="AT280"/>
  <c r="AQ280"/>
  <c r="AX299"/>
  <c r="AT299"/>
  <c r="AV299"/>
  <c r="AQ299"/>
  <c r="AY437"/>
  <c r="AU437"/>
  <c r="AS437"/>
  <c r="AX460"/>
  <c r="AT460"/>
  <c r="AQ460"/>
  <c r="AX517"/>
  <c r="AT517"/>
  <c r="AQ517"/>
  <c r="AY529"/>
  <c r="AU529"/>
  <c r="AS529"/>
  <c r="AY553"/>
  <c r="AU553"/>
  <c r="AS553"/>
  <c r="AX177"/>
  <c r="AT177"/>
  <c r="AQ177"/>
  <c r="AO88"/>
  <c r="AO23"/>
  <c r="AO479"/>
  <c r="AO213"/>
  <c r="AO500"/>
  <c r="AO427"/>
  <c r="AO484"/>
  <c r="AO440"/>
  <c r="AO370"/>
  <c r="AO314"/>
  <c r="AO426"/>
  <c r="AO453"/>
  <c r="AO44"/>
  <c r="AO253"/>
  <c r="AO517"/>
  <c r="AO313"/>
  <c r="AO63"/>
  <c r="AO144"/>
  <c r="AO291"/>
  <c r="AO97"/>
  <c r="AO382"/>
  <c r="AO386"/>
  <c r="AO14"/>
  <c r="AO206"/>
  <c r="AO67"/>
  <c r="AO492"/>
  <c r="AO488"/>
  <c r="AO335"/>
  <c r="AO232"/>
  <c r="AO78"/>
  <c r="AO168"/>
  <c r="AO275"/>
  <c r="AO31"/>
  <c r="AO191"/>
  <c r="AO57"/>
  <c r="AO458"/>
  <c r="AO304"/>
  <c r="AO447"/>
  <c r="AO94"/>
  <c r="AO238"/>
  <c r="AO358"/>
  <c r="AO422"/>
  <c r="AO456"/>
  <c r="AO90"/>
  <c r="AO332"/>
  <c r="AO117"/>
  <c r="AO10"/>
  <c r="AO45"/>
  <c r="AO476"/>
  <c r="AO483"/>
  <c r="AO8"/>
  <c r="AO481"/>
  <c r="AO212"/>
  <c r="AO281"/>
  <c r="AO444"/>
  <c r="AO322"/>
  <c r="AO103"/>
  <c r="AO266"/>
  <c r="AO507"/>
  <c r="AO240"/>
  <c r="AO279"/>
  <c r="AO330"/>
  <c r="AO189"/>
  <c r="AO41"/>
  <c r="AO118"/>
  <c r="AO200"/>
  <c r="AO445"/>
  <c r="AO417"/>
  <c r="AO250"/>
  <c r="AO297"/>
  <c r="AO139"/>
  <c r="AO249"/>
  <c r="AO473"/>
  <c r="AO178"/>
  <c r="AO241"/>
  <c r="AO121"/>
  <c r="AO143"/>
  <c r="AO196"/>
  <c r="AO431"/>
  <c r="AO371"/>
  <c r="AO278"/>
  <c r="AO267"/>
  <c r="AO233"/>
  <c r="AO73"/>
  <c r="AO148"/>
  <c r="AO457"/>
  <c r="AO393"/>
  <c r="AO268"/>
  <c r="AO390"/>
  <c r="AO467"/>
  <c r="AO99"/>
  <c r="AO424"/>
  <c r="AO469"/>
  <c r="AO364"/>
  <c r="AO362"/>
  <c r="AO512"/>
  <c r="AO100"/>
  <c r="AO151"/>
  <c r="AO301"/>
  <c r="AO471"/>
  <c r="AO22"/>
  <c r="AO498"/>
  <c r="AO319"/>
  <c r="AO470"/>
  <c r="AO409"/>
  <c r="AO396"/>
  <c r="AO276"/>
  <c r="AO49"/>
  <c r="AO478"/>
  <c r="AO124"/>
  <c r="AO485"/>
  <c r="AO201"/>
  <c r="AO510"/>
  <c r="AO286"/>
  <c r="AO203"/>
  <c r="AO316"/>
  <c r="AO129"/>
  <c r="AO388"/>
  <c r="AO494"/>
  <c r="AO226"/>
  <c r="AO112"/>
  <c r="AO421"/>
  <c r="AO95"/>
  <c r="AO290"/>
  <c r="AO215"/>
  <c r="AO491"/>
  <c r="AO66"/>
  <c r="AO208"/>
  <c r="AO52"/>
  <c r="AO218"/>
  <c r="AO126"/>
  <c r="AO101"/>
  <c r="AO385"/>
  <c r="AO328"/>
  <c r="AO412"/>
  <c r="AO89"/>
  <c r="AO7"/>
  <c r="AO195"/>
  <c r="AO397"/>
  <c r="AO416"/>
  <c r="AO446"/>
  <c r="AO321"/>
  <c r="AO85"/>
  <c r="AO69"/>
  <c r="AO2"/>
  <c r="AO365"/>
  <c r="AO514"/>
  <c r="AO509"/>
  <c r="AO184"/>
  <c r="AO180"/>
  <c r="AO258"/>
  <c r="AO323"/>
  <c r="AO227"/>
  <c r="AO102"/>
  <c r="AO229"/>
  <c r="AO81"/>
  <c r="AO68"/>
  <c r="AO234"/>
  <c r="AO271"/>
  <c r="AO193"/>
  <c r="AO16"/>
  <c r="AO411"/>
  <c r="AO369"/>
  <c r="AO407"/>
  <c r="AO223"/>
  <c r="AO270"/>
  <c r="AO167"/>
  <c r="AO511"/>
  <c r="AO87"/>
  <c r="AO152"/>
  <c r="AO54"/>
  <c r="AO242"/>
  <c r="AO91"/>
  <c r="AO37"/>
  <c r="AO437"/>
  <c r="AO366"/>
  <c r="AO277"/>
  <c r="AO40"/>
  <c r="AO140"/>
  <c r="AO295"/>
  <c r="AO5"/>
  <c r="AO64"/>
  <c r="AO207"/>
  <c r="AO361"/>
  <c r="AO42"/>
  <c r="AO391"/>
  <c r="AO219"/>
  <c r="AO325"/>
  <c r="AO119"/>
  <c r="AO256"/>
  <c r="AO243"/>
  <c r="AO131"/>
  <c r="AO158"/>
  <c r="AO165"/>
  <c r="AO75"/>
  <c r="AO123"/>
  <c r="AO504"/>
  <c r="AO359"/>
  <c r="AO154"/>
  <c r="AO462"/>
  <c r="AO513"/>
  <c r="AO489"/>
  <c r="AO449"/>
  <c r="AO474"/>
  <c r="AO220"/>
  <c r="AO104"/>
  <c r="AO468"/>
  <c r="AO452"/>
  <c r="AO72"/>
  <c r="AO146"/>
  <c r="AO480"/>
  <c r="AO377"/>
  <c r="AO309"/>
  <c r="AO436"/>
  <c r="AO17"/>
  <c r="AO122"/>
  <c r="AO132"/>
  <c r="AO302"/>
  <c r="AO414"/>
  <c r="AO38"/>
  <c r="AO128"/>
  <c r="AO205"/>
  <c r="AO214"/>
  <c r="AO392"/>
  <c r="AO516"/>
  <c r="AO429"/>
  <c r="AO107"/>
  <c r="AO450"/>
  <c r="AO299"/>
  <c r="AO21"/>
  <c r="AO19"/>
  <c r="AO60"/>
  <c r="AO230"/>
  <c r="AO308"/>
  <c r="AO136"/>
  <c r="AO432"/>
  <c r="AO55"/>
  <c r="AO185"/>
  <c r="AO363"/>
  <c r="AO379"/>
  <c r="AO329"/>
  <c r="AO477"/>
  <c r="AO455"/>
  <c r="AO33"/>
  <c r="AO280"/>
  <c r="AO235"/>
  <c r="AO173"/>
  <c r="AO375"/>
  <c r="AO487"/>
  <c r="AO171"/>
  <c r="AO451"/>
  <c r="AO311"/>
  <c r="AO27"/>
  <c r="AO259"/>
  <c r="AO296"/>
  <c r="AO211"/>
  <c r="AO155"/>
  <c r="AO499"/>
  <c r="AO496"/>
  <c r="AO169"/>
  <c r="AO260"/>
  <c r="AO111"/>
  <c r="AO495"/>
  <c r="AO13"/>
  <c r="AO93"/>
  <c r="AO159"/>
  <c r="AO465"/>
  <c r="AO307"/>
  <c r="AO65"/>
  <c r="AO403"/>
  <c r="AO438"/>
  <c r="AO315"/>
  <c r="AO188"/>
  <c r="AO401"/>
  <c r="AO333"/>
  <c r="AO50"/>
  <c r="AO197"/>
  <c r="AO149"/>
  <c r="AO248"/>
  <c r="AO175"/>
  <c r="AO187"/>
  <c r="AO181"/>
  <c r="AO318"/>
  <c r="AO237"/>
  <c r="AO108"/>
  <c r="AO153"/>
  <c r="AO402"/>
  <c r="AO406"/>
  <c r="AO472"/>
  <c r="AO418"/>
  <c r="AO83"/>
  <c r="AO475"/>
  <c r="AO285"/>
  <c r="AO501"/>
  <c r="AO269"/>
  <c r="AO61"/>
  <c r="AO287"/>
  <c r="AO134"/>
  <c r="AO142"/>
  <c r="AO264"/>
  <c r="AO92"/>
  <c r="AO25"/>
  <c r="AO15"/>
  <c r="AO210"/>
  <c r="AO433"/>
  <c r="AO320"/>
  <c r="AO459"/>
  <c r="AO141"/>
  <c r="AO251"/>
  <c r="AO261"/>
  <c r="AO36"/>
  <c r="AO273"/>
  <c r="AO383"/>
  <c r="AO263"/>
  <c r="AO186"/>
  <c r="AO157"/>
  <c r="AO373"/>
  <c r="AO423"/>
  <c r="AO367"/>
  <c r="AO439"/>
  <c r="AO331"/>
  <c r="AO147"/>
  <c r="AO105"/>
  <c r="AO262"/>
  <c r="AO482"/>
  <c r="AO428"/>
  <c r="AO360"/>
  <c r="AO125"/>
  <c r="AO247"/>
  <c r="AO317"/>
  <c r="AO145"/>
  <c r="AO443"/>
  <c r="AO80"/>
  <c r="AO254"/>
  <c r="AO394"/>
  <c r="AO505"/>
  <c r="AO4"/>
  <c r="AO464"/>
  <c r="AO28"/>
  <c r="AO306"/>
  <c r="AO51"/>
  <c r="AO419"/>
  <c r="AO374"/>
  <c r="AO502"/>
  <c r="AO166"/>
  <c r="AO244"/>
  <c r="AO18"/>
  <c r="AO39"/>
  <c r="AO225"/>
  <c r="AO177"/>
  <c r="AO174"/>
  <c r="AO115"/>
  <c r="AO137"/>
  <c r="AO486"/>
  <c r="AO420"/>
  <c r="AO198"/>
  <c r="AO282"/>
  <c r="AO257"/>
  <c r="AO11"/>
  <c r="AO430"/>
  <c r="AO442"/>
  <c r="AO86"/>
  <c r="AO190"/>
  <c r="AO395"/>
  <c r="AO106"/>
  <c r="AO310"/>
  <c r="AO327"/>
  <c r="AO156"/>
  <c r="AO294"/>
  <c r="AO170"/>
  <c r="AO77"/>
  <c r="AO199"/>
  <c r="AO194"/>
  <c r="AO29"/>
  <c r="AO463"/>
  <c r="AO150"/>
  <c r="AO12"/>
  <c r="AO79"/>
  <c r="AO70"/>
  <c r="AO493"/>
  <c r="AO454"/>
  <c r="AO288"/>
  <c r="AO387"/>
  <c r="AO515"/>
  <c r="AO222"/>
  <c r="AO274"/>
  <c r="AO231"/>
  <c r="AO71"/>
  <c r="AO448"/>
  <c r="AO503"/>
  <c r="AO209"/>
  <c r="AO76"/>
  <c r="AO6"/>
  <c r="AO20"/>
  <c r="AO252"/>
  <c r="AO336"/>
  <c r="AO114"/>
  <c r="AO9"/>
  <c r="AO293"/>
  <c r="AO47"/>
  <c r="AO62"/>
  <c r="AO183"/>
  <c r="AO120"/>
  <c r="AO245"/>
  <c r="AO58"/>
  <c r="AO135"/>
  <c r="AO326"/>
  <c r="AO461"/>
  <c r="AO265"/>
  <c r="AO378"/>
  <c r="AO434"/>
  <c r="AO389"/>
  <c r="AO43"/>
  <c r="AO216"/>
  <c r="AO32"/>
  <c r="AO380"/>
  <c r="AO228"/>
  <c r="AO405"/>
  <c r="AO202"/>
  <c r="AO303"/>
  <c r="AO466"/>
  <c r="AO497"/>
  <c r="AO138"/>
  <c r="AO300"/>
  <c r="AO425"/>
  <c r="AO324"/>
  <c r="AO441"/>
  <c r="AO26"/>
  <c r="AO98"/>
  <c r="AO292"/>
  <c r="AO368"/>
  <c r="AO284"/>
  <c r="AO415"/>
  <c r="AO164"/>
  <c r="AO246"/>
  <c r="AO84"/>
  <c r="AO384"/>
  <c r="AO172"/>
  <c r="AO74"/>
  <c r="AO435"/>
  <c r="AO508"/>
  <c r="AO272"/>
  <c r="AO518"/>
  <c r="AO413"/>
  <c r="AO56"/>
  <c r="AO34"/>
  <c r="AO163"/>
  <c r="AO162"/>
  <c r="AO192"/>
  <c r="AO59"/>
  <c r="AO48"/>
  <c r="AO305"/>
  <c r="AO312"/>
  <c r="AO224"/>
  <c r="AO372"/>
  <c r="AO204"/>
  <c r="AO283"/>
  <c r="AO82"/>
  <c r="AO53"/>
  <c r="AO410"/>
  <c r="AO116"/>
  <c r="AO289"/>
  <c r="AO179"/>
  <c r="AO398"/>
  <c r="AO24"/>
  <c r="AO30"/>
  <c r="AO334"/>
  <c r="AO161"/>
  <c r="AO110"/>
  <c r="AO35"/>
  <c r="AO176"/>
  <c r="AO408"/>
  <c r="AO404"/>
  <c r="AO239"/>
  <c r="AO113"/>
  <c r="AO506"/>
  <c r="AO236"/>
  <c r="AO130"/>
  <c r="AO376"/>
  <c r="AO399"/>
  <c r="AO3"/>
  <c r="AO490"/>
  <c r="AO400"/>
  <c r="AO96"/>
  <c r="AO298"/>
  <c r="AO221"/>
  <c r="AO182"/>
  <c r="AO381"/>
  <c r="AO127"/>
  <c r="AO217"/>
  <c r="AO160"/>
  <c r="AO460"/>
  <c r="AO255"/>
  <c r="AO109"/>
  <c r="AO46"/>
  <c r="AO133"/>
  <c r="Z2" i="58" a="1"/>
  <c r="Z4"/>
  <c r="AC2" a="1"/>
  <c r="AC3"/>
  <c r="Z5"/>
  <c r="Z2"/>
  <c r="Z6"/>
  <c r="AA2" a="1"/>
  <c r="AG2" a="1"/>
  <c r="AI2" a="1"/>
  <c r="AH2" a="1"/>
  <c r="AF2" a="1"/>
  <c r="AB2" a="1"/>
  <c r="AD2" a="1"/>
  <c r="AC2"/>
  <c r="AE4"/>
  <c r="AE5"/>
  <c r="AE2"/>
  <c r="AE3"/>
  <c r="AE6"/>
  <c r="Z3"/>
  <c r="AC6"/>
  <c r="AC4"/>
  <c r="AC5"/>
  <c r="AA4"/>
  <c r="AA3"/>
  <c r="AA2"/>
  <c r="AA6"/>
  <c r="AA5"/>
  <c r="AH2"/>
  <c r="AH5"/>
  <c r="AH3"/>
  <c r="AH4"/>
  <c r="AH6"/>
  <c r="AB2"/>
  <c r="AB4"/>
  <c r="AB3"/>
  <c r="AB5"/>
  <c r="AB6"/>
  <c r="AG4"/>
  <c r="AG5"/>
  <c r="AG3"/>
  <c r="AG6"/>
  <c r="AG2"/>
  <c r="AF2"/>
  <c r="AF4"/>
  <c r="AF3"/>
  <c r="AF5"/>
  <c r="AF6"/>
  <c r="AD2"/>
  <c r="AD5"/>
  <c r="AD4"/>
  <c r="AD3"/>
  <c r="AD6"/>
  <c r="AI4"/>
  <c r="AI2"/>
  <c r="AI6"/>
  <c r="AI5"/>
  <c r="AI3"/>
  <c r="AP449" i="3"/>
  <c r="AP146"/>
  <c r="AP326"/>
  <c r="AP36"/>
  <c r="AP317"/>
  <c r="AP156"/>
  <c r="AP207"/>
  <c r="AP406"/>
  <c r="AP188"/>
  <c r="AP99"/>
  <c r="AP181"/>
  <c r="AP159"/>
  <c r="AP426"/>
  <c r="AP408"/>
  <c r="AP61"/>
  <c r="AP439"/>
  <c r="AP144"/>
  <c r="AP274"/>
  <c r="AP195"/>
  <c r="AP484"/>
  <c r="AP143"/>
  <c r="AP12"/>
  <c r="AP4"/>
  <c r="AP17"/>
  <c r="AP379"/>
  <c r="AP276"/>
  <c r="AP137"/>
  <c r="AP112"/>
  <c r="AP305"/>
  <c r="AP46"/>
  <c r="AP259"/>
  <c r="AP283"/>
  <c r="AP381"/>
  <c r="AP192"/>
  <c r="AP121"/>
  <c r="AP101"/>
  <c r="AP291"/>
  <c r="AP388"/>
  <c r="AP58"/>
  <c r="AP262"/>
  <c r="AP516"/>
  <c r="AP95"/>
  <c r="AP16"/>
  <c r="AP300"/>
  <c r="AP132"/>
  <c r="AP512"/>
  <c r="AP94"/>
  <c r="AP270"/>
  <c r="AP261"/>
  <c r="AP27"/>
  <c r="AP211"/>
  <c r="AP70"/>
  <c r="AP198"/>
  <c r="AP490"/>
  <c r="AP212"/>
  <c r="AP470"/>
  <c r="AP189"/>
  <c r="AP503"/>
  <c r="AP500"/>
  <c r="AP319"/>
  <c r="AP390"/>
  <c r="AP508"/>
  <c r="AP403"/>
  <c r="AP127"/>
  <c r="AP376"/>
  <c r="AP20"/>
  <c r="AP374"/>
  <c r="AP39"/>
  <c r="AP88"/>
  <c r="AP3"/>
  <c r="AP90"/>
  <c r="AP504"/>
  <c r="AP395"/>
  <c r="AP216"/>
  <c r="AP113"/>
  <c r="AP221"/>
  <c r="AP463"/>
  <c r="AP225"/>
  <c r="AP35"/>
  <c r="AP312"/>
  <c r="AP122"/>
  <c r="AP397"/>
  <c r="AP478"/>
  <c r="AP365"/>
  <c r="AP382"/>
  <c r="AP162"/>
  <c r="AP454"/>
  <c r="AP145"/>
  <c r="AP384"/>
  <c r="AP331"/>
  <c r="AP183"/>
  <c r="AP114"/>
  <c r="AP296"/>
  <c r="AP431"/>
  <c r="AP2"/>
  <c r="AP298"/>
  <c r="AP142"/>
  <c r="AP71"/>
  <c r="AP476"/>
  <c r="AP139"/>
  <c r="AP170"/>
  <c r="AP479"/>
  <c r="AP57"/>
  <c r="AP171"/>
  <c r="AP377"/>
  <c r="AP494"/>
  <c r="AP33"/>
  <c r="AP455"/>
  <c r="AP480"/>
  <c r="AP394"/>
  <c r="AP428"/>
  <c r="AP308"/>
  <c r="AP105"/>
  <c r="AP5"/>
  <c r="AP401"/>
  <c r="AP392"/>
  <c r="AP495"/>
  <c r="AP167"/>
  <c r="AP310"/>
  <c r="AP50"/>
  <c r="AP231"/>
  <c r="AP228"/>
  <c r="AP427"/>
  <c r="AP277"/>
  <c r="AP180"/>
  <c r="AP294"/>
  <c r="AP125"/>
  <c r="AP293"/>
  <c r="AP220"/>
  <c r="AP226"/>
  <c r="AP364"/>
  <c r="AP31"/>
  <c r="AP437"/>
  <c r="AP464"/>
  <c r="AP452"/>
  <c r="AP120"/>
  <c r="AP25"/>
  <c r="AP151"/>
  <c r="AP30"/>
  <c r="AP208"/>
  <c r="AP204"/>
  <c r="AP28"/>
  <c r="AP320"/>
  <c r="AP194"/>
  <c r="AP104"/>
  <c r="AP72"/>
  <c r="AP433"/>
  <c r="AP93"/>
  <c r="AP391"/>
  <c r="AP301"/>
  <c r="AP9"/>
  <c r="AP76"/>
  <c r="AP363"/>
  <c r="AP223"/>
  <c r="AP178"/>
  <c r="AP507"/>
  <c r="AP314"/>
  <c r="AP497"/>
  <c r="AP19"/>
  <c r="AP265"/>
  <c r="AP407"/>
  <c r="AP83"/>
  <c r="AP202"/>
  <c r="AP54"/>
  <c r="AP515"/>
  <c r="AP398"/>
  <c r="AP289"/>
  <c r="AP467"/>
  <c r="AP45"/>
  <c r="AP402"/>
  <c r="AP21"/>
  <c r="AP492"/>
  <c r="AP306"/>
  <c r="AP29"/>
  <c r="AP509"/>
  <c r="AP158"/>
  <c r="AP517"/>
  <c r="AP373"/>
  <c r="AP218"/>
  <c r="AP217"/>
  <c r="AP67"/>
  <c r="AP60"/>
  <c r="AP267"/>
  <c r="AP10"/>
  <c r="AP191"/>
  <c r="AP84"/>
  <c r="AP278"/>
  <c r="AP432"/>
  <c r="AP74"/>
  <c r="AP271"/>
  <c r="AP321"/>
  <c r="AP325"/>
  <c r="AP450"/>
  <c r="AP214"/>
  <c r="AP375"/>
  <c r="AP68"/>
  <c r="AP44"/>
  <c r="AP200"/>
  <c r="AP73"/>
  <c r="AP147"/>
  <c r="AP148"/>
  <c r="AP446"/>
  <c r="AP510"/>
  <c r="AP169"/>
  <c r="AP468"/>
  <c r="AP457"/>
  <c r="AP115"/>
  <c r="AP110"/>
  <c r="AP493"/>
  <c r="AP389"/>
  <c r="AP303"/>
  <c r="AP441"/>
  <c r="AP222"/>
  <c r="AP232"/>
  <c r="AP491"/>
  <c r="AP327"/>
  <c r="AP280"/>
  <c r="AP324"/>
  <c r="AP483"/>
  <c r="AP166"/>
  <c r="AP41"/>
  <c r="AP6"/>
  <c r="AP511"/>
  <c r="AP89"/>
  <c r="AP335"/>
  <c r="AP475"/>
  <c r="AP334"/>
  <c r="AP281"/>
  <c r="AP118"/>
  <c r="AP393"/>
  <c r="AP260"/>
  <c r="AP53"/>
  <c r="AP85"/>
  <c r="AP130"/>
  <c r="AP361"/>
  <c r="AP329"/>
  <c r="AP372"/>
  <c r="AP48"/>
  <c r="AP119"/>
  <c r="AP322"/>
  <c r="AP269"/>
  <c r="AP79"/>
  <c r="AP501"/>
  <c r="AP206"/>
  <c r="AP126"/>
  <c r="AP199"/>
  <c r="AP396"/>
  <c r="AP333"/>
  <c r="AP371"/>
  <c r="AP69"/>
  <c r="AP466"/>
  <c r="AP59"/>
  <c r="AP404"/>
  <c r="AP134"/>
  <c r="AP184"/>
  <c r="AP451"/>
  <c r="AP43"/>
  <c r="AP369"/>
  <c r="AP81"/>
  <c r="AP175"/>
  <c r="AP518"/>
  <c r="AP215"/>
  <c r="AP102"/>
  <c r="AP287"/>
  <c r="AP176"/>
  <c r="AP205"/>
  <c r="AP173"/>
  <c r="AP328"/>
  <c r="AP154"/>
  <c r="AP219"/>
  <c r="AP323"/>
  <c r="AP380"/>
  <c r="AP51"/>
  <c r="AP498"/>
  <c r="AP26"/>
  <c r="AP96"/>
  <c r="AP129"/>
  <c r="AP141"/>
  <c r="AP486"/>
  <c r="AP135"/>
  <c r="AP360"/>
  <c r="AP128"/>
  <c r="AP224"/>
  <c r="AP453"/>
  <c r="AP286"/>
  <c r="AP172"/>
  <c r="AP315"/>
  <c r="AP157"/>
  <c r="AP290"/>
  <c r="AP14"/>
  <c r="AP107"/>
  <c r="AP186"/>
  <c r="AP7"/>
  <c r="AP108"/>
  <c r="AP37"/>
  <c r="AP18"/>
  <c r="AP279"/>
  <c r="AP488"/>
  <c r="AP409"/>
  <c r="AP233"/>
  <c r="AP210"/>
  <c r="AP502"/>
  <c r="AP197"/>
  <c r="AP47"/>
  <c r="AP266"/>
  <c r="AP399"/>
  <c r="AP138"/>
  <c r="AP448"/>
  <c r="AP92"/>
  <c r="AP80"/>
  <c r="AP304"/>
  <c r="AP23"/>
  <c r="AP284"/>
  <c r="AP153"/>
  <c r="AP109"/>
  <c r="AP447"/>
  <c r="AP152"/>
  <c r="AP459"/>
  <c r="AP123"/>
  <c r="AP366"/>
  <c r="AP362"/>
  <c r="AP22"/>
  <c r="AP149"/>
  <c r="AP24"/>
  <c r="AP62"/>
  <c r="AP193"/>
  <c r="AP78"/>
  <c r="AP165"/>
  <c r="AP8"/>
  <c r="AP174"/>
  <c r="AP405"/>
  <c r="AP209"/>
  <c r="AP307"/>
  <c r="AP445"/>
  <c r="AP86"/>
  <c r="AP302"/>
  <c r="AP63"/>
  <c r="AP295"/>
  <c r="AP440"/>
  <c r="AP213"/>
  <c r="AP299"/>
  <c r="AP103"/>
  <c r="AP456"/>
  <c r="AP367"/>
  <c r="AP106"/>
  <c r="AP458"/>
  <c r="AP40"/>
  <c r="AP487"/>
  <c r="AP313"/>
  <c r="AP506"/>
  <c r="AP505"/>
  <c r="AP282"/>
  <c r="AP163"/>
  <c r="AP443"/>
  <c r="AP332"/>
  <c r="AP97"/>
  <c r="AP435"/>
  <c r="AP116"/>
  <c r="AP481"/>
  <c r="AP227"/>
  <c r="AP288"/>
  <c r="AP124"/>
  <c r="AP489"/>
  <c r="AP34"/>
  <c r="AP133"/>
  <c r="AP100"/>
  <c r="AP182"/>
  <c r="AP292"/>
  <c r="AP378"/>
  <c r="AP15"/>
  <c r="AP469"/>
  <c r="AP150"/>
  <c r="AP56"/>
  <c r="AP438"/>
  <c r="AP387"/>
  <c r="AP273"/>
  <c r="AP285"/>
  <c r="AP196"/>
  <c r="AP471"/>
  <c r="AP168"/>
  <c r="AP201"/>
  <c r="AP465"/>
  <c r="AP462"/>
  <c r="AP268"/>
  <c r="AP514"/>
  <c r="AP111"/>
  <c r="AP82"/>
  <c r="AP436"/>
  <c r="AP359"/>
  <c r="AP49"/>
  <c r="AP485"/>
  <c r="AP474"/>
  <c r="AP87"/>
  <c r="AP161"/>
  <c r="AP13"/>
  <c r="AP11"/>
  <c r="AP429"/>
  <c r="AP117"/>
  <c r="AP477"/>
  <c r="AP336"/>
  <c r="AP160"/>
  <c r="AP136"/>
  <c r="AP275"/>
  <c r="AP330"/>
  <c r="AP368"/>
  <c r="AP499"/>
  <c r="AP55"/>
  <c r="AP155"/>
  <c r="AP164"/>
  <c r="AP318"/>
  <c r="AP513"/>
  <c r="AP190"/>
  <c r="AP316"/>
  <c r="AP460"/>
  <c r="AP482"/>
  <c r="AP177"/>
  <c r="AP383"/>
  <c r="AP179"/>
  <c r="AP425"/>
  <c r="AP496"/>
  <c r="AP98"/>
  <c r="AP386"/>
  <c r="AP91"/>
  <c r="AP461"/>
  <c r="AP264"/>
  <c r="AP38"/>
  <c r="AP297"/>
  <c r="AP229"/>
  <c r="AP42"/>
  <c r="AP309"/>
  <c r="AP370"/>
  <c r="AP77"/>
  <c r="AP131"/>
  <c r="AP400"/>
  <c r="AP32"/>
  <c r="AP473"/>
  <c r="AP187"/>
  <c r="AP203"/>
  <c r="AP185"/>
  <c r="AP140"/>
  <c r="AP358"/>
  <c r="AP444"/>
  <c r="AP311"/>
  <c r="AP272"/>
  <c r="AP472"/>
  <c r="AP410"/>
  <c r="AP230"/>
  <c r="AP263"/>
  <c r="AP430"/>
  <c r="AP385"/>
  <c r="AP75"/>
  <c r="AP52"/>
  <c r="AP442"/>
  <c r="AP434"/>
  <c r="AR329"/>
  <c r="AR458"/>
  <c r="AR192"/>
  <c r="AR321"/>
  <c r="AR368"/>
  <c r="AR406"/>
  <c r="AR163"/>
  <c r="AR216"/>
  <c r="AR200"/>
  <c r="AR448"/>
  <c r="AR61"/>
  <c r="AR227"/>
  <c r="AR404"/>
  <c r="AR466"/>
  <c r="AR109"/>
  <c r="AR12"/>
  <c r="AR182"/>
  <c r="AR277"/>
  <c r="AR150"/>
  <c r="AR22"/>
  <c r="AR305"/>
  <c r="AR30"/>
  <c r="AR294"/>
  <c r="AR190"/>
  <c r="AR8"/>
  <c r="AR98"/>
  <c r="AR72"/>
  <c r="AR293"/>
  <c r="AR434"/>
  <c r="AR108"/>
  <c r="AR38"/>
  <c r="AR363"/>
  <c r="AR519"/>
  <c r="AR518"/>
  <c r="AR478"/>
  <c r="AR445"/>
  <c r="AR333"/>
  <c r="AR265"/>
  <c r="AR219"/>
  <c r="AR331"/>
  <c r="AR501"/>
  <c r="AR69"/>
  <c r="AR132"/>
  <c r="AR129"/>
  <c r="AR142"/>
  <c r="AR5"/>
  <c r="AR33"/>
  <c r="AR70"/>
  <c r="AR453"/>
  <c r="AR171"/>
  <c r="AR232"/>
  <c r="AR515"/>
  <c r="AR500"/>
  <c r="AR107"/>
  <c r="AR462"/>
  <c r="AR41"/>
  <c r="AR468"/>
  <c r="AR20"/>
  <c r="AR158"/>
  <c r="AR49"/>
  <c r="AR281"/>
  <c r="AR221"/>
  <c r="AR88"/>
  <c r="AR267"/>
  <c r="AR429"/>
  <c r="AR361"/>
  <c r="AR106"/>
  <c r="AR75"/>
  <c r="AR271"/>
  <c r="AR330"/>
  <c r="AR207"/>
  <c r="AR282"/>
  <c r="AR101"/>
  <c r="AR44"/>
  <c r="AR138"/>
  <c r="AR408"/>
  <c r="AR481"/>
  <c r="AR210"/>
  <c r="AR55"/>
  <c r="AR153"/>
  <c r="AR143"/>
  <c r="AR100"/>
  <c r="AR140"/>
  <c r="AR32"/>
  <c r="AR362"/>
  <c r="AR112"/>
  <c r="AR151"/>
  <c r="AR311"/>
  <c r="AR438"/>
  <c r="AR165"/>
  <c r="AR496"/>
  <c r="AR104"/>
  <c r="AR411"/>
  <c r="AR410"/>
  <c r="AR126"/>
  <c r="AR48"/>
  <c r="AR264"/>
  <c r="AR76"/>
  <c r="AR430"/>
  <c r="AR397"/>
  <c r="AR18"/>
  <c r="AR495"/>
  <c r="AR19"/>
  <c r="AR154"/>
  <c r="AR384"/>
  <c r="AR302"/>
  <c r="AR310"/>
  <c r="AR300"/>
  <c r="AR96"/>
  <c r="AR298"/>
  <c r="AR115"/>
  <c r="AR147"/>
  <c r="AR211"/>
  <c r="AR224"/>
  <c r="AR57"/>
  <c r="AR222"/>
  <c r="AR480"/>
  <c r="AR503"/>
  <c r="AR14"/>
  <c r="AR465"/>
  <c r="AR166"/>
  <c r="AR289"/>
  <c r="AR376"/>
  <c r="AR509"/>
  <c r="AR359"/>
  <c r="AR334"/>
  <c r="AR460"/>
  <c r="AR259"/>
  <c r="AR60"/>
  <c r="AR11"/>
  <c r="AR130"/>
  <c r="AR367"/>
  <c r="AR90"/>
  <c r="AR74"/>
  <c r="AR275"/>
  <c r="AR156"/>
  <c r="AR505"/>
  <c r="AR231"/>
  <c r="AR68"/>
  <c r="AR399"/>
  <c r="AR426"/>
  <c r="AR116"/>
  <c r="AR273"/>
  <c r="AR405"/>
  <c r="AR284"/>
  <c r="AR484"/>
  <c r="AR133"/>
  <c r="AR185"/>
  <c r="AR164"/>
  <c r="AR366"/>
  <c r="AR137"/>
  <c r="AR25"/>
  <c r="AR451"/>
  <c r="AR31"/>
  <c r="AR78"/>
  <c r="AR425"/>
  <c r="AR194"/>
  <c r="AR369"/>
  <c r="AR295"/>
  <c r="AR378"/>
  <c r="AR401"/>
  <c r="AR9"/>
  <c r="AR263"/>
  <c r="AR122"/>
  <c r="AR322"/>
  <c r="AR42"/>
  <c r="AR497"/>
  <c r="AR328"/>
  <c r="AR145"/>
  <c r="AR488"/>
  <c r="AR77"/>
  <c r="AR16"/>
  <c r="AR26"/>
  <c r="AR2"/>
  <c r="AR388"/>
  <c r="AR83"/>
  <c r="AR27"/>
  <c r="AR128"/>
  <c r="AR479"/>
  <c r="AR441"/>
  <c r="AR446"/>
  <c r="AR189"/>
  <c r="AR290"/>
  <c r="AR201"/>
  <c r="AR483"/>
  <c r="AR428"/>
  <c r="AR127"/>
  <c r="AR29"/>
  <c r="AR436"/>
  <c r="AR475"/>
  <c r="AR442"/>
  <c r="AR400"/>
  <c r="AR67"/>
  <c r="AR13"/>
  <c r="AR85"/>
  <c r="AR456"/>
  <c r="AR381"/>
  <c r="AR432"/>
  <c r="AR136"/>
  <c r="AR317"/>
  <c r="AR506"/>
  <c r="AR395"/>
  <c r="AR375"/>
  <c r="AR266"/>
  <c r="AR159"/>
  <c r="AR435"/>
  <c r="AR187"/>
  <c r="AR385"/>
  <c r="AR23"/>
  <c r="AR195"/>
  <c r="AR34"/>
  <c r="AR427"/>
  <c r="AR469"/>
  <c r="AR123"/>
  <c r="AR276"/>
  <c r="AR120"/>
  <c r="AR444"/>
  <c r="AR513"/>
  <c r="AR193"/>
  <c r="AR179"/>
  <c r="AR320"/>
  <c r="AR472"/>
  <c r="AR45"/>
  <c r="AR7"/>
  <c r="AR199"/>
  <c r="AR301"/>
  <c r="AR175"/>
  <c r="AR312"/>
  <c r="AR307"/>
  <c r="AR229"/>
  <c r="AR314"/>
  <c r="AR173"/>
  <c r="AR454"/>
  <c r="AR79"/>
  <c r="AR370"/>
  <c r="AR95"/>
  <c r="AR498"/>
  <c r="AR431"/>
  <c r="AR234"/>
  <c r="AR233"/>
  <c r="AR494"/>
  <c r="AR261"/>
  <c r="AR360"/>
  <c r="AR170"/>
  <c r="AR303"/>
  <c r="AR54"/>
  <c r="AR470"/>
  <c r="AR157"/>
  <c r="AR168"/>
  <c r="AR324"/>
  <c r="AR169"/>
  <c r="AR403"/>
  <c r="AR306"/>
  <c r="AR82"/>
  <c r="AR335"/>
  <c r="AR105"/>
  <c r="AR39"/>
  <c r="AR217"/>
  <c r="AR161"/>
  <c r="AR53"/>
  <c r="AR103"/>
  <c r="AR215"/>
  <c r="AR278"/>
  <c r="AR160"/>
  <c r="AR36"/>
  <c r="AR313"/>
  <c r="AR121"/>
  <c r="AR214"/>
  <c r="AR47"/>
  <c r="AR181"/>
  <c r="AR97"/>
  <c r="AR113"/>
  <c r="AR499"/>
  <c r="AR304"/>
  <c r="AR274"/>
  <c r="AR489"/>
  <c r="AR134"/>
  <c r="AR50"/>
  <c r="AR459"/>
  <c r="AR379"/>
  <c r="AR452"/>
  <c r="AR180"/>
  <c r="AR56"/>
  <c r="AR62"/>
  <c r="AR383"/>
  <c r="AR28"/>
  <c r="AR125"/>
  <c r="AR316"/>
  <c r="AR73"/>
  <c r="AR461"/>
  <c r="AR391"/>
  <c r="AR220"/>
  <c r="AR35"/>
  <c r="AR37"/>
  <c r="AR392"/>
  <c r="AR507"/>
  <c r="AR205"/>
  <c r="AR162"/>
  <c r="AR86"/>
  <c r="AR167"/>
  <c r="AR516"/>
  <c r="AR51"/>
  <c r="AR296"/>
  <c r="AR206"/>
  <c r="AR372"/>
  <c r="AR270"/>
  <c r="AR135"/>
  <c r="AR139"/>
  <c r="AR389"/>
  <c r="AR455"/>
  <c r="AR212"/>
  <c r="AR315"/>
  <c r="AR471"/>
  <c r="AR280"/>
  <c r="AR398"/>
  <c r="AR508"/>
  <c r="AR492"/>
  <c r="AR111"/>
  <c r="AR89"/>
  <c r="AR457"/>
  <c r="AR46"/>
  <c r="AR218"/>
  <c r="AR87"/>
  <c r="AR260"/>
  <c r="AR299"/>
  <c r="AR3"/>
  <c r="AR84"/>
  <c r="AR337"/>
  <c r="AR336"/>
  <c r="AR326"/>
  <c r="AR487"/>
  <c r="AR59"/>
  <c r="AR450"/>
  <c r="AR197"/>
  <c r="AR99"/>
  <c r="AR332"/>
  <c r="AR291"/>
  <c r="AR292"/>
  <c r="AR80"/>
  <c r="AR144"/>
  <c r="AR124"/>
  <c r="AR203"/>
  <c r="AR155"/>
  <c r="AR152"/>
  <c r="AR17"/>
  <c r="AR464"/>
  <c r="AR358"/>
  <c r="AR52"/>
  <c r="AR24"/>
  <c r="AR177"/>
  <c r="AR204"/>
  <c r="AR272"/>
  <c r="AR387"/>
  <c r="AR174"/>
  <c r="AR91"/>
  <c r="AR93"/>
  <c r="AR230"/>
  <c r="AR225"/>
  <c r="AR119"/>
  <c r="AR396"/>
  <c r="AR178"/>
  <c r="AR176"/>
  <c r="AR382"/>
  <c r="AR279"/>
  <c r="AR371"/>
  <c r="AR262"/>
  <c r="AR380"/>
  <c r="AR114"/>
  <c r="AR64"/>
  <c r="AR63"/>
  <c r="AR407"/>
  <c r="AR94"/>
  <c r="AR486"/>
  <c r="AR476"/>
  <c r="AR493"/>
  <c r="AR148"/>
  <c r="AR490"/>
  <c r="AR172"/>
  <c r="AR196"/>
  <c r="AR327"/>
  <c r="AR394"/>
  <c r="AR390"/>
  <c r="AR21"/>
  <c r="AR514"/>
  <c r="AR511"/>
  <c r="AR467"/>
  <c r="AR131"/>
  <c r="AR373"/>
  <c r="AR474"/>
  <c r="AR393"/>
  <c r="AR213"/>
  <c r="AR283"/>
  <c r="AR191"/>
  <c r="AR477"/>
  <c r="AR146"/>
  <c r="AR40"/>
  <c r="AR504"/>
  <c r="AR325"/>
  <c r="AR502"/>
  <c r="AR188"/>
  <c r="AR443"/>
  <c r="AR102"/>
  <c r="AR226"/>
  <c r="AR92"/>
  <c r="AR439"/>
  <c r="AR288"/>
  <c r="AR228"/>
  <c r="AR15"/>
  <c r="AR447"/>
  <c r="AR4"/>
  <c r="AR437"/>
  <c r="AR184"/>
  <c r="AR318"/>
  <c r="AR149"/>
  <c r="AR482"/>
  <c r="AR208"/>
  <c r="AR43"/>
  <c r="AR473"/>
  <c r="AR186"/>
  <c r="AR386"/>
  <c r="AR433"/>
  <c r="AR81"/>
  <c r="AR463"/>
  <c r="AR209"/>
  <c r="AR297"/>
  <c r="AR223"/>
  <c r="AR287"/>
  <c r="AR365"/>
  <c r="AR269"/>
  <c r="AR309"/>
  <c r="AR58"/>
  <c r="AR323"/>
  <c r="AR183"/>
  <c r="AR409"/>
  <c r="AR377"/>
  <c r="AR512"/>
  <c r="AR141"/>
  <c r="AR71"/>
  <c r="AR110"/>
  <c r="AR202"/>
  <c r="AR198"/>
  <c r="AR286"/>
  <c r="AR285"/>
  <c r="AR491"/>
  <c r="AR510"/>
  <c r="AR319"/>
  <c r="AR402"/>
  <c r="AR268"/>
  <c r="AR6"/>
  <c r="AR308"/>
  <c r="AR374"/>
  <c r="AR517"/>
  <c r="AR485"/>
  <c r="AR118"/>
  <c r="AR440"/>
  <c r="AR364"/>
  <c r="AR10"/>
  <c r="AR117"/>
  <c r="AR449"/>
</calcChain>
</file>

<file path=xl/comments1.xml><?xml version="1.0" encoding="utf-8"?>
<comments xmlns="http://schemas.openxmlformats.org/spreadsheetml/2006/main">
  <authors>
    <author>Windows User</author>
  </authors>
  <commentList>
    <comment ref="AG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DTAT WRONGGGGGGGGG</t>
        </r>
      </text>
    </comment>
  </commentList>
</comments>
</file>

<file path=xl/sharedStrings.xml><?xml version="1.0" encoding="utf-8"?>
<sst xmlns="http://schemas.openxmlformats.org/spreadsheetml/2006/main" count="9269" uniqueCount="724">
  <si>
    <t>Associations</t>
  </si>
  <si>
    <t>CameraDirection</t>
  </si>
  <si>
    <t>ConceptName</t>
  </si>
  <si>
    <t>DEPTH</t>
  </si>
  <si>
    <t>DiveNumber</t>
  </si>
  <si>
    <t>Latitude</t>
  </si>
  <si>
    <t>Longitude</t>
  </si>
  <si>
    <t>ObservationID_FK</t>
  </si>
  <si>
    <t>RecordedDate</t>
  </si>
  <si>
    <t>RovName</t>
  </si>
  <si>
    <t>TapeTimeCode</t>
  </si>
  <si>
    <t>class</t>
  </si>
  <si>
    <t>family</t>
  </si>
  <si>
    <t>genus</t>
  </si>
  <si>
    <t>kingdom</t>
  </si>
  <si>
    <t>order</t>
  </si>
  <si>
    <t>phylum</t>
  </si>
  <si>
    <t>species</t>
  </si>
  <si>
    <t>videoArchiveName</t>
  </si>
  <si>
    <t xml:space="preserve"> </t>
  </si>
  <si>
    <t>Tiburon</t>
  </si>
  <si>
    <t>Hyalonema sp. A</t>
  </si>
  <si>
    <t>Hexactinellida</t>
  </si>
  <si>
    <t>Hyalonematidae</t>
  </si>
  <si>
    <t>Hyalonema</t>
  </si>
  <si>
    <t>Animalia</t>
  </si>
  <si>
    <t>Amphidiscosida</t>
  </si>
  <si>
    <t>Porifera</t>
  </si>
  <si>
    <t>Chordata</t>
  </si>
  <si>
    <t>Echinoidea</t>
  </si>
  <si>
    <t>Pourtalesiidae</t>
  </si>
  <si>
    <t>Cassiduloida</t>
  </si>
  <si>
    <t>Echinodermata</t>
  </si>
  <si>
    <t>Cnidaria</t>
  </si>
  <si>
    <t>Epizoanthus stellaris</t>
  </si>
  <si>
    <t>Anthozoa</t>
  </si>
  <si>
    <t>Epizoanthidae</t>
  </si>
  <si>
    <t xml:space="preserve">Epizoanthus </t>
  </si>
  <si>
    <t>Zoanthidea</t>
  </si>
  <si>
    <t>Cystechinus loveni</t>
  </si>
  <si>
    <t>Cystechinus</t>
  </si>
  <si>
    <t>identity-certainty | self | maybe</t>
  </si>
  <si>
    <t>transect</t>
  </si>
  <si>
    <t>Euplectellidae</t>
  </si>
  <si>
    <t>Lyssacinosida</t>
  </si>
  <si>
    <t>Docosaccus maculatus</t>
  </si>
  <si>
    <t>Docosaccus</t>
  </si>
  <si>
    <t>Bathydorus laevis spinosus</t>
  </si>
  <si>
    <t>Rossellidae</t>
  </si>
  <si>
    <t>Bathydorus</t>
  </si>
  <si>
    <t>Pyuridae</t>
  </si>
  <si>
    <t>Ascidiacea</t>
  </si>
  <si>
    <t>Pleurogona</t>
  </si>
  <si>
    <t>Actiniaria</t>
  </si>
  <si>
    <t>Holothuroidea</t>
  </si>
  <si>
    <t>Ophiuroidea</t>
  </si>
  <si>
    <t>Stelleroidea</t>
  </si>
  <si>
    <t>Pycnogonida</t>
  </si>
  <si>
    <t>Arthropoda</t>
  </si>
  <si>
    <t>Malacostraca</t>
  </si>
  <si>
    <t>Abyssocucumis abyssorum</t>
  </si>
  <si>
    <t>Cucumariidae</t>
  </si>
  <si>
    <t>Abyssocucumis</t>
  </si>
  <si>
    <t>Dendrochirotida</t>
  </si>
  <si>
    <t>Polychaeta</t>
  </si>
  <si>
    <t>Annelida</t>
  </si>
  <si>
    <t>Hydractiniidae</t>
  </si>
  <si>
    <t>Anthomedusae</t>
  </si>
  <si>
    <t>Munidopsis</t>
  </si>
  <si>
    <t>Munidopsidae</t>
  </si>
  <si>
    <t>Decapoda</t>
  </si>
  <si>
    <t>life-stage | self | dead</t>
  </si>
  <si>
    <t>Elasipodida</t>
  </si>
  <si>
    <t>Cladorhizidae sp. 1</t>
  </si>
  <si>
    <t>Demospongiae</t>
  </si>
  <si>
    <t>Cladorhizidae</t>
  </si>
  <si>
    <t>Poecilosclerida</t>
  </si>
  <si>
    <t>Paradiopatra</t>
  </si>
  <si>
    <t>Onuphidae</t>
  </si>
  <si>
    <t>Eunicida</t>
  </si>
  <si>
    <t>Bathydorus laniger</t>
  </si>
  <si>
    <t>Bathyphellia australis</t>
  </si>
  <si>
    <t>Bathyphellidae</t>
  </si>
  <si>
    <t>Bathyphellia</t>
  </si>
  <si>
    <t>Psamminidae</t>
  </si>
  <si>
    <t>Xenophyophorea</t>
  </si>
  <si>
    <t>Protista</t>
  </si>
  <si>
    <t>Psamminida</t>
  </si>
  <si>
    <t>Sarcomastigophora</t>
  </si>
  <si>
    <t>Hyalonema bianchoratum</t>
  </si>
  <si>
    <t>Elpidiidae</t>
  </si>
  <si>
    <t>Peniagone</t>
  </si>
  <si>
    <t>Fariometra parvula</t>
  </si>
  <si>
    <t>Crinoidea</t>
  </si>
  <si>
    <t>Antedonidae</t>
  </si>
  <si>
    <t>Fariometra</t>
  </si>
  <si>
    <t>Comatulidina</t>
  </si>
  <si>
    <t>Tunicata</t>
  </si>
  <si>
    <t>Cystocrepis setigera</t>
  </si>
  <si>
    <t>Cystocrepis</t>
  </si>
  <si>
    <t>Munnopsidae</t>
  </si>
  <si>
    <t>Isopoda</t>
  </si>
  <si>
    <t>relative-size | self | small</t>
  </si>
  <si>
    <t>Striatodoma dorothea</t>
  </si>
  <si>
    <t>Gymnolaemata</t>
  </si>
  <si>
    <t>Tessaradomidae</t>
  </si>
  <si>
    <t>Striatodoma</t>
  </si>
  <si>
    <t xml:space="preserve">Cheilostomatida </t>
  </si>
  <si>
    <t>Bryozoa</t>
  </si>
  <si>
    <t>Hexactinellida sp. 3</t>
  </si>
  <si>
    <t>population-quantity | self | 999, upon | stalk | nil</t>
  </si>
  <si>
    <t>population-quantity | self | 999</t>
  </si>
  <si>
    <t>population-quantity | self | 2</t>
  </si>
  <si>
    <t>mound</t>
  </si>
  <si>
    <t>population-quantity | self | 999, upon | Porifera | nil</t>
  </si>
  <si>
    <t>Peniagone sp. nov.</t>
  </si>
  <si>
    <t>Echiura</t>
  </si>
  <si>
    <t>life-stage | self | juvenile</t>
  </si>
  <si>
    <t>Hexactinellida sp. 2</t>
  </si>
  <si>
    <t>02:19:55:12</t>
  </si>
  <si>
    <t>T1077-01</t>
  </si>
  <si>
    <t>shape-geometry | self | vase</t>
  </si>
  <si>
    <t>Culeolus</t>
  </si>
  <si>
    <t>life-stage | self | juvenile, population-quantity | self | 2</t>
  </si>
  <si>
    <t>Elpidia sp. nov.</t>
  </si>
  <si>
    <t>Elpidia</t>
  </si>
  <si>
    <t>T1141-05HD</t>
  </si>
  <si>
    <t>T1094-03HD</t>
  </si>
  <si>
    <t>T1080-02HD</t>
  </si>
  <si>
    <t>population-quantity | self | 3, relative-size | self | small</t>
  </si>
  <si>
    <t>01:20:55:19</t>
  </si>
  <si>
    <t>T1143-02HD</t>
  </si>
  <si>
    <t>identity-reference | self | 7, measurement in pixels [x0 y0 x1 y1 comment] | self | 236 507 1775 504 ah, measurement in pixels [x0 y0 x1 y1 comment] | self | 673 507 1307 505 l, measurement in pixels [x0 y0 x1 y1 comment] | self | 954 778 946 190 av</t>
  </si>
  <si>
    <t>01:21:00:13</t>
  </si>
  <si>
    <t>comment | self | dead sponge material, comment | self | partial colony, identity-reference | self | 7, measurement in pixels [x0 y0 x1 y1 comment] | self | 2 498 1914 496 ah p, measurement in pixels [x0 y0 x1 y1 comment] | self | 656 853 644 61 av, measurement in pixels [x0 y0 x1 y1 comment] | self | 679 498 1323 498 l, population-density | self | dense</t>
  </si>
  <si>
    <t>identity-reference | self | 7, measurement in pixels [x0 y0 x1 y1 comment] | self | 317 505 1433 502 ah, measurement in pixels [x0 y0 x1 y1 comment] | self | 443 610 445 498 av, measurement in pixels [x0 y0 x1 y1 comment] | self | 709 508 1276 506 l</t>
  </si>
  <si>
    <t>01:21:02:15</t>
  </si>
  <si>
    <t>population-quantity | self | 2, relative-size | self | small</t>
  </si>
  <si>
    <t>comment | self | mound, comment | self | partial colony, identity-reference | self | 7, image-quality | self | good, measurement in pixels [x0 y0 x1 y1 comment] | self | 1 511 1243 515 ah p, measurement in pixels [x0 y0 x1 y1 comment] | self | 147 1079 135 232 av, measurement in pixels [x0 y0 x1 y1 comment] | self | 710 512 1261 515 l</t>
  </si>
  <si>
    <t>04:53:59:13</t>
  </si>
  <si>
    <t>population-quantity | self | 4, relative-size | self | small</t>
  </si>
  <si>
    <t>life-stage | self | juvenile, population-quantity | self | 3</t>
  </si>
  <si>
    <t>04:54:02:10</t>
  </si>
  <si>
    <t>identity-reference | self | 7, image-quality | self | good, measurement in pixels [x0 y0 x1 y1 comment] | self | 344 623 347 368 av, measurement in pixels [x0 y0 x1 y1 comment] | self | 5 508 933 510 ah p, measurement in pixels [x0 y0 x1 y1 comment] | self | 699 512 1289 508 l, perspective | self | close-up</t>
  </si>
  <si>
    <t>comment | self | extreme upper left, see close up, life-stage | self | juvenile</t>
  </si>
  <si>
    <t>comment | self | partial colony, comment | self | this is interesting- are the sponges starting to grow or was it one sponge that is dying?, measurement in pixels [x0 y0 x1 y1 comment] | self | 1589 998 1589 143 av, measurement in pixels [x0 y0 x1 y1 comment] | self | 709 512 1297 507 l, measurement in pixels [x0 y0 x1 y1 comment] | self | 812 510 1916 515 ah p</t>
  </si>
  <si>
    <t>04:58:03:07</t>
  </si>
  <si>
    <t>Munnopsis</t>
  </si>
  <si>
    <t>population-quantity | self | 4</t>
  </si>
  <si>
    <t>life-stage | self | dead, population-quantity | self | 2</t>
  </si>
  <si>
    <t>population-quantity | self | 5</t>
  </si>
  <si>
    <t>life-stage | self | juvenile, population-quantity | self | 5</t>
  </si>
  <si>
    <t>03:59:17:08</t>
  </si>
  <si>
    <t>comment | self | a bit distant, comment | self | maybe dead sponge material, measurement in pixels [x0 y0 x1 y1 comment] | self | 1196 574 843 579 l, measurement in pixels [x0 y0 x1 y1 comment] | self | 13 610 749 618 ah, measurement in pixels [x0 y0 x1 y1 comment] | self | 359 392 356 854 av</t>
  </si>
  <si>
    <t>comment | self | old patch, comment | self | sparse, measurement in pixels [x0 y0 x1 y1 comment] | self | 1054 502 1593 497 ah, measurement in pixels [x0 y0 x1 y1 comment] | self | 1439 845 1439 499 av, measurement in pixels [x0 y0 x1 y1 comment] | self | 700 509 1321 499 l</t>
  </si>
  <si>
    <t>00:26:34:28</t>
  </si>
  <si>
    <t>comment | self | mound, comment | self | sparse, identity-reference | self | 9, measurement in pixels [x0 y0 x1 y1 comment] | self | 632 554 1585 557 ah, measurement in pixels [x0 y0 x1 y1 comment] | self | 733 510 1297 515 l, measurement in pixels [x0 y0 x1 y1 comment] | self | 969 933 978 213 av</t>
  </si>
  <si>
    <t>13:17:29:14</t>
  </si>
  <si>
    <t>T1067-01HD</t>
  </si>
  <si>
    <t>comment | self | Ophiuroidea</t>
  </si>
  <si>
    <t>life-stage | self | juvenile, population-quantity | self | 6</t>
  </si>
  <si>
    <t>population-quantity | self | 6</t>
  </si>
  <si>
    <t>population-quantity | self | 3</t>
  </si>
  <si>
    <t>13:23:03:26</t>
  </si>
  <si>
    <t>identity-reference | self | 10, measurement in pixels [x0 y0 x1 y1 comment] | self | 3 495 788 492 ah p, measurement in pixels [x0 y0 x1 y1 comment] | self | 37 943 44 118 av, measurement in pixels [x0 y0 x1 y1 comment] | self | 723 508 1313 511 l</t>
  </si>
  <si>
    <t>comment | self | dead sponge material, comment | self | partial colony, identity-reference | self | 10, measurement in pixels [x0 y0 x1 y1 comment] | self | 3 505 794 510 ah p, measurement in pixels [x0 y0 x1 y1 comment] | self | 693 506 1342 506 l, measurement in pixels [x0 y0 x1 y1 comment] | self | 854 658 856 65 av</t>
  </si>
  <si>
    <t>13:23:07:11</t>
  </si>
  <si>
    <t>comment | self | sparse, identity-reference | self | 11, measurement in pixels [x0 y0 x1 y1 comment] | self | 1171 487 1168 75 av, measurement in pixels [x0 y0 x1 y1 comment] | self | 684 498 1351 503 l, measurement in pixels [x0 y0 x1 y1 comment] | self | 850 497 1914 507 ah p</t>
  </si>
  <si>
    <t>13:30:55:26</t>
  </si>
  <si>
    <t>comment | self | partial colony, comment | self | sparse, identity-reference | self | 11, measurement in pixels [x0 y0 x1 y1 comment] | self | 0 513 1918 515 ah p, measurement in pixels [x0 y0 x1 y1 comment] | self | 608 702 601 43 av, measurement in pixels [x0 y0 x1 y1 comment] | self | 693 511 1335 512 l</t>
  </si>
  <si>
    <t>13:30:57:21</t>
  </si>
  <si>
    <t>comment | self | moderatley empty center?, identity-reference | self | 11, measurement in pixels [x0 y0 x1 y1 comment] | self | 2 506 1920 502 ah p, measurement in pixels [x0 y0 x1 y1 comment] | self | 277 429 278 147 av, measurement in pixels [x0 y0 x1 y1 comment] | self | 701 504 1331 506 l</t>
  </si>
  <si>
    <t>13:30:58:28</t>
  </si>
  <si>
    <t>comment | self | maybe dead sponge material, identity-reference | self | 11, measurement in pixels [x0 y0 x1 y1 comment] | self | 350 512 1915 493 ah p, measurement in pixels [x0 y0 x1 y1 comment] | self | 694 508 1328 502 l, measurement in pixels [x0 y0 x1 y1 comment] | self | 928 700 928 75 av</t>
  </si>
  <si>
    <t>13:31:02:14</t>
  </si>
  <si>
    <t>identity-reference | self | 11, measurement in pixels [x0 y0 x1 y1 comment] | self | 1076 625 1075 353 av, measurement in pixels [x0 y0 x1 y1 comment] | self | 731 511 1299 511 l, measurement in pixels [x0 y0 x1 y1 comment] | self | 854 509 1304 513 ah</t>
  </si>
  <si>
    <t>13:31:03:27</t>
  </si>
  <si>
    <t>comment | self | moderately empty center, comment | self | mound, measurement in pixels [x0 y0 x1 y1 comment] | self | 406 501 1358 506 ah, measurement in pixels [x0 y0 x1 y1 comment] | self | 699 502 1326 504 l, measurement in pixels [x0 y0 x1 y1 comment] | self | 809 802 812 289 av</t>
  </si>
  <si>
    <t>13:32:13:16</t>
  </si>
  <si>
    <t>13:34:42:06</t>
  </si>
  <si>
    <t>comment | self | moderately empty center, comment | self | partial colony, measurement in pixels [x0 y0 x1 y1 comment] | self | 2 512 808 509 ah 2, measurement in pixels [x0 y0 x1 y1 comment] | self | 27 1038 25 238 av, measurement in pixels [x0 y0 x1 y1 comment] | self | 762 513 1270 513 l</t>
  </si>
  <si>
    <t>comment | self | dead plate sponge on the right?, comment | self | dense, comment | self | visibility not good, identity-reference | self | 13, measurement in pixels [x0 y0 x1 y1 comment] | self | 1199 1005 1195 140 av, measurement in pixels [x0 y0 x1 y1 comment] | self | 628 525 1835 524 ah, measurement in pixels [x0 y0 x1 y1 comment] | self | 844 529 1184 530 l</t>
  </si>
  <si>
    <t>14:08:28:17</t>
  </si>
  <si>
    <t>T1067-02HD</t>
  </si>
  <si>
    <t>population-quantity | self | 8, relative-size | self | small</t>
  </si>
  <si>
    <t>population-quantity | self | 11</t>
  </si>
  <si>
    <t>14:37:08:07</t>
  </si>
  <si>
    <t>identity-reference | self | 15, measurement in pixels [x0 y0 x1 y1 comment] | self | 521 324 890 335 ah, measurement in pixels [x0 y0 x1 y1 comment] | self | 706 249 710 394 av, measurement in pixels [x0 y0 x1 y1 comment] | self | 728 506 1294 506 l</t>
  </si>
  <si>
    <t>identity-certainty | self | maybe, population-quantity | self | 2</t>
  </si>
  <si>
    <t>14:58:30:14</t>
  </si>
  <si>
    <t>comment | self | dead sponge material, identity-reference | self | 18, measurement in pixels [x0 y0 x1 y1 comment] | self | 592 489 1395 501 ah, measurement in pixels [x0 y0 x1 y1 comment] | self | 734 511 1290 512 l, measurement in pixels [x0 y0 x1 y1 comment] | self | 989 241 1019 899 av</t>
  </si>
  <si>
    <t>comment | self | partial colony, identity-reference | self | 2, measurement in pixels [x0 y0 x1 y1 comment] | self | 104 111 105 296 av, measurement in pixels [x0 y0 x1 y1 comment] | self | 2 238 236 240 ah p</t>
  </si>
  <si>
    <t>00:06:44:15</t>
  </si>
  <si>
    <t>comment | self | mound, comment | self | sparse, measurement in pixels [x0 y0 x1 y1 comment] | self | 301 239 459 236 l, measurement in pixels [x0 y0 x1 y1 comment] | self | 425 339 697 337 ah, measurement in pixels [x0 y0 x1 y1 comment] | self | 533 407 531 269 av</t>
  </si>
  <si>
    <t>00:12:18:08</t>
  </si>
  <si>
    <t>comment | self | mound, image-quality | self | good, measurement in pixels [x0 y0 x1 y1 comment] | self | 239 241 633 240 ah, measurement in pixels [x0 y0 x1 y1 comment] | self | 306 242 453 236 l, measurement in pixels [x0 y0 x1 y1 comment] | self | 428 414 425 133 av</t>
  </si>
  <si>
    <t>00:12:42:25</t>
  </si>
  <si>
    <t>comment | self | off transect (ROV off bottom), measurement in pixels [x0 y0 x1 y1 comment] | self | 319 242 438 238 l, measurement in pixels [x0 y0 x1 y1 comment] | self | 437 315 558 315 ah, measurement in pixels [x0 y0 x1 y1 comment] | self | 493 294 493 348 av</t>
  </si>
  <si>
    <t>00:13:11:23</t>
  </si>
  <si>
    <t>identity-reference | self | 3, measurement in pixels [x0 y0 x1 y1 comment] | self | 307 239 451 236 l, measurement in pixels [x0 y0 x1 y1 comment] | self | 361 241 720 244 ah p, measurement in pixels [x0 y0 x1 y1 comment] | self | 620 398 617 97 av</t>
  </si>
  <si>
    <t>00:14:31:26</t>
  </si>
  <si>
    <t>identity-reference | self | 3, measurement in pixels [x0 y0 x1 y1 comment] | self | 304 239 454 236 l, measurement in pixels [x0 y0 x1 y1 comment] | self | 539 144 637 143 ah, measurement in pixels [x0 y0 x1 y1 comment] | self | 590 155 591 97 av</t>
  </si>
  <si>
    <t>00:14:33:21</t>
  </si>
  <si>
    <t>identity-reference | self | 5, measurement in pixels [x0 y0 x1 y1 comment] | self | 1254 565 1916 564 ah p, measurement in pixels [x0 y0 x1 y1 comment] | self | 1702 1078 1703 387 av, measurement in pixels [x0 y0 x1 y1 comment] | self | 785 576 1250 566 l</t>
  </si>
  <si>
    <t>03:58:39:13</t>
  </si>
  <si>
    <t>population-quantity | self | 6, relative-size | self | small</t>
  </si>
  <si>
    <t>03:58:43:20</t>
  </si>
  <si>
    <t>comment | self | mound (big), identity-reference | self | 5, measurement in pixels [x0 y0 x1 y1 comment] | self | 439 565 1359 564 ah, measurement in pixels [x0 y0 x1 y1 comment] | self | 716 566 1335 545 l, measurement in pixels [x0 y0 x1 y1 comment] | self | 776 918 774 291 av</t>
  </si>
  <si>
    <t>Bathycrinidae</t>
  </si>
  <si>
    <t>Bourgueticrinida</t>
  </si>
  <si>
    <t>Bathycrinidae sp. 1</t>
  </si>
  <si>
    <t>Doc Ricketts</t>
  </si>
  <si>
    <t>D0486-09HD</t>
  </si>
  <si>
    <t>D0443-06HD</t>
  </si>
  <si>
    <t>D0442-07HD</t>
  </si>
  <si>
    <t>D0403-03HD</t>
  </si>
  <si>
    <t>D0324-04HD</t>
  </si>
  <si>
    <t>D0323-07HD</t>
  </si>
  <si>
    <t>D0323-05HD</t>
  </si>
  <si>
    <t>D0323-04HD</t>
  </si>
  <si>
    <t>D0323-03HD</t>
  </si>
  <si>
    <t>D0321-07HD</t>
  </si>
  <si>
    <t>D0321-06HD</t>
  </si>
  <si>
    <t>D0232-03HD</t>
  </si>
  <si>
    <t>suspect-navigation-ctd-other-data | self | Bad O2 sensor</t>
  </si>
  <si>
    <t>D0232-02HD</t>
  </si>
  <si>
    <t>D0232-01HD</t>
  </si>
  <si>
    <t>D0230-01HD</t>
  </si>
  <si>
    <t>suspect-navigation-ctd-other-data | self | Navigation data not optimal during this dive</t>
  </si>
  <si>
    <t>D0008-06HD</t>
  </si>
  <si>
    <t>D0486-07HD</t>
  </si>
  <si>
    <t>06:56:36:27</t>
  </si>
  <si>
    <t>identity-reference | self | 79, measurement in pixels [x0 y0 x1 y1 comment] | self | 1750 510 1920 511 ah p, measurement in pixels [x0 y0 x1 y1 comment] | self | 1902 498 1903 231 av, measurement in pixels [x0 y0 x1 y1 comment] | self | 581 509 1118 513 l</t>
  </si>
  <si>
    <t>05:08:08:03</t>
  </si>
  <si>
    <t>identity-reference | self | 15, measurement in pixels [x0 y0 x1 y1 comment] | self | 1433 491 1920 485 ah p, measurement in pixels [x0 y0 x1 y1 comment] | self | 1848 845 1845 193 av, measurement in pixels [x0 y0 x1 y1 comment] | self | 691 507 1254 488 l</t>
  </si>
  <si>
    <t>life-stage | self | juvenile, population-quantity | self | 4</t>
  </si>
  <si>
    <t>D0008-03HD</t>
  </si>
  <si>
    <t>02:46:10:19</t>
  </si>
  <si>
    <t>02:10:04:02</t>
  </si>
  <si>
    <t>identity-reference | self | 19, measurement in pixels [x0 y0 x1 y1 comment] | self | 280 308 1092 301 ah, measurement in pixels [x0 y0 x1 y1 comment] | self | 655 407 655 183 av, measurement in pixels [x0 y0 x1 y1 comment] | self | 663 504 1279 481 l</t>
  </si>
  <si>
    <t>identity-reference | self | 19, measurement in pixels [x0 y0 x1 y1 comment] | self | 0 521 375 516 ah p, measurement in pixels [x0 y0 x1 y1 comment] | self | 52 990 56 359 av, measurement in pixels [x0 y0 x1 y1 comment] | self | 661 510 1278 482 l</t>
  </si>
  <si>
    <t>identity-reference | self | 19, measurement in pixels [x0 y0 x1 y1 comment] | self | 1493 482 1913 480 ah p, measurement in pixels [x0 y0 x1 y1 comment] | self | 1572 510 1572 244 av, measurement in pixels [x0 y0 x1 y1 comment] | self | 665 508 1278 482 l</t>
  </si>
  <si>
    <t>D0232-04HD</t>
  </si>
  <si>
    <t>16:44:48:12</t>
  </si>
  <si>
    <t>comment | self | mound, identity-reference | self | 12, measurement in pixels [x0 y0 x1 y1 comment] | self | 3 393 429 391 ah p, measurement in pixels [x0 y0 x1 y1 comment] | self | 655 415 1313 362 l, measurement in pixels [x0 y0 x1 y1 comment] | self | 78 838 80 104 av</t>
  </si>
  <si>
    <t>09:22:54:04</t>
  </si>
  <si>
    <t>identity-reference | self | 6, measurement in pixels [x0 y0 x1 y1 comment] | self | 1516 474 1913 474 ah p, measurement in pixels [x0 y0 x1 y1 comment] | self | 1635 1030 1635 432 av, measurement in pixels [x0 y0 x1 y1 comment] | self | 653 476 1348 471 l</t>
  </si>
  <si>
    <t>D0442-06HD</t>
  </si>
  <si>
    <t>D0486-06HD</t>
  </si>
  <si>
    <t>05:44:21:01</t>
  </si>
  <si>
    <t>comment | self | dae plate sponge, identity-reference | self | 7, measurement in pixels [x0 y0 x1 y1 comment] | self | 193 610 1479 622 ah, measurement in pixels [x0 y0 x1 y1 comment] | self | 669 329 673 891 ah, measurement in pixels [x0 y0 x1 y1 comment] | self | 733 605 1279 573 l2</t>
  </si>
  <si>
    <t>05:29:28:26</t>
  </si>
  <si>
    <t>comment | self | partial colony, comment | self | sparse, identity-reference | self | 6, measurement in pixels [x0 y0 x1 y1 comment] | self | 1070 567 1917 565 ah p, measurement in pixels [x0 y0 x1 y1 comment] | self | 1588 0 1615 1069 av, measurement in pixels [x0 y0 x1 y1 comment] | self | 688 595 1312 568 l</t>
  </si>
  <si>
    <t>05:28:33:24</t>
  </si>
  <si>
    <t>comment | self | one is juvenile, population-quantity | self | 2</t>
  </si>
  <si>
    <t>identity-reference | self | 5, measurement in pixels [x0 y0 x1 y1 comment] | self | 1019 1046 1019 91 av, measurement in pixels [x0 y0 x1 y1 comment] | self | 331 587 1778 573 ah, measurement in pixels [x0 y0 x1 y1 comment] | self | 685 594 1320 566 l</t>
  </si>
  <si>
    <t>05:26:09:05</t>
  </si>
  <si>
    <t>comment | self | Mound, identity-reference | self | 4, measurement in pixels [x0 y0 x1 y1 comment] | self | 1100 579 1841 579 ah, measurement in pixels [x0 y0 x1 y1 comment] | self | 1471 935 1470 280 av, measurement in pixels [x0 y0 x1 y1 comment] | self | 734 607 1279 575 l</t>
  </si>
  <si>
    <t>08:15:39:04</t>
  </si>
  <si>
    <t>identity-reference | self | 81, measurement in pixels [x0 y0 x1 y1 comment] | self | 441 990 440 690 av, measurement in pixels [x0 y0 x1 y1 comment] | self | 615 516 1074 514 l, measurement in pixels [x0 y0 x1 y1 comment] | self | 864 854 100 848 ah</t>
  </si>
  <si>
    <t>D0486-08HD</t>
  </si>
  <si>
    <t>07:20:08:12</t>
  </si>
  <si>
    <t>comment | self | sparse, identity-reference | self | 80, measurement in pixels [x0 y0 x1 y1 comment] | self | 0 514 885 513 ah p, measurement in pixels [x0 y0 x1 y1 comment] | self | 309 1049 309 543 av, measurement in pixels [x0 y0 x1 y1 comment] | self | 609 514 1085 515 l</t>
  </si>
  <si>
    <t>07:20:04:23</t>
  </si>
  <si>
    <t>identity-reference | self | 80, measurement in pixels [x0 y0 x1 y1 comment] | self | 492 805 497 230 av, measurement in pixels [x0 y0 x1 y1 comment] | self | 589 510 1106 515 l, measurement in pixels [x0 y0 x1 y1 comment] | self | 9 512 794 512 ah p</t>
  </si>
  <si>
    <t>06:56:35:20</t>
  </si>
  <si>
    <t>comment | self | partial colony, identity-reference | self | 79, measurement in pixels [x0 y0 x1 y1 comment] | self | 1688 307 1919 310 ah p, measurement in pixels [x0 y0 x1 y1 comment] | self | 1915 579 1911 108 av, measurement in pixels [x0 y0 x1 y1 comment] | self | 579 507 1114 511 l</t>
  </si>
  <si>
    <t>06:56:27:23</t>
  </si>
  <si>
    <t>measurement in pixels [x0 y0 x1 y1 comment] | self | 473 513 1063 517 ah, measurement in pixels [x0 y0 x1 y1 comment] | self | 611 512 1081 515 l, measurement in pixels [x0 y0 x1 y1 comment] | self | 718 668 720 364 av</t>
  </si>
  <si>
    <t>06:37:51:10</t>
  </si>
  <si>
    <t>measurement in pixels [x0 y0 x1 y1 comment] | self | 324 216 320 497 ah, measurement in pixels [x0 y0 x1 y1 comment] | self | 34 359 596 358 ah, measurement in pixels [x0 y0 x1 y1 comment] | self | 588 504 1103 511 l</t>
  </si>
  <si>
    <t>06:23:00:26</t>
  </si>
  <si>
    <t>identity-reference | self | 76, measurement in pixels [x0 y0 x1 y1 comment] | self | 1042 495 1747 500 ah, measurement in pixels [x0 y0 x1 y1 comment] | self | 528 493 1165 497 l, measurement in pixels [x0 y0 x1 y1 comment] | self | 891 674 891 335 av</t>
  </si>
  <si>
    <t>06:22:59:20</t>
  </si>
  <si>
    <t>identity-certainty | self | maybe, life-stage | self | juvenile</t>
  </si>
  <si>
    <t>comment | self | dead plate sponge, comment | self | dense, comment | self | partial colony, identity-reference | self | 76, measurement in pixels [x0 y0 x1 y1 comment] | self | 128 642 129 78 av, measurement in pixels [x0 y0 x1 y1 comment] | self | 169 499 1912 502 ah p, measurement in pixels [x0 y0 x1 y1 comment] | self | 502 498 1186 501 l</t>
  </si>
  <si>
    <t>06:22:58:04</t>
  </si>
  <si>
    <t>identity-reference | self | 76, measurement in pixels [x0 y0 x1 y1 comment] | self | 1396 776 1394 109 av, measurement in pixels [x0 y0 x1 y1 comment] | self | 505 491 1187 497 l, measurement in pixels [x0 y0 x1 y1 comment] | self | 507 490 1913 500 ah p</t>
  </si>
  <si>
    <t>06:08:40:19</t>
  </si>
  <si>
    <t>comment | self | dead plate sponge, image-quality | self | good, measurement in pixels [x0 y0 x1 y1 comment] | self | 528 513 1292 514 ah, measurement in pixels [x0 y0 x1 y1 comment] | self | 611 514 1077 514 l, measurement in pixels [x0 y0 x1 y1 comment] | self | 971 805 966 265 av</t>
  </si>
  <si>
    <t>05:13:49:14</t>
  </si>
  <si>
    <t>population-quantity | self | 10</t>
  </si>
  <si>
    <t>comment | self | partial colony, comment | self | sparse, identity-reference | self | 75, measurement in pixels [x0 y0 x1 y1 comment] | self | 1408 512 1920 511 ah, measurement in pixels [x0 y0 x1 y1 comment] | self | 1887 963 1893 225 av, measurement in pixels [x0 y0 x1 y1 comment] | self | 603 512 1093 513 l</t>
  </si>
  <si>
    <t>D0486-05HD</t>
  </si>
  <si>
    <t>04:35:46:00</t>
  </si>
  <si>
    <t>identity-reference | self | 74, measurement in pixels [x0 y0 x1 y1 comment] | self | 0 518 984 515 ah p, measurement in pixels [x0 y0 x1 y1 comment] | self | 434 972 434 381 av, measurement in pixels [x0 y0 x1 y1 comment] | self | 600 510 1092 511 l</t>
  </si>
  <si>
    <t>04:35:43:04</t>
  </si>
  <si>
    <t>identity-reference | self | 74, measurement in pixels [x0 y0 x1 y1 comment] | self | 1 511 1196 508 ah p, measurement in pixels [x0 y0 x1 y1 comment] | self | 425 962 426 118 av, measurement in pixels [x0 y0 x1 y1 comment] | self | 599 511 1085 515 l</t>
  </si>
  <si>
    <t>04:35:41:16</t>
  </si>
  <si>
    <t>comment | self | dense, comment | self | partial colony, identity-reference | self | 74, measurement in pixels [x0 y0 x1 y1 comment] | self | 0 517 1058 513 ah p, measurement in pixels [x0 y0 x1 y1 comment] | self | 441 982 449 385 av, measurement in pixels [x0 y0 x1 y1 comment] | self | 597 515 1094 515 l</t>
  </si>
  <si>
    <t>04:35:39:27</t>
  </si>
  <si>
    <t>comment | self | partial colony, identity-reference | self | 74, measurement in pixels [x0 y0 x1 y1 comment] | self | 1 512 1080 514 ah, measurement in pixels [x0 y0 x1 y1 comment] | self | 595 510 1099 514 l, measurement in pixels [x0 y0 x1 y1 comment] | self | 597 627 603 380 av</t>
  </si>
  <si>
    <t>population-quantity | self | 12</t>
  </si>
  <si>
    <t>D0008-07HD</t>
  </si>
  <si>
    <t>06:02:37:28</t>
  </si>
  <si>
    <t>comment | self | dead sponge, comment | self | moderately empty center, identity-reference | self | 17, measurement in pixels [x0 y0 x1 y1 comment] | self | 1289 830 1279 292 av, measurement in pixels [x0 y0 x1 y1 comment] | self | 695 515 1271 484 l, measurement in pixels [x0 y0 x1 y1 comment] | self | 854 494 1919 498 ah</t>
  </si>
  <si>
    <t>05:08:12:26</t>
  </si>
  <si>
    <t>identity-reference | self | 15, measurement in pixels [x0 y0 x1 y1 comment] | self | 1002 653 1920 655 ah p, measurement in pixels [x0 y0 x1 y1 comment] | self | 1657 802 1655 331 av, measurement in pixels [x0 y0 x1 y1 comment] | self | 670 505 1280 481 l</t>
  </si>
  <si>
    <t>comment | self | sputnik, measurement in pixels [x0 y0 x1 y1 comment] | self | 256 233 478 221 l, measurement in pixels [x0 y0 x1 y1 comment] | self | 257 286 272 286 a, suspect-navigation-ctd-other-data | self | Navigation data not optimal during this dive</t>
  </si>
  <si>
    <t>05:08:09:25</t>
  </si>
  <si>
    <t>comment | self | mound, comment | self | partial colony, comment | self | with Porifera, identity-reference | self | 15, measurement in pixels [x0 y0 x1 y1 comment] | self | 1148 764 1159 193 av, measurement in pixels [x0 y0 x1 y1 comment] | self | 354 493 1723 502 ah, measurement in pixels [x0 y0 x1 y1 comment] | self | 686 506 1264 483 l, population-density | self | dense</t>
  </si>
  <si>
    <t>comment | self | sputnik, measurement in pixels [x0 y0 x1 y1 comment] | self | 254 232 443 226 l, measurement in pixels [x0 y0 x1 y1 comment] | self | 422 157 424 173 a, population-quantity | self | 3, suspect-navigation-ctd-other-data | self | Navigation data not optimal during this dive</t>
  </si>
  <si>
    <t>05:03:36:03</t>
  </si>
  <si>
    <t>comment | self | partial colony, identity-reference | self | 14, measurement in pixels [x0 y0 x1 y1 comment] | self | 1415 501 1915 496 ah p, measurement in pixels [x0 y0 x1 y1 comment] | self | 1446 832 1444 238 av, measurement in pixels [x0 y0 x1 y1 comment] | self | 657 503 1290 484 l</t>
  </si>
  <si>
    <t>02:46:04:22</t>
  </si>
  <si>
    <t>02:39:37:20</t>
  </si>
  <si>
    <t>comment | self | partial colony, comment | self | sparse, measurement in pixels [x0 y0 x1 y1 comment] | self | 0 515 653 516 ah p, measurement in pixels [x0 y0 x1 y1 comment] | self | 33 964 40 183 av, measurement in pixels [x0 y0 x1 y1 comment] | self | 781 523 1166 500 l</t>
  </si>
  <si>
    <t>02:38:25:10</t>
  </si>
  <si>
    <t>comment | self | sputnik, suspect-navigation-ctd-other-data | self | Navigation data not optimal during this dive</t>
  </si>
  <si>
    <t>population-quantity | self | 7, relative-size | self | small</t>
  </si>
  <si>
    <t>comment | self | moderately empty center, measurement in pixels [x0 y0 x1 y1 comment] | self | 427 495 1144 506 ah, measurement in pixels [x0 y0 x1 y1 comment] | self | 750 812 753 235 av, measurement in pixels [x0 y0 x1 y1 comment] | self | 765 516 1184 499 l</t>
  </si>
  <si>
    <t>02:20:53:03</t>
  </si>
  <si>
    <t>comment | self | dead plate sponge, comment | self | dense, comment | self | distant, comment | self | partial colony, measurement in pixels [x0 y0 x1 y1 comment] | self | 1086 519 1918 518 ah p, measurement in pixels [x0 y0 x1 y1 comment] | self | 1655 785 1663 270 av, measurement in pixels [x0 y0 x1 y1 comment] | self | 744 519 1210 495 l</t>
  </si>
  <si>
    <t>comment | self | moderately empty center, identity-reference | self | 12, measurement in pixels [x0 y0 x1 y1 comment] | self | 260 487 1642 483 ah, measurement in pixels [x0 y0 x1 y1 comment] | self | 672 508 1276 483 l</t>
  </si>
  <si>
    <t>02:19:52:15</t>
  </si>
  <si>
    <t>comment | self | withdrawn - left, suspect-navigation-ctd-other-data | self | Navigation data not optimal during this dive</t>
  </si>
  <si>
    <t>comment | self | partial colony, identity-reference | self | 11, measurement in pixels [x0 y0 x1 y1 comment] | self | 231 743 227 57 av, measurement in pixels [x0 y0 x1 y1 comment] | self | 5 375 792 374 ah p, measurement in pixels [x0 y0 x1 y1 comment] | self | 675 503 1278 481 l, population-density | self | dense</t>
  </si>
  <si>
    <t>02:10:02:25</t>
  </si>
  <si>
    <t>comment | self | 2 mound, comment | self | partial colony, identity-reference | self | 19, measurement in pixels [x0 y0 x1 y1 comment] | self | 1186 261 1920 279 ah p, measurement in pixels [x0 y0 x1 y1 comment] | self | 1694 639 1692 86 av, measurement in pixels [x0 y0 x1 y1 comment] | self | 657 506 1275 483 l</t>
  </si>
  <si>
    <t>D0008-02HD</t>
  </si>
  <si>
    <t>01:24:30:24</t>
  </si>
  <si>
    <t>identity-reference | self | 7, measurement in pixels [x0 y0 x1 y1 comment] | self | 0 489 1344 483 ah p, measurement in pixels [x0 y0 x1 y1 comment] | self | 558 662 560 106 av, measurement in pixels [x0 y0 x1 y1 comment] | self | 636 501 1306 474 l</t>
  </si>
  <si>
    <t>01:24:26:28</t>
  </si>
  <si>
    <t>comment | self | moderately empty center, identity-reference | self | 7, measurement in pixels [x0 y0 x1 y1 comment] | self | 204 410 1353 411 ah, measurement in pixels [x0 y0 x1 y1 comment] | self | 642 507 1298 476 l, measurement in pixels [x0 y0 x1 y1 comment] | self | 720 706 722 134 av</t>
  </si>
  <si>
    <t>comment | self | 3 are juveniles, comment | self | sputnik, population-quantity | self | 4, suspect-navigation-ctd-other-data | self | Navigation data not optimal during this dive</t>
  </si>
  <si>
    <t>01:14:06:24</t>
  </si>
  <si>
    <t>comment | self | distant, comment | self | partial colony, measurement in pixels [x0 y0 x1 y1 comment] | self | 0 518 482 516 ah p, measurement in pixels [x0 y0 x1 y1 comment] | self | 813 528 1135 509 l, measurement in pixels [x0 y0 x1 y1 comment] | self | 99 770 98 369 av</t>
  </si>
  <si>
    <t>16:59:11:25</t>
  </si>
  <si>
    <t>identity-reference | self | 14, measurement in pixels [x0 y0 x1 y1 comment] | self | 4 573 1581 570 ah p, measurement in pixels [x0 y0 x1 y1 comment] | self | 540 681 539 168 av, measurement in pixels [x0 y0 x1 y1 comment] | self | 625 572 1390 569 l</t>
  </si>
  <si>
    <t>16:59:09:26</t>
  </si>
  <si>
    <t>identity-reference | self | 14, measurement in pixels [x0 y0 x1 y1 comment] | self | 4 555 1035 552 ah p, measurement in pixels [x0 y0 x1 y1 comment] | self | 525 583 520 87 av, measurement in pixels [x0 y0 x1 y1 comment] | self | 635 557 1390 547 l</t>
  </si>
  <si>
    <t>16:59:07:29</t>
  </si>
  <si>
    <t>population-quantity | self | 2, suspect-navigation-ctd-other-data | self | Bad O2 sensor</t>
  </si>
  <si>
    <t>comment | self | partial colony, comment | self | was a dead sponge, identity-reference | self | 14, measurement in pixels [x0 y0 x1 y1 comment] | self | 2 508 1222 510 ah p, measurement in pixels [x0 y0 x1 y1 comment] | self | 586 453 586 41 av, measurement in pixels [x0 y0 x1 y1 comment] | self | 636 521 1364 491 l</t>
  </si>
  <si>
    <t>16:59:06:13</t>
  </si>
  <si>
    <t>identity-reference | self | 14, measurement in pixels [x0 y0 x1 y1 comment] | self | 0 482 1163 485 ah p, measurement in pixels [x0 y0 x1 y1 comment] | self | 338 668 339 53 av, measurement in pixels [x0 y0 x1 y1 comment] | self | 646 483 1362 484 l</t>
  </si>
  <si>
    <t>16:44:46:07</t>
  </si>
  <si>
    <t>identity-reference | self | 12, measurement in pixels [x0 y0 x1 y1 comment] | self | 2 551 1440 554 ah p, measurement in pixels [x0 y0 x1 y1 comment] | self | 629 563 1388 542 l, measurement in pixels [x0 y0 x1 y1 comment] | self | 924 810 939 51 av</t>
  </si>
  <si>
    <t>16:44:44:02</t>
  </si>
  <si>
    <t>comment | self | partial colony, identity-reference | self | 12, measurement in pixels [x0 y0 x1 y1 comment] | self | 1 454 1303 473 ah, measurement in pixels [x0 y0 x1 y1 comment] | self | 443 1059 438 177 av, measurement in pixels [x0 y0 x1 y1 comment] | self | 635 550 1385 538 l</t>
  </si>
  <si>
    <t>09:56:35:01</t>
  </si>
  <si>
    <t>comment | self | dead sponge before, measurement in pixels [x0 y0 x1 y1 comment] | self | 1309 196 1295 826 av, measurement in pixels [x0 y0 x1 y1 comment] | self | 649 489 1365 495 l, measurement in pixels [x0 y0 x1 y1 comment] | self | 735 410 1673 403 ah</t>
  </si>
  <si>
    <t>09:22:50:26</t>
  </si>
  <si>
    <t>comment | self | partial colony, identity-reference | self | 6, measurement in pixels [x0 y0 x1 y1 comment] | self | 1528 480 1920 480 ah, measurement in pixels [x0 y0 x1 y1 comment] | self | 1742 0 1743 1080 av, measurement in pixels [x0 y0 x1 y1 comment] | self | 643 506 1358 499 l, population-density | self | dense, suspect-navigation-ctd-other-data | self | Bad O2 sensor</t>
  </si>
  <si>
    <t>08:48:06:11</t>
  </si>
  <si>
    <t>comment | self | partial colony, identity-reference | self | 4, measurement in pixels [x0 y0 x1 y1 comment] | self | 0 536 425 533 ah p, measurement in pixels [x0 y0 x1 y1 comment] | self | 21 535 20 110 av, measurement in pixels [x0 y0 x1 y1 comment] | self | 636 543 1377 544 l, population-density | self | dense, suspect-navigation-ctd-other-data | self | Bad O2 sensor</t>
  </si>
  <si>
    <t>08:48:02:17</t>
  </si>
  <si>
    <t>comment | self | dead plate sponge, identity-reference | self | 4, measurement in pixels [x0 y0 x1 y1 comment] | self | 1 548 895 545 ah nq, measurement in pixels [x0 y0 x1 y1 comment] | self | 255 377 266 4 av, measurement in pixels [x0 y0 x1 y1 comment] | self | 642 549 1377 547 l</t>
  </si>
  <si>
    <t>16:03:58:12</t>
  </si>
  <si>
    <t>comment | self | was a dead sponge here, measurement in pixels [x0 y0 x1 y1 comment] | self | 243 953 246 242 av , measurement in pixels [x0 y0 x1 y1 comment] | self | 679 558 1415 558 l, measurement in pixels [x0 y0 x1 y1 comment] | self | 8 560 616 558 ah, population-density | self | dense, suspect-navigation-ctd-other-data | self | Bad O2 sensor</t>
  </si>
  <si>
    <t>16:03:19:01</t>
  </si>
  <si>
    <t>comment | self | mound, comment | self | partial colony, identity-reference | self | 3, measurement in pixels [x0 y0 x1 y1 comment] | self | 0 632 523 629 ah p, measurement in pixels [x0 y0 x1 y1 comment] | self | 667 625 1445 623 l, measurement in pixels [x0 y0 x1 y1 comment] | self | 74 1 74 1080 av, suspect-navigation-ctd-other-data | self | Bad O2 sensor</t>
  </si>
  <si>
    <t>15:27:24:24</t>
  </si>
  <si>
    <t>identity-reference | self | 1, measurement in pixels [x0 y0 x1 y1 comment] | self | 387 596 1492 609 ah, measurement in pixels [x0 y0 x1 y1 comment] | self | 717 598 1322 603 l, measurement in pixels [x0 y0 x1 y1 comment] | self | 973 677 969 152 av</t>
  </si>
  <si>
    <t>15:27:23:13</t>
  </si>
  <si>
    <t>identity-reference | self | 1, measurement in pixels [x0 y0 x1 y1 comment] | self | 598 558 1347 586 ah, measurement in pixels [x0 y0 x1 y1 comment] | self | 718 563 1320 590 l, measurement in pixels [x0 y0 x1 y1 comment] | self | 968 114 969 837 av</t>
  </si>
  <si>
    <t>15:27:21:29</t>
  </si>
  <si>
    <t>comment | self | mound, identity-reference | self | 1, measurement in pixels [x0 y0 x1 y1 comment] | self | 1231 296 1221 972 av, measurement in pixels [x0 y0 x1 y1 comment] | self | 673 546 1777 571 ah, measurement in pixels [x0 y0 x1 y1 comment] | self | 718 547 1310 562 l, population-density | self | dense, suspect-navigation-ctd-other-data | self | Bad O2 sensor</t>
  </si>
  <si>
    <t>05:50:37:18</t>
  </si>
  <si>
    <t>identity-reference | self | 7, measurement in pixels [x0 y0 x1 y1 comment] | self | 0 677 821 670 ah, measurement in pixels [x0 y0 x1 y1 comment] | self | 604 705 599 400 av, measurement in pixels [x0 y0 x1 y1 comment] | self | 668 498 1310 503 l</t>
  </si>
  <si>
    <t>06:39:40:06</t>
  </si>
  <si>
    <t>comment | self | mound, identity-reference | self | 11, measurement in pixels [x0 y0 x1 y1 comment] | self | 1558 506 1916 506 ah p, measurement in pixels [x0 y0 x1 y1 comment] | self | 1772 507 1773 344 av, measurement in pixels [x0 y0 x1 y1 comment] | self | 699 503 1271 505 l</t>
  </si>
  <si>
    <t>06:39:39:05</t>
  </si>
  <si>
    <t>comment | self | dead sponge material, comment | self | partial colony, identity-reference | self | 11, measurement in pixels [x0 y0 x1 y1 comment] | self | 1284 507 1912 509 ah p, measurement in pixels [x0 y0 x1 y1 comment] | self | 1766 592 1770 91 av, measurement in pixels [x0 y0 x1 y1 comment] | self | 687 510 1274 510 l</t>
  </si>
  <si>
    <t>06:39:37:17</t>
  </si>
  <si>
    <t>identity-reference | self | 11, measurement in pixels [x0 y0 x1 y1 comment] | self | 1467 499 1917 498 ah p, measurement in pixels [x0 y0 x1 y1 comment] | self | 1806 1030 1798 50 av, measurement in pixels [x0 y0 x1 y1 comment] | self | 686 505 1281 503 l</t>
  </si>
  <si>
    <t>06:19:08:04</t>
  </si>
  <si>
    <t>identity-reference | self | 10, measurement in pixels [x0 y0 x1 y1 comment] | self | 1 506 384 507 ah p, measurement in pixels [x0 y0 x1 y1 comment] | self | 683 508 1285 501 l, measurement in pixels [x0 y0 x1 y1 comment] | self | 81 406 84 203 av</t>
  </si>
  <si>
    <t>06:19:07:04</t>
  </si>
  <si>
    <t>comment | self | dead sponge material, comment | self | partial colony, identity-reference | self | 10, measurement in pixels [x0 y0 x1 y1 comment] | self | 0 514 561 513 ah p, measurement in pixels [x0 y0 x1 y1 comment] | self | 342 589 339 115 av, measurement in pixels [x0 y0 x1 y1 comment] | self | 692 508 1290 505 l, population-density | self | dense</t>
  </si>
  <si>
    <t>06:19:05:20</t>
  </si>
  <si>
    <t>identity-reference | self | 10, measurement in pixels [x0 y0 x1 y1 comment] | self | 3 504 635 497 ah p, measurement in pixels [x0 y0 x1 y1 comment] | self | 449 1029 446 197 av, measurement in pixels [x0 y0 x1 y1 comment] | self | 692 504 1285 503 l</t>
  </si>
  <si>
    <t>06:12:00:14</t>
  </si>
  <si>
    <t>population-quantity | self | 8</t>
  </si>
  <si>
    <t>population-quantity | self | 999, upon | physical object | porifera</t>
  </si>
  <si>
    <t>comment | self | spicule?, measurement in pixels [x0 y0 x1 y1 comment] | self | 476 813 476 325 av, measurement in pixels [x0 y0 x1 y1 comment] | self | 680 501 1268 498 l, measurement in pixels [x0 y0 x1 y1 comment] | self | 72 504 1187 504 ah, population-density | self | dense</t>
  </si>
  <si>
    <t>06:08:13:07</t>
  </si>
  <si>
    <t>identity-reference | self | 8, measurement in pixels [x0 y0 x1 y1 comment] | self | 1069 456 1067 207 av, measurement in pixels [x0 y0 x1 y1 comment] | self | 277 498 1563 496 ah p, measurement in pixels [x0 y0 x1 y1 comment] | self | 660 498 1324 497 l</t>
  </si>
  <si>
    <t>06:08:12:13</t>
  </si>
  <si>
    <t>identity-reference | self | 8, measurement in pixels [x0 y0 x1 y1 comment] | self | 153 500 1913 491 ah p, measurement in pixels [x0 y0 x1 y1 comment] | self | 649 497 1319 495 l, measurement in pixels [x0 y0 x1 y1 comment] | self | 846 532 849 35 av</t>
  </si>
  <si>
    <t>06:08:11:00</t>
  </si>
  <si>
    <t>identity-reference | self | 8, measurement in pixels [x0 y0 x1 y1 comment] | self | 214 714 214 18 av, measurement in pixels [x0 y0 x1 y1 comment] | self | 29 501 1914 498 ah p, measurement in pixels [x0 y0 x1 y1 comment] | self | 655 503 1327 497 l</t>
  </si>
  <si>
    <t>06:08:09:22</t>
  </si>
  <si>
    <t>identity-reference | self | 8, measurement in pixels [x0 y0 x1 y1 comment] | self | 1425 1042 1421 144 av, measurement in pixels [x0 y0 x1 y1 comment] | self | 345 490 1904 495 ah p, measurement in pixels [x0 y0 x1 y1 comment] | self | 651 492 1318 497 l</t>
  </si>
  <si>
    <t>05:50:35:01</t>
  </si>
  <si>
    <t>comment | self | partial colony, identity-reference | self | 7, measurement in pixels [x0 y0 x1 y1 comment] | self | 0 488 867 494 ah p, measurement in pixels [x0 y0 x1 y1 comment] | self | 670 500 1306 500 l, measurement in pixels [x0 y0 x1 y1 comment] | self | 70 649 70 69 av</t>
  </si>
  <si>
    <t>comment | self | 1 dead, population-quantity | self | 2</t>
  </si>
  <si>
    <t>05:50:33:18</t>
  </si>
  <si>
    <t>identity-reference | self | 7, measurement in pixels [x0 y0 x1 y1 comment] | self | 11 498 605 498 ah p, measurement in pixels [x0 y0 x1 y1 comment] | self | 267 726 263 244 av, measurement in pixels [x0 y0 x1 y1 comment] | self | 658 501 1303 498 l</t>
  </si>
  <si>
    <t>05:29:36:13</t>
  </si>
  <si>
    <t>identity-reference | self | 4, measurement in pixels [x0 y0 x1 y1 comment] | self | 659 497 1304 499 l, measurement in pixels [x0 y0 x1 y1 comment] | self | 847 707 843 21 av</t>
  </si>
  <si>
    <t>05:29:34:23</t>
  </si>
  <si>
    <t>comment | self | dead sponge material, comment | self | partial colony, identity-reference | self | 4, measurement in pixels [x0 y0 x1 y1 comment] | self | 1090 790 1101 0 av, measurement in pixels [x0 y0 x1 y1 comment] | self | 583 496 1916 496 ah p, measurement in pixels [x0 y0 x1 y1 comment] | self | 663 497 1314 497 l</t>
  </si>
  <si>
    <t>05:29:33:00</t>
  </si>
  <si>
    <t>comment | self | dense, identity-reference | self | 4, image-quality | self | good, measurement in pixels [x0 y0 x1 y1 comment] | self | 1030 553 1044 0 av, measurement in pixels [x0 y0 x1 y1 comment] | self | 425 228 1920 208 ah, measurement in pixels [x0 y0 x1 y1 comment] | self | 667 494 1333 493 l</t>
  </si>
  <si>
    <t>21:34:42:10</t>
  </si>
  <si>
    <t>measurement in pixels [x0 y0 x1 y1 comment] | self | 453 501 1026 501 ah, measurement in pixels [x0 y0 x1 y1 comment] | self | 756 770 760 245 av, measurement in pixels [x0 y0 x1 y1 comment] | self | 758 502 1391 500 l</t>
  </si>
  <si>
    <t>D0443-05HD</t>
  </si>
  <si>
    <t>20:44:35:09</t>
  </si>
  <si>
    <t>comment | self | mound, measurement in pixels [x0 y0 x1 y1 comment] | self | 232 563 233 234 av, measurement in pixels [x0 y0 x1 y1 comment] | self | 367 526 743 529 ah, measurement in pixels [x0 y0 x1 y1 comment] | self | 712 487 1429 489 l</t>
  </si>
  <si>
    <t>D0442-05HD</t>
  </si>
  <si>
    <t>06:15:30:12</t>
  </si>
  <si>
    <t>identity-reference | self | 16, measurement in pixels [x0 y0 x1 y1 comment] | self | 350 507 1919 506 ah, measurement in pixels [x0 y0 x1 y1 comment] | self | 693 511 1281 506 l, measurement in pixels [x0 y0 x1 y1 comment] | self | 953 776 951 200 av</t>
  </si>
  <si>
    <t>06:15:28:21</t>
  </si>
  <si>
    <t>comment | self | possible dead plate sponge, identity-reference | self | 16, measurement in pixels [x0 y0 x1 y1 comment] | self | 205 541 1911 537 ah p, measurement in pixels [x0 y0 x1 y1 comment] | self | 670 508 1295 503 l, measurement in pixels [x0 y0 x1 y1 comment] | self | 913 1020 912 66 av, population-density | self | dense</t>
  </si>
  <si>
    <t>06:15:01:09</t>
  </si>
  <si>
    <t>identity-reference | self | 15, measurement in pixels [x0 y0 x1 y1 comment] | self | 1299 527 1300 17 av, measurement in pixels [x0 y0 x1 y1 comment] | self | 649 500 1327 497 l, measurement in pixels [x0 y0 x1 y1 comment] | self | 784 501 1916 490 ah p</t>
  </si>
  <si>
    <t>06:15:00:04</t>
  </si>
  <si>
    <t>identity-reference | self | 15, measurement in pixels [x0 y0 x1 y1 comment] | self | 1464 850 1463 82 av, measurement in pixels [x0 y0 x1 y1 comment] | self | 641 501 1332 500 l, measurement in pixels [x0 y0 x1 y1 comment] | self | 999 492 1919 493 ah p, population-density | self | sparse</t>
  </si>
  <si>
    <t>06:12:09:05</t>
  </si>
  <si>
    <t>population-density | self | 999, upon | physical object | porifera</t>
  </si>
  <si>
    <t>comment | self | moderately empty center, measurement in pixels [x0 y0 x1 y1 comment] | self | 1118 1028 1115 46 av, measurement in pixels [x0 y0 x1 y1 comment] | self | 533 502 1774 497 ah, measurement in pixels [x0 y0 x1 y1 comment] | self | 674 505 1305 501 l</t>
  </si>
  <si>
    <t>04:57:42:06</t>
  </si>
  <si>
    <t>comment | self | partial colony, identity-reference | self | 14, measurement in pixels [x0 y0 x1 y1 comment] | self | 0 496 550 497 ah p, measurement in pixels [x0 y0 x1 y1 comment] | self | 174 832 169 482 av, measurement in pixels [x0 y0 x1 y1 comment] | self | 634 494 1343 490 l</t>
  </si>
  <si>
    <t>04:57:39:17</t>
  </si>
  <si>
    <t>identity-reference | self | 14, measurement in pixels [x0 y0 x1 y1 comment] | self | 0 496 700 492 ah p, measurement in pixels [x0 y0 x1 y1 comment] | self | 109 599 117 39 av, measurement in pixels [x0 y0 x1 y1 comment] | self | 641 493 1326 492 l</t>
  </si>
  <si>
    <t>04:57:38:02</t>
  </si>
  <si>
    <t>comment | self | partial colony, comment | self | sparse, identity-reference | self | 14, measurement in pixels [x0 y0 x1 y1 comment] | self | 3 461 837 466 ah p, measurement in pixels [x0 y0 x1 y1 comment] | self | 446 911 443 130 av, measurement in pixels [x0 y0 x1 y1 comment] | self | 643 495 1323 491 l</t>
  </si>
  <si>
    <t>04:57:36:07</t>
  </si>
  <si>
    <t>nil | nil | dead</t>
  </si>
  <si>
    <t>measurement in pixels [x0 y0 x1 y1 comment] | self | 108 498 865 493 ah, measurement in pixels [x0 y0 x1 y1 comment] | self | 411 926 407 296 av, measurement in pixels [x0 y0 x1 y1 comment] | self | 645 497 1320 493 l, population-density | self | sparse</t>
  </si>
  <si>
    <t>04:44:32:28</t>
  </si>
  <si>
    <t>comment | self | remains of dead sponge, identity-reference | self | 9, measurement in pixels [x0 y0 x1 y1 comment] | self | 0 501 927 503 ah p, measurement in pixels [x0 y0 x1 y1 comment] | self | 355 732 355 92 av, measurement in pixels [x0 y0 x1 y1 comment] | self | 650 503 1311 499 l</t>
  </si>
  <si>
    <t>03:51:58:07</t>
  </si>
  <si>
    <t>comment | self | partial colony, identity-reference | self | 12, measurement in pixels [x0 y0 x1 y1 comment] | self | 1105 679 1120 5 av, measurement in pixels [x0 y0 x1 y1 comment] | self | 575 485 1406 478 l, measurement in pixels [x0 y0 x1 y1 comment] | self | 580 482 1918 483 ah p</t>
  </si>
  <si>
    <t>03:51:50:23</t>
  </si>
  <si>
    <t>comment | self | mound, comment | self | partial colony, identity-reference | self | 12, measurement in pixels [x0 y0 x1 y1 comment] | self | 633 491 1493 505 ah, measurement in pixels [x0 y0 x1 y1 comment] | self | 697 508 1287 505 l, measurement in pixels [x0 y0 x1 y1 comment] | self | 974 861 973 71 av</t>
  </si>
  <si>
    <t>03:51:47:19</t>
  </si>
  <si>
    <t>comment | self | partial colony, identity-reference | self | 12, measurement in pixels [x0 y0 x1 y1 comment] | self | 111 502 1920 507 ah p, measurement in pixels [x0 y0 x1 y1 comment] | self | 672 510 1304 507 l, measurement in pixels [x0 y0 x1 y1 comment] | self | 787 814 788 179 av, population-density | self | sparse</t>
  </si>
  <si>
    <t>03:51:45:26</t>
  </si>
  <si>
    <t>comment | self | 1 adult, 1 juv., population-quantity | self | 1</t>
  </si>
  <si>
    <t>comment | self | partial colony, identity-reference | self | 12, measurement in pixels [x0 y0 x1 y1 comment] | self | 1688 804 1691 51 av, measurement in pixels [x0 y0 x1 y1 comment] | self | 646 498 1332 493 l, measurement in pixels [x0 y0 x1 y1 comment] | self | 859 498 1913 501 ah p, population-density | self | sparse</t>
  </si>
  <si>
    <t>03:20:38:29</t>
  </si>
  <si>
    <t>comment | self | partial colony, comment | self | sparse, measurement in pixels [x0 y0 x1 y1 comment] | self | 1353 398 1920 400 ah p, measurement in pixels [x0 y0 x1 y1 comment] | self | 1618 126 1619 761 av, measurement in pixels [x0 y0 x1 y1 comment] | self | 724 515 1256 512 l</t>
  </si>
  <si>
    <t>02:53:33:10</t>
  </si>
  <si>
    <t>02:54:49:25</t>
  </si>
  <si>
    <t>comment | self | 1 adult, 1 juv, population-quantity | self | 2</t>
  </si>
  <si>
    <t>comment | self | partial colony, identity-reference | self | 10, measurement in pixels [x0 y0 x1 y1 comment] | self | 0 501 703 503 ah p, measurement in pixels [x0 y0 x1 y1 comment] | self | 479 913 474 342 av, measurement in pixels [x0 y0 x1 y1 comment] | self | 647 504 1323 501 l</t>
  </si>
  <si>
    <t>02:54:46:17</t>
  </si>
  <si>
    <t>comment | self | partial colony, identity-reference | self | 10, measurement in pixels [x0 y0 x1 y1 comment] | self | 0 497 553 496 ah p, measurement in pixels [x0 y0 x1 y1 comment] | self | 416 909 414 130 av, measurement in pixels [x0 y0 x1 y1 comment] | self | 633 493 1330 492 l</t>
  </si>
  <si>
    <t>02:54:44:21</t>
  </si>
  <si>
    <t>comment | self | partial colony, identity-reference | self | 10, measurement in pixels [x0 y0 x1 y1 comment] | self | 2 350 372 355 ah, measurement in pixels [x0 y0 x1 y1 comment] | self | 635 495 1337 490 l, measurement in pixels [x0 y0 x1 y1 comment] | self | 98 939 110 315 av</t>
  </si>
  <si>
    <t>comment | self | partial colony, comment | self | sparse, measurement in pixels [x0 y0 x1 y1 comment] | self | 1679 137 1914 137 ah, measurement in pixels [x0 y0 x1 y1 comment] | self | 1826 8 1819 219 av, measurement in pixels [x0 y0 x1 y1 comment] | self | 654 499 1318 493 l</t>
  </si>
  <si>
    <t>02:44:02:20</t>
  </si>
  <si>
    <t>identity-reference | self | 9, measurement in pixels [x0 y0 x1 y1 comment] | self | 1528 938 1524 66 av, measurement in pixels [x0 y0 x1 y1 comment] | self | 586 534 1915 537 ah p, measurement in pixels [x0 y0 x1 y1 comment] | self | 676 499 1303 499 l</t>
  </si>
  <si>
    <t>02:44:01:01</t>
  </si>
  <si>
    <t>image-quality | self | good, life-stage | self | dead</t>
  </si>
  <si>
    <t>comment | self | dead plate sponge, comment | self | partial colony, identity-reference | self | 9, measurement in pixels [x0 y0 x1 y1 comment] | self | 1463 931 1461 368 av, measurement in pixels [x0 y0 x1 y1 comment] | self | 449 145 1915 146 ah p, measurement in pixels [x0 y0 x1 y1 comment] | self | 631 504 1340 500 l, population-density | self | dense</t>
  </si>
  <si>
    <t>02:40:30:24</t>
  </si>
  <si>
    <t>comment | self | dead sponge maybe, identity-reference | self | 9, measurement in pixels [x0 y0 x1 y1 comment] | self | 1262 742 1267 89 av, measurement in pixels [x0 y0 x1 y1 comment] | self | 184 542 1362 545 ah, measurement in pixels [x0 y0 x1 y1 comment] | self | 749 500 1410 498 l</t>
  </si>
  <si>
    <t>02:40:27:02</t>
  </si>
  <si>
    <t>comment | self | empty center, comment | self | partial colony, identity-reference | self | 9, measurement in pixels [x0 y0 x1 y1 comment] | self | 1018 3 1036 1079 av, measurement in pixels [x0 y0 x1 y1 comment] | self | 403 522 1918 515 ah, measurement in pixels [x0 y0 x1 y1 comment] | self | 755 512 1401 508 l</t>
  </si>
  <si>
    <t>11:26:20:12</t>
  </si>
  <si>
    <t>comment | self | partial colony, comment | self | small empty center, identity-reference | self | 74, image-quality | self | good, measurement in pixels [x0 y0 x1 y1 comment] | self | 1640 0 1642 1078 av, measurement in pixels [x0 y0 x1 y1 comment] | self | 779 499 1411 501 l, measurement in pixels [x0 y0 x1 y1 comment] | self | 809 459 1920 460 ah p</t>
  </si>
  <si>
    <t>D0443-04HD</t>
  </si>
  <si>
    <t>04:09:04:11</t>
  </si>
  <si>
    <t>comment | self | dense, comment | self | partial colony, identity-reference | self | 2, measurement in pixels [x0 y0 x1 y1 comment] | self | 1286 494 1916 487 ah p, measurement in pixels [x0 y0 x1 y1 comment] | self | 1464 695 1461 260 av, measurement in pixels [x0 y0 x1 y1 comment] | self | 644 499 1330 491 l</t>
  </si>
  <si>
    <t>04:09:03:18</t>
  </si>
  <si>
    <t>comment | self | dense, comment | self | partial colony, identity-reference | self | 2, measurement in pixels [x0 y0 x1 y1 comment] | self | 1283 496 1920 490 ah p, measurement in pixels [x0 y0 x1 y1 comment] | self | 1645 641 1650 87 av, measurement in pixels [x0 y0 x1 y1 comment] | self | 637 496 1336 489 l</t>
  </si>
  <si>
    <t>04:09:02:23</t>
  </si>
  <si>
    <t>comment | self | dense, comment | self | partial colony, comment | self | remains of a plate sponge, identity-reference | self | 2, image-quality | self | good, measurement in pixels [x0 y0 x1 y1 comment] | self | 1130 497 1920 490 ah p, measurement in pixels [x0 y0 x1 y1 comment] | self | 1575 1044 1573 72 av, measurement in pixels [x0 y0 x1 y1 comment] | self | 628 494 1345 490 l</t>
  </si>
  <si>
    <t>03:49:42:29</t>
  </si>
  <si>
    <t>comment | self | dense, comment | self | remains of a plate sponge, image-quality | self | good, measurement in pixels [x0 y0 x1 y1 comment] | self | 35 535 1360 518 ah, measurement in pixels [x0 y0 x1 y1 comment] | self | 663 1031 659 13 av, measurement in pixels [x0 y0 x1 y1 comment] | self | 680 505 1286 500 l</t>
  </si>
  <si>
    <t>03:35:15:15</t>
  </si>
  <si>
    <t>comment | self | moderately empty center, measurement in pixels [x0 y0 x1 y1 comment] | self | 449 224 449 764 av, measurement in pixels [x0 y0 x1 y1 comment] | self | 641 492 1329 490 l, measurement in pixels [x0 y0 x1 y1 comment] | self | 77 489 900 492 ah</t>
  </si>
  <si>
    <t>21:46:48:22</t>
  </si>
  <si>
    <t>comment | self | partial colony, measurement in pixels [x0 y0 x1 y1 comment] | self | 1402 160 1401 714 av, measurement in pixels [x0 y0 x1 y1 comment] | self | 1467 512 1920 514 ah p, measurement in pixels [x0 y0 x1 y1 comment] | self | 763 504 1389 505 l</t>
  </si>
  <si>
    <t>21:15:54:16</t>
  </si>
  <si>
    <t>measurement in pixels [x0 y0 x1 y1 comment] | self | 453 495 1179 495 ah, measurement in pixels [x0 y0 x1 y1 comment] | self | 724 494 1411 494 l, measurement in pixels [x0 y0 x1 y1 comment] | self | 879 651 882 333 av</t>
  </si>
  <si>
    <t>20:46:39:21</t>
  </si>
  <si>
    <t>comment | self | partial colony, identity-reference | self | 88, measurement in pixels [x0 y0 x1 y1 comment] | self | 0 494 985 492 ah p, measurement in pixels [x0 y0 x1 y1 comment] | self | 203 698 204 284 av, measurement in pixels [x0 y0 x1 y1 comment] | self | 771 505 1388 498 l</t>
  </si>
  <si>
    <t>20:46:38:19</t>
  </si>
  <si>
    <t>comment | self | sparse, identity-reference | self | 88, measurement in pixels [x0 y0 x1 y1 comment] | self | 2 499 844 499 ah, measurement in pixels [x0 y0 x1 y1 comment] | self | 465 97 470 1061 av, measurement in pixels [x0 y0 x1 y1 comment] | self | 739 499 1392 500 l</t>
  </si>
  <si>
    <t>20:44:59:26</t>
  </si>
  <si>
    <t>comment | self | partial colony, measurement in pixels [x0 y0 x1 y1 comment] | self | 1375 501 1915 503 ah p, measurement in pixels [x0 y0 x1 y1 comment] | self | 1827 175 1822 958 av p, measurement in pixels [x0 y0 x1 y1 comment] | self | 739 505 1405 503 l</t>
  </si>
  <si>
    <t>20:41:23:22</t>
  </si>
  <si>
    <t>comment | self | dead plate sponge before?, comment | self | empty center, identity-reference | self | 86, measurement in pixels [x0 y0 x1 y1 comment] | self | 1118 525 1913 529 ah, measurement in pixels [x0 y0 x1 y1 comment] | self | 1721 209 1722 537 ah, measurement in pixels [x0 y0 x1 y1 comment] | self | 756 501 1392 502 l</t>
  </si>
  <si>
    <t>20:41:22:07</t>
  </si>
  <si>
    <t>identity-reference | self | 86, measurement in pixels [x0 y0 x1 y1 comment] | self | 1076 775 1064 2 av, measurement in pixels [x0 y0 x1 y1 comment] | self | 707 483 1917 493 ah, measurement in pixels [x0 y0 x1 y1 comment] | self | 758 504 1390 504 l</t>
  </si>
  <si>
    <t>20:41:20:28</t>
  </si>
  <si>
    <t>comment | self | dead plate sponge before?, comment | self | dense, identity-reference | self | 86, image-quality | self | good, measurement in pixels [x0 y0 x1 y1 comment] | self | 1267 0 1280 1035 av, measurement in pixels [x0 y0 x1 y1 comment] | self | 575 498 1917 498 ah, measurement in pixels [x0 y0 x1 y1 comment] | self | 757 498 1395 498 l</t>
  </si>
  <si>
    <t>20:40:36:25</t>
  </si>
  <si>
    <t>comment | self | partial colony, comment | self | sparse, identity-reference | self | 81, measurement in pixels [x0 y0 x1 y1 comment] | self | 1617 349 1917 349 ah, measurement in pixels [x0 y0 x1 y1 comment] | self | 1677 550 1674 103 av, measurement in pixels [x0 y0 x1 y1 comment] | self | 743 499 1403 497 l</t>
  </si>
  <si>
    <t>20:40:35:27</t>
  </si>
  <si>
    <t>identity-reference | self | 81, measurement in pixels [x0 y0 x1 y1 comment] | self | 1094 500 1919 490 ah, measurement in pixels [x0 y0 x1 y1 comment] | self | 1398 858 1400 82 av, measurement in pixels [x0 y0 x1 y1 comment] | self | 732 499 1413 498 l, population-density | self | sparse</t>
  </si>
  <si>
    <t>20:17:32:11</t>
  </si>
  <si>
    <t>comment | self | partial colony, identity-reference | self | 80, measurement in pixels [x0 y0 x1 y1 comment] | self | 4 679 1296 696 ah p, measurement in pixels [x0 y0 x1 y1 comment] | self | 768 498 1385 498 l, measurement in pixels [x0 y0 x1 y1 comment] | self | 947 497 941 1080 av</t>
  </si>
  <si>
    <t>20:17:30:19</t>
  </si>
  <si>
    <t>comment | self | mound, comment | self | partial colony, identity-reference | self | 80, image-quality | self | good, measurement in pixels [x0 y0 x1 y1 comment] | self | 1 558 1804 574 ah p, measurement in pixels [x0 y0 x1 y1 comment] | self | 606 1 617 1077 av, measurement in pixels [x0 y0 x1 y1 comment] | self | 740 500 1402 492 l</t>
  </si>
  <si>
    <t>20:17:28:16</t>
  </si>
  <si>
    <t>comment | self | potentially dead Striatodoma</t>
  </si>
  <si>
    <t>comment | self | dense, comment | self | partial colony, identity-reference | self | 80, measurement in pixels [x0 y0 x1 y1 comment] | self | 1 494 1534 490 ah p, measurement in pixels [x0 y0 x1 y1 comment] | self | 760 502 1388 501 l, measurement in pixels [x0 y0 x1 y1 comment] | self | 768 462 762 1079 av</t>
  </si>
  <si>
    <t>19:59:49:20</t>
  </si>
  <si>
    <t>comment | self | partial colony, comment | self | sparse, identity-reference | self | 87, measurement in pixels [x0 y0 x1 y1 comment] | self | 1424 459 1916 462 ah p, measurement in pixels [x0 y0 x1 y1 comment] | self | 1713 1 1738 904 av, measurement in pixels [x0 y0 x1 y1 comment] | self | 745 496 1401 500 l</t>
  </si>
  <si>
    <t>19:59:51:13</t>
  </si>
  <si>
    <t>comment | self | partial colony, identity-reference | self | 87, measurement in pixels [x0 y0 x1 y1 comment] | self | 1577 405 1917 405 ah p, measurement in pixels [x0 y0 x1 y1 comment] | self | 1855 741 1851 238 av, measurement in pixels [x0 y0 x1 y1 comment] | self | 748 499 1398 496 l</t>
  </si>
  <si>
    <t>19:49:52:26</t>
  </si>
  <si>
    <t>population-quantity | self | 999, upon | Hyalonema | nil</t>
  </si>
  <si>
    <t>comment | self | partial colony, measurement in pixels [x0 y0 x1 y1 comment] | self | 1545 504 1920 502 ah p, measurement in pixels [x0 y0 x1 y1 comment] | self | 1879 316 1881 585 av, measurement in pixels [x0 y0 x1 y1 comment] | self | 773 500 1370 505 l</t>
  </si>
  <si>
    <t>19:28:34:07</t>
  </si>
  <si>
    <t>comment | self | partial colony, measurement in pixels [x0 y0 x1 y1 comment] | self | 28 374 26 650 av, measurement in pixels [x0 y0 x1 y1 comment] | self | 4 509 129 511 ah p, measurement in pixels [x0 y0 x1 y1 comment] | self | 760 499 1390 500 l</t>
  </si>
  <si>
    <t>12:47:37:03</t>
  </si>
  <si>
    <t>identity-reference | self | 75, measurement in pixels [x0 y0 x1 y1 comment] | self | 351 221 352 1060 av, measurement in pixels [x0 y0 x1 y1 comment] | self | 4 528 1201 531 ah, measurement in pixels [x0 y0 x1 y1 comment] | self | 742 500 1448 502 l</t>
  </si>
  <si>
    <t>12:47:35:20</t>
  </si>
  <si>
    <t>identity-reference | self | 75, measurement in pixels [x0 y0 x1 y1 comment] | self | 0 485 1342 491 ah p, measurement in pixels [x0 y0 x1 y1 comment] | self | 328 923 317 51 av, measurement in pixels [x0 y0 x1 y1 comment] | self | 740 508 1443 505 l</t>
  </si>
  <si>
    <t>12:47:33:19</t>
  </si>
  <si>
    <t>identity-reference | self | 75, measurement in pixels [x0 y0 x1 y1 comment] | self | 611 506 1914 508 ah, measurement in pixels [x0 y0 x1 y1 comment] | self | 752 499 1433 499 l, measurement in pixels [x0 y0 x1 y1 comment] | self | 822 1005 825 381 av</t>
  </si>
  <si>
    <t>12:47:30:20</t>
  </si>
  <si>
    <t>comment | self | sparse, identity-reference | self | 75, measurement in pixels [x0 y0 x1 y1 comment] | self | 1118 1077 1115 20 av, measurement in pixels [x0 y0 x1 y1 comment] | self | 452 431 1920 426 ah p, measurement in pixels [x0 y0 x1 y1 comment] | self | 752 501 1426 500 l</t>
  </si>
  <si>
    <t>11:26:30:11</t>
  </si>
  <si>
    <t>measurement in pixels [x0 y0 x1 y1 comment] | self | 25 483 823 488 ah, measurement in pixels [x0 y0 x1 y1 comment] | self | 317 178 313 805 av, measurement in pixels [x0 y0 x1 y1 comment] | self | 740 497 1438 497 l</t>
  </si>
  <si>
    <t>11:26:22:16</t>
  </si>
  <si>
    <t>comment | self | partial colony, measurement in pixels [x0 y0 x1 y1 comment] | self | 1399 436 1409 1077 av, measurement in pixels [x0 y0 x1 y1 comment] | self | 827 514 1353 514 l, measurement in pixels [x0 y0 x1 y1 comment] | self | 936 698 1714 702 ah</t>
  </si>
  <si>
    <t>11:26:19:13</t>
  </si>
  <si>
    <t>comment | self | at center of patch</t>
  </si>
  <si>
    <t>identity-reference | self | 74, measurement in pixels [x0 y0 x1 y1 comment] | self | 1456 637 1913 637 ah, measurement in pixels [x0 y0 x1 y1 comment] | self | 1724 1012 1722 434 av , measurement in pixels [x0 y0 x1 y1 comment] | self | 745 503 1438 501 l</t>
  </si>
  <si>
    <t>D0231-01HD</t>
  </si>
  <si>
    <t>10:51:21:17</t>
  </si>
  <si>
    <t>measurement in pixels [x0 y0 x1 y1 comment] | self | 137 649 137 265 av, measurement in pixels [x0 y0 x1 y1 comment] | self | 2 495 460 496 ah, measurement in pixels [x0 y0 x1 y1 comment] | self | 755 496 1435 499 l</t>
  </si>
  <si>
    <t>D0231-03HD</t>
  </si>
  <si>
    <t>D0231-02HD</t>
  </si>
  <si>
    <t>life-stage | self | juvenile, suspect-navigation-ctd-other-data | self | Navigation data not optimal during this dive</t>
  </si>
  <si>
    <t>05:06:11:04</t>
  </si>
  <si>
    <t>comment | self | dead sponge, measurement in pixels [x0 y0 x1 y1 comment] | self | 400 498 1787 505 ah, measurement in pixels [x0 y0 x1 y1 comment] | self | 694 509 1254 484 l, measurement in pixels [x0 y0 x1 y1 comment] | self | 989 196 988 969 av</t>
  </si>
  <si>
    <t>Patch number</t>
  </si>
  <si>
    <t>Partial colony</t>
  </si>
  <si>
    <t>empty center</t>
  </si>
  <si>
    <t>moderately empty center</t>
  </si>
  <si>
    <t>sparse./dense</t>
  </si>
  <si>
    <t>big (on seberal framegrab)</t>
  </si>
  <si>
    <t>dead sponge</t>
  </si>
  <si>
    <t>yes</t>
  </si>
  <si>
    <t>dense</t>
  </si>
  <si>
    <t>sparse</t>
  </si>
  <si>
    <t>no</t>
  </si>
  <si>
    <t>normal</t>
  </si>
  <si>
    <t>Life stage</t>
  </si>
  <si>
    <t>Abundance</t>
  </si>
  <si>
    <t>Size</t>
  </si>
  <si>
    <t>adult</t>
  </si>
  <si>
    <t>mixed</t>
  </si>
  <si>
    <t>juvenile</t>
  </si>
  <si>
    <t>dead</t>
  </si>
  <si>
    <t>small</t>
  </si>
  <si>
    <t>Date</t>
  </si>
  <si>
    <t>month and year</t>
  </si>
  <si>
    <t>Patch area m2</t>
  </si>
  <si>
    <t>Month</t>
  </si>
  <si>
    <t>Dec</t>
  </si>
  <si>
    <t>Feb</t>
  </si>
  <si>
    <t>June</t>
  </si>
  <si>
    <t>Sept</t>
  </si>
  <si>
    <t>May</t>
  </si>
  <si>
    <t>Nov</t>
  </si>
  <si>
    <t>month and year (text)</t>
  </si>
  <si>
    <t>Dec-06</t>
  </si>
  <si>
    <t>Feb-07</t>
  </si>
  <si>
    <t>Jun-07</t>
  </si>
  <si>
    <t>Sep-07</t>
  </si>
  <si>
    <t>Feb-09</t>
  </si>
  <si>
    <t>May-11</t>
  </si>
  <si>
    <t>Nov-11</t>
  </si>
  <si>
    <t>Jun-12</t>
  </si>
  <si>
    <t>Nov-12</t>
  </si>
  <si>
    <t>Jun-13</t>
  </si>
  <si>
    <t>year (text)</t>
  </si>
  <si>
    <t>2006</t>
  </si>
  <si>
    <t>2007</t>
  </si>
  <si>
    <t>2009</t>
  </si>
  <si>
    <t>2011</t>
  </si>
  <si>
    <t>2012</t>
  </si>
  <si>
    <t>2013</t>
  </si>
  <si>
    <t>Date (text)</t>
  </si>
  <si>
    <t>min</t>
  </si>
  <si>
    <t>max</t>
  </si>
  <si>
    <t>population-quantity | self | 2,  relative-size | self | small</t>
  </si>
  <si>
    <t>population-quantity | self | 3,  relative-size | self | small</t>
  </si>
  <si>
    <t>life-stage | self | juvenile, population-quantity | self |3</t>
  </si>
  <si>
    <t>ues</t>
  </si>
  <si>
    <t>comment | self | 2 mound,comment | self | partial colony, identity-reference | self | 13, measurement in pixels [x0 y0 x1 y1 comment] | self | 1221 513 1917 510 ah p, measurement in pixels [x0 y0 x1 y1 comment] | self | 1451 671 1454 237 av, measurement in pixels [x0 y0 x1 y1 comment] | self | 824 524 1132 510 l</t>
  </si>
  <si>
    <t>population-quantity | self |5</t>
  </si>
  <si>
    <t>identity-reference | self | 13, measurement in pixels [x0 y0 x1 y1 comment] | self | 780 521 1172 502 ah p, measurement in pixels [x0 y0 x1 y1 comment] | self | 1674 811 1675 445 av, measurement in pixels [x0 y0 x1 y1 comment] | self | 780 521 1172 502 l</t>
  </si>
  <si>
    <t>total patch area m2</t>
  </si>
  <si>
    <t>a2</t>
  </si>
  <si>
    <t>a5</t>
  </si>
  <si>
    <t>a8</t>
  </si>
  <si>
    <t>a10</t>
  </si>
  <si>
    <t>a32</t>
  </si>
  <si>
    <t>a44</t>
  </si>
  <si>
    <t>a54</t>
  </si>
  <si>
    <t>b2</t>
  </si>
  <si>
    <t>b6</t>
  </si>
  <si>
    <t>b9</t>
  </si>
  <si>
    <t>c4</t>
  </si>
  <si>
    <t>d1</t>
  </si>
  <si>
    <t>d3</t>
  </si>
  <si>
    <t>d21</t>
  </si>
  <si>
    <t>e1</t>
  </si>
  <si>
    <t>f4</t>
  </si>
  <si>
    <t>f6</t>
  </si>
  <si>
    <t>f8</t>
  </si>
  <si>
    <t>f14</t>
  </si>
  <si>
    <t>f189</t>
  </si>
  <si>
    <t>f197</t>
  </si>
  <si>
    <t>f206</t>
  </si>
  <si>
    <t>f110</t>
  </si>
  <si>
    <t>f117</t>
  </si>
  <si>
    <t>f128</t>
  </si>
  <si>
    <t>f159</t>
  </si>
  <si>
    <t>f163</t>
  </si>
  <si>
    <t>f178</t>
  </si>
  <si>
    <t>f216</t>
  </si>
  <si>
    <t>f223</t>
  </si>
  <si>
    <t>f224</t>
  </si>
  <si>
    <t>g109</t>
  </si>
  <si>
    <t>g132</t>
  </si>
  <si>
    <t>g114</t>
  </si>
  <si>
    <t>g46</t>
  </si>
  <si>
    <t>g56</t>
  </si>
  <si>
    <t>g63</t>
  </si>
  <si>
    <t>g64</t>
  </si>
  <si>
    <t>g123</t>
  </si>
  <si>
    <t>g124</t>
  </si>
  <si>
    <t>g67</t>
  </si>
  <si>
    <t>g77</t>
  </si>
  <si>
    <t>h13</t>
  </si>
  <si>
    <t>i7</t>
  </si>
  <si>
    <t>i26</t>
  </si>
  <si>
    <t>i76</t>
  </si>
  <si>
    <t>i86</t>
  </si>
  <si>
    <t>i94</t>
  </si>
  <si>
    <t>i97</t>
  </si>
  <si>
    <t>i103</t>
  </si>
  <si>
    <t>i107</t>
  </si>
  <si>
    <t>i109</t>
  </si>
  <si>
    <t>i110</t>
  </si>
  <si>
    <t>i124</t>
  </si>
  <si>
    <t>i125</t>
  </si>
  <si>
    <t>i127</t>
  </si>
  <si>
    <t>b7_1</t>
  </si>
  <si>
    <t>TapeTime</t>
  </si>
  <si>
    <t>g106_2</t>
  </si>
  <si>
    <t>j7</t>
  </si>
  <si>
    <t>j29</t>
  </si>
  <si>
    <t>j47</t>
  </si>
  <si>
    <t>j64</t>
  </si>
  <si>
    <t>j72</t>
  </si>
  <si>
    <t>j83</t>
  </si>
  <si>
    <t>j92</t>
  </si>
  <si>
    <t>j134</t>
  </si>
  <si>
    <t>transect ld</t>
  </si>
  <si>
    <t>transect lf</t>
  </si>
  <si>
    <t>tdeb</t>
  </si>
  <si>
    <t>tfin</t>
  </si>
  <si>
    <t>total bin number per period</t>
  </si>
  <si>
    <t>transect bin</t>
  </si>
  <si>
    <t>Abundance patch only</t>
  </si>
  <si>
    <t>different nb bin</t>
  </si>
  <si>
    <t>11:20:33:02</t>
  </si>
  <si>
    <t>population-quantity | self | 2, juvenile</t>
  </si>
  <si>
    <t>upon | Porifera | nil, population-quantity | self | 2</t>
  </si>
  <si>
    <t>comment | self | dense, measurement in pixels [x0 y0 x1 y1 comment] | self | 1050 534 1574 523 ah, measurement in pixels [x0 y0 x1 y1 comment] | self | 1269 713 1268 335 av, measurement in pixels [x0 y0 x1 y1 comment] | self | 767 518 1385 535 l</t>
  </si>
  <si>
    <t xml:space="preserve"> population-quantity | self |3 (2 juvenile)</t>
  </si>
  <si>
    <t>11:20:35:05</t>
  </si>
  <si>
    <t>relative-size | self | small, population-quantity | self |2</t>
  </si>
  <si>
    <t>comment | self | moderately empty center, comment | self | partial colony, comment | self | sparse, identity-reference | self | 11, measurement in pixels [x0 y0 x1 y1 comment] | self | 1833 1007 1834 386 av, measurement in pixels [x0 y0 x1 y1 comment] | self | 768 525 1384 542 l, measurement in pixels [x0 y0 x1 y1 comment] | self | 837 538 1909 522 ah p</t>
  </si>
  <si>
    <t>identity-reference | self | 11, measurement in pixels [x0 y0 x1 y1 comment] | self | 420 537 1904 534 ah p, measurement in pixels [x0 y0 x1 y1 comment] | self | 723 933 718 535 av, measurement in pixels [x0 y0 x1 y1 comment] | self | 763 539 1384 541 l</t>
  </si>
  <si>
    <t>11:20:37:07</t>
  </si>
  <si>
    <t>identity-reference | self | 10, measurement in pixels [x0 y0 x1 y1 comment] | self | 430 548 1131 547 ah, measurement in pixels [x0 y0 x1 y1 comment] | self | 724 440 723 953 av, measurement in pixels [x0 y0 x1 y1 comment] | self | 758 561 1384 551 l</t>
  </si>
  <si>
    <t>11:29:48:13</t>
  </si>
  <si>
    <t>comment | self | 1 adult and possibly 2 juv.</t>
  </si>
  <si>
    <t>11:29:50:01</t>
  </si>
  <si>
    <t>population-quantity | self |5 (2 juv)</t>
  </si>
  <si>
    <t>comment | self | MOUND, comment | self | dense, identity-reference | self | 10, image-quality | self | good, measurement in pixels [x0 y0 x1 y1 comment] | self | 1091 745 1094 325 av, measurement in pixels [x0 y0 x1 y1 comment] | self | 754 560 1373 520 l, measurement in pixels [x0 y0 x1 y1 comment] | self | 900 535 1221 539 ah</t>
  </si>
  <si>
    <t>population-quantity | self | 9, relative-size | self | small</t>
  </si>
  <si>
    <t>identity-reference | self | 10, measurement in pixels [x0 y0 x1 y1 comment] | self | 296 490 958 489 ah, measurement in pixels [x0 y0 x1 y1 comment] | self | 773 499 1359 479 l, measurement in pixels [x0 y0 x1 y1 comment] | self | 955 714 951 345 av</t>
  </si>
  <si>
    <t>11:29:52:00</t>
  </si>
  <si>
    <t>11:29:54:15</t>
  </si>
  <si>
    <t>comment | self | dense, measurement in pixels [x0 y0 x1 y1 comment] | self | 313 759 319 355 av, measurement in pixels [x0 y0 x1 y1 comment] | self | 773 492 1357 472 l, measurement in pixels [x0 y0 x1 y1 comment] | self | 92 493 647 486 ah</t>
  </si>
  <si>
    <t>population-quantity | self | 6 (3 juv)</t>
  </si>
  <si>
    <t>11:56:18:22</t>
  </si>
  <si>
    <t>identity-reference | self | 13, measurement in pixels [x0 y0 x1 y1 comment] | self | 3 612 264 611 ah p, measurement in pixels [x0 y0 x1 y1 comment] | self | 749 612 1411 614 l, measurement in pixels [x0 y0 x1 y1 comment] | self | 93 810 95 327 av</t>
  </si>
  <si>
    <t>11:56:21:10</t>
  </si>
  <si>
    <t>comment | self | dense, comment | self | empty center, comment | self | maybe dead sponge, comment | self | partial colony, identity-reference | self | 13, measurement in pixels [x0 y0 x1 y1 comment] | self | 1 603 748 604 ah p, measurement in pixels [x0 y0 x1 y1 comment] | self | 199 916 200 240 av, measurement in pixels [x0 y0 x1 y1 comment] | self | 748 617 1406 602 l</t>
  </si>
  <si>
    <t>identity-reference | self | 13, measurement in pixels [x0 y0 x1 y1 comment] | self | 156 751 159 344 av, measurement in pixels [x0 y0 x1 y1 comment] | self | 7 599 515 597 ah p, measurement in pixels [x0 y0 x1 y1 comment] | self | 756 609 1407 595 l</t>
  </si>
  <si>
    <t>11:56:23:15</t>
  </si>
  <si>
    <t>comment | self | dense, comment | self | partial colony, measurement in pixels [x0 y0 x1 y1 comment] | self | 1547 451 1920 454 ah p, measurement in pixels [x0 y0 x1 y1 comment] | self | 1887 806 1893 103 av, measurement in pixels [x0 y0 x1 y1 comment] | self | 736 463 1299 447 l</t>
  </si>
  <si>
    <t>12:59:42:20</t>
  </si>
  <si>
    <t>13:10:52:25</t>
  </si>
  <si>
    <t>relative-size | self | small, population-quantity | self | 4</t>
  </si>
  <si>
    <t>comment | self | sparse, identity-reference | self | 8, measurement in pixels [x0 y0 x1 y1 comment] | self | 1091 479 1819 479 ah, measurement in pixels [x0 y0 x1 y1 comment] | self | 1515 869 1517 194 av, measurement in pixels [x0 y0 x1 y1 comment] | self | 729 483 1321 481 l</t>
  </si>
  <si>
    <t>identity-reference | self | 8, measurement in pixels [x0 y0 x1 y1 comment] | self | 1100 515 1564 506 ah, measurement in pixels [x0 y0 x1 y1 comment] | self | 1334 791 1330 331 av, measurement in pixels [x0 y0 x1 y1 comment] | self | 729 515 1331 512 l</t>
  </si>
  <si>
    <t>13:10:57:06</t>
  </si>
  <si>
    <t>population-quantity | self | 4 (3 are juv)</t>
  </si>
  <si>
    <t>13:47:22:12</t>
  </si>
  <si>
    <t>population-quantity | self | 7</t>
  </si>
  <si>
    <t>comment | self | moderately empty center, comment | self | partial colony, identity-reference | self | 9, measurement in pixels [x0 y0 x1 y1 comment] | self | 1581 1071 1579 168 av, measurement in pixels [x0 y0 x1 y1 comment] | self | 635 514 1918 520 ah p, measurement in pixels [x0 y0 x1 y1 comment] | self | 716 516 1346 514 l, population-density | self | sparse</t>
  </si>
  <si>
    <t>comment | self | small</t>
  </si>
  <si>
    <t>identity-reference | self | 9, measurement in pixels [x0 y0 x1 y1 comment] | self | 729 499 1332 497 l, measurement in pixels [x0 y0 x1 y1 comment] | self | 873 499 1920 497 ah p, measurement in pixels [x0 y0 x1 y1 comment] | self | 996 616 993 202 av</t>
  </si>
  <si>
    <t>13:47:24:16</t>
  </si>
  <si>
    <t>comment | self | mound, identity-reference | self | 9, measurement in pixels [x0 y0 x1 y1 comment] | self | 1195 485 1910 485 ah p, measurement in pixels [x0 y0 x1 y1 comment] | self | 1316 585 1315 204 av, measurement in pixels [x0 y0 x1 y1 comment] | self | 731 490 1335 485 l</t>
  </si>
  <si>
    <t>13:47:26:13</t>
  </si>
  <si>
    <t>total nb bin per year</t>
  </si>
  <si>
    <t>Total transect length month</t>
  </si>
  <si>
    <t>Total transect length year</t>
  </si>
  <si>
    <t>% coverage patch month</t>
  </si>
  <si>
    <t>% coverage patch year</t>
  </si>
  <si>
    <t>nb used bin year</t>
  </si>
  <si>
    <t>nb used bin month</t>
  </si>
  <si>
    <t>stdev size</t>
  </si>
  <si>
    <t>Mean size (m2)</t>
  </si>
  <si>
    <t>min size (m2)</t>
  </si>
  <si>
    <t>max size (m2)</t>
  </si>
  <si>
    <t>range</t>
  </si>
  <si>
    <t>nm class</t>
  </si>
  <si>
    <t>step size</t>
  </si>
  <si>
    <t>Size class</t>
  </si>
  <si>
    <t>0.00-0.17</t>
  </si>
  <si>
    <t>0.17-0.35</t>
  </si>
  <si>
    <t>0.35-0.52</t>
  </si>
  <si>
    <t>0.52-0.70</t>
  </si>
  <si>
    <t>0.70-0.86</t>
  </si>
  <si>
    <t>total</t>
  </si>
  <si>
    <t>ster sigmastat</t>
  </si>
</sst>
</file>

<file path=xl/styles.xml><?xml version="1.0" encoding="utf-8"?>
<styleSheet xmlns="http://schemas.openxmlformats.org/spreadsheetml/2006/main">
  <numFmts count="2">
    <numFmt numFmtId="164" formatCode="m/d/yy\ h:mm;@"/>
    <numFmt numFmtId="168" formatCode="0.000"/>
  </numFmts>
  <fonts count="3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FF0066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6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66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2B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4" fillId="9" borderId="8" applyNumberFormat="0" applyFont="0" applyAlignment="0" applyProtection="0"/>
    <xf numFmtId="0" fontId="1" fillId="0" borderId="0"/>
    <xf numFmtId="0" fontId="1" fillId="0" borderId="0"/>
  </cellStyleXfs>
  <cellXfs count="123">
    <xf numFmtId="0" fontId="0" fillId="0" borderId="0" xfId="0"/>
    <xf numFmtId="0" fontId="0" fillId="0" borderId="0" xfId="0" applyFill="1"/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8" fillId="36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39" applyFill="1" applyAlignment="1">
      <alignment horizontal="center"/>
    </xf>
    <xf numFmtId="0" fontId="26" fillId="34" borderId="0" xfId="39" applyFont="1" applyFill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8" fillId="36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8" fillId="36" borderId="0" xfId="0" applyFont="1" applyFill="1" applyBorder="1" applyAlignment="1">
      <alignment horizontal="center" vertical="center" wrapText="1"/>
    </xf>
    <xf numFmtId="17" fontId="0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" fontId="0" fillId="0" borderId="0" xfId="0" quotePrefix="1" applyNumberForma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" fontId="0" fillId="0" borderId="0" xfId="0" quotePrefix="1" applyNumberFormat="1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7" fillId="0" borderId="0" xfId="40" applyFont="1" applyFill="1"/>
    <xf numFmtId="0" fontId="7" fillId="0" borderId="0" xfId="40" applyFont="1" applyFill="1" applyAlignment="1">
      <alignment horizontal="center"/>
    </xf>
    <xf numFmtId="0" fontId="7" fillId="0" borderId="0" xfId="40" applyFont="1" applyFill="1" applyAlignment="1">
      <alignment horizontal="center" vertical="center"/>
    </xf>
    <xf numFmtId="0" fontId="31" fillId="0" borderId="0" xfId="0" applyFont="1" applyFill="1"/>
    <xf numFmtId="0" fontId="6" fillId="0" borderId="0" xfId="40" applyFont="1" applyFill="1"/>
    <xf numFmtId="0" fontId="6" fillId="0" borderId="0" xfId="40" applyFont="1" applyFill="1" applyAlignment="1">
      <alignment horizontal="center"/>
    </xf>
    <xf numFmtId="0" fontId="6" fillId="0" borderId="0" xfId="40" applyFont="1" applyFill="1" applyAlignment="1">
      <alignment horizontal="center" vertical="center"/>
    </xf>
    <xf numFmtId="0" fontId="32" fillId="0" borderId="0" xfId="0" applyFont="1" applyFill="1"/>
    <xf numFmtId="14" fontId="7" fillId="0" borderId="0" xfId="40" applyNumberFormat="1" applyFont="1" applyFill="1" applyAlignment="1">
      <alignment horizontal="center" vertical="center"/>
    </xf>
    <xf numFmtId="14" fontId="6" fillId="0" borderId="0" xfId="40" applyNumberFormat="1" applyFont="1" applyFill="1" applyAlignment="1">
      <alignment horizontal="center" vertical="center"/>
    </xf>
    <xf numFmtId="0" fontId="7" fillId="0" borderId="0" xfId="40" applyFont="1" applyFill="1" applyAlignment="1">
      <alignment vertical="center"/>
    </xf>
    <xf numFmtId="0" fontId="6" fillId="0" borderId="0" xfId="40" applyFont="1" applyFill="1" applyAlignment="1">
      <alignment vertical="center"/>
    </xf>
    <xf numFmtId="0" fontId="5" fillId="0" borderId="0" xfId="40" applyFont="1" applyFill="1"/>
    <xf numFmtId="0" fontId="30" fillId="0" borderId="0" xfId="40" applyFont="1" applyFill="1" applyAlignment="1">
      <alignment horizontal="center"/>
    </xf>
    <xf numFmtId="0" fontId="30" fillId="0" borderId="0" xfId="4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0" fillId="0" borderId="0" xfId="40" applyFont="1" applyFill="1" applyAlignment="1">
      <alignment vertical="center"/>
    </xf>
    <xf numFmtId="0" fontId="0" fillId="0" borderId="0" xfId="0" applyAlignment="1">
      <alignment horizontal="left" vertical="center"/>
    </xf>
    <xf numFmtId="0" fontId="27" fillId="39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0" applyFont="1" applyFill="1" applyAlignment="1">
      <alignment horizontal="left" vertical="center"/>
    </xf>
    <xf numFmtId="0" fontId="6" fillId="0" borderId="0" xfId="40" applyFont="1" applyFill="1" applyAlignment="1">
      <alignment horizontal="left" vertical="center"/>
    </xf>
    <xf numFmtId="0" fontId="30" fillId="0" borderId="0" xfId="40" applyFont="1" applyFill="1" applyAlignment="1">
      <alignment horizontal="left" vertical="center"/>
    </xf>
    <xf numFmtId="0" fontId="7" fillId="0" borderId="0" xfId="40" applyFont="1" applyFill="1" applyAlignment="1">
      <alignment horizontal="left"/>
    </xf>
    <xf numFmtId="0" fontId="28" fillId="40" borderId="0" xfId="0" applyFont="1" applyFill="1" applyAlignment="1">
      <alignment horizontal="left" vertical="center"/>
    </xf>
    <xf numFmtId="0" fontId="8" fillId="36" borderId="0" xfId="0" applyFont="1" applyFill="1" applyAlignment="1">
      <alignment horizontal="center" vertical="center"/>
    </xf>
    <xf numFmtId="14" fontId="8" fillId="36" borderId="0" xfId="0" applyNumberFormat="1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7" fontId="0" fillId="0" borderId="0" xfId="0" applyNumberForma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7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17" fontId="7" fillId="0" borderId="0" xfId="0" applyNumberFormat="1" applyFont="1" applyFill="1" applyAlignment="1">
      <alignment horizontal="center" vertical="center"/>
    </xf>
    <xf numFmtId="17" fontId="7" fillId="0" borderId="0" xfId="40" applyNumberFormat="1" applyFont="1" applyFill="1" applyAlignment="1">
      <alignment horizontal="center" vertical="center"/>
    </xf>
    <xf numFmtId="17" fontId="6" fillId="0" borderId="0" xfId="4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30" fillId="0" borderId="0" xfId="40" applyNumberFormat="1" applyFont="1" applyFill="1" applyAlignment="1">
      <alignment horizontal="center" vertical="center"/>
    </xf>
    <xf numFmtId="0" fontId="8" fillId="38" borderId="0" xfId="0" applyFont="1" applyFill="1" applyAlignment="1">
      <alignment horizontal="left"/>
    </xf>
    <xf numFmtId="0" fontId="8" fillId="37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7" fontId="8" fillId="36" borderId="0" xfId="0" applyNumberFormat="1" applyFont="1" applyFill="1" applyAlignment="1">
      <alignment horizontal="center" vertical="center"/>
    </xf>
    <xf numFmtId="17" fontId="30" fillId="0" borderId="0" xfId="40" applyNumberFormat="1" applyFont="1" applyFill="1" applyAlignment="1">
      <alignment horizontal="center" vertical="center"/>
    </xf>
    <xf numFmtId="21" fontId="8" fillId="37" borderId="0" xfId="0" applyNumberFormat="1" applyFont="1" applyFill="1" applyAlignment="1">
      <alignment horizontal="center" vertical="center"/>
    </xf>
    <xf numFmtId="21" fontId="8" fillId="42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2" borderId="0" xfId="0" applyFont="1" applyFill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8" fillId="42" borderId="0" xfId="0" applyNumberFormat="1" applyFont="1" applyFill="1" applyAlignment="1">
      <alignment horizontal="center" vertical="center"/>
    </xf>
    <xf numFmtId="0" fontId="8" fillId="35" borderId="0" xfId="0" applyFont="1" applyFill="1" applyAlignment="1">
      <alignment horizontal="center" vertical="center"/>
    </xf>
    <xf numFmtId="0" fontId="26" fillId="34" borderId="0" xfId="39" applyFont="1" applyFill="1" applyAlignment="1">
      <alignment horizontal="center" vertical="center"/>
    </xf>
    <xf numFmtId="0" fontId="4" fillId="0" borderId="0" xfId="39" applyFill="1" applyAlignment="1">
      <alignment horizontal="center" vertical="center"/>
    </xf>
    <xf numFmtId="0" fontId="32" fillId="0" borderId="0" xfId="39" applyFont="1" applyFill="1" applyAlignment="1">
      <alignment horizontal="center"/>
    </xf>
    <xf numFmtId="0" fontId="32" fillId="0" borderId="0" xfId="39" applyFont="1" applyFill="1" applyAlignment="1">
      <alignment horizontal="center" vertical="center"/>
    </xf>
    <xf numFmtId="21" fontId="6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39" applyFont="1" applyFill="1" applyAlignment="1">
      <alignment horizontal="center" vertical="center"/>
    </xf>
    <xf numFmtId="0" fontId="8" fillId="42" borderId="0" xfId="0" applyFont="1" applyFill="1" applyAlignment="1">
      <alignment horizontal="center"/>
    </xf>
    <xf numFmtId="0" fontId="27" fillId="4" borderId="0" xfId="0" applyFont="1" applyFill="1"/>
    <xf numFmtId="0" fontId="0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center" vertical="center"/>
    </xf>
    <xf numFmtId="0" fontId="8" fillId="41" borderId="0" xfId="0" applyFont="1" applyFill="1" applyBorder="1" applyAlignment="1">
      <alignment horizontal="center" vertical="center" wrapText="1"/>
    </xf>
    <xf numFmtId="0" fontId="27" fillId="43" borderId="0" xfId="0" applyFont="1" applyFill="1"/>
    <xf numFmtId="168" fontId="0" fillId="0" borderId="0" xfId="0" applyNumberFormat="1"/>
    <xf numFmtId="168" fontId="27" fillId="43" borderId="0" xfId="0" applyNumberFormat="1" applyFont="1" applyFill="1"/>
    <xf numFmtId="1" fontId="0" fillId="0" borderId="0" xfId="0" applyNumberFormat="1"/>
    <xf numFmtId="1" fontId="27" fillId="43" borderId="0" xfId="0" applyNumberFormat="1" applyFont="1" applyFill="1"/>
    <xf numFmtId="0" fontId="8" fillId="35" borderId="0" xfId="0" applyFont="1" applyFill="1"/>
    <xf numFmtId="0" fontId="27" fillId="4" borderId="0" xfId="0" quotePrefix="1" applyFont="1" applyFill="1"/>
    <xf numFmtId="0" fontId="35" fillId="4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" fillId="0" borderId="0" xfId="43"/>
  </cellXfs>
  <cellStyles count="45">
    <cellStyle name="20% - Accent1" xfId="16" builtinId="30" customBuiltin="1"/>
    <cellStyle name="20% - Accent2" xfId="20" builtinId="34" customBuiltin="1"/>
    <cellStyle name="20% - Accent3" xfId="24" builtinId="38" customBuiltin="1"/>
    <cellStyle name="20% - Accent4" xfId="28" builtinId="42" customBuiltin="1"/>
    <cellStyle name="20% - Accent5" xfId="32" builtinId="46" customBuiltin="1"/>
    <cellStyle name="20% - Accent6" xfId="36" builtinId="50" customBuiltin="1"/>
    <cellStyle name="40% - Accent1" xfId="17" builtinId="31" customBuiltin="1"/>
    <cellStyle name="40% - Accent2" xfId="21" builtinId="35" customBuiltin="1"/>
    <cellStyle name="40% - Accent3" xfId="25" builtinId="39" customBuiltin="1"/>
    <cellStyle name="40% - Accent4" xfId="29" builtinId="43" customBuiltin="1"/>
    <cellStyle name="40% - Accent5" xfId="33" builtinId="47" customBuiltin="1"/>
    <cellStyle name="40% - Accent6" xfId="37" builtinId="51" customBuiltin="1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 2" xfId="41"/>
    <cellStyle name="Calculation" xfId="9" builtinId="22" customBuiltin="1"/>
    <cellStyle name="Check Cell" xfId="11" builtinId="23" customBuiltin="1"/>
    <cellStyle name="Explanatory Text" xfId="13" builtinId="53" customBuiltin="1"/>
    <cellStyle name="Good 2" xfId="40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7" builtinId="20" customBuiltin="1"/>
    <cellStyle name="Linked Cell" xfId="10" builtinId="24" customBuiltin="1"/>
    <cellStyle name="Neutral" xfId="6" builtinId="28" customBuiltin="1"/>
    <cellStyle name="Normal" xfId="0" builtinId="0"/>
    <cellStyle name="Normal 2" xfId="39"/>
    <cellStyle name="Normal 2 2" xfId="44"/>
    <cellStyle name="Normal 3" xfId="43"/>
    <cellStyle name="Note 2" xfId="42"/>
    <cellStyle name="Output" xfId="8" builtinId="21" customBuiltin="1"/>
    <cellStyle name="Title" xfId="1" builtinId="15" customBuiltin="1"/>
    <cellStyle name="Total" xfId="14" builtinId="25" customBuiltin="1"/>
    <cellStyle name="Warning Text" xfId="12" builtinId="11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66"/>
      <color rgb="FFFF0066"/>
      <color rgb="FFE22B00"/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3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2.xml"/><Relationship Id="rId17" Type="http://schemas.openxmlformats.org/officeDocument/2006/relationships/styles" Target="styles.xml"/><Relationship Id="rId2" Type="http://schemas.openxmlformats.org/officeDocument/2006/relationships/chartsheet" Target="chartsheets/sheet2.xml"/><Relationship Id="rId16" Type="http://schemas.openxmlformats.org/officeDocument/2006/relationships/theme" Target="theme/theme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1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1.xml"/><Relationship Id="rId10" Type="http://schemas.openxmlformats.org/officeDocument/2006/relationships/chartsheet" Target="chartsheets/sheet10.xml"/><Relationship Id="rId19" Type="http://schemas.openxmlformats.org/officeDocument/2006/relationships/calcChain" Target="calcChain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December</a:t>
            </a:r>
            <a:r>
              <a:rPr lang="en-US" baseline="0"/>
              <a:t> </a:t>
            </a:r>
            <a:r>
              <a:rPr lang="en-US"/>
              <a:t>2006</a:t>
            </a:r>
          </a:p>
        </c:rich>
      </c:tx>
      <c:layout>
        <c:manualLayout>
          <c:xMode val="edge"/>
          <c:yMode val="edge"/>
          <c:x val="0.6683492509363298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class'!$AL$1</c:f>
              <c:strCache>
                <c:ptCount val="1"/>
                <c:pt idx="0">
                  <c:v>Dec-06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class'!$AL$2:$AL$6</c:f>
              <c:numCache>
                <c:formatCode>General</c:formatCode>
                <c:ptCount val="5"/>
                <c:pt idx="0">
                  <c:v>37.5</c:v>
                </c:pt>
                <c:pt idx="1">
                  <c:v>37.5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</c:numCache>
            </c:numRef>
          </c:val>
        </c:ser>
        <c:gapWidth val="25"/>
        <c:overlap val="100"/>
        <c:axId val="116592000"/>
        <c:axId val="116610944"/>
      </c:barChart>
      <c:catAx>
        <c:axId val="1165920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16610944"/>
        <c:crosses val="autoZero"/>
        <c:auto val="1"/>
        <c:lblAlgn val="ctr"/>
        <c:lblOffset val="100"/>
      </c:catAx>
      <c:valAx>
        <c:axId val="116610944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16592000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June 2013</a:t>
            </a:r>
          </a:p>
        </c:rich>
      </c:tx>
      <c:layout>
        <c:manualLayout>
          <c:xMode val="edge"/>
          <c:yMode val="edge"/>
          <c:x val="0.77513358302122348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5"/>
          <c:w val="0.76558915938410332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class'!$AU$1</c:f>
              <c:strCache>
                <c:ptCount val="1"/>
                <c:pt idx="0">
                  <c:v>Jun-13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class'!$AU$2:$AU$6</c:f>
              <c:numCache>
                <c:formatCode>General</c:formatCode>
                <c:ptCount val="5"/>
                <c:pt idx="0">
                  <c:v>66.666666666666671</c:v>
                </c:pt>
                <c:pt idx="1">
                  <c:v>11.111111111111111</c:v>
                </c:pt>
                <c:pt idx="2">
                  <c:v>11.111111111111111</c:v>
                </c:pt>
                <c:pt idx="3">
                  <c:v>0</c:v>
                </c:pt>
                <c:pt idx="4">
                  <c:v>11.111111111111111</c:v>
                </c:pt>
              </c:numCache>
            </c:numRef>
          </c:val>
        </c:ser>
        <c:gapWidth val="25"/>
        <c:overlap val="100"/>
        <c:axId val="125028224"/>
        <c:axId val="125120512"/>
      </c:barChart>
      <c:catAx>
        <c:axId val="125028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65"/>
              <c:y val="0.86187645687645709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5120512"/>
        <c:crosses val="autoZero"/>
        <c:auto val="1"/>
        <c:lblAlgn val="ctr"/>
        <c:lblOffset val="100"/>
      </c:catAx>
      <c:valAx>
        <c:axId val="125120512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5028224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lineChart>
        <c:grouping val="standard"/>
        <c:ser>
          <c:idx val="0"/>
          <c:order val="0"/>
          <c:tx>
            <c:strRef>
              <c:f>'size class'!$BH$2</c:f>
              <c:strCache>
                <c:ptCount val="1"/>
                <c:pt idx="0">
                  <c:v>0.00-0.17</c:v>
                </c:pt>
              </c:strCache>
            </c:strRef>
          </c:tx>
          <c:cat>
            <c:strRef>
              <c:f>'size class'!$BI$1:$BN$1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strCache>
            </c:strRef>
          </c:cat>
          <c:val>
            <c:numRef>
              <c:f>'size class'!$BI$2:$BN$2</c:f>
              <c:numCache>
                <c:formatCode>General</c:formatCode>
                <c:ptCount val="6"/>
                <c:pt idx="0">
                  <c:v>37.5</c:v>
                </c:pt>
                <c:pt idx="1">
                  <c:v>36.363636363636367</c:v>
                </c:pt>
                <c:pt idx="2">
                  <c:v>38.46153846153846</c:v>
                </c:pt>
                <c:pt idx="3">
                  <c:v>45</c:v>
                </c:pt>
                <c:pt idx="4">
                  <c:v>66.666666666666671</c:v>
                </c:pt>
                <c:pt idx="5">
                  <c:v>66.666666666666671</c:v>
                </c:pt>
              </c:numCache>
            </c:numRef>
          </c:val>
        </c:ser>
        <c:marker val="1"/>
        <c:axId val="188431744"/>
        <c:axId val="188486784"/>
      </c:lineChart>
      <c:catAx>
        <c:axId val="188431744"/>
        <c:scaling>
          <c:orientation val="minMax"/>
        </c:scaling>
        <c:axPos val="b"/>
        <c:tickLblPos val="nextTo"/>
        <c:crossAx val="188486784"/>
        <c:crosses val="autoZero"/>
        <c:auto val="1"/>
        <c:lblAlgn val="ctr"/>
        <c:lblOffset val="100"/>
      </c:catAx>
      <c:valAx>
        <c:axId val="188486784"/>
        <c:scaling>
          <c:orientation val="minMax"/>
        </c:scaling>
        <c:axPos val="l"/>
        <c:majorGridlines/>
        <c:numFmt formatCode="General" sourceLinked="1"/>
        <c:tickLblPos val="nextTo"/>
        <c:crossAx val="1884317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lineChart>
        <c:grouping val="standard"/>
        <c:ser>
          <c:idx val="0"/>
          <c:order val="0"/>
          <c:tx>
            <c:strRef>
              <c:f>'size class'!$BH$3</c:f>
              <c:strCache>
                <c:ptCount val="1"/>
                <c:pt idx="0">
                  <c:v>0.17-0.35</c:v>
                </c:pt>
              </c:strCache>
            </c:strRef>
          </c:tx>
          <c:cat>
            <c:strRef>
              <c:f>'size class'!$BI$1:$BN$1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strCache>
            </c:strRef>
          </c:cat>
          <c:val>
            <c:numRef>
              <c:f>'size class'!$BI$3:$BN$3</c:f>
              <c:numCache>
                <c:formatCode>General</c:formatCode>
                <c:ptCount val="6"/>
                <c:pt idx="0">
                  <c:v>37.5</c:v>
                </c:pt>
                <c:pt idx="1">
                  <c:v>27.272727272727273</c:v>
                </c:pt>
                <c:pt idx="2">
                  <c:v>53.846153846153847</c:v>
                </c:pt>
                <c:pt idx="3">
                  <c:v>32.5</c:v>
                </c:pt>
                <c:pt idx="4">
                  <c:v>11.111111111111111</c:v>
                </c:pt>
                <c:pt idx="5">
                  <c:v>11.111111111111111</c:v>
                </c:pt>
              </c:numCache>
            </c:numRef>
          </c:val>
        </c:ser>
        <c:marker val="1"/>
        <c:axId val="188510592"/>
        <c:axId val="188512128"/>
      </c:lineChart>
      <c:catAx>
        <c:axId val="188510592"/>
        <c:scaling>
          <c:orientation val="minMax"/>
        </c:scaling>
        <c:axPos val="b"/>
        <c:tickLblPos val="nextTo"/>
        <c:crossAx val="188512128"/>
        <c:crosses val="autoZero"/>
        <c:auto val="1"/>
        <c:lblAlgn val="ctr"/>
        <c:lblOffset val="100"/>
      </c:catAx>
      <c:valAx>
        <c:axId val="188512128"/>
        <c:scaling>
          <c:orientation val="minMax"/>
        </c:scaling>
        <c:axPos val="l"/>
        <c:majorGridlines/>
        <c:numFmt formatCode="General" sourceLinked="1"/>
        <c:tickLblPos val="nextTo"/>
        <c:crossAx val="1885105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lineChart>
        <c:grouping val="standard"/>
        <c:ser>
          <c:idx val="0"/>
          <c:order val="0"/>
          <c:tx>
            <c:strRef>
              <c:f>'size class'!$BH$4</c:f>
              <c:strCache>
                <c:ptCount val="1"/>
                <c:pt idx="0">
                  <c:v>0.35-0.52</c:v>
                </c:pt>
              </c:strCache>
            </c:strRef>
          </c:tx>
          <c:cat>
            <c:strRef>
              <c:f>'size class'!$BI$1:$BN$1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strCache>
            </c:strRef>
          </c:cat>
          <c:val>
            <c:numRef>
              <c:f>'size class'!$BI$4:$BN$4</c:f>
              <c:numCache>
                <c:formatCode>General</c:formatCode>
                <c:ptCount val="6"/>
                <c:pt idx="0">
                  <c:v>0</c:v>
                </c:pt>
                <c:pt idx="1">
                  <c:v>27.272727272727273</c:v>
                </c:pt>
                <c:pt idx="2">
                  <c:v>7.6923076923076925</c:v>
                </c:pt>
                <c:pt idx="3">
                  <c:v>15</c:v>
                </c:pt>
                <c:pt idx="4">
                  <c:v>5.5555555555555554</c:v>
                </c:pt>
                <c:pt idx="5">
                  <c:v>11.111111111111111</c:v>
                </c:pt>
              </c:numCache>
            </c:numRef>
          </c:val>
        </c:ser>
        <c:marker val="1"/>
        <c:axId val="188540416"/>
        <c:axId val="188541952"/>
      </c:lineChart>
      <c:catAx>
        <c:axId val="188540416"/>
        <c:scaling>
          <c:orientation val="minMax"/>
        </c:scaling>
        <c:axPos val="b"/>
        <c:tickLblPos val="nextTo"/>
        <c:crossAx val="188541952"/>
        <c:crosses val="autoZero"/>
        <c:auto val="1"/>
        <c:lblAlgn val="ctr"/>
        <c:lblOffset val="100"/>
      </c:catAx>
      <c:valAx>
        <c:axId val="188541952"/>
        <c:scaling>
          <c:orientation val="minMax"/>
        </c:scaling>
        <c:axPos val="l"/>
        <c:majorGridlines/>
        <c:numFmt formatCode="General" sourceLinked="1"/>
        <c:tickLblPos val="nextTo"/>
        <c:crossAx val="18854041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lineChart>
        <c:grouping val="standard"/>
        <c:ser>
          <c:idx val="0"/>
          <c:order val="0"/>
          <c:tx>
            <c:strRef>
              <c:f>'size class'!$BH$5</c:f>
              <c:strCache>
                <c:ptCount val="1"/>
                <c:pt idx="0">
                  <c:v>0.52-0.70</c:v>
                </c:pt>
              </c:strCache>
            </c:strRef>
          </c:tx>
          <c:cat>
            <c:strRef>
              <c:f>'size class'!$BI$1:$BN$1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strCache>
            </c:strRef>
          </c:cat>
          <c:val>
            <c:numRef>
              <c:f>'size class'!$BI$5:$BN$5</c:f>
              <c:numCache>
                <c:formatCode>General</c:formatCode>
                <c:ptCount val="6"/>
                <c:pt idx="0">
                  <c:v>0</c:v>
                </c:pt>
                <c:pt idx="1">
                  <c:v>9.0909090909090917</c:v>
                </c:pt>
                <c:pt idx="2">
                  <c:v>0</c:v>
                </c:pt>
                <c:pt idx="3">
                  <c:v>5</c:v>
                </c:pt>
                <c:pt idx="4">
                  <c:v>5.5555555555555554</c:v>
                </c:pt>
                <c:pt idx="5">
                  <c:v>0</c:v>
                </c:pt>
              </c:numCache>
            </c:numRef>
          </c:val>
        </c:ser>
        <c:marker val="1"/>
        <c:axId val="188627584"/>
        <c:axId val="188641664"/>
      </c:lineChart>
      <c:catAx>
        <c:axId val="188627584"/>
        <c:scaling>
          <c:orientation val="minMax"/>
        </c:scaling>
        <c:axPos val="b"/>
        <c:tickLblPos val="nextTo"/>
        <c:crossAx val="188641664"/>
        <c:crosses val="autoZero"/>
        <c:auto val="1"/>
        <c:lblAlgn val="ctr"/>
        <c:lblOffset val="100"/>
      </c:catAx>
      <c:valAx>
        <c:axId val="188641664"/>
        <c:scaling>
          <c:orientation val="minMax"/>
        </c:scaling>
        <c:axPos val="l"/>
        <c:majorGridlines/>
        <c:numFmt formatCode="General" sourceLinked="1"/>
        <c:tickLblPos val="nextTo"/>
        <c:crossAx val="1886275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lineChart>
        <c:grouping val="standard"/>
        <c:ser>
          <c:idx val="0"/>
          <c:order val="0"/>
          <c:tx>
            <c:strRef>
              <c:f>'size class'!$BH$6</c:f>
              <c:strCache>
                <c:ptCount val="1"/>
                <c:pt idx="0">
                  <c:v>0.70-0.86</c:v>
                </c:pt>
              </c:strCache>
            </c:strRef>
          </c:tx>
          <c:cat>
            <c:strRef>
              <c:f>'size class'!$BI$1:$BN$1</c:f>
              <c:strCache>
                <c:ptCount val="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strCache>
            </c:strRef>
          </c:cat>
          <c:val>
            <c:numRef>
              <c:f>'size class'!$BI$6:$BN$6</c:f>
              <c:numCache>
                <c:formatCode>General</c:formatCode>
                <c:ptCount val="6"/>
                <c:pt idx="0">
                  <c:v>25</c:v>
                </c:pt>
                <c:pt idx="1">
                  <c:v>0</c:v>
                </c:pt>
                <c:pt idx="2">
                  <c:v>0</c:v>
                </c:pt>
                <c:pt idx="3">
                  <c:v>2.5</c:v>
                </c:pt>
                <c:pt idx="4">
                  <c:v>11.111111111111111</c:v>
                </c:pt>
                <c:pt idx="5">
                  <c:v>11.111111111111111</c:v>
                </c:pt>
              </c:numCache>
            </c:numRef>
          </c:val>
        </c:ser>
        <c:marker val="1"/>
        <c:axId val="188547072"/>
        <c:axId val="188548608"/>
      </c:lineChart>
      <c:catAx>
        <c:axId val="188547072"/>
        <c:scaling>
          <c:orientation val="minMax"/>
        </c:scaling>
        <c:axPos val="b"/>
        <c:tickLblPos val="nextTo"/>
        <c:crossAx val="188548608"/>
        <c:crosses val="autoZero"/>
        <c:auto val="1"/>
        <c:lblAlgn val="ctr"/>
        <c:lblOffset val="100"/>
      </c:catAx>
      <c:valAx>
        <c:axId val="188548608"/>
        <c:scaling>
          <c:orientation val="minMax"/>
        </c:scaling>
        <c:axPos val="l"/>
        <c:majorGridlines/>
        <c:numFmt formatCode="General" sourceLinked="1"/>
        <c:tickLblPos val="nextTo"/>
        <c:crossAx val="18854707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9668536671084183"/>
          <c:y val="0.16671237520678123"/>
          <c:w val="0.70390975954202684"/>
          <c:h val="0.60507335654053662"/>
        </c:manualLayout>
      </c:layout>
      <c:scatterChart>
        <c:scatterStyle val="lineMarker"/>
        <c:ser>
          <c:idx val="0"/>
          <c:order val="0"/>
          <c:spPr>
            <a:ln w="28575">
              <a:solidFill>
                <a:schemeClr val="tx1"/>
              </a:solidFill>
            </a:ln>
          </c:spPr>
          <c:marker>
            <c:symbol val="square"/>
            <c:size val="12"/>
            <c:spPr>
              <a:solidFill>
                <a:schemeClr val="tx1"/>
              </a:solidFill>
              <a:ln>
                <a:noFill/>
              </a:ln>
            </c:spPr>
          </c:marker>
          <c:errBars>
            <c:errDir val="y"/>
            <c:errBarType val="both"/>
            <c:errValType val="cust"/>
            <c:plus>
              <c:numRef>
                <c:f>graphs!$G$2:$G$80</c:f>
                <c:numCache>
                  <c:formatCode>General</c:formatCode>
                  <c:ptCount val="79"/>
                  <c:pt idx="0">
                    <c:v>9.7600000000000006E-2</c:v>
                  </c:pt>
                  <c:pt idx="2">
                    <c:v>7.8799999999999995E-2</c:v>
                  </c:pt>
                  <c:pt idx="6">
                    <c:v>3.7400000000000003E-2</c:v>
                  </c:pt>
                  <c:pt idx="9">
                    <c:v>8.7099999999999997E-2</c:v>
                  </c:pt>
                  <c:pt idx="26">
                    <c:v>2.53E-2</c:v>
                  </c:pt>
                  <c:pt idx="53">
                    <c:v>2.9000000000000001E-2</c:v>
                  </c:pt>
                  <c:pt idx="59">
                    <c:v>4.4299999999999999E-2</c:v>
                  </c:pt>
                  <c:pt idx="66">
                    <c:v>0</c:v>
                  </c:pt>
                  <c:pt idx="71">
                    <c:v>6.1100000000000002E-2</c:v>
                  </c:pt>
                  <c:pt idx="78">
                    <c:v>8.8400000000000006E-2</c:v>
                  </c:pt>
                </c:numCache>
              </c:numRef>
            </c:plus>
            <c:minus>
              <c:numRef>
                <c:f>graphs!$G$2:$G$80</c:f>
                <c:numCache>
                  <c:formatCode>General</c:formatCode>
                  <c:ptCount val="79"/>
                  <c:pt idx="0">
                    <c:v>9.7600000000000006E-2</c:v>
                  </c:pt>
                  <c:pt idx="2">
                    <c:v>7.8799999999999995E-2</c:v>
                  </c:pt>
                  <c:pt idx="6">
                    <c:v>3.7400000000000003E-2</c:v>
                  </c:pt>
                  <c:pt idx="9">
                    <c:v>8.7099999999999997E-2</c:v>
                  </c:pt>
                  <c:pt idx="26">
                    <c:v>2.53E-2</c:v>
                  </c:pt>
                  <c:pt idx="53">
                    <c:v>2.9000000000000001E-2</c:v>
                  </c:pt>
                  <c:pt idx="59">
                    <c:v>4.4299999999999999E-2</c:v>
                  </c:pt>
                  <c:pt idx="66">
                    <c:v>0</c:v>
                  </c:pt>
                  <c:pt idx="71">
                    <c:v>6.1100000000000002E-2</c:v>
                  </c:pt>
                  <c:pt idx="78">
                    <c:v>8.8400000000000006E-2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errBars>
            <c:errDir val="x"/>
            <c:errBarType val="both"/>
            <c:errValType val="fixedVal"/>
            <c:val val="1"/>
          </c:errBars>
          <c:xVal>
            <c:numRef>
              <c:f>graphs!$C$2:$C$80</c:f>
              <c:numCache>
                <c:formatCode>mmm\-yy</c:formatCode>
                <c:ptCount val="79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</c:numCache>
            </c:numRef>
          </c:xVal>
          <c:yVal>
            <c:numRef>
              <c:f>graphs!$E$2:$E$80</c:f>
              <c:numCache>
                <c:formatCode>General</c:formatCode>
                <c:ptCount val="79"/>
                <c:pt idx="0">
                  <c:v>0.29445336937872602</c:v>
                </c:pt>
                <c:pt idx="2">
                  <c:v>0.19971654240565265</c:v>
                </c:pt>
                <c:pt idx="6">
                  <c:v>0.26688409884185682</c:v>
                </c:pt>
                <c:pt idx="9">
                  <c:v>0.36911620309754456</c:v>
                </c:pt>
                <c:pt idx="26">
                  <c:v>0.21941425008812304</c:v>
                </c:pt>
                <c:pt idx="53">
                  <c:v>0.19130138068103641</c:v>
                </c:pt>
                <c:pt idx="59">
                  <c:v>0.27070680218894005</c:v>
                </c:pt>
                <c:pt idx="66">
                  <c:v>0.47662054419257782</c:v>
                </c:pt>
                <c:pt idx="71">
                  <c:v>0.20311861565467634</c:v>
                </c:pt>
                <c:pt idx="78">
                  <c:v>0.2350770278740919</c:v>
                </c:pt>
              </c:numCache>
            </c:numRef>
          </c:yVal>
        </c:ser>
        <c:axId val="189997440"/>
        <c:axId val="189999360"/>
      </c:scatterChart>
      <c:valAx>
        <c:axId val="189997440"/>
        <c:scaling>
          <c:orientation val="minMax"/>
          <c:max val="41710"/>
          <c:min val="38869"/>
        </c:scaling>
        <c:axPos val="b"/>
        <c:title>
          <c:tx>
            <c:rich>
              <a:bodyPr/>
              <a:lstStyle/>
              <a:p>
                <a:pPr>
                  <a:defRPr sz="2400"/>
                </a:pPr>
                <a:r>
                  <a:rPr lang="en-US" sz="2400"/>
                  <a:t>Time (month)</a:t>
                </a:r>
              </a:p>
            </c:rich>
          </c:tx>
          <c:layout/>
        </c:title>
        <c:numFmt formatCode="mmm\-yy" sourceLinked="1"/>
        <c:majorTickMark val="in"/>
        <c:min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 anchor="t" anchorCtr="0"/>
          <a:lstStyle/>
          <a:p>
            <a:pPr>
              <a:defRPr sz="2000" b="1">
                <a:latin typeface="+mn-lt"/>
              </a:defRPr>
            </a:pPr>
            <a:endParaRPr lang="en-US"/>
          </a:p>
        </c:txPr>
        <c:crossAx val="189999360"/>
        <c:crosses val="autoZero"/>
        <c:crossBetween val="midCat"/>
        <c:majorUnit val="500"/>
      </c:valAx>
      <c:valAx>
        <c:axId val="189999360"/>
        <c:scaling>
          <c:orientation val="minMax"/>
          <c:max val="0.60000000000000064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GB" sz="2400"/>
                  <a:t>Mean patch size (</a:t>
                </a:r>
                <a:r>
                  <a:rPr lang="en-GB" sz="2400" baseline="0"/>
                  <a:t>m</a:t>
                </a:r>
                <a:r>
                  <a:rPr lang="en-GB" sz="2400" baseline="30000"/>
                  <a:t>2</a:t>
                </a:r>
                <a:r>
                  <a:rPr lang="en-GB" sz="2400" baseline="0"/>
                  <a:t>)</a:t>
                </a:r>
                <a:endParaRPr lang="en-GB" sz="2400"/>
              </a:p>
            </c:rich>
          </c:tx>
          <c:layout>
            <c:manualLayout>
              <c:xMode val="edge"/>
              <c:yMode val="edge"/>
              <c:x val="5.5494623139073072E-2"/>
              <c:y val="0.23492840488419786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2000" b="1"/>
            </a:pPr>
            <a:endParaRPr lang="en-US"/>
          </a:p>
        </c:txPr>
        <c:crossAx val="189997440"/>
        <c:crosses val="autoZero"/>
        <c:crossBetween val="midCat"/>
        <c:majorUnit val="0.1"/>
        <c:minorUnit val="0.05"/>
      </c:valAx>
    </c:plotArea>
    <c:plotVisOnly val="1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February 2007</a:t>
            </a:r>
          </a:p>
        </c:rich>
      </c:tx>
      <c:layout>
        <c:manualLayout>
          <c:xMode val="edge"/>
          <c:yMode val="edge"/>
          <c:x val="0.69193383270911368"/>
          <c:y val="9.6623284123284123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2"/>
          <c:w val="0.76558915938410355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class'!$AM$1</c:f>
              <c:strCache>
                <c:ptCount val="1"/>
                <c:pt idx="0">
                  <c:v>Feb-07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class'!$AM$2:$AM$6</c:f>
              <c:numCache>
                <c:formatCode>General</c:formatCode>
                <c:ptCount val="5"/>
                <c:pt idx="0">
                  <c:v>66.666666666666671</c:v>
                </c:pt>
                <c:pt idx="1">
                  <c:v>0</c:v>
                </c:pt>
                <c:pt idx="2">
                  <c:v>33.333333333333336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3246464"/>
        <c:axId val="123252736"/>
      </c:barChart>
      <c:catAx>
        <c:axId val="1232464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87"/>
              <c:y val="0.86187645687645731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252736"/>
        <c:crosses val="autoZero"/>
        <c:auto val="1"/>
        <c:lblAlgn val="ctr"/>
        <c:lblOffset val="100"/>
      </c:catAx>
      <c:valAx>
        <c:axId val="123252736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246464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June 2007</a:t>
            </a:r>
          </a:p>
        </c:rich>
      </c:tx>
      <c:layout>
        <c:manualLayout>
          <c:xMode val="edge"/>
          <c:yMode val="edge"/>
          <c:x val="0.7724910528506036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class'!$AN$1</c:f>
              <c:strCache>
                <c:ptCount val="1"/>
                <c:pt idx="0">
                  <c:v>Jun-07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class'!$AN$2:$AN$6</c:f>
              <c:numCache>
                <c:formatCode>General</c:formatCode>
                <c:ptCount val="5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3478016"/>
        <c:axId val="123479936"/>
      </c:barChart>
      <c:catAx>
        <c:axId val="123478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479936"/>
        <c:crosses val="autoZero"/>
        <c:auto val="1"/>
        <c:lblAlgn val="ctr"/>
        <c:lblOffset val="100"/>
      </c:catAx>
      <c:valAx>
        <c:axId val="123479936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478016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September 2007</a:t>
            </a:r>
          </a:p>
        </c:rich>
      </c:tx>
      <c:layout>
        <c:manualLayout>
          <c:xMode val="edge"/>
          <c:yMode val="edge"/>
          <c:x val="0.65542727840199766"/>
          <c:y val="9.6623284123284123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class'!$AO$1</c:f>
              <c:strCache>
                <c:ptCount val="1"/>
                <c:pt idx="0">
                  <c:v>Sep-07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class'!$AO$2:$AO$6</c:f>
              <c:numCache>
                <c:formatCode>General</c:formatCode>
                <c:ptCount val="5"/>
                <c:pt idx="0">
                  <c:v>0</c:v>
                </c:pt>
                <c:pt idx="1">
                  <c:v>33.333333333333336</c:v>
                </c:pt>
                <c:pt idx="2">
                  <c:v>33.333333333333336</c:v>
                </c:pt>
                <c:pt idx="3">
                  <c:v>33.333333333333336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3557376"/>
        <c:axId val="123559296"/>
      </c:barChart>
      <c:catAx>
        <c:axId val="123557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559296"/>
        <c:crosses val="autoZero"/>
        <c:auto val="1"/>
        <c:lblAlgn val="ctr"/>
        <c:lblOffset val="100"/>
      </c:catAx>
      <c:valAx>
        <c:axId val="123559296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557376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February 2009</a:t>
            </a:r>
          </a:p>
        </c:rich>
      </c:tx>
      <c:layout>
        <c:manualLayout>
          <c:xMode val="edge"/>
          <c:yMode val="edge"/>
          <c:x val="0.69589762796504362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class'!$AP$1</c:f>
              <c:strCache>
                <c:ptCount val="1"/>
                <c:pt idx="0">
                  <c:v>Feb-09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class'!$AP$2:$AP$6</c:f>
              <c:numCache>
                <c:formatCode>General</c:formatCode>
                <c:ptCount val="5"/>
                <c:pt idx="0">
                  <c:v>38.46153846153846</c:v>
                </c:pt>
                <c:pt idx="1">
                  <c:v>53.846153846153847</c:v>
                </c:pt>
                <c:pt idx="2">
                  <c:v>7.6923076923076925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3678720"/>
        <c:axId val="123680640"/>
      </c:barChart>
      <c:catAx>
        <c:axId val="12367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680640"/>
        <c:crosses val="autoZero"/>
        <c:auto val="1"/>
        <c:lblAlgn val="ctr"/>
        <c:lblOffset val="100"/>
      </c:catAx>
      <c:valAx>
        <c:axId val="123680640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678720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May 2011</a:t>
            </a:r>
          </a:p>
        </c:rich>
      </c:tx>
      <c:layout>
        <c:manualLayout>
          <c:xMode val="edge"/>
          <c:yMode val="edge"/>
          <c:x val="0.7777761131918437"/>
          <c:y val="9.6623284123284123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class'!$AQ$1</c:f>
              <c:strCache>
                <c:ptCount val="1"/>
                <c:pt idx="0">
                  <c:v>May-11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class'!$AQ$2:$AQ$6</c:f>
              <c:numCache>
                <c:formatCode>General</c:formatCode>
                <c:ptCount val="5"/>
                <c:pt idx="0">
                  <c:v>60</c:v>
                </c:pt>
                <c:pt idx="1">
                  <c:v>20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3729792"/>
        <c:axId val="123633664"/>
      </c:barChart>
      <c:catAx>
        <c:axId val="123729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633664"/>
        <c:crosses val="autoZero"/>
        <c:auto val="1"/>
        <c:lblAlgn val="ctr"/>
        <c:lblOffset val="100"/>
      </c:catAx>
      <c:valAx>
        <c:axId val="123633664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729792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November 2011</a:t>
            </a:r>
          </a:p>
        </c:rich>
      </c:tx>
      <c:layout>
        <c:manualLayout>
          <c:xMode val="edge"/>
          <c:yMode val="edge"/>
          <c:x val="0.66104265501456538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2"/>
          <c:w val="0.76558915938410355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class'!$AR$1</c:f>
              <c:strCache>
                <c:ptCount val="1"/>
                <c:pt idx="0">
                  <c:v>Nov-11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class'!$AR$2:$AR$6</c:f>
              <c:numCache>
                <c:formatCode>General</c:formatCode>
                <c:ptCount val="5"/>
                <c:pt idx="0">
                  <c:v>30</c:v>
                </c:pt>
                <c:pt idx="1">
                  <c:v>45</c:v>
                </c:pt>
                <c:pt idx="2">
                  <c:v>10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</c:ser>
        <c:gapWidth val="25"/>
        <c:overlap val="100"/>
        <c:axId val="123662336"/>
        <c:axId val="123664256"/>
      </c:barChart>
      <c:catAx>
        <c:axId val="123662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87"/>
              <c:y val="0.86187645687645731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3664256"/>
        <c:crosses val="autoZero"/>
        <c:auto val="1"/>
        <c:lblAlgn val="ctr"/>
        <c:lblOffset val="100"/>
      </c:catAx>
      <c:valAx>
        <c:axId val="123664256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3662336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June 2012</a:t>
            </a:r>
          </a:p>
        </c:rich>
      </c:tx>
      <c:layout>
        <c:manualLayout>
          <c:xMode val="edge"/>
          <c:yMode val="edge"/>
          <c:x val="0.77116978776529344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class'!$AS$1</c:f>
              <c:strCache>
                <c:ptCount val="1"/>
                <c:pt idx="0">
                  <c:v>Jun-12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class'!$AS$2:$AS$6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25"/>
        <c:overlap val="100"/>
        <c:axId val="124934016"/>
        <c:axId val="124940288"/>
      </c:barChart>
      <c:catAx>
        <c:axId val="124934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4940288"/>
        <c:crosses val="autoZero"/>
        <c:auto val="1"/>
        <c:lblAlgn val="ctr"/>
        <c:lblOffset val="100"/>
      </c:catAx>
      <c:valAx>
        <c:axId val="124940288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4934016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November 2012</a:t>
            </a:r>
          </a:p>
        </c:rich>
      </c:tx>
      <c:layout>
        <c:manualLayout>
          <c:xMode val="edge"/>
          <c:yMode val="edge"/>
          <c:x val="0.66368518518518538"/>
          <c:y val="9.4567469567469628E-2"/>
        </c:manualLayout>
      </c:layout>
    </c:title>
    <c:plotArea>
      <c:layout>
        <c:manualLayout>
          <c:layoutTarget val="inner"/>
          <c:xMode val="edge"/>
          <c:yMode val="edge"/>
          <c:x val="0.19202247191011235"/>
          <c:y val="0.11954059829059824"/>
          <c:w val="0.76558915938410343"/>
          <c:h val="0.59865190365190368"/>
        </c:manualLayout>
      </c:layout>
      <c:barChart>
        <c:barDir val="col"/>
        <c:grouping val="clustered"/>
        <c:ser>
          <c:idx val="0"/>
          <c:order val="0"/>
          <c:tx>
            <c:strRef>
              <c:f>'size class'!$AT$1</c:f>
              <c:strCache>
                <c:ptCount val="1"/>
                <c:pt idx="0">
                  <c:v>Nov-12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95250" cmpd="sng">
              <a:noFill/>
            </a:ln>
            <a:scene3d>
              <a:camera prst="orthographicFront"/>
              <a:lightRig rig="threePt" dir="t"/>
            </a:scene3d>
            <a:sp3d/>
          </c:spPr>
          <c:val>
            <c:numRef>
              <c:f>'size class'!$AT$2:$AT$6</c:f>
              <c:numCache>
                <c:formatCode>General</c:formatCode>
                <c:ptCount val="5"/>
                <c:pt idx="0">
                  <c:v>70.588235294117652</c:v>
                </c:pt>
                <c:pt idx="1">
                  <c:v>11.764705882352942</c:v>
                </c:pt>
                <c:pt idx="2">
                  <c:v>0</c:v>
                </c:pt>
                <c:pt idx="3">
                  <c:v>5.882352941176471</c:v>
                </c:pt>
                <c:pt idx="4">
                  <c:v>11.764705882352942</c:v>
                </c:pt>
              </c:numCache>
            </c:numRef>
          </c:val>
        </c:ser>
        <c:gapWidth val="25"/>
        <c:overlap val="100"/>
        <c:axId val="124977152"/>
        <c:axId val="124979072"/>
      </c:barChart>
      <c:catAx>
        <c:axId val="124977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3600"/>
                </a:pPr>
                <a:r>
                  <a:rPr lang="en-US" sz="3600"/>
                  <a:t>Size class (m</a:t>
                </a:r>
                <a:r>
                  <a:rPr lang="en-US" sz="3600" baseline="30000"/>
                  <a:t>2</a:t>
                </a:r>
                <a:r>
                  <a:rPr lang="en-US" sz="3600"/>
                  <a:t>)</a:t>
                </a:r>
              </a:p>
            </c:rich>
          </c:tx>
          <c:layout>
            <c:manualLayout>
              <c:xMode val="edge"/>
              <c:yMode val="edge"/>
              <c:x val="0.41252517686225576"/>
              <c:y val="0.8618764568764572"/>
            </c:manualLayout>
          </c:layout>
        </c:title>
        <c:majorTickMark val="in"/>
        <c:tickLblPos val="nextTo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2400"/>
            </a:pPr>
            <a:endParaRPr lang="en-US"/>
          </a:p>
        </c:txPr>
        <c:crossAx val="124979072"/>
        <c:crosses val="autoZero"/>
        <c:auto val="1"/>
        <c:lblAlgn val="ctr"/>
        <c:lblOffset val="100"/>
      </c:catAx>
      <c:valAx>
        <c:axId val="124979072"/>
        <c:scaling>
          <c:orientation val="minMax"/>
          <c:max val="10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3600"/>
                </a:pPr>
                <a:r>
                  <a:rPr lang="en-GB" sz="3600"/>
                  <a:t>Size frequency %</a:t>
                </a:r>
              </a:p>
            </c:rich>
          </c:tx>
          <c:layout>
            <c:manualLayout>
              <c:xMode val="edge"/>
              <c:yMode val="edge"/>
              <c:x val="2.4028193924261341E-2"/>
              <c:y val="0.2021076146076146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2400"/>
            </a:pPr>
            <a:endParaRPr lang="en-US"/>
          </a:p>
        </c:txPr>
        <c:crossAx val="124977152"/>
        <c:crosses val="autoZero"/>
        <c:crossBetween val="between"/>
        <c:majorUnit val="20"/>
        <c:minorUnit val="10"/>
      </c:valAx>
    </c:plotArea>
    <c:plotVisOnly val="1"/>
  </c:chart>
  <c:spPr>
    <a:ln>
      <a:noFill/>
    </a:ln>
  </c:spPr>
  <c:txPr>
    <a:bodyPr/>
    <a:lstStyle/>
    <a:p>
      <a:pPr>
        <a:defRPr sz="2800" b="1"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rgb="FFFFFF0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23812</xdr:colOff>
      <xdr:row>6</xdr:row>
      <xdr:rowOff>202405</xdr:rowOff>
    </xdr:from>
    <xdr:to>
      <xdr:col>63</xdr:col>
      <xdr:colOff>452437</xdr:colOff>
      <xdr:row>20</xdr:row>
      <xdr:rowOff>107156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64</xdr:col>
      <xdr:colOff>309562</xdr:colOff>
      <xdr:row>12</xdr:row>
      <xdr:rowOff>1</xdr:rowOff>
    </xdr:from>
    <xdr:to>
      <xdr:col>71</xdr:col>
      <xdr:colOff>47625</xdr:colOff>
      <xdr:row>25</xdr:row>
      <xdr:rowOff>95251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71</xdr:col>
      <xdr:colOff>678656</xdr:colOff>
      <xdr:row>13</xdr:row>
      <xdr:rowOff>166688</xdr:rowOff>
    </xdr:from>
    <xdr:to>
      <xdr:col>78</xdr:col>
      <xdr:colOff>416718</xdr:colOff>
      <xdr:row>27</xdr:row>
      <xdr:rowOff>59532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130970</xdr:colOff>
      <xdr:row>23</xdr:row>
      <xdr:rowOff>107156</xdr:rowOff>
    </xdr:from>
    <xdr:to>
      <xdr:col>63</xdr:col>
      <xdr:colOff>559595</xdr:colOff>
      <xdr:row>37</xdr:row>
      <xdr:rowOff>11906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65</xdr:col>
      <xdr:colOff>0</xdr:colOff>
      <xdr:row>28</xdr:row>
      <xdr:rowOff>0</xdr:rowOff>
    </xdr:from>
    <xdr:to>
      <xdr:col>71</xdr:col>
      <xdr:colOff>428625</xdr:colOff>
      <xdr:row>41</xdr:row>
      <xdr:rowOff>107156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-28864" y="-28864"/>
    <xdr:ext cx="9611742" cy="617681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-28864" y="28864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</sheetPr>
  <dimension ref="A1:EY740"/>
  <sheetViews>
    <sheetView topLeftCell="A95" zoomScale="80" zoomScaleNormal="80" workbookViewId="0">
      <selection activeCell="A95" sqref="A1:XFD1048576"/>
    </sheetView>
  </sheetViews>
  <sheetFormatPr defaultColWidth="159.5" defaultRowHeight="15.75"/>
  <cols>
    <col min="1" max="1" width="28" style="56" customWidth="1"/>
    <col min="2" max="2" width="20.75" style="3" customWidth="1"/>
    <col min="3" max="12" width="20.75" style="58" customWidth="1"/>
    <col min="13" max="13" width="20.75" style="57" customWidth="1"/>
    <col min="14" max="14" width="20.75" style="58" customWidth="1"/>
    <col min="15" max="15" width="20.75" style="51" customWidth="1"/>
    <col min="16" max="18" width="20.75" style="58" customWidth="1"/>
    <col min="19" max="19" width="20.75" style="76" customWidth="1"/>
    <col min="20" max="20" width="20.75" style="77" customWidth="1"/>
    <col min="21" max="22" width="20.75" style="78" customWidth="1"/>
    <col min="23" max="29" width="20.75" style="7" customWidth="1"/>
    <col min="30" max="30" width="20.75" style="57" customWidth="1"/>
    <col min="31" max="34" width="20.75" style="58" customWidth="1"/>
    <col min="35" max="35" width="34.5" style="58" customWidth="1"/>
    <col min="36" max="36" width="18.875" style="58" bestFit="1" customWidth="1"/>
    <col min="37" max="37" width="19.625" style="92" bestFit="1" customWidth="1"/>
    <col min="38" max="38" width="9.375" style="93" bestFit="1" customWidth="1"/>
    <col min="39" max="39" width="9.375" style="92" bestFit="1" customWidth="1"/>
    <col min="40" max="41" width="8.625" style="92" bestFit="1" customWidth="1"/>
    <col min="42" max="42" width="13" style="58" customWidth="1"/>
    <col min="43" max="43" width="24.875" style="58" customWidth="1"/>
    <col min="44" max="44" width="16.375" style="58" customWidth="1"/>
    <col min="45" max="45" width="20.25" style="3" customWidth="1"/>
    <col min="46" max="51" width="13" style="3" customWidth="1"/>
    <col min="52" max="150" width="159.5" style="3"/>
    <col min="151" max="151" width="133.75" style="3" customWidth="1"/>
    <col min="152" max="16384" width="159.5" style="3"/>
  </cols>
  <sheetData>
    <row r="1" spans="1:151" s="5" customFormat="1">
      <c r="A1" s="52" t="s">
        <v>0</v>
      </c>
      <c r="B1" s="15" t="s">
        <v>536</v>
      </c>
      <c r="C1" s="96" t="s">
        <v>537</v>
      </c>
      <c r="D1" s="96" t="s">
        <v>538</v>
      </c>
      <c r="E1" s="87" t="s">
        <v>525</v>
      </c>
      <c r="F1" s="87" t="s">
        <v>526</v>
      </c>
      <c r="G1" s="87" t="s">
        <v>527</v>
      </c>
      <c r="H1" s="87" t="s">
        <v>113</v>
      </c>
      <c r="I1" s="87" t="s">
        <v>528</v>
      </c>
      <c r="J1" s="87" t="s">
        <v>530</v>
      </c>
      <c r="K1" s="87" t="s">
        <v>529</v>
      </c>
      <c r="L1" s="87" t="s">
        <v>546</v>
      </c>
      <c r="M1" s="87" t="s">
        <v>582</v>
      </c>
      <c r="N1" s="95" t="s">
        <v>524</v>
      </c>
      <c r="O1" s="63" t="s">
        <v>2</v>
      </c>
      <c r="P1" s="64" t="s">
        <v>3</v>
      </c>
      <c r="Q1" s="64" t="s">
        <v>5</v>
      </c>
      <c r="R1" s="64" t="s">
        <v>6</v>
      </c>
      <c r="S1" s="65" t="s">
        <v>8</v>
      </c>
      <c r="T1" s="83" t="s">
        <v>545</v>
      </c>
      <c r="U1" s="11" t="s">
        <v>554</v>
      </c>
      <c r="V1" s="11" t="s">
        <v>565</v>
      </c>
      <c r="W1" s="80" t="s">
        <v>14</v>
      </c>
      <c r="X1" s="80" t="s">
        <v>16</v>
      </c>
      <c r="Y1" s="80" t="s">
        <v>11</v>
      </c>
      <c r="Z1" s="80" t="s">
        <v>15</v>
      </c>
      <c r="AA1" s="80" t="s">
        <v>12</v>
      </c>
      <c r="AB1" s="80" t="s">
        <v>13</v>
      </c>
      <c r="AC1" s="80" t="s">
        <v>17</v>
      </c>
      <c r="AD1" s="81" t="s">
        <v>10</v>
      </c>
      <c r="AE1" s="81" t="s">
        <v>18</v>
      </c>
      <c r="AF1" s="81" t="s">
        <v>1</v>
      </c>
      <c r="AG1" s="81" t="s">
        <v>4</v>
      </c>
      <c r="AH1" s="81" t="s">
        <v>7</v>
      </c>
      <c r="AI1" s="81" t="s">
        <v>9</v>
      </c>
      <c r="AJ1" s="87" t="s">
        <v>656</v>
      </c>
      <c r="AK1" s="85" t="s">
        <v>640</v>
      </c>
      <c r="AL1" s="94" t="s">
        <v>650</v>
      </c>
      <c r="AM1" s="86" t="s">
        <v>651</v>
      </c>
      <c r="AN1" s="86" t="s">
        <v>652</v>
      </c>
      <c r="AO1" s="86" t="s">
        <v>653</v>
      </c>
      <c r="AP1" s="88" t="s">
        <v>655</v>
      </c>
      <c r="AQ1" s="88" t="s">
        <v>654</v>
      </c>
      <c r="AR1" s="88" t="s">
        <v>657</v>
      </c>
      <c r="AS1" s="108" t="s">
        <v>702</v>
      </c>
      <c r="AT1" s="108" t="s">
        <v>703</v>
      </c>
      <c r="AU1" s="108" t="s">
        <v>704</v>
      </c>
      <c r="AV1" s="2" t="s">
        <v>705</v>
      </c>
      <c r="AW1" s="2" t="s">
        <v>706</v>
      </c>
      <c r="AX1" s="2" t="s">
        <v>708</v>
      </c>
      <c r="AY1" s="2" t="s">
        <v>707</v>
      </c>
    </row>
    <row r="2" spans="1:151" s="6" customFormat="1">
      <c r="A2" s="53" t="s">
        <v>159</v>
      </c>
      <c r="B2" s="14" t="s">
        <v>539</v>
      </c>
      <c r="C2" s="97">
        <v>1</v>
      </c>
      <c r="D2" s="97" t="s">
        <v>535</v>
      </c>
      <c r="E2" s="57"/>
      <c r="F2" s="57"/>
      <c r="G2" s="57"/>
      <c r="H2" s="57"/>
      <c r="I2" s="57"/>
      <c r="J2" s="57"/>
      <c r="K2" s="57"/>
      <c r="L2" s="57"/>
      <c r="M2" s="57" t="str">
        <f t="shared" ref="M2:M65" si="0">IF(L2&lt;&gt;"",SUMIFS(L:L,N:N,N2),"")</f>
        <v/>
      </c>
      <c r="N2" s="71">
        <v>130</v>
      </c>
      <c r="O2" s="46" t="s">
        <v>108</v>
      </c>
      <c r="P2" s="57">
        <v>3952.77</v>
      </c>
      <c r="Q2" s="57">
        <v>35.164456000000001</v>
      </c>
      <c r="R2" s="57">
        <v>-123.012291</v>
      </c>
      <c r="S2" s="66">
        <v>39064.976111111115</v>
      </c>
      <c r="T2" s="67">
        <f t="shared" ref="T2:T65" si="1">S2</f>
        <v>39064.976111111115</v>
      </c>
      <c r="U2" s="6" t="str">
        <f t="shared" ref="U2:U65" si="2">TEXT(T2,"mmm-yy")</f>
        <v>Dec-06</v>
      </c>
      <c r="V2" s="6" t="str">
        <f t="shared" ref="V2:V65" si="3">TEXT(T2,"yyyy")</f>
        <v>2006</v>
      </c>
      <c r="W2" s="10" t="s">
        <v>25</v>
      </c>
      <c r="X2" s="10" t="s">
        <v>108</v>
      </c>
      <c r="Y2" s="10"/>
      <c r="Z2" s="10"/>
      <c r="AA2" s="10"/>
      <c r="AB2" s="10"/>
      <c r="AC2" s="10"/>
      <c r="AD2" s="57" t="s">
        <v>157</v>
      </c>
      <c r="AE2" s="57" t="s">
        <v>158</v>
      </c>
      <c r="AF2" s="57" t="s">
        <v>42</v>
      </c>
      <c r="AG2" s="57">
        <v>1067</v>
      </c>
      <c r="AH2" s="57">
        <v>4130114</v>
      </c>
      <c r="AI2" s="57" t="s">
        <v>20</v>
      </c>
      <c r="AJ2" s="57">
        <f t="shared" ref="AJ2:AJ65" si="4">IF(M2="",0,1)</f>
        <v>0</v>
      </c>
      <c r="AK2" s="89">
        <f t="shared" ref="AK2:AK65" si="5">LEFT(AD2,8)*1</f>
        <v>0.55380787037037038</v>
      </c>
      <c r="AL2" s="90" t="e">
        <f>VLOOKUP(AG2,#REF!,2,FALSE)</f>
        <v>#REF!</v>
      </c>
      <c r="AM2" s="90" t="e">
        <f>VLOOKUP(AG2,#REF!,3,FALSE)</f>
        <v>#REF!</v>
      </c>
      <c r="AN2" s="89" t="e">
        <f t="shared" ref="AN2:AN65" ca="1" si="6">VLOOKUP(AK2,INDIRECT("BibliTrans!$AH$"&amp;AL2&amp;":$AL$"&amp;AM2),1,TRUE)</f>
        <v>#REF!</v>
      </c>
      <c r="AO2" s="89" t="e">
        <f t="shared" ref="AO2:AO65" ca="1" si="7">VLOOKUP(AN2,INDIRECT("BibliTrans!$AH$"&amp;AL2&amp;":$AL$"&amp;AM2),2,FALSE)</f>
        <v>#REF!</v>
      </c>
      <c r="AP2" s="57" t="e">
        <f t="shared" ref="AP2:AP33" ca="1" si="8">IF(AND(AK2&gt;=AN2,AK2&lt;=AO2),VLOOKUP(AK2,INDIRECT("BibliTrans!$AH$"&amp;AL2&amp;":$AJ$"&amp;AM2),3,TRUE),#N/A)</f>
        <v>#REF!</v>
      </c>
      <c r="AQ2" s="32" t="e">
        <f>VLOOKUP(U2,#REF!,3,FALSE)</f>
        <v>#REF!</v>
      </c>
      <c r="AR2" s="57" t="e">
        <f t="shared" ref="AR2:AR65" ca="1" si="9">IF(AP2&lt;&gt;AP1,1,0)</f>
        <v>#REF!</v>
      </c>
      <c r="AS2" s="6" t="e">
        <f>VLOOKUP(V2,#REF!,3)</f>
        <v>#REF!</v>
      </c>
      <c r="AT2" s="6" t="e">
        <f>VLOOKUP(U2,#REF!,2)</f>
        <v>#REF!</v>
      </c>
      <c r="AU2" s="6" t="e">
        <f>VLOOKUP(V2,#REF!,2)</f>
        <v>#REF!</v>
      </c>
      <c r="AV2" s="6" t="str">
        <f>IF(M2&lt;&gt;"",M2/AT2,"")</f>
        <v/>
      </c>
      <c r="AW2" s="6" t="str">
        <f>IF(M2&lt;&gt;"",M2/AU2,"")</f>
        <v/>
      </c>
      <c r="AX2" s="6" t="e">
        <f>VLOOKUP(U2,#REF!,4)</f>
        <v>#REF!</v>
      </c>
      <c r="AY2" s="6" t="e">
        <f>VLOOKUP(V2,#REF!,4)</f>
        <v>#REF!</v>
      </c>
    </row>
    <row r="3" spans="1:151" s="6" customFormat="1">
      <c r="A3" s="53" t="s">
        <v>19</v>
      </c>
      <c r="B3" s="14" t="s">
        <v>539</v>
      </c>
      <c r="C3" s="97">
        <v>1</v>
      </c>
      <c r="D3" s="97" t="s">
        <v>535</v>
      </c>
      <c r="E3" s="57"/>
      <c r="F3" s="57"/>
      <c r="G3" s="57"/>
      <c r="H3" s="57"/>
      <c r="I3" s="57"/>
      <c r="J3" s="57"/>
      <c r="K3" s="57"/>
      <c r="L3" s="57"/>
      <c r="M3" s="57" t="str">
        <f t="shared" si="0"/>
        <v/>
      </c>
      <c r="N3" s="71">
        <v>130</v>
      </c>
      <c r="O3" s="46" t="s">
        <v>55</v>
      </c>
      <c r="P3" s="57">
        <v>3952.77</v>
      </c>
      <c r="Q3" s="57">
        <v>35.164456000000001</v>
      </c>
      <c r="R3" s="57">
        <v>-123.012291</v>
      </c>
      <c r="S3" s="66">
        <v>39064.976111111115</v>
      </c>
      <c r="T3" s="67">
        <f t="shared" si="1"/>
        <v>39064.976111111115</v>
      </c>
      <c r="U3" s="6" t="str">
        <f t="shared" si="2"/>
        <v>Dec-06</v>
      </c>
      <c r="V3" s="6" t="str">
        <f t="shared" si="3"/>
        <v>2006</v>
      </c>
      <c r="W3" s="10" t="s">
        <v>25</v>
      </c>
      <c r="X3" s="10" t="s">
        <v>32</v>
      </c>
      <c r="Y3" s="10" t="s">
        <v>56</v>
      </c>
      <c r="Z3" s="10"/>
      <c r="AA3" s="10"/>
      <c r="AB3" s="10"/>
      <c r="AC3" s="10"/>
      <c r="AD3" s="57" t="s">
        <v>157</v>
      </c>
      <c r="AE3" s="57" t="s">
        <v>158</v>
      </c>
      <c r="AF3" s="57" t="s">
        <v>42</v>
      </c>
      <c r="AG3" s="57">
        <v>1067</v>
      </c>
      <c r="AH3" s="57">
        <v>4130115</v>
      </c>
      <c r="AI3" s="57" t="s">
        <v>20</v>
      </c>
      <c r="AJ3" s="57">
        <f t="shared" si="4"/>
        <v>0</v>
      </c>
      <c r="AK3" s="89">
        <f t="shared" si="5"/>
        <v>0.55380787037037038</v>
      </c>
      <c r="AL3" s="90" t="e">
        <f>VLOOKUP(AG3,#REF!,2,FALSE)</f>
        <v>#REF!</v>
      </c>
      <c r="AM3" s="90" t="e">
        <f>VLOOKUP(AG3,#REF!,3,FALSE)</f>
        <v>#REF!</v>
      </c>
      <c r="AN3" s="89" t="e">
        <f t="shared" ca="1" si="6"/>
        <v>#REF!</v>
      </c>
      <c r="AO3" s="89" t="e">
        <f t="shared" ca="1" si="7"/>
        <v>#REF!</v>
      </c>
      <c r="AP3" s="57" t="e">
        <f t="shared" ca="1" si="8"/>
        <v>#REF!</v>
      </c>
      <c r="AQ3" s="32" t="e">
        <f>VLOOKUP(U3,#REF!,3,FALSE)</f>
        <v>#REF!</v>
      </c>
      <c r="AR3" s="57" t="e">
        <f t="shared" ca="1" si="9"/>
        <v>#REF!</v>
      </c>
      <c r="AS3" s="6" t="e">
        <f>VLOOKUP(V3,#REF!,3)</f>
        <v>#REF!</v>
      </c>
      <c r="AT3" s="6" t="e">
        <f>VLOOKUP(U3,#REF!,2)</f>
        <v>#REF!</v>
      </c>
      <c r="AU3" s="6" t="e">
        <f>VLOOKUP(V3,#REF!,2)</f>
        <v>#REF!</v>
      </c>
      <c r="AV3" s="6" t="str">
        <f t="shared" ref="AV3:AV66" si="10">IF(M3&lt;&gt;"",M3/AT3,"")</f>
        <v/>
      </c>
      <c r="AW3" s="6" t="str">
        <f t="shared" ref="AW3:AW66" si="11">IF(M3&lt;&gt;"",M3/AU3,"")</f>
        <v/>
      </c>
      <c r="AX3" s="6" t="e">
        <f>VLOOKUP(U3,#REF!,4)</f>
        <v>#REF!</v>
      </c>
      <c r="AY3" s="6" t="e">
        <f>VLOOKUP(V3,#REF!,4)</f>
        <v>#REF!</v>
      </c>
    </row>
    <row r="4" spans="1:151" s="6" customFormat="1">
      <c r="A4" s="53" t="s">
        <v>161</v>
      </c>
      <c r="B4" s="14" t="s">
        <v>539</v>
      </c>
      <c r="C4" s="97">
        <v>6</v>
      </c>
      <c r="D4" s="97" t="s">
        <v>535</v>
      </c>
      <c r="E4" s="57"/>
      <c r="F4" s="57"/>
      <c r="G4" s="57"/>
      <c r="H4" s="57"/>
      <c r="I4" s="57"/>
      <c r="J4" s="57"/>
      <c r="K4" s="57"/>
      <c r="L4" s="57"/>
      <c r="M4" s="57" t="str">
        <f t="shared" si="0"/>
        <v/>
      </c>
      <c r="N4" s="71">
        <v>130</v>
      </c>
      <c r="O4" s="46" t="s">
        <v>27</v>
      </c>
      <c r="P4" s="57">
        <v>3952.77</v>
      </c>
      <c r="Q4" s="57">
        <v>35.164456000000001</v>
      </c>
      <c r="R4" s="57">
        <v>-123.012291</v>
      </c>
      <c r="S4" s="66">
        <v>39064.976111111115</v>
      </c>
      <c r="T4" s="67">
        <f t="shared" si="1"/>
        <v>39064.976111111115</v>
      </c>
      <c r="U4" s="6" t="str">
        <f t="shared" si="2"/>
        <v>Dec-06</v>
      </c>
      <c r="V4" s="6" t="str">
        <f t="shared" si="3"/>
        <v>2006</v>
      </c>
      <c r="W4" s="10" t="s">
        <v>25</v>
      </c>
      <c r="X4" s="10" t="s">
        <v>27</v>
      </c>
      <c r="Y4" s="10"/>
      <c r="Z4" s="10"/>
      <c r="AA4" s="10"/>
      <c r="AB4" s="10"/>
      <c r="AC4" s="10"/>
      <c r="AD4" s="57" t="s">
        <v>157</v>
      </c>
      <c r="AE4" s="57" t="s">
        <v>158</v>
      </c>
      <c r="AF4" s="57" t="s">
        <v>42</v>
      </c>
      <c r="AG4" s="57">
        <v>1067</v>
      </c>
      <c r="AH4" s="57">
        <v>4128147</v>
      </c>
      <c r="AI4" s="57" t="s">
        <v>20</v>
      </c>
      <c r="AJ4" s="57">
        <f t="shared" si="4"/>
        <v>0</v>
      </c>
      <c r="AK4" s="89">
        <f t="shared" si="5"/>
        <v>0.55380787037037038</v>
      </c>
      <c r="AL4" s="90" t="e">
        <f>VLOOKUP(AG4,#REF!,2,FALSE)</f>
        <v>#REF!</v>
      </c>
      <c r="AM4" s="90" t="e">
        <f>VLOOKUP(AG4,#REF!,3,FALSE)</f>
        <v>#REF!</v>
      </c>
      <c r="AN4" s="89" t="e">
        <f t="shared" ca="1" si="6"/>
        <v>#REF!</v>
      </c>
      <c r="AO4" s="89" t="e">
        <f t="shared" ca="1" si="7"/>
        <v>#REF!</v>
      </c>
      <c r="AP4" s="57" t="e">
        <f t="shared" ca="1" si="8"/>
        <v>#REF!</v>
      </c>
      <c r="AQ4" s="32" t="e">
        <f>VLOOKUP(U4,#REF!,3,FALSE)</f>
        <v>#REF!</v>
      </c>
      <c r="AR4" s="57" t="e">
        <f t="shared" ca="1" si="9"/>
        <v>#REF!</v>
      </c>
      <c r="AS4" s="6" t="e">
        <f>VLOOKUP(V4,#REF!,3)</f>
        <v>#REF!</v>
      </c>
      <c r="AT4" s="6" t="e">
        <f>VLOOKUP(U4,#REF!,2)</f>
        <v>#REF!</v>
      </c>
      <c r="AU4" s="6" t="e">
        <f>VLOOKUP(V4,#REF!,2)</f>
        <v>#REF!</v>
      </c>
      <c r="AV4" s="6" t="str">
        <f t="shared" si="10"/>
        <v/>
      </c>
      <c r="AW4" s="6" t="str">
        <f t="shared" si="11"/>
        <v/>
      </c>
      <c r="AX4" s="6" t="e">
        <f>VLOOKUP(U4,#REF!,4)</f>
        <v>#REF!</v>
      </c>
      <c r="AY4" s="6" t="e">
        <f>VLOOKUP(V4,#REF!,4)</f>
        <v>#REF!</v>
      </c>
    </row>
    <row r="5" spans="1:151" s="6" customFormat="1">
      <c r="A5" s="53" t="s">
        <v>160</v>
      </c>
      <c r="B5" s="14" t="s">
        <v>541</v>
      </c>
      <c r="C5" s="97">
        <v>6</v>
      </c>
      <c r="D5" s="107" t="s">
        <v>543</v>
      </c>
      <c r="E5" s="57"/>
      <c r="F5" s="57"/>
      <c r="G5" s="57"/>
      <c r="H5" s="57"/>
      <c r="I5" s="57"/>
      <c r="J5" s="57"/>
      <c r="K5" s="57"/>
      <c r="L5" s="57"/>
      <c r="M5" s="57" t="str">
        <f t="shared" si="0"/>
        <v/>
      </c>
      <c r="N5" s="71">
        <v>130</v>
      </c>
      <c r="O5" s="46" t="s">
        <v>73</v>
      </c>
      <c r="P5" s="57">
        <v>3952.77</v>
      </c>
      <c r="Q5" s="57">
        <v>35.164456000000001</v>
      </c>
      <c r="R5" s="57">
        <v>-123.012291</v>
      </c>
      <c r="S5" s="66">
        <v>39064.976111111115</v>
      </c>
      <c r="T5" s="67">
        <f t="shared" si="1"/>
        <v>39064.976111111115</v>
      </c>
      <c r="U5" s="6" t="str">
        <f t="shared" si="2"/>
        <v>Dec-06</v>
      </c>
      <c r="V5" s="6" t="str">
        <f t="shared" si="3"/>
        <v>2006</v>
      </c>
      <c r="W5" s="10" t="s">
        <v>25</v>
      </c>
      <c r="X5" s="10" t="s">
        <v>27</v>
      </c>
      <c r="Y5" s="10" t="s">
        <v>74</v>
      </c>
      <c r="Z5" s="10" t="s">
        <v>76</v>
      </c>
      <c r="AA5" s="10" t="s">
        <v>75</v>
      </c>
      <c r="AB5" s="10"/>
      <c r="AC5" s="10" t="s">
        <v>73</v>
      </c>
      <c r="AD5" s="57" t="s">
        <v>157</v>
      </c>
      <c r="AE5" s="57" t="s">
        <v>158</v>
      </c>
      <c r="AF5" s="57" t="s">
        <v>42</v>
      </c>
      <c r="AG5" s="57">
        <v>1067</v>
      </c>
      <c r="AH5" s="57">
        <v>4128146</v>
      </c>
      <c r="AI5" s="57" t="s">
        <v>20</v>
      </c>
      <c r="AJ5" s="57">
        <f t="shared" si="4"/>
        <v>0</v>
      </c>
      <c r="AK5" s="89">
        <f t="shared" si="5"/>
        <v>0.55380787037037038</v>
      </c>
      <c r="AL5" s="90" t="e">
        <f>VLOOKUP(AG5,#REF!,2,FALSE)</f>
        <v>#REF!</v>
      </c>
      <c r="AM5" s="90" t="e">
        <f>VLOOKUP(AG5,#REF!,3,FALSE)</f>
        <v>#REF!</v>
      </c>
      <c r="AN5" s="89" t="e">
        <f t="shared" ca="1" si="6"/>
        <v>#REF!</v>
      </c>
      <c r="AO5" s="89" t="e">
        <f t="shared" ca="1" si="7"/>
        <v>#REF!</v>
      </c>
      <c r="AP5" s="57" t="e">
        <f t="shared" ca="1" si="8"/>
        <v>#REF!</v>
      </c>
      <c r="AQ5" s="32" t="e">
        <f>VLOOKUP(U5,#REF!,3,FALSE)</f>
        <v>#REF!</v>
      </c>
      <c r="AR5" s="57" t="e">
        <f t="shared" ca="1" si="9"/>
        <v>#REF!</v>
      </c>
      <c r="AS5" s="6" t="e">
        <f>VLOOKUP(V5,#REF!,3)</f>
        <v>#REF!</v>
      </c>
      <c r="AT5" s="6" t="e">
        <f>VLOOKUP(U5,#REF!,2)</f>
        <v>#REF!</v>
      </c>
      <c r="AU5" s="6" t="e">
        <f>VLOOKUP(V5,#REF!,2)</f>
        <v>#REF!</v>
      </c>
      <c r="AV5" s="6" t="str">
        <f t="shared" si="10"/>
        <v/>
      </c>
      <c r="AW5" s="6" t="str">
        <f t="shared" si="11"/>
        <v/>
      </c>
      <c r="AX5" s="6" t="e">
        <f>VLOOKUP(U5,#REF!,4)</f>
        <v>#REF!</v>
      </c>
      <c r="AY5" s="6" t="e">
        <f>VLOOKUP(V5,#REF!,4)</f>
        <v>#REF!</v>
      </c>
    </row>
    <row r="6" spans="1:151" s="6" customFormat="1">
      <c r="A6" s="54" t="s">
        <v>156</v>
      </c>
      <c r="B6" s="98"/>
      <c r="C6" s="99">
        <v>1</v>
      </c>
      <c r="D6" s="99"/>
      <c r="E6" s="68" t="s">
        <v>534</v>
      </c>
      <c r="F6" s="68" t="s">
        <v>534</v>
      </c>
      <c r="G6" s="68" t="s">
        <v>534</v>
      </c>
      <c r="H6" s="68">
        <v>1</v>
      </c>
      <c r="I6" s="68" t="s">
        <v>533</v>
      </c>
      <c r="J6" s="68" t="s">
        <v>531</v>
      </c>
      <c r="K6" s="68">
        <v>9</v>
      </c>
      <c r="L6" s="68">
        <v>0.18141163284895359</v>
      </c>
      <c r="M6" s="68">
        <f t="shared" si="0"/>
        <v>0.18141163284895359</v>
      </c>
      <c r="N6" s="68">
        <v>130</v>
      </c>
      <c r="O6" s="47" t="s">
        <v>77</v>
      </c>
      <c r="P6" s="68">
        <v>3952.77</v>
      </c>
      <c r="Q6" s="68">
        <v>35.164456000000001</v>
      </c>
      <c r="R6" s="68">
        <v>-123.012291</v>
      </c>
      <c r="S6" s="69">
        <v>39064.976111111115</v>
      </c>
      <c r="T6" s="70">
        <f t="shared" si="1"/>
        <v>39064.976111111115</v>
      </c>
      <c r="U6" s="4" t="str">
        <f t="shared" si="2"/>
        <v>Dec-06</v>
      </c>
      <c r="V6" s="4" t="str">
        <f t="shared" si="3"/>
        <v>2006</v>
      </c>
      <c r="W6" s="12" t="s">
        <v>25</v>
      </c>
      <c r="X6" s="12" t="s">
        <v>65</v>
      </c>
      <c r="Y6" s="12" t="s">
        <v>64</v>
      </c>
      <c r="Z6" s="12" t="s">
        <v>79</v>
      </c>
      <c r="AA6" s="12" t="s">
        <v>78</v>
      </c>
      <c r="AB6" s="12" t="s">
        <v>77</v>
      </c>
      <c r="AC6" s="12"/>
      <c r="AD6" s="68" t="s">
        <v>157</v>
      </c>
      <c r="AE6" s="68" t="s">
        <v>158</v>
      </c>
      <c r="AF6" s="68" t="s">
        <v>42</v>
      </c>
      <c r="AG6" s="68">
        <v>1067</v>
      </c>
      <c r="AH6" s="68">
        <v>4126206</v>
      </c>
      <c r="AI6" s="68" t="s">
        <v>20</v>
      </c>
      <c r="AJ6" s="68">
        <f t="shared" si="4"/>
        <v>1</v>
      </c>
      <c r="AK6" s="100">
        <f t="shared" si="5"/>
        <v>0.55380787037037038</v>
      </c>
      <c r="AL6" s="101" t="e">
        <f>VLOOKUP(AG6,#REF!,2,FALSE)</f>
        <v>#REF!</v>
      </c>
      <c r="AM6" s="101" t="e">
        <f>VLOOKUP(AG6,#REF!,3,FALSE)</f>
        <v>#REF!</v>
      </c>
      <c r="AN6" s="100" t="e">
        <f t="shared" ca="1" si="6"/>
        <v>#REF!</v>
      </c>
      <c r="AO6" s="100" t="e">
        <f t="shared" ca="1" si="7"/>
        <v>#REF!</v>
      </c>
      <c r="AP6" s="68" t="e">
        <f t="shared" ca="1" si="8"/>
        <v>#REF!</v>
      </c>
      <c r="AQ6" s="36" t="e">
        <f>VLOOKUP(U6,#REF!,3,FALSE)</f>
        <v>#REF!</v>
      </c>
      <c r="AR6" s="68" t="e">
        <f t="shared" ca="1" si="9"/>
        <v>#REF!</v>
      </c>
      <c r="AS6" s="6" t="e">
        <f>VLOOKUP(V6,#REF!,3)</f>
        <v>#REF!</v>
      </c>
      <c r="AT6" s="6" t="e">
        <f>VLOOKUP(U6,#REF!,2)</f>
        <v>#REF!</v>
      </c>
      <c r="AU6" s="6" t="e">
        <f>VLOOKUP(V6,#REF!,2)</f>
        <v>#REF!</v>
      </c>
      <c r="AV6" s="6" t="e">
        <f t="shared" si="10"/>
        <v>#REF!</v>
      </c>
      <c r="AW6" s="6" t="e">
        <f t="shared" si="11"/>
        <v>#REF!</v>
      </c>
      <c r="AX6" s="6" t="e">
        <f>VLOOKUP(U6,#REF!,4)</f>
        <v>#REF!</v>
      </c>
      <c r="AY6" s="6" t="e">
        <f>VLOOKUP(V6,#REF!,4)</f>
        <v>#REF!</v>
      </c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</row>
    <row r="7" spans="1:151" s="6" customFormat="1">
      <c r="A7" s="53" t="s">
        <v>19</v>
      </c>
      <c r="B7" s="14" t="s">
        <v>539</v>
      </c>
      <c r="C7" s="97">
        <v>1</v>
      </c>
      <c r="D7" s="97" t="s">
        <v>535</v>
      </c>
      <c r="E7" s="57"/>
      <c r="F7" s="57"/>
      <c r="G7" s="57"/>
      <c r="H7" s="57"/>
      <c r="I7" s="57"/>
      <c r="J7" s="57"/>
      <c r="K7" s="57"/>
      <c r="L7" s="57"/>
      <c r="M7" s="57" t="str">
        <f t="shared" si="0"/>
        <v/>
      </c>
      <c r="N7" s="71">
        <v>131</v>
      </c>
      <c r="O7" s="46" t="s">
        <v>47</v>
      </c>
      <c r="P7" s="57">
        <v>3952.81</v>
      </c>
      <c r="Q7" s="57">
        <v>35.165010000000002</v>
      </c>
      <c r="R7" s="57">
        <v>-123.01246999999999</v>
      </c>
      <c r="S7" s="66">
        <v>39064.981423611112</v>
      </c>
      <c r="T7" s="67">
        <f t="shared" si="1"/>
        <v>39064.981423611112</v>
      </c>
      <c r="U7" s="6" t="str">
        <f t="shared" si="2"/>
        <v>Dec-06</v>
      </c>
      <c r="V7" s="6" t="str">
        <f t="shared" si="3"/>
        <v>2006</v>
      </c>
      <c r="W7" s="10" t="s">
        <v>25</v>
      </c>
      <c r="X7" s="10" t="s">
        <v>27</v>
      </c>
      <c r="Y7" s="10" t="s">
        <v>22</v>
      </c>
      <c r="Z7" s="10" t="s">
        <v>44</v>
      </c>
      <c r="AA7" s="10" t="s">
        <v>48</v>
      </c>
      <c r="AB7" s="10" t="s">
        <v>49</v>
      </c>
      <c r="AC7" s="46" t="s">
        <v>47</v>
      </c>
      <c r="AD7" s="57" t="s">
        <v>163</v>
      </c>
      <c r="AE7" s="57" t="s">
        <v>158</v>
      </c>
      <c r="AF7" s="57" t="s">
        <v>42</v>
      </c>
      <c r="AG7" s="57">
        <v>1067</v>
      </c>
      <c r="AH7" s="57">
        <v>4128149</v>
      </c>
      <c r="AI7" s="57" t="s">
        <v>20</v>
      </c>
      <c r="AJ7" s="57">
        <f t="shared" si="4"/>
        <v>0</v>
      </c>
      <c r="AK7" s="89">
        <f t="shared" si="5"/>
        <v>0.55767361111111113</v>
      </c>
      <c r="AL7" s="90" t="e">
        <f>VLOOKUP(AG7,#REF!,2,FALSE)</f>
        <v>#REF!</v>
      </c>
      <c r="AM7" s="90" t="e">
        <f>VLOOKUP(AG7,#REF!,3,FALSE)</f>
        <v>#REF!</v>
      </c>
      <c r="AN7" s="89" t="e">
        <f t="shared" ca="1" si="6"/>
        <v>#REF!</v>
      </c>
      <c r="AO7" s="89" t="e">
        <f t="shared" ca="1" si="7"/>
        <v>#REF!</v>
      </c>
      <c r="AP7" s="57" t="e">
        <f t="shared" ca="1" si="8"/>
        <v>#REF!</v>
      </c>
      <c r="AQ7" s="32" t="e">
        <f>VLOOKUP(U7,#REF!,3,FALSE)</f>
        <v>#REF!</v>
      </c>
      <c r="AR7" s="57" t="e">
        <f t="shared" ca="1" si="9"/>
        <v>#REF!</v>
      </c>
      <c r="AS7" s="6" t="e">
        <f>VLOOKUP(V7,#REF!,3)</f>
        <v>#REF!</v>
      </c>
      <c r="AT7" s="6" t="e">
        <f>VLOOKUP(U7,#REF!,2)</f>
        <v>#REF!</v>
      </c>
      <c r="AU7" s="6" t="e">
        <f>VLOOKUP(V7,#REF!,2)</f>
        <v>#REF!</v>
      </c>
      <c r="AV7" s="6" t="str">
        <f t="shared" si="10"/>
        <v/>
      </c>
      <c r="AW7" s="6" t="str">
        <f t="shared" si="11"/>
        <v/>
      </c>
      <c r="AX7" s="6" t="e">
        <f>VLOOKUP(U7,#REF!,4)</f>
        <v>#REF!</v>
      </c>
      <c r="AY7" s="6" t="e">
        <f>VLOOKUP(V7,#REF!,4)</f>
        <v>#REF!</v>
      </c>
    </row>
    <row r="8" spans="1:151" s="6" customFormat="1">
      <c r="A8" s="53" t="s">
        <v>162</v>
      </c>
      <c r="B8" s="14" t="s">
        <v>539</v>
      </c>
      <c r="C8" s="97">
        <v>3</v>
      </c>
      <c r="D8" s="97" t="s">
        <v>535</v>
      </c>
      <c r="E8" s="57"/>
      <c r="F8" s="57"/>
      <c r="G8" s="57"/>
      <c r="H8" s="57"/>
      <c r="I8" s="57"/>
      <c r="J8" s="57"/>
      <c r="K8" s="57"/>
      <c r="L8" s="57"/>
      <c r="M8" s="57" t="str">
        <f t="shared" si="0"/>
        <v/>
      </c>
      <c r="N8" s="71">
        <v>131</v>
      </c>
      <c r="O8" s="46" t="s">
        <v>55</v>
      </c>
      <c r="P8" s="57">
        <v>3952.81</v>
      </c>
      <c r="Q8" s="57">
        <v>35.165010000000002</v>
      </c>
      <c r="R8" s="57">
        <v>-123.01246999999999</v>
      </c>
      <c r="S8" s="66">
        <v>39064.981423611112</v>
      </c>
      <c r="T8" s="67">
        <f t="shared" si="1"/>
        <v>39064.981423611112</v>
      </c>
      <c r="U8" s="6" t="str">
        <f t="shared" si="2"/>
        <v>Dec-06</v>
      </c>
      <c r="V8" s="6" t="str">
        <f t="shared" si="3"/>
        <v>2006</v>
      </c>
      <c r="W8" s="10" t="s">
        <v>25</v>
      </c>
      <c r="X8" s="10" t="s">
        <v>32</v>
      </c>
      <c r="Y8" s="10" t="s">
        <v>56</v>
      </c>
      <c r="Z8" s="10"/>
      <c r="AA8" s="10"/>
      <c r="AB8" s="10"/>
      <c r="AC8" s="10"/>
      <c r="AD8" s="57" t="s">
        <v>163</v>
      </c>
      <c r="AE8" s="57" t="s">
        <v>158</v>
      </c>
      <c r="AF8" s="57" t="s">
        <v>42</v>
      </c>
      <c r="AG8" s="57">
        <v>1067</v>
      </c>
      <c r="AH8" s="57">
        <v>4128148</v>
      </c>
      <c r="AI8" s="57" t="s">
        <v>20</v>
      </c>
      <c r="AJ8" s="57">
        <f t="shared" si="4"/>
        <v>0</v>
      </c>
      <c r="AK8" s="89">
        <f t="shared" si="5"/>
        <v>0.55767361111111113</v>
      </c>
      <c r="AL8" s="90" t="e">
        <f>VLOOKUP(AG8,#REF!,2,FALSE)</f>
        <v>#REF!</v>
      </c>
      <c r="AM8" s="90" t="e">
        <f>VLOOKUP(AG8,#REF!,3,FALSE)</f>
        <v>#REF!</v>
      </c>
      <c r="AN8" s="89" t="e">
        <f t="shared" ca="1" si="6"/>
        <v>#REF!</v>
      </c>
      <c r="AO8" s="89" t="e">
        <f t="shared" ca="1" si="7"/>
        <v>#REF!</v>
      </c>
      <c r="AP8" s="57" t="e">
        <f t="shared" ca="1" si="8"/>
        <v>#REF!</v>
      </c>
      <c r="AQ8" s="32" t="e">
        <f>VLOOKUP(U8,#REF!,3,FALSE)</f>
        <v>#REF!</v>
      </c>
      <c r="AR8" s="57" t="e">
        <f t="shared" ca="1" si="9"/>
        <v>#REF!</v>
      </c>
      <c r="AS8" s="6" t="e">
        <f>VLOOKUP(V8,#REF!,3)</f>
        <v>#REF!</v>
      </c>
      <c r="AT8" s="6" t="e">
        <f>VLOOKUP(U8,#REF!,2)</f>
        <v>#REF!</v>
      </c>
      <c r="AU8" s="6" t="e">
        <f>VLOOKUP(V8,#REF!,2)</f>
        <v>#REF!</v>
      </c>
      <c r="AV8" s="6" t="str">
        <f t="shared" si="10"/>
        <v/>
      </c>
      <c r="AW8" s="6" t="str">
        <f t="shared" si="11"/>
        <v/>
      </c>
      <c r="AX8" s="6" t="e">
        <f>VLOOKUP(U8,#REF!,4)</f>
        <v>#REF!</v>
      </c>
      <c r="AY8" s="6" t="e">
        <f>VLOOKUP(V8,#REF!,4)</f>
        <v>#REF!</v>
      </c>
    </row>
    <row r="9" spans="1:151" s="6" customFormat="1">
      <c r="A9" s="53" t="s">
        <v>102</v>
      </c>
      <c r="B9" s="14" t="s">
        <v>539</v>
      </c>
      <c r="C9" s="97">
        <v>1</v>
      </c>
      <c r="D9" s="97" t="s">
        <v>543</v>
      </c>
      <c r="E9" s="57"/>
      <c r="F9" s="57"/>
      <c r="G9" s="57"/>
      <c r="H9" s="57"/>
      <c r="I9" s="57"/>
      <c r="J9" s="57"/>
      <c r="K9" s="57"/>
      <c r="L9" s="57"/>
      <c r="M9" s="57" t="str">
        <f t="shared" si="0"/>
        <v/>
      </c>
      <c r="N9" s="71">
        <v>131</v>
      </c>
      <c r="O9" s="46" t="s">
        <v>27</v>
      </c>
      <c r="P9" s="57">
        <v>3952.81</v>
      </c>
      <c r="Q9" s="57">
        <v>35.165010000000002</v>
      </c>
      <c r="R9" s="57">
        <v>-123.01246999999999</v>
      </c>
      <c r="S9" s="66">
        <v>39064.981423611112</v>
      </c>
      <c r="T9" s="67">
        <f t="shared" si="1"/>
        <v>39064.981423611112</v>
      </c>
      <c r="U9" s="6" t="str">
        <f t="shared" si="2"/>
        <v>Dec-06</v>
      </c>
      <c r="V9" s="6" t="str">
        <f t="shared" si="3"/>
        <v>2006</v>
      </c>
      <c r="W9" s="10" t="s">
        <v>25</v>
      </c>
      <c r="X9" s="10" t="s">
        <v>27</v>
      </c>
      <c r="Y9" s="10"/>
      <c r="Z9" s="10"/>
      <c r="AA9" s="10"/>
      <c r="AB9" s="10"/>
      <c r="AC9" s="10"/>
      <c r="AD9" s="57" t="s">
        <v>163</v>
      </c>
      <c r="AE9" s="57" t="s">
        <v>158</v>
      </c>
      <c r="AF9" s="57" t="s">
        <v>42</v>
      </c>
      <c r="AG9" s="57">
        <v>1067</v>
      </c>
      <c r="AH9" s="57">
        <v>4130118</v>
      </c>
      <c r="AI9" s="57" t="s">
        <v>20</v>
      </c>
      <c r="AJ9" s="57">
        <f t="shared" si="4"/>
        <v>0</v>
      </c>
      <c r="AK9" s="89">
        <f t="shared" si="5"/>
        <v>0.55767361111111113</v>
      </c>
      <c r="AL9" s="90" t="e">
        <f>VLOOKUP(AG9,#REF!,2,FALSE)</f>
        <v>#REF!</v>
      </c>
      <c r="AM9" s="90" t="e">
        <f>VLOOKUP(AG9,#REF!,3,FALSE)</f>
        <v>#REF!</v>
      </c>
      <c r="AN9" s="89" t="e">
        <f t="shared" ca="1" si="6"/>
        <v>#REF!</v>
      </c>
      <c r="AO9" s="89" t="e">
        <f t="shared" ca="1" si="7"/>
        <v>#REF!</v>
      </c>
      <c r="AP9" s="57" t="e">
        <f t="shared" ca="1" si="8"/>
        <v>#REF!</v>
      </c>
      <c r="AQ9" s="32" t="e">
        <f>VLOOKUP(U9,#REF!,3,FALSE)</f>
        <v>#REF!</v>
      </c>
      <c r="AR9" s="57" t="e">
        <f t="shared" ca="1" si="9"/>
        <v>#REF!</v>
      </c>
      <c r="AS9" s="6" t="e">
        <f>VLOOKUP(V9,#REF!,3)</f>
        <v>#REF!</v>
      </c>
      <c r="AT9" s="6" t="e">
        <f>VLOOKUP(U9,#REF!,2)</f>
        <v>#REF!</v>
      </c>
      <c r="AU9" s="6" t="e">
        <f>VLOOKUP(V9,#REF!,2)</f>
        <v>#REF!</v>
      </c>
      <c r="AV9" s="6" t="str">
        <f t="shared" si="10"/>
        <v/>
      </c>
      <c r="AW9" s="6" t="str">
        <f t="shared" si="11"/>
        <v/>
      </c>
      <c r="AX9" s="6" t="e">
        <f>VLOOKUP(U9,#REF!,4)</f>
        <v>#REF!</v>
      </c>
      <c r="AY9" s="6" t="e">
        <f>VLOOKUP(V9,#REF!,4)</f>
        <v>#REF!</v>
      </c>
    </row>
    <row r="10" spans="1:151" s="6" customFormat="1">
      <c r="A10" s="53" t="s">
        <v>141</v>
      </c>
      <c r="B10" s="14" t="s">
        <v>541</v>
      </c>
      <c r="C10" s="97">
        <v>3</v>
      </c>
      <c r="D10" s="107" t="s">
        <v>543</v>
      </c>
      <c r="E10" s="57"/>
      <c r="F10" s="57"/>
      <c r="G10" s="57"/>
      <c r="H10" s="57"/>
      <c r="I10" s="57"/>
      <c r="J10" s="57"/>
      <c r="K10" s="57"/>
      <c r="L10" s="57"/>
      <c r="M10" s="57" t="str">
        <f t="shared" si="0"/>
        <v/>
      </c>
      <c r="N10" s="71">
        <v>131</v>
      </c>
      <c r="O10" s="46" t="s">
        <v>73</v>
      </c>
      <c r="P10" s="57">
        <v>3952.81</v>
      </c>
      <c r="Q10" s="57">
        <v>35.165010000000002</v>
      </c>
      <c r="R10" s="57">
        <v>-123.01246999999999</v>
      </c>
      <c r="S10" s="66">
        <v>39064.981423611112</v>
      </c>
      <c r="T10" s="67">
        <f t="shared" si="1"/>
        <v>39064.981423611112</v>
      </c>
      <c r="U10" s="6" t="str">
        <f t="shared" si="2"/>
        <v>Dec-06</v>
      </c>
      <c r="V10" s="6" t="str">
        <f t="shared" si="3"/>
        <v>2006</v>
      </c>
      <c r="W10" s="10" t="s">
        <v>25</v>
      </c>
      <c r="X10" s="10" t="s">
        <v>27</v>
      </c>
      <c r="Y10" s="10" t="s">
        <v>74</v>
      </c>
      <c r="Z10" s="10" t="s">
        <v>76</v>
      </c>
      <c r="AA10" s="10" t="s">
        <v>75</v>
      </c>
      <c r="AB10" s="10"/>
      <c r="AC10" s="10" t="s">
        <v>73</v>
      </c>
      <c r="AD10" s="57" t="s">
        <v>163</v>
      </c>
      <c r="AE10" s="57" t="s">
        <v>158</v>
      </c>
      <c r="AF10" s="57" t="s">
        <v>42</v>
      </c>
      <c r="AG10" s="57">
        <v>1067</v>
      </c>
      <c r="AH10" s="57">
        <v>4128150</v>
      </c>
      <c r="AI10" s="57" t="s">
        <v>20</v>
      </c>
      <c r="AJ10" s="57">
        <f t="shared" si="4"/>
        <v>0</v>
      </c>
      <c r="AK10" s="89">
        <f t="shared" si="5"/>
        <v>0.55767361111111113</v>
      </c>
      <c r="AL10" s="90" t="e">
        <f>VLOOKUP(AG10,#REF!,2,FALSE)</f>
        <v>#REF!</v>
      </c>
      <c r="AM10" s="90" t="e">
        <f>VLOOKUP(AG10,#REF!,3,FALSE)</f>
        <v>#REF!</v>
      </c>
      <c r="AN10" s="89" t="e">
        <f t="shared" ca="1" si="6"/>
        <v>#REF!</v>
      </c>
      <c r="AO10" s="89" t="e">
        <f t="shared" ca="1" si="7"/>
        <v>#REF!</v>
      </c>
      <c r="AP10" s="57" t="e">
        <f t="shared" ca="1" si="8"/>
        <v>#REF!</v>
      </c>
      <c r="AQ10" s="32" t="e">
        <f>VLOOKUP(U10,#REF!,3,FALSE)</f>
        <v>#REF!</v>
      </c>
      <c r="AR10" s="57" t="e">
        <f t="shared" ca="1" si="9"/>
        <v>#REF!</v>
      </c>
      <c r="AS10" s="6" t="e">
        <f>VLOOKUP(V10,#REF!,3)</f>
        <v>#REF!</v>
      </c>
      <c r="AT10" s="6" t="e">
        <f>VLOOKUP(U10,#REF!,2)</f>
        <v>#REF!</v>
      </c>
      <c r="AU10" s="6" t="e">
        <f>VLOOKUP(V10,#REF!,2)</f>
        <v>#REF!</v>
      </c>
      <c r="AV10" s="6" t="str">
        <f t="shared" si="10"/>
        <v/>
      </c>
      <c r="AW10" s="6" t="str">
        <f t="shared" si="11"/>
        <v/>
      </c>
      <c r="AX10" s="6" t="e">
        <f>VLOOKUP(U10,#REF!,4)</f>
        <v>#REF!</v>
      </c>
      <c r="AY10" s="6" t="e">
        <f>VLOOKUP(V10,#REF!,4)</f>
        <v>#REF!</v>
      </c>
    </row>
    <row r="11" spans="1:151" s="6" customFormat="1">
      <c r="A11" s="54" t="s">
        <v>164</v>
      </c>
      <c r="B11" s="98"/>
      <c r="C11" s="99">
        <v>1</v>
      </c>
      <c r="D11" s="99"/>
      <c r="E11" s="68" t="s">
        <v>531</v>
      </c>
      <c r="F11" s="68" t="s">
        <v>534</v>
      </c>
      <c r="G11" s="68" t="s">
        <v>534</v>
      </c>
      <c r="H11" s="68">
        <v>0</v>
      </c>
      <c r="I11" s="68" t="s">
        <v>535</v>
      </c>
      <c r="J11" s="68" t="s">
        <v>531</v>
      </c>
      <c r="K11" s="68">
        <v>10</v>
      </c>
      <c r="L11" s="68">
        <v>0.15646714322550867</v>
      </c>
      <c r="M11" s="68">
        <f t="shared" si="0"/>
        <v>0.25012601574108062</v>
      </c>
      <c r="N11" s="68">
        <v>131</v>
      </c>
      <c r="O11" s="47" t="s">
        <v>77</v>
      </c>
      <c r="P11" s="68">
        <v>3952.81</v>
      </c>
      <c r="Q11" s="68">
        <v>35.165010000000002</v>
      </c>
      <c r="R11" s="68">
        <v>-123.01246999999999</v>
      </c>
      <c r="S11" s="69">
        <v>39064.981423611112</v>
      </c>
      <c r="T11" s="70">
        <f t="shared" si="1"/>
        <v>39064.981423611112</v>
      </c>
      <c r="U11" s="4" t="str">
        <f t="shared" si="2"/>
        <v>Dec-06</v>
      </c>
      <c r="V11" s="4" t="str">
        <f t="shared" si="3"/>
        <v>2006</v>
      </c>
      <c r="W11" s="12" t="s">
        <v>25</v>
      </c>
      <c r="X11" s="12" t="s">
        <v>65</v>
      </c>
      <c r="Y11" s="12" t="s">
        <v>64</v>
      </c>
      <c r="Z11" s="12" t="s">
        <v>79</v>
      </c>
      <c r="AA11" s="12" t="s">
        <v>78</v>
      </c>
      <c r="AB11" s="12" t="s">
        <v>77</v>
      </c>
      <c r="AC11" s="12"/>
      <c r="AD11" s="68" t="s">
        <v>163</v>
      </c>
      <c r="AE11" s="68" t="s">
        <v>158</v>
      </c>
      <c r="AF11" s="68" t="s">
        <v>42</v>
      </c>
      <c r="AG11" s="68">
        <v>1067</v>
      </c>
      <c r="AH11" s="68">
        <v>4126223</v>
      </c>
      <c r="AI11" s="68" t="s">
        <v>20</v>
      </c>
      <c r="AJ11" s="68">
        <f t="shared" si="4"/>
        <v>1</v>
      </c>
      <c r="AK11" s="100">
        <f t="shared" si="5"/>
        <v>0.55767361111111113</v>
      </c>
      <c r="AL11" s="101" t="e">
        <f>VLOOKUP(AG11,#REF!,2,FALSE)</f>
        <v>#REF!</v>
      </c>
      <c r="AM11" s="101" t="e">
        <f>VLOOKUP(AG11,#REF!,3,FALSE)</f>
        <v>#REF!</v>
      </c>
      <c r="AN11" s="100" t="e">
        <f t="shared" ca="1" si="6"/>
        <v>#REF!</v>
      </c>
      <c r="AO11" s="100" t="e">
        <f t="shared" ca="1" si="7"/>
        <v>#REF!</v>
      </c>
      <c r="AP11" s="68" t="e">
        <f t="shared" ca="1" si="8"/>
        <v>#REF!</v>
      </c>
      <c r="AQ11" s="36" t="e">
        <f>VLOOKUP(U11,#REF!,3,FALSE)</f>
        <v>#REF!</v>
      </c>
      <c r="AR11" s="68" t="e">
        <f t="shared" ca="1" si="9"/>
        <v>#REF!</v>
      </c>
      <c r="AS11" s="6" t="e">
        <f>VLOOKUP(V11,#REF!,3)</f>
        <v>#REF!</v>
      </c>
      <c r="AT11" s="6" t="e">
        <f>VLOOKUP(U11,#REF!,2)</f>
        <v>#REF!</v>
      </c>
      <c r="AU11" s="6" t="e">
        <f>VLOOKUP(V11,#REF!,2)</f>
        <v>#REF!</v>
      </c>
      <c r="AV11" s="6" t="e">
        <f t="shared" si="10"/>
        <v>#REF!</v>
      </c>
      <c r="AW11" s="6" t="e">
        <f t="shared" si="11"/>
        <v>#REF!</v>
      </c>
      <c r="AX11" s="6" t="e">
        <f>VLOOKUP(U11,#REF!,4)</f>
        <v>#REF!</v>
      </c>
      <c r="AY11" s="6" t="e">
        <f>VLOOKUP(V11,#REF!,4)</f>
        <v>#REF!</v>
      </c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</row>
    <row r="12" spans="1:151" s="6" customFormat="1">
      <c r="A12" s="53" t="s">
        <v>102</v>
      </c>
      <c r="B12" s="14" t="s">
        <v>539</v>
      </c>
      <c r="C12" s="97">
        <v>1</v>
      </c>
      <c r="D12" s="97" t="s">
        <v>543</v>
      </c>
      <c r="E12" s="57"/>
      <c r="F12" s="57"/>
      <c r="G12" s="57"/>
      <c r="H12" s="57"/>
      <c r="I12" s="57"/>
      <c r="J12" s="57"/>
      <c r="K12" s="57"/>
      <c r="L12" s="57"/>
      <c r="M12" s="57" t="str">
        <f t="shared" si="0"/>
        <v/>
      </c>
      <c r="N12" s="71">
        <v>131</v>
      </c>
      <c r="O12" s="46" t="s">
        <v>43</v>
      </c>
      <c r="P12" s="57">
        <v>3952.49</v>
      </c>
      <c r="Q12" s="57">
        <v>35.165018000000003</v>
      </c>
      <c r="R12" s="57">
        <v>-123.01247499999999</v>
      </c>
      <c r="S12" s="66">
        <v>39064.981469907405</v>
      </c>
      <c r="T12" s="67">
        <f t="shared" si="1"/>
        <v>39064.981469907405</v>
      </c>
      <c r="U12" s="6" t="str">
        <f t="shared" si="2"/>
        <v>Dec-06</v>
      </c>
      <c r="V12" s="6" t="str">
        <f t="shared" si="3"/>
        <v>2006</v>
      </c>
      <c r="W12" s="10" t="s">
        <v>25</v>
      </c>
      <c r="X12" s="10" t="s">
        <v>27</v>
      </c>
      <c r="Y12" s="10" t="s">
        <v>22</v>
      </c>
      <c r="Z12" s="10" t="s">
        <v>44</v>
      </c>
      <c r="AA12" s="10" t="s">
        <v>43</v>
      </c>
      <c r="AB12" s="10"/>
      <c r="AC12" s="10"/>
      <c r="AD12" s="57" t="s">
        <v>166</v>
      </c>
      <c r="AE12" s="57" t="s">
        <v>158</v>
      </c>
      <c r="AF12" s="57" t="s">
        <v>42</v>
      </c>
      <c r="AG12" s="57">
        <v>1067</v>
      </c>
      <c r="AH12" s="57">
        <v>4130120</v>
      </c>
      <c r="AI12" s="57" t="s">
        <v>20</v>
      </c>
      <c r="AJ12" s="57">
        <f t="shared" si="4"/>
        <v>0</v>
      </c>
      <c r="AK12" s="89">
        <f t="shared" si="5"/>
        <v>0.5577199074074074</v>
      </c>
      <c r="AL12" s="90" t="e">
        <f>VLOOKUP(AG12,#REF!,2,FALSE)</f>
        <v>#REF!</v>
      </c>
      <c r="AM12" s="90" t="e">
        <f>VLOOKUP(AG12,#REF!,3,FALSE)</f>
        <v>#REF!</v>
      </c>
      <c r="AN12" s="89" t="e">
        <f t="shared" ca="1" si="6"/>
        <v>#REF!</v>
      </c>
      <c r="AO12" s="89" t="e">
        <f t="shared" ca="1" si="7"/>
        <v>#REF!</v>
      </c>
      <c r="AP12" s="57" t="e">
        <f t="shared" ca="1" si="8"/>
        <v>#REF!</v>
      </c>
      <c r="AQ12" s="32" t="e">
        <f>VLOOKUP(U12,#REF!,3,FALSE)</f>
        <v>#REF!</v>
      </c>
      <c r="AR12" s="57" t="e">
        <f t="shared" ca="1" si="9"/>
        <v>#REF!</v>
      </c>
      <c r="AS12" s="6" t="e">
        <f>VLOOKUP(V12,#REF!,3)</f>
        <v>#REF!</v>
      </c>
      <c r="AT12" s="6" t="e">
        <f>VLOOKUP(U12,#REF!,2)</f>
        <v>#REF!</v>
      </c>
      <c r="AU12" s="6" t="e">
        <f>VLOOKUP(V12,#REF!,2)</f>
        <v>#REF!</v>
      </c>
      <c r="AV12" s="6" t="str">
        <f t="shared" si="10"/>
        <v/>
      </c>
      <c r="AW12" s="6" t="str">
        <f t="shared" si="11"/>
        <v/>
      </c>
      <c r="AX12" s="6" t="e">
        <f>VLOOKUP(U12,#REF!,4)</f>
        <v>#REF!</v>
      </c>
      <c r="AY12" s="6" t="e">
        <f>VLOOKUP(V12,#REF!,4)</f>
        <v>#REF!</v>
      </c>
    </row>
    <row r="13" spans="1:151" s="6" customFormat="1">
      <c r="A13" s="53" t="s">
        <v>140</v>
      </c>
      <c r="B13" s="14" t="s">
        <v>539</v>
      </c>
      <c r="C13" s="97">
        <v>4</v>
      </c>
      <c r="D13" s="97" t="s">
        <v>543</v>
      </c>
      <c r="E13" s="57"/>
      <c r="F13" s="57"/>
      <c r="G13" s="57"/>
      <c r="H13" s="57"/>
      <c r="I13" s="57"/>
      <c r="J13" s="57"/>
      <c r="K13" s="57"/>
      <c r="L13" s="57"/>
      <c r="M13" s="57" t="str">
        <f t="shared" si="0"/>
        <v/>
      </c>
      <c r="N13" s="71">
        <v>131</v>
      </c>
      <c r="O13" s="46" t="s">
        <v>27</v>
      </c>
      <c r="P13" s="57">
        <v>3952.49</v>
      </c>
      <c r="Q13" s="57">
        <v>35.165018000000003</v>
      </c>
      <c r="R13" s="57">
        <v>-123.01247499999999</v>
      </c>
      <c r="S13" s="66">
        <v>39064.981469907405</v>
      </c>
      <c r="T13" s="67">
        <f t="shared" si="1"/>
        <v>39064.981469907405</v>
      </c>
      <c r="U13" s="6" t="str">
        <f t="shared" si="2"/>
        <v>Dec-06</v>
      </c>
      <c r="V13" s="6" t="str">
        <f t="shared" si="3"/>
        <v>2006</v>
      </c>
      <c r="W13" s="10" t="s">
        <v>25</v>
      </c>
      <c r="X13" s="10" t="s">
        <v>27</v>
      </c>
      <c r="Y13" s="10"/>
      <c r="Z13" s="10"/>
      <c r="AA13" s="10"/>
      <c r="AB13" s="10"/>
      <c r="AC13" s="10"/>
      <c r="AD13" s="57" t="s">
        <v>166</v>
      </c>
      <c r="AE13" s="57" t="s">
        <v>158</v>
      </c>
      <c r="AF13" s="57" t="s">
        <v>42</v>
      </c>
      <c r="AG13" s="57">
        <v>1067</v>
      </c>
      <c r="AH13" s="57">
        <v>4130119</v>
      </c>
      <c r="AI13" s="57" t="s">
        <v>20</v>
      </c>
      <c r="AJ13" s="57">
        <f t="shared" si="4"/>
        <v>0</v>
      </c>
      <c r="AK13" s="89">
        <f t="shared" si="5"/>
        <v>0.5577199074074074</v>
      </c>
      <c r="AL13" s="90" t="e">
        <f>VLOOKUP(AG13,#REF!,2,FALSE)</f>
        <v>#REF!</v>
      </c>
      <c r="AM13" s="90" t="e">
        <f>VLOOKUP(AG13,#REF!,3,FALSE)</f>
        <v>#REF!</v>
      </c>
      <c r="AN13" s="89" t="e">
        <f t="shared" ca="1" si="6"/>
        <v>#REF!</v>
      </c>
      <c r="AO13" s="89" t="e">
        <f t="shared" ca="1" si="7"/>
        <v>#REF!</v>
      </c>
      <c r="AP13" s="57" t="e">
        <f t="shared" ca="1" si="8"/>
        <v>#REF!</v>
      </c>
      <c r="AQ13" s="32" t="e">
        <f>VLOOKUP(U13,#REF!,3,FALSE)</f>
        <v>#REF!</v>
      </c>
      <c r="AR13" s="57" t="e">
        <f t="shared" ca="1" si="9"/>
        <v>#REF!</v>
      </c>
      <c r="AS13" s="6" t="e">
        <f>VLOOKUP(V13,#REF!,3)</f>
        <v>#REF!</v>
      </c>
      <c r="AT13" s="6" t="e">
        <f>VLOOKUP(U13,#REF!,2)</f>
        <v>#REF!</v>
      </c>
      <c r="AU13" s="6" t="e">
        <f>VLOOKUP(V13,#REF!,2)</f>
        <v>#REF!</v>
      </c>
      <c r="AV13" s="6" t="str">
        <f t="shared" si="10"/>
        <v/>
      </c>
      <c r="AW13" s="6" t="str">
        <f t="shared" si="11"/>
        <v/>
      </c>
      <c r="AX13" s="6" t="e">
        <f>VLOOKUP(U13,#REF!,4)</f>
        <v>#REF!</v>
      </c>
      <c r="AY13" s="6" t="e">
        <f>VLOOKUP(V13,#REF!,4)</f>
        <v>#REF!</v>
      </c>
    </row>
    <row r="14" spans="1:151" s="6" customFormat="1">
      <c r="A14" s="54" t="s">
        <v>165</v>
      </c>
      <c r="B14" s="98"/>
      <c r="C14" s="99">
        <v>1</v>
      </c>
      <c r="D14" s="99"/>
      <c r="E14" s="68" t="s">
        <v>531</v>
      </c>
      <c r="F14" s="68" t="s">
        <v>534</v>
      </c>
      <c r="G14" s="68" t="s">
        <v>534</v>
      </c>
      <c r="H14" s="68">
        <v>0</v>
      </c>
      <c r="I14" s="68" t="s">
        <v>535</v>
      </c>
      <c r="J14" s="68" t="s">
        <v>531</v>
      </c>
      <c r="K14" s="68">
        <v>10</v>
      </c>
      <c r="L14" s="68">
        <v>9.3658872515571936E-2</v>
      </c>
      <c r="M14" s="68">
        <f t="shared" si="0"/>
        <v>0.25012601574108062</v>
      </c>
      <c r="N14" s="68">
        <v>131</v>
      </c>
      <c r="O14" s="47" t="s">
        <v>77</v>
      </c>
      <c r="P14" s="68">
        <v>3952.49</v>
      </c>
      <c r="Q14" s="68">
        <v>35.165018000000003</v>
      </c>
      <c r="R14" s="68">
        <v>-123.01247499999999</v>
      </c>
      <c r="S14" s="69">
        <v>39064.981469907405</v>
      </c>
      <c r="T14" s="70">
        <f t="shared" si="1"/>
        <v>39064.981469907405</v>
      </c>
      <c r="U14" s="4" t="str">
        <f t="shared" si="2"/>
        <v>Dec-06</v>
      </c>
      <c r="V14" s="4" t="str">
        <f t="shared" si="3"/>
        <v>2006</v>
      </c>
      <c r="W14" s="12" t="s">
        <v>25</v>
      </c>
      <c r="X14" s="12" t="s">
        <v>65</v>
      </c>
      <c r="Y14" s="12" t="s">
        <v>64</v>
      </c>
      <c r="Z14" s="12" t="s">
        <v>79</v>
      </c>
      <c r="AA14" s="12" t="s">
        <v>78</v>
      </c>
      <c r="AB14" s="12" t="s">
        <v>77</v>
      </c>
      <c r="AC14" s="12"/>
      <c r="AD14" s="68" t="s">
        <v>166</v>
      </c>
      <c r="AE14" s="68" t="s">
        <v>158</v>
      </c>
      <c r="AF14" s="68" t="s">
        <v>42</v>
      </c>
      <c r="AG14" s="68">
        <v>1067</v>
      </c>
      <c r="AH14" s="68">
        <v>4126225</v>
      </c>
      <c r="AI14" s="68" t="s">
        <v>20</v>
      </c>
      <c r="AJ14" s="68">
        <f t="shared" si="4"/>
        <v>1</v>
      </c>
      <c r="AK14" s="100">
        <f t="shared" si="5"/>
        <v>0.5577199074074074</v>
      </c>
      <c r="AL14" s="101" t="e">
        <f>VLOOKUP(AG14,#REF!,2,FALSE)</f>
        <v>#REF!</v>
      </c>
      <c r="AM14" s="101" t="e">
        <f>VLOOKUP(AG14,#REF!,3,FALSE)</f>
        <v>#REF!</v>
      </c>
      <c r="AN14" s="100" t="e">
        <f t="shared" ca="1" si="6"/>
        <v>#REF!</v>
      </c>
      <c r="AO14" s="100" t="e">
        <f t="shared" ca="1" si="7"/>
        <v>#REF!</v>
      </c>
      <c r="AP14" s="68" t="e">
        <f t="shared" ca="1" si="8"/>
        <v>#REF!</v>
      </c>
      <c r="AQ14" s="36" t="e">
        <f>VLOOKUP(U14,#REF!,3,FALSE)</f>
        <v>#REF!</v>
      </c>
      <c r="AR14" s="68" t="e">
        <f t="shared" ca="1" si="9"/>
        <v>#REF!</v>
      </c>
      <c r="AS14" s="6" t="e">
        <f>VLOOKUP(V14,#REF!,3)</f>
        <v>#REF!</v>
      </c>
      <c r="AT14" s="6" t="e">
        <f>VLOOKUP(U14,#REF!,2)</f>
        <v>#REF!</v>
      </c>
      <c r="AU14" s="6" t="e">
        <f>VLOOKUP(V14,#REF!,2)</f>
        <v>#REF!</v>
      </c>
      <c r="AV14" s="6" t="e">
        <f t="shared" si="10"/>
        <v>#REF!</v>
      </c>
      <c r="AW14" s="6" t="e">
        <f t="shared" si="11"/>
        <v>#REF!</v>
      </c>
      <c r="AX14" s="6" t="e">
        <f>VLOOKUP(U14,#REF!,4)</f>
        <v>#REF!</v>
      </c>
      <c r="AY14" s="6" t="e">
        <f>VLOOKUP(V14,#REF!,4)</f>
        <v>#REF!</v>
      </c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</row>
    <row r="15" spans="1:151" s="6" customFormat="1">
      <c r="A15" s="54" t="s">
        <v>167</v>
      </c>
      <c r="B15" s="98"/>
      <c r="C15" s="99">
        <v>1</v>
      </c>
      <c r="D15" s="99"/>
      <c r="E15" s="68" t="s">
        <v>531</v>
      </c>
      <c r="F15" s="68" t="s">
        <v>534</v>
      </c>
      <c r="G15" s="68" t="s">
        <v>531</v>
      </c>
      <c r="H15" s="68">
        <v>0</v>
      </c>
      <c r="I15" s="68" t="s">
        <v>533</v>
      </c>
      <c r="J15" s="68" t="s">
        <v>531</v>
      </c>
      <c r="K15" s="68">
        <v>11</v>
      </c>
      <c r="L15" s="68">
        <v>8.2868496838355551E-2</v>
      </c>
      <c r="M15" s="68">
        <f t="shared" si="0"/>
        <v>0.69194976490518423</v>
      </c>
      <c r="N15" s="68">
        <v>133</v>
      </c>
      <c r="O15" s="47" t="s">
        <v>77</v>
      </c>
      <c r="P15" s="68">
        <v>3952.64</v>
      </c>
      <c r="Q15" s="68">
        <v>35.165188000000001</v>
      </c>
      <c r="R15" s="68">
        <v>-123.01248699999999</v>
      </c>
      <c r="S15" s="69">
        <v>39064.983055555553</v>
      </c>
      <c r="T15" s="70">
        <f t="shared" si="1"/>
        <v>39064.983055555553</v>
      </c>
      <c r="U15" s="4" t="str">
        <f t="shared" si="2"/>
        <v>Dec-06</v>
      </c>
      <c r="V15" s="4" t="str">
        <f t="shared" si="3"/>
        <v>2006</v>
      </c>
      <c r="W15" s="12" t="s">
        <v>25</v>
      </c>
      <c r="X15" s="12" t="s">
        <v>65</v>
      </c>
      <c r="Y15" s="12" t="s">
        <v>64</v>
      </c>
      <c r="Z15" s="12" t="s">
        <v>79</v>
      </c>
      <c r="AA15" s="12" t="s">
        <v>78</v>
      </c>
      <c r="AB15" s="12" t="s">
        <v>77</v>
      </c>
      <c r="AC15" s="12"/>
      <c r="AD15" s="68" t="s">
        <v>168</v>
      </c>
      <c r="AE15" s="68" t="s">
        <v>158</v>
      </c>
      <c r="AF15" s="68" t="s">
        <v>42</v>
      </c>
      <c r="AG15" s="68">
        <v>1067</v>
      </c>
      <c r="AH15" s="68">
        <v>4126255</v>
      </c>
      <c r="AI15" s="68" t="s">
        <v>20</v>
      </c>
      <c r="AJ15" s="68">
        <f t="shared" si="4"/>
        <v>1</v>
      </c>
      <c r="AK15" s="100">
        <f t="shared" si="5"/>
        <v>0.56313657407407403</v>
      </c>
      <c r="AL15" s="101" t="e">
        <f>VLOOKUP(AG15,#REF!,2,FALSE)</f>
        <v>#REF!</v>
      </c>
      <c r="AM15" s="101" t="e">
        <f>VLOOKUP(AG15,#REF!,3,FALSE)</f>
        <v>#REF!</v>
      </c>
      <c r="AN15" s="100" t="e">
        <f t="shared" ca="1" si="6"/>
        <v>#REF!</v>
      </c>
      <c r="AO15" s="100" t="e">
        <f t="shared" ca="1" si="7"/>
        <v>#REF!</v>
      </c>
      <c r="AP15" s="68" t="e">
        <f t="shared" ca="1" si="8"/>
        <v>#REF!</v>
      </c>
      <c r="AQ15" s="36" t="e">
        <f>VLOOKUP(U15,#REF!,3,FALSE)</f>
        <v>#REF!</v>
      </c>
      <c r="AR15" s="68" t="e">
        <f t="shared" ca="1" si="9"/>
        <v>#REF!</v>
      </c>
      <c r="AS15" s="6" t="e">
        <f>VLOOKUP(V15,#REF!,3)</f>
        <v>#REF!</v>
      </c>
      <c r="AT15" s="6" t="e">
        <f>VLOOKUP(U15,#REF!,2)</f>
        <v>#REF!</v>
      </c>
      <c r="AU15" s="6" t="e">
        <f>VLOOKUP(V15,#REF!,2)</f>
        <v>#REF!</v>
      </c>
      <c r="AV15" s="6" t="e">
        <f t="shared" si="10"/>
        <v>#REF!</v>
      </c>
      <c r="AW15" s="6" t="e">
        <f t="shared" si="11"/>
        <v>#REF!</v>
      </c>
      <c r="AX15" s="6" t="e">
        <f>VLOOKUP(U15,#REF!,4)</f>
        <v>#REF!</v>
      </c>
      <c r="AY15" s="6" t="e">
        <f>VLOOKUP(V15,#REF!,4)</f>
        <v>#REF!</v>
      </c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</row>
    <row r="16" spans="1:151" s="6" customFormat="1">
      <c r="A16" s="53" t="s">
        <v>162</v>
      </c>
      <c r="B16" s="14" t="s">
        <v>539</v>
      </c>
      <c r="C16" s="97">
        <v>3</v>
      </c>
      <c r="D16" s="97" t="s">
        <v>535</v>
      </c>
      <c r="E16" s="57"/>
      <c r="F16" s="57"/>
      <c r="G16" s="57"/>
      <c r="H16" s="57"/>
      <c r="I16" s="57"/>
      <c r="J16" s="57"/>
      <c r="K16" s="57"/>
      <c r="L16" s="57"/>
      <c r="M16" s="57" t="str">
        <f t="shared" si="0"/>
        <v/>
      </c>
      <c r="N16" s="71">
        <v>133</v>
      </c>
      <c r="O16" s="46" t="s">
        <v>80</v>
      </c>
      <c r="P16" s="57">
        <v>3952.64</v>
      </c>
      <c r="Q16" s="57">
        <v>35.165188000000001</v>
      </c>
      <c r="R16" s="57">
        <v>-123.01248699999999</v>
      </c>
      <c r="S16" s="66">
        <v>39064.983055555553</v>
      </c>
      <c r="T16" s="67">
        <f t="shared" si="1"/>
        <v>39064.983055555553</v>
      </c>
      <c r="U16" s="6" t="str">
        <f t="shared" si="2"/>
        <v>Dec-06</v>
      </c>
      <c r="V16" s="6" t="str">
        <f t="shared" si="3"/>
        <v>2006</v>
      </c>
      <c r="W16" s="10" t="s">
        <v>25</v>
      </c>
      <c r="X16" s="10" t="s">
        <v>27</v>
      </c>
      <c r="Y16" s="10" t="s">
        <v>22</v>
      </c>
      <c r="Z16" s="10" t="s">
        <v>44</v>
      </c>
      <c r="AA16" s="10" t="s">
        <v>48</v>
      </c>
      <c r="AB16" s="10" t="s">
        <v>49</v>
      </c>
      <c r="AC16" s="10" t="s">
        <v>80</v>
      </c>
      <c r="AD16" s="57" t="s">
        <v>170</v>
      </c>
      <c r="AE16" s="57" t="s">
        <v>158</v>
      </c>
      <c r="AF16" s="57" t="s">
        <v>42</v>
      </c>
      <c r="AG16" s="57">
        <v>1067</v>
      </c>
      <c r="AH16" s="57">
        <v>4128151</v>
      </c>
      <c r="AI16" s="57" t="s">
        <v>20</v>
      </c>
      <c r="AJ16" s="57">
        <f t="shared" si="4"/>
        <v>0</v>
      </c>
      <c r="AK16" s="89">
        <f t="shared" si="5"/>
        <v>0.56315972222222221</v>
      </c>
      <c r="AL16" s="90" t="e">
        <f>VLOOKUP(AG16,#REF!,2,FALSE)</f>
        <v>#REF!</v>
      </c>
      <c r="AM16" s="90" t="e">
        <f>VLOOKUP(AG16,#REF!,3,FALSE)</f>
        <v>#REF!</v>
      </c>
      <c r="AN16" s="89" t="e">
        <f t="shared" ca="1" si="6"/>
        <v>#REF!</v>
      </c>
      <c r="AO16" s="89" t="e">
        <f t="shared" ca="1" si="7"/>
        <v>#REF!</v>
      </c>
      <c r="AP16" s="57" t="e">
        <f t="shared" ca="1" si="8"/>
        <v>#REF!</v>
      </c>
      <c r="AQ16" s="32" t="e">
        <f>VLOOKUP(U16,#REF!,3,FALSE)</f>
        <v>#REF!</v>
      </c>
      <c r="AR16" s="57" t="e">
        <f t="shared" ca="1" si="9"/>
        <v>#REF!</v>
      </c>
      <c r="AS16" s="6" t="e">
        <f>VLOOKUP(V16,#REF!,3)</f>
        <v>#REF!</v>
      </c>
      <c r="AT16" s="6" t="e">
        <f>VLOOKUP(U16,#REF!,2)</f>
        <v>#REF!</v>
      </c>
      <c r="AU16" s="6" t="e">
        <f>VLOOKUP(V16,#REF!,2)</f>
        <v>#REF!</v>
      </c>
      <c r="AV16" s="6" t="str">
        <f t="shared" si="10"/>
        <v/>
      </c>
      <c r="AW16" s="6" t="str">
        <f t="shared" si="11"/>
        <v/>
      </c>
      <c r="AX16" s="6" t="e">
        <f>VLOOKUP(U16,#REF!,4)</f>
        <v>#REF!</v>
      </c>
      <c r="AY16" s="6" t="e">
        <f>VLOOKUP(V16,#REF!,4)</f>
        <v>#REF!</v>
      </c>
    </row>
    <row r="17" spans="1:151" s="6" customFormat="1">
      <c r="A17" s="53" t="s">
        <v>19</v>
      </c>
      <c r="B17" s="14" t="s">
        <v>539</v>
      </c>
      <c r="C17" s="97">
        <v>1</v>
      </c>
      <c r="D17" s="97" t="s">
        <v>535</v>
      </c>
      <c r="E17" s="57"/>
      <c r="F17" s="57"/>
      <c r="G17" s="57"/>
      <c r="H17" s="57"/>
      <c r="I17" s="57"/>
      <c r="J17" s="57"/>
      <c r="K17" s="57"/>
      <c r="L17" s="57"/>
      <c r="M17" s="57" t="str">
        <f t="shared" si="0"/>
        <v/>
      </c>
      <c r="N17" s="71">
        <v>133</v>
      </c>
      <c r="O17" s="46" t="s">
        <v>73</v>
      </c>
      <c r="P17" s="57">
        <v>3952.64</v>
      </c>
      <c r="Q17" s="57">
        <v>35.165188000000001</v>
      </c>
      <c r="R17" s="57">
        <v>-123.01248699999999</v>
      </c>
      <c r="S17" s="66">
        <v>39064.983055555553</v>
      </c>
      <c r="T17" s="67">
        <f t="shared" si="1"/>
        <v>39064.983055555553</v>
      </c>
      <c r="U17" s="6" t="str">
        <f t="shared" si="2"/>
        <v>Dec-06</v>
      </c>
      <c r="V17" s="6" t="str">
        <f t="shared" si="3"/>
        <v>2006</v>
      </c>
      <c r="W17" s="10" t="s">
        <v>25</v>
      </c>
      <c r="X17" s="10" t="s">
        <v>27</v>
      </c>
      <c r="Y17" s="10" t="s">
        <v>74</v>
      </c>
      <c r="Z17" s="10" t="s">
        <v>76</v>
      </c>
      <c r="AA17" s="10" t="s">
        <v>75</v>
      </c>
      <c r="AB17" s="10"/>
      <c r="AC17" s="10" t="s">
        <v>73</v>
      </c>
      <c r="AD17" s="57" t="s">
        <v>170</v>
      </c>
      <c r="AE17" s="57" t="s">
        <v>158</v>
      </c>
      <c r="AF17" s="57" t="s">
        <v>42</v>
      </c>
      <c r="AG17" s="57">
        <v>1067</v>
      </c>
      <c r="AH17" s="57">
        <v>4128153</v>
      </c>
      <c r="AI17" s="57" t="s">
        <v>20</v>
      </c>
      <c r="AJ17" s="57">
        <f t="shared" si="4"/>
        <v>0</v>
      </c>
      <c r="AK17" s="89">
        <f t="shared" si="5"/>
        <v>0.56315972222222221</v>
      </c>
      <c r="AL17" s="90" t="e">
        <f>VLOOKUP(AG17,#REF!,2,FALSE)</f>
        <v>#REF!</v>
      </c>
      <c r="AM17" s="90" t="e">
        <f>VLOOKUP(AG17,#REF!,3,FALSE)</f>
        <v>#REF!</v>
      </c>
      <c r="AN17" s="89" t="e">
        <f t="shared" ca="1" si="6"/>
        <v>#REF!</v>
      </c>
      <c r="AO17" s="89" t="e">
        <f t="shared" ca="1" si="7"/>
        <v>#REF!</v>
      </c>
      <c r="AP17" s="57" t="e">
        <f t="shared" ca="1" si="8"/>
        <v>#REF!</v>
      </c>
      <c r="AQ17" s="32" t="e">
        <f>VLOOKUP(U17,#REF!,3,FALSE)</f>
        <v>#REF!</v>
      </c>
      <c r="AR17" s="57" t="e">
        <f t="shared" ca="1" si="9"/>
        <v>#REF!</v>
      </c>
      <c r="AS17" s="6" t="e">
        <f>VLOOKUP(V17,#REF!,3)</f>
        <v>#REF!</v>
      </c>
      <c r="AT17" s="6" t="e">
        <f>VLOOKUP(U17,#REF!,2)</f>
        <v>#REF!</v>
      </c>
      <c r="AU17" s="6" t="e">
        <f>VLOOKUP(V17,#REF!,2)</f>
        <v>#REF!</v>
      </c>
      <c r="AV17" s="6" t="str">
        <f t="shared" si="10"/>
        <v/>
      </c>
      <c r="AW17" s="6" t="str">
        <f t="shared" si="11"/>
        <v/>
      </c>
      <c r="AX17" s="6" t="e">
        <f>VLOOKUP(U17,#REF!,4)</f>
        <v>#REF!</v>
      </c>
      <c r="AY17" s="6" t="e">
        <f>VLOOKUP(V17,#REF!,4)</f>
        <v>#REF!</v>
      </c>
    </row>
    <row r="18" spans="1:151" s="6" customFormat="1">
      <c r="A18" s="53" t="s">
        <v>19</v>
      </c>
      <c r="B18" s="14" t="s">
        <v>539</v>
      </c>
      <c r="C18" s="97">
        <v>1</v>
      </c>
      <c r="D18" s="97" t="s">
        <v>535</v>
      </c>
      <c r="E18" s="57"/>
      <c r="F18" s="57"/>
      <c r="G18" s="57"/>
      <c r="H18" s="57"/>
      <c r="I18" s="57"/>
      <c r="J18" s="57"/>
      <c r="K18" s="57"/>
      <c r="L18" s="57"/>
      <c r="M18" s="57" t="str">
        <f t="shared" si="0"/>
        <v/>
      </c>
      <c r="N18" s="71">
        <v>133</v>
      </c>
      <c r="O18" s="46" t="s">
        <v>103</v>
      </c>
      <c r="P18" s="57">
        <v>3952.64</v>
      </c>
      <c r="Q18" s="57">
        <v>35.165188000000001</v>
      </c>
      <c r="R18" s="57">
        <v>-123.01248699999999</v>
      </c>
      <c r="S18" s="66">
        <v>39064.983055555553</v>
      </c>
      <c r="T18" s="67">
        <f t="shared" si="1"/>
        <v>39064.983055555553</v>
      </c>
      <c r="U18" s="6" t="str">
        <f t="shared" si="2"/>
        <v>Dec-06</v>
      </c>
      <c r="V18" s="6" t="str">
        <f t="shared" si="3"/>
        <v>2006</v>
      </c>
      <c r="W18" s="10" t="s">
        <v>25</v>
      </c>
      <c r="X18" s="10" t="s">
        <v>108</v>
      </c>
      <c r="Y18" s="10" t="s">
        <v>104</v>
      </c>
      <c r="Z18" s="10" t="s">
        <v>107</v>
      </c>
      <c r="AA18" s="10" t="s">
        <v>105</v>
      </c>
      <c r="AB18" s="10" t="s">
        <v>106</v>
      </c>
      <c r="AC18" s="10" t="s">
        <v>103</v>
      </c>
      <c r="AD18" s="57" t="s">
        <v>170</v>
      </c>
      <c r="AE18" s="57" t="s">
        <v>158</v>
      </c>
      <c r="AF18" s="57" t="s">
        <v>42</v>
      </c>
      <c r="AG18" s="57">
        <v>1067</v>
      </c>
      <c r="AH18" s="57">
        <v>4128152</v>
      </c>
      <c r="AI18" s="57" t="s">
        <v>20</v>
      </c>
      <c r="AJ18" s="57">
        <f t="shared" si="4"/>
        <v>0</v>
      </c>
      <c r="AK18" s="89">
        <f t="shared" si="5"/>
        <v>0.56315972222222221</v>
      </c>
      <c r="AL18" s="90" t="e">
        <f>VLOOKUP(AG18,#REF!,2,FALSE)</f>
        <v>#REF!</v>
      </c>
      <c r="AM18" s="90" t="e">
        <f>VLOOKUP(AG18,#REF!,3,FALSE)</f>
        <v>#REF!</v>
      </c>
      <c r="AN18" s="89" t="e">
        <f t="shared" ca="1" si="6"/>
        <v>#REF!</v>
      </c>
      <c r="AO18" s="89" t="e">
        <f t="shared" ca="1" si="7"/>
        <v>#REF!</v>
      </c>
      <c r="AP18" s="57" t="e">
        <f t="shared" ca="1" si="8"/>
        <v>#REF!</v>
      </c>
      <c r="AQ18" s="32" t="e">
        <f>VLOOKUP(U18,#REF!,3,FALSE)</f>
        <v>#REF!</v>
      </c>
      <c r="AR18" s="57" t="e">
        <f t="shared" ca="1" si="9"/>
        <v>#REF!</v>
      </c>
      <c r="AS18" s="6" t="e">
        <f>VLOOKUP(V18,#REF!,3)</f>
        <v>#REF!</v>
      </c>
      <c r="AT18" s="6" t="e">
        <f>VLOOKUP(U18,#REF!,2)</f>
        <v>#REF!</v>
      </c>
      <c r="AU18" s="6" t="e">
        <f>VLOOKUP(V18,#REF!,2)</f>
        <v>#REF!</v>
      </c>
      <c r="AV18" s="6" t="str">
        <f t="shared" si="10"/>
        <v/>
      </c>
      <c r="AW18" s="6" t="str">
        <f t="shared" si="11"/>
        <v/>
      </c>
      <c r="AX18" s="6" t="e">
        <f>VLOOKUP(U18,#REF!,4)</f>
        <v>#REF!</v>
      </c>
      <c r="AY18" s="6" t="e">
        <f>VLOOKUP(V18,#REF!,4)</f>
        <v>#REF!</v>
      </c>
    </row>
    <row r="19" spans="1:151" s="6" customFormat="1">
      <c r="A19" s="53" t="s">
        <v>141</v>
      </c>
      <c r="B19" s="14" t="s">
        <v>541</v>
      </c>
      <c r="C19" s="97">
        <v>3</v>
      </c>
      <c r="D19" s="107" t="s">
        <v>543</v>
      </c>
      <c r="E19" s="57"/>
      <c r="F19" s="57"/>
      <c r="G19" s="57"/>
      <c r="H19" s="57"/>
      <c r="I19" s="57"/>
      <c r="J19" s="57"/>
      <c r="K19" s="57"/>
      <c r="L19" s="57"/>
      <c r="M19" s="57" t="str">
        <f t="shared" si="0"/>
        <v/>
      </c>
      <c r="N19" s="71">
        <v>133</v>
      </c>
      <c r="O19" s="46" t="s">
        <v>73</v>
      </c>
      <c r="P19" s="57">
        <v>3952.64</v>
      </c>
      <c r="Q19" s="57">
        <v>35.165188000000001</v>
      </c>
      <c r="R19" s="57">
        <v>-123.01248699999999</v>
      </c>
      <c r="S19" s="66">
        <v>39064.983055555553</v>
      </c>
      <c r="T19" s="67">
        <f t="shared" si="1"/>
        <v>39064.983055555553</v>
      </c>
      <c r="U19" s="6" t="str">
        <f t="shared" si="2"/>
        <v>Dec-06</v>
      </c>
      <c r="V19" s="6" t="str">
        <f t="shared" si="3"/>
        <v>2006</v>
      </c>
      <c r="W19" s="10" t="s">
        <v>25</v>
      </c>
      <c r="X19" s="10" t="s">
        <v>27</v>
      </c>
      <c r="Y19" s="10" t="s">
        <v>74</v>
      </c>
      <c r="Z19" s="10" t="s">
        <v>76</v>
      </c>
      <c r="AA19" s="10" t="s">
        <v>75</v>
      </c>
      <c r="AB19" s="10"/>
      <c r="AC19" s="10" t="s">
        <v>73</v>
      </c>
      <c r="AD19" s="57" t="s">
        <v>170</v>
      </c>
      <c r="AE19" s="57" t="s">
        <v>158</v>
      </c>
      <c r="AF19" s="57" t="s">
        <v>42</v>
      </c>
      <c r="AG19" s="57">
        <v>1067</v>
      </c>
      <c r="AH19" s="57">
        <v>4130122</v>
      </c>
      <c r="AI19" s="57" t="s">
        <v>20</v>
      </c>
      <c r="AJ19" s="57">
        <f t="shared" si="4"/>
        <v>0</v>
      </c>
      <c r="AK19" s="89">
        <f t="shared" si="5"/>
        <v>0.56315972222222221</v>
      </c>
      <c r="AL19" s="90" t="e">
        <f>VLOOKUP(AG19,#REF!,2,FALSE)</f>
        <v>#REF!</v>
      </c>
      <c r="AM19" s="90" t="e">
        <f>VLOOKUP(AG19,#REF!,3,FALSE)</f>
        <v>#REF!</v>
      </c>
      <c r="AN19" s="89" t="e">
        <f t="shared" ca="1" si="6"/>
        <v>#REF!</v>
      </c>
      <c r="AO19" s="89" t="e">
        <f t="shared" ca="1" si="7"/>
        <v>#REF!</v>
      </c>
      <c r="AP19" s="57" t="e">
        <f t="shared" ca="1" si="8"/>
        <v>#REF!</v>
      </c>
      <c r="AQ19" s="32" t="e">
        <f>VLOOKUP(U19,#REF!,3,FALSE)</f>
        <v>#REF!</v>
      </c>
      <c r="AR19" s="57" t="e">
        <f t="shared" ca="1" si="9"/>
        <v>#REF!</v>
      </c>
      <c r="AS19" s="6" t="e">
        <f>VLOOKUP(V19,#REF!,3)</f>
        <v>#REF!</v>
      </c>
      <c r="AT19" s="6" t="e">
        <f>VLOOKUP(U19,#REF!,2)</f>
        <v>#REF!</v>
      </c>
      <c r="AU19" s="6" t="e">
        <f>VLOOKUP(V19,#REF!,2)</f>
        <v>#REF!</v>
      </c>
      <c r="AV19" s="6" t="str">
        <f t="shared" si="10"/>
        <v/>
      </c>
      <c r="AW19" s="6" t="str">
        <f t="shared" si="11"/>
        <v/>
      </c>
      <c r="AX19" s="6" t="e">
        <f>VLOOKUP(U19,#REF!,4)</f>
        <v>#REF!</v>
      </c>
      <c r="AY19" s="6" t="e">
        <f>VLOOKUP(V19,#REF!,4)</f>
        <v>#REF!</v>
      </c>
    </row>
    <row r="20" spans="1:151" s="6" customFormat="1">
      <c r="A20" s="54" t="s">
        <v>169</v>
      </c>
      <c r="B20" s="98"/>
      <c r="C20" s="99">
        <v>1</v>
      </c>
      <c r="D20" s="99"/>
      <c r="E20" s="68" t="s">
        <v>531</v>
      </c>
      <c r="F20" s="68" t="s">
        <v>534</v>
      </c>
      <c r="G20" s="68" t="s">
        <v>531</v>
      </c>
      <c r="H20" s="68">
        <v>0</v>
      </c>
      <c r="I20" s="68" t="s">
        <v>533</v>
      </c>
      <c r="J20" s="68" t="s">
        <v>531</v>
      </c>
      <c r="K20" s="68">
        <v>11</v>
      </c>
      <c r="L20" s="68">
        <v>0.25791917970702893</v>
      </c>
      <c r="M20" s="68">
        <f t="shared" si="0"/>
        <v>0.69194976490518423</v>
      </c>
      <c r="N20" s="68">
        <v>133</v>
      </c>
      <c r="O20" s="47" t="s">
        <v>77</v>
      </c>
      <c r="P20" s="68">
        <v>3952.64</v>
      </c>
      <c r="Q20" s="68">
        <v>35.165188000000001</v>
      </c>
      <c r="R20" s="68">
        <v>-123.01248699999999</v>
      </c>
      <c r="S20" s="69">
        <v>39064.983055555553</v>
      </c>
      <c r="T20" s="70">
        <f t="shared" si="1"/>
        <v>39064.983055555553</v>
      </c>
      <c r="U20" s="4" t="str">
        <f t="shared" si="2"/>
        <v>Dec-06</v>
      </c>
      <c r="V20" s="4" t="str">
        <f t="shared" si="3"/>
        <v>2006</v>
      </c>
      <c r="W20" s="12" t="s">
        <v>25</v>
      </c>
      <c r="X20" s="12" t="s">
        <v>65</v>
      </c>
      <c r="Y20" s="12" t="s">
        <v>64</v>
      </c>
      <c r="Z20" s="12" t="s">
        <v>79</v>
      </c>
      <c r="AA20" s="12" t="s">
        <v>78</v>
      </c>
      <c r="AB20" s="12" t="s">
        <v>77</v>
      </c>
      <c r="AC20" s="12"/>
      <c r="AD20" s="68" t="s">
        <v>170</v>
      </c>
      <c r="AE20" s="68" t="s">
        <v>158</v>
      </c>
      <c r="AF20" s="68" t="s">
        <v>42</v>
      </c>
      <c r="AG20" s="68">
        <v>1067</v>
      </c>
      <c r="AH20" s="68">
        <v>4126257</v>
      </c>
      <c r="AI20" s="68" t="s">
        <v>20</v>
      </c>
      <c r="AJ20" s="68">
        <f t="shared" si="4"/>
        <v>1</v>
      </c>
      <c r="AK20" s="100">
        <f t="shared" si="5"/>
        <v>0.56315972222222221</v>
      </c>
      <c r="AL20" s="101" t="e">
        <f>VLOOKUP(AG20,#REF!,2,FALSE)</f>
        <v>#REF!</v>
      </c>
      <c r="AM20" s="101" t="e">
        <f>VLOOKUP(AG20,#REF!,3,FALSE)</f>
        <v>#REF!</v>
      </c>
      <c r="AN20" s="100" t="e">
        <f t="shared" ca="1" si="6"/>
        <v>#REF!</v>
      </c>
      <c r="AO20" s="100" t="e">
        <f t="shared" ca="1" si="7"/>
        <v>#REF!</v>
      </c>
      <c r="AP20" s="68" t="e">
        <f t="shared" ca="1" si="8"/>
        <v>#REF!</v>
      </c>
      <c r="AQ20" s="36" t="e">
        <f>VLOOKUP(U20,#REF!,3,FALSE)</f>
        <v>#REF!</v>
      </c>
      <c r="AR20" s="68" t="e">
        <f t="shared" ca="1" si="9"/>
        <v>#REF!</v>
      </c>
      <c r="AS20" s="6" t="e">
        <f>VLOOKUP(V20,#REF!,3)</f>
        <v>#REF!</v>
      </c>
      <c r="AT20" s="6" t="e">
        <f>VLOOKUP(U20,#REF!,2)</f>
        <v>#REF!</v>
      </c>
      <c r="AU20" s="6" t="e">
        <f>VLOOKUP(V20,#REF!,2)</f>
        <v>#REF!</v>
      </c>
      <c r="AV20" s="6" t="e">
        <f t="shared" si="10"/>
        <v>#REF!</v>
      </c>
      <c r="AW20" s="6" t="e">
        <f t="shared" si="11"/>
        <v>#REF!</v>
      </c>
      <c r="AX20" s="6" t="e">
        <f>VLOOKUP(U20,#REF!,4)</f>
        <v>#REF!</v>
      </c>
      <c r="AY20" s="6" t="e">
        <f>VLOOKUP(V20,#REF!,4)</f>
        <v>#REF!</v>
      </c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</row>
    <row r="21" spans="1:151" s="6" customFormat="1">
      <c r="A21" s="53" t="s">
        <v>19</v>
      </c>
      <c r="B21" s="14" t="s">
        <v>539</v>
      </c>
      <c r="C21" s="97">
        <v>1</v>
      </c>
      <c r="D21" s="97" t="s">
        <v>535</v>
      </c>
      <c r="E21" s="57"/>
      <c r="F21" s="57"/>
      <c r="G21" s="57"/>
      <c r="H21" s="57"/>
      <c r="I21" s="57"/>
      <c r="J21" s="57"/>
      <c r="K21" s="57"/>
      <c r="L21" s="57"/>
      <c r="M21" s="57" t="str">
        <f t="shared" si="0"/>
        <v/>
      </c>
      <c r="N21" s="71">
        <v>133</v>
      </c>
      <c r="O21" s="46" t="s">
        <v>47</v>
      </c>
      <c r="P21" s="57">
        <v>3952.64</v>
      </c>
      <c r="Q21" s="57">
        <v>35.165188000000001</v>
      </c>
      <c r="R21" s="57">
        <v>-123.01248699999999</v>
      </c>
      <c r="S21" s="66">
        <v>39064.983055555553</v>
      </c>
      <c r="T21" s="67">
        <f t="shared" si="1"/>
        <v>39064.983055555553</v>
      </c>
      <c r="U21" s="6" t="str">
        <f t="shared" si="2"/>
        <v>Dec-06</v>
      </c>
      <c r="V21" s="6" t="str">
        <f t="shared" si="3"/>
        <v>2006</v>
      </c>
      <c r="W21" s="10" t="s">
        <v>25</v>
      </c>
      <c r="X21" s="10" t="s">
        <v>27</v>
      </c>
      <c r="Y21" s="10" t="s">
        <v>22</v>
      </c>
      <c r="Z21" s="10" t="s">
        <v>44</v>
      </c>
      <c r="AA21" s="10" t="s">
        <v>48</v>
      </c>
      <c r="AB21" s="10" t="s">
        <v>49</v>
      </c>
      <c r="AC21" s="46" t="s">
        <v>47</v>
      </c>
      <c r="AD21" s="57" t="s">
        <v>172</v>
      </c>
      <c r="AE21" s="57" t="s">
        <v>158</v>
      </c>
      <c r="AF21" s="57" t="s">
        <v>42</v>
      </c>
      <c r="AG21" s="57">
        <v>1067</v>
      </c>
      <c r="AH21" s="57">
        <v>4130126</v>
      </c>
      <c r="AI21" s="57" t="s">
        <v>20</v>
      </c>
      <c r="AJ21" s="57">
        <f t="shared" si="4"/>
        <v>0</v>
      </c>
      <c r="AK21" s="89">
        <f t="shared" si="5"/>
        <v>0.56317129629629636</v>
      </c>
      <c r="AL21" s="90" t="e">
        <f>VLOOKUP(AG21,#REF!,2,FALSE)</f>
        <v>#REF!</v>
      </c>
      <c r="AM21" s="90" t="e">
        <f>VLOOKUP(AG21,#REF!,3,FALSE)</f>
        <v>#REF!</v>
      </c>
      <c r="AN21" s="89" t="e">
        <f t="shared" ca="1" si="6"/>
        <v>#REF!</v>
      </c>
      <c r="AO21" s="89" t="e">
        <f t="shared" ca="1" si="7"/>
        <v>#REF!</v>
      </c>
      <c r="AP21" s="57" t="e">
        <f t="shared" ca="1" si="8"/>
        <v>#REF!</v>
      </c>
      <c r="AQ21" s="32" t="e">
        <f>VLOOKUP(U21,#REF!,3,FALSE)</f>
        <v>#REF!</v>
      </c>
      <c r="AR21" s="57" t="e">
        <f t="shared" ca="1" si="9"/>
        <v>#REF!</v>
      </c>
      <c r="AS21" s="6" t="e">
        <f>VLOOKUP(V21,#REF!,3)</f>
        <v>#REF!</v>
      </c>
      <c r="AT21" s="6" t="e">
        <f>VLOOKUP(U21,#REF!,2)</f>
        <v>#REF!</v>
      </c>
      <c r="AU21" s="6" t="e">
        <f>VLOOKUP(V21,#REF!,2)</f>
        <v>#REF!</v>
      </c>
      <c r="AV21" s="6" t="str">
        <f t="shared" si="10"/>
        <v/>
      </c>
      <c r="AW21" s="6" t="str">
        <f t="shared" si="11"/>
        <v/>
      </c>
      <c r="AX21" s="6" t="e">
        <f>VLOOKUP(U21,#REF!,4)</f>
        <v>#REF!</v>
      </c>
      <c r="AY21" s="6" t="e">
        <f>VLOOKUP(V21,#REF!,4)</f>
        <v>#REF!</v>
      </c>
    </row>
    <row r="22" spans="1:151" s="6" customFormat="1">
      <c r="A22" s="53" t="s">
        <v>162</v>
      </c>
      <c r="B22" s="14" t="s">
        <v>539</v>
      </c>
      <c r="C22" s="97">
        <v>3</v>
      </c>
      <c r="D22" s="97" t="s">
        <v>535</v>
      </c>
      <c r="E22" s="57"/>
      <c r="F22" s="57"/>
      <c r="G22" s="57"/>
      <c r="H22" s="57"/>
      <c r="I22" s="57"/>
      <c r="J22" s="57"/>
      <c r="K22" s="57"/>
      <c r="L22" s="57"/>
      <c r="M22" s="57" t="str">
        <f t="shared" si="0"/>
        <v/>
      </c>
      <c r="N22" s="71">
        <v>133</v>
      </c>
      <c r="O22" s="46" t="s">
        <v>55</v>
      </c>
      <c r="P22" s="57">
        <v>3952.64</v>
      </c>
      <c r="Q22" s="57">
        <v>35.165188000000001</v>
      </c>
      <c r="R22" s="57">
        <v>-123.01248699999999</v>
      </c>
      <c r="S22" s="66">
        <v>39064.983055555553</v>
      </c>
      <c r="T22" s="67">
        <f t="shared" si="1"/>
        <v>39064.983055555553</v>
      </c>
      <c r="U22" s="6" t="str">
        <f t="shared" si="2"/>
        <v>Dec-06</v>
      </c>
      <c r="V22" s="6" t="str">
        <f t="shared" si="3"/>
        <v>2006</v>
      </c>
      <c r="W22" s="10" t="s">
        <v>25</v>
      </c>
      <c r="X22" s="10" t="s">
        <v>32</v>
      </c>
      <c r="Y22" s="10" t="s">
        <v>56</v>
      </c>
      <c r="Z22" s="10"/>
      <c r="AA22" s="10"/>
      <c r="AB22" s="10"/>
      <c r="AC22" s="10"/>
      <c r="AD22" s="57" t="s">
        <v>172</v>
      </c>
      <c r="AE22" s="57" t="s">
        <v>158</v>
      </c>
      <c r="AF22" s="57" t="s">
        <v>42</v>
      </c>
      <c r="AG22" s="57">
        <v>1067</v>
      </c>
      <c r="AH22" s="57">
        <v>4128154</v>
      </c>
      <c r="AI22" s="57" t="s">
        <v>20</v>
      </c>
      <c r="AJ22" s="57">
        <f t="shared" si="4"/>
        <v>0</v>
      </c>
      <c r="AK22" s="89">
        <f t="shared" si="5"/>
        <v>0.56317129629629636</v>
      </c>
      <c r="AL22" s="90" t="e">
        <f>VLOOKUP(AG22,#REF!,2,FALSE)</f>
        <v>#REF!</v>
      </c>
      <c r="AM22" s="90" t="e">
        <f>VLOOKUP(AG22,#REF!,3,FALSE)</f>
        <v>#REF!</v>
      </c>
      <c r="AN22" s="89" t="e">
        <f t="shared" ca="1" si="6"/>
        <v>#REF!</v>
      </c>
      <c r="AO22" s="89" t="e">
        <f t="shared" ca="1" si="7"/>
        <v>#REF!</v>
      </c>
      <c r="AP22" s="57" t="e">
        <f t="shared" ca="1" si="8"/>
        <v>#REF!</v>
      </c>
      <c r="AQ22" s="32" t="e">
        <f>VLOOKUP(U22,#REF!,3,FALSE)</f>
        <v>#REF!</v>
      </c>
      <c r="AR22" s="57" t="e">
        <f t="shared" ca="1" si="9"/>
        <v>#REF!</v>
      </c>
      <c r="AS22" s="6" t="e">
        <f>VLOOKUP(V22,#REF!,3)</f>
        <v>#REF!</v>
      </c>
      <c r="AT22" s="6" t="e">
        <f>VLOOKUP(U22,#REF!,2)</f>
        <v>#REF!</v>
      </c>
      <c r="AU22" s="6" t="e">
        <f>VLOOKUP(V22,#REF!,2)</f>
        <v>#REF!</v>
      </c>
      <c r="AV22" s="6" t="str">
        <f t="shared" si="10"/>
        <v/>
      </c>
      <c r="AW22" s="6" t="str">
        <f t="shared" si="11"/>
        <v/>
      </c>
      <c r="AX22" s="6" t="e">
        <f>VLOOKUP(U22,#REF!,4)</f>
        <v>#REF!</v>
      </c>
      <c r="AY22" s="6" t="e">
        <f>VLOOKUP(V22,#REF!,4)</f>
        <v>#REF!</v>
      </c>
    </row>
    <row r="23" spans="1:151" s="6" customFormat="1">
      <c r="A23" s="53" t="s">
        <v>137</v>
      </c>
      <c r="B23" s="14" t="s">
        <v>539</v>
      </c>
      <c r="C23" s="97">
        <v>2</v>
      </c>
      <c r="D23" s="97" t="s">
        <v>543</v>
      </c>
      <c r="E23" s="57"/>
      <c r="F23" s="57"/>
      <c r="G23" s="57"/>
      <c r="H23" s="57"/>
      <c r="I23" s="57"/>
      <c r="J23" s="57"/>
      <c r="K23" s="57"/>
      <c r="L23" s="57"/>
      <c r="M23" s="57" t="str">
        <f t="shared" si="0"/>
        <v/>
      </c>
      <c r="N23" s="71">
        <v>133</v>
      </c>
      <c r="O23" s="46" t="s">
        <v>55</v>
      </c>
      <c r="P23" s="57">
        <v>3952.64</v>
      </c>
      <c r="Q23" s="57">
        <v>35.165188000000001</v>
      </c>
      <c r="R23" s="57">
        <v>-123.01248699999999</v>
      </c>
      <c r="S23" s="66">
        <v>39064.983055555553</v>
      </c>
      <c r="T23" s="67">
        <f t="shared" si="1"/>
        <v>39064.983055555553</v>
      </c>
      <c r="U23" s="6" t="str">
        <f t="shared" si="2"/>
        <v>Dec-06</v>
      </c>
      <c r="V23" s="6" t="str">
        <f t="shared" si="3"/>
        <v>2006</v>
      </c>
      <c r="W23" s="10" t="s">
        <v>25</v>
      </c>
      <c r="X23" s="10" t="s">
        <v>32</v>
      </c>
      <c r="Y23" s="10" t="s">
        <v>56</v>
      </c>
      <c r="Z23" s="10"/>
      <c r="AA23" s="10"/>
      <c r="AB23" s="10"/>
      <c r="AC23" s="10"/>
      <c r="AD23" s="57" t="s">
        <v>172</v>
      </c>
      <c r="AE23" s="57" t="s">
        <v>158</v>
      </c>
      <c r="AF23" s="57" t="s">
        <v>42</v>
      </c>
      <c r="AG23" s="57">
        <v>1067</v>
      </c>
      <c r="AH23" s="57">
        <v>4130127</v>
      </c>
      <c r="AI23" s="57" t="s">
        <v>20</v>
      </c>
      <c r="AJ23" s="57">
        <f t="shared" si="4"/>
        <v>0</v>
      </c>
      <c r="AK23" s="89">
        <f t="shared" si="5"/>
        <v>0.56317129629629636</v>
      </c>
      <c r="AL23" s="90" t="e">
        <f>VLOOKUP(AG23,#REF!,2,FALSE)</f>
        <v>#REF!</v>
      </c>
      <c r="AM23" s="90" t="e">
        <f>VLOOKUP(AG23,#REF!,3,FALSE)</f>
        <v>#REF!</v>
      </c>
      <c r="AN23" s="89" t="e">
        <f t="shared" ca="1" si="6"/>
        <v>#REF!</v>
      </c>
      <c r="AO23" s="89" t="e">
        <f t="shared" ca="1" si="7"/>
        <v>#REF!</v>
      </c>
      <c r="AP23" s="57" t="e">
        <f t="shared" ca="1" si="8"/>
        <v>#REF!</v>
      </c>
      <c r="AQ23" s="32" t="e">
        <f>VLOOKUP(U23,#REF!,3,FALSE)</f>
        <v>#REF!</v>
      </c>
      <c r="AR23" s="57" t="e">
        <f t="shared" ca="1" si="9"/>
        <v>#REF!</v>
      </c>
      <c r="AS23" s="6" t="e">
        <f>VLOOKUP(V23,#REF!,3)</f>
        <v>#REF!</v>
      </c>
      <c r="AT23" s="6" t="e">
        <f>VLOOKUP(U23,#REF!,2)</f>
        <v>#REF!</v>
      </c>
      <c r="AU23" s="6" t="e">
        <f>VLOOKUP(V23,#REF!,2)</f>
        <v>#REF!</v>
      </c>
      <c r="AV23" s="6" t="str">
        <f t="shared" si="10"/>
        <v/>
      </c>
      <c r="AW23" s="6" t="str">
        <f t="shared" si="11"/>
        <v/>
      </c>
      <c r="AX23" s="6" t="e">
        <f>VLOOKUP(U23,#REF!,4)</f>
        <v>#REF!</v>
      </c>
      <c r="AY23" s="6" t="e">
        <f>VLOOKUP(V23,#REF!,4)</f>
        <v>#REF!</v>
      </c>
    </row>
    <row r="24" spans="1:151" s="6" customFormat="1">
      <c r="A24" s="54" t="s">
        <v>171</v>
      </c>
      <c r="B24" s="98"/>
      <c r="C24" s="99">
        <v>1</v>
      </c>
      <c r="D24" s="99"/>
      <c r="E24" s="68" t="s">
        <v>531</v>
      </c>
      <c r="F24" s="68" t="s">
        <v>534</v>
      </c>
      <c r="G24" s="68" t="s">
        <v>531</v>
      </c>
      <c r="H24" s="68">
        <v>0</v>
      </c>
      <c r="I24" s="68" t="s">
        <v>533</v>
      </c>
      <c r="J24" s="68" t="s">
        <v>531</v>
      </c>
      <c r="K24" s="68">
        <v>11</v>
      </c>
      <c r="L24" s="68">
        <v>0.1146072010357404</v>
      </c>
      <c r="M24" s="68">
        <f t="shared" si="0"/>
        <v>0.69194976490518423</v>
      </c>
      <c r="N24" s="68">
        <v>133</v>
      </c>
      <c r="O24" s="47" t="s">
        <v>77</v>
      </c>
      <c r="P24" s="68">
        <v>3952.64</v>
      </c>
      <c r="Q24" s="68">
        <v>35.165188000000001</v>
      </c>
      <c r="R24" s="68">
        <v>-123.01248699999999</v>
      </c>
      <c r="S24" s="69">
        <v>39064.983055555553</v>
      </c>
      <c r="T24" s="70">
        <f t="shared" si="1"/>
        <v>39064.983055555553</v>
      </c>
      <c r="U24" s="4" t="str">
        <f t="shared" si="2"/>
        <v>Dec-06</v>
      </c>
      <c r="V24" s="4" t="str">
        <f t="shared" si="3"/>
        <v>2006</v>
      </c>
      <c r="W24" s="12" t="s">
        <v>25</v>
      </c>
      <c r="X24" s="12" t="s">
        <v>65</v>
      </c>
      <c r="Y24" s="12" t="s">
        <v>64</v>
      </c>
      <c r="Z24" s="12" t="s">
        <v>79</v>
      </c>
      <c r="AA24" s="12" t="s">
        <v>78</v>
      </c>
      <c r="AB24" s="12" t="s">
        <v>77</v>
      </c>
      <c r="AC24" s="12"/>
      <c r="AD24" s="68" t="s">
        <v>172</v>
      </c>
      <c r="AE24" s="68" t="s">
        <v>158</v>
      </c>
      <c r="AF24" s="68" t="s">
        <v>42</v>
      </c>
      <c r="AG24" s="68">
        <v>1067</v>
      </c>
      <c r="AH24" s="68">
        <v>4126259</v>
      </c>
      <c r="AI24" s="68" t="s">
        <v>20</v>
      </c>
      <c r="AJ24" s="68">
        <f t="shared" si="4"/>
        <v>1</v>
      </c>
      <c r="AK24" s="100">
        <f t="shared" si="5"/>
        <v>0.56317129629629636</v>
      </c>
      <c r="AL24" s="101" t="e">
        <f>VLOOKUP(AG24,#REF!,2,FALSE)</f>
        <v>#REF!</v>
      </c>
      <c r="AM24" s="101" t="e">
        <f>VLOOKUP(AG24,#REF!,3,FALSE)</f>
        <v>#REF!</v>
      </c>
      <c r="AN24" s="100" t="e">
        <f t="shared" ca="1" si="6"/>
        <v>#REF!</v>
      </c>
      <c r="AO24" s="100" t="e">
        <f t="shared" ca="1" si="7"/>
        <v>#REF!</v>
      </c>
      <c r="AP24" s="68" t="e">
        <f t="shared" ca="1" si="8"/>
        <v>#REF!</v>
      </c>
      <c r="AQ24" s="36" t="e">
        <f>VLOOKUP(U24,#REF!,3,FALSE)</f>
        <v>#REF!</v>
      </c>
      <c r="AR24" s="68" t="e">
        <f t="shared" ca="1" si="9"/>
        <v>#REF!</v>
      </c>
      <c r="AS24" s="6" t="e">
        <f>VLOOKUP(V24,#REF!,3)</f>
        <v>#REF!</v>
      </c>
      <c r="AT24" s="6" t="e">
        <f>VLOOKUP(U24,#REF!,2)</f>
        <v>#REF!</v>
      </c>
      <c r="AU24" s="6" t="e">
        <f>VLOOKUP(V24,#REF!,2)</f>
        <v>#REF!</v>
      </c>
      <c r="AV24" s="6" t="e">
        <f t="shared" si="10"/>
        <v>#REF!</v>
      </c>
      <c r="AW24" s="6" t="e">
        <f t="shared" si="11"/>
        <v>#REF!</v>
      </c>
      <c r="AX24" s="6" t="e">
        <f>VLOOKUP(U24,#REF!,4)</f>
        <v>#REF!</v>
      </c>
      <c r="AY24" s="6" t="e">
        <f>VLOOKUP(V24,#REF!,4)</f>
        <v>#REF!</v>
      </c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s="6" customFormat="1">
      <c r="A25" s="54" t="s">
        <v>173</v>
      </c>
      <c r="B25" s="98"/>
      <c r="C25" s="99">
        <v>1</v>
      </c>
      <c r="D25" s="99"/>
      <c r="E25" s="68" t="s">
        <v>531</v>
      </c>
      <c r="F25" s="68" t="s">
        <v>534</v>
      </c>
      <c r="G25" s="68" t="s">
        <v>531</v>
      </c>
      <c r="H25" s="68">
        <v>0</v>
      </c>
      <c r="I25" s="68" t="s">
        <v>533</v>
      </c>
      <c r="J25" s="68" t="s">
        <v>531</v>
      </c>
      <c r="K25" s="68">
        <v>11</v>
      </c>
      <c r="L25" s="68">
        <v>0.20464679545016612</v>
      </c>
      <c r="M25" s="68">
        <f t="shared" si="0"/>
        <v>0.69194976490518423</v>
      </c>
      <c r="N25" s="68">
        <v>133</v>
      </c>
      <c r="O25" s="47" t="s">
        <v>77</v>
      </c>
      <c r="P25" s="68">
        <v>3952.78</v>
      </c>
      <c r="Q25" s="68">
        <v>35.165249000000003</v>
      </c>
      <c r="R25" s="68">
        <v>-123.012407</v>
      </c>
      <c r="S25" s="69">
        <v>39064.986956018518</v>
      </c>
      <c r="T25" s="70">
        <f t="shared" si="1"/>
        <v>39064.986956018518</v>
      </c>
      <c r="U25" s="4" t="str">
        <f t="shared" si="2"/>
        <v>Dec-06</v>
      </c>
      <c r="V25" s="4" t="str">
        <f t="shared" si="3"/>
        <v>2006</v>
      </c>
      <c r="W25" s="12" t="s">
        <v>25</v>
      </c>
      <c r="X25" s="12" t="s">
        <v>65</v>
      </c>
      <c r="Y25" s="12" t="s">
        <v>64</v>
      </c>
      <c r="Z25" s="12" t="s">
        <v>79</v>
      </c>
      <c r="AA25" s="12" t="s">
        <v>78</v>
      </c>
      <c r="AB25" s="12" t="s">
        <v>77</v>
      </c>
      <c r="AC25" s="12"/>
      <c r="AD25" s="68" t="s">
        <v>174</v>
      </c>
      <c r="AE25" s="68" t="s">
        <v>158</v>
      </c>
      <c r="AF25" s="68" t="s">
        <v>42</v>
      </c>
      <c r="AG25" s="68">
        <v>1067</v>
      </c>
      <c r="AH25" s="68">
        <v>4126274</v>
      </c>
      <c r="AI25" s="68" t="s">
        <v>20</v>
      </c>
      <c r="AJ25" s="68">
        <f t="shared" si="4"/>
        <v>1</v>
      </c>
      <c r="AK25" s="100">
        <f t="shared" si="5"/>
        <v>0.56321759259259263</v>
      </c>
      <c r="AL25" s="101" t="e">
        <f>VLOOKUP(AG25,#REF!,2,FALSE)</f>
        <v>#REF!</v>
      </c>
      <c r="AM25" s="101" t="e">
        <f>VLOOKUP(AG25,#REF!,3,FALSE)</f>
        <v>#REF!</v>
      </c>
      <c r="AN25" s="100" t="e">
        <f t="shared" ca="1" si="6"/>
        <v>#REF!</v>
      </c>
      <c r="AO25" s="100" t="e">
        <f t="shared" ca="1" si="7"/>
        <v>#REF!</v>
      </c>
      <c r="AP25" s="68" t="e">
        <f t="shared" ca="1" si="8"/>
        <v>#REF!</v>
      </c>
      <c r="AQ25" s="36" t="e">
        <f>VLOOKUP(U25,#REF!,3,FALSE)</f>
        <v>#REF!</v>
      </c>
      <c r="AR25" s="68" t="e">
        <f t="shared" ca="1" si="9"/>
        <v>#REF!</v>
      </c>
      <c r="AS25" s="6" t="e">
        <f>VLOOKUP(V25,#REF!,3)</f>
        <v>#REF!</v>
      </c>
      <c r="AT25" s="6" t="e">
        <f>VLOOKUP(U25,#REF!,2)</f>
        <v>#REF!</v>
      </c>
      <c r="AU25" s="6" t="e">
        <f>VLOOKUP(V25,#REF!,2)</f>
        <v>#REF!</v>
      </c>
      <c r="AV25" s="6" t="e">
        <f t="shared" si="10"/>
        <v>#REF!</v>
      </c>
      <c r="AW25" s="6" t="e">
        <f t="shared" si="11"/>
        <v>#REF!</v>
      </c>
      <c r="AX25" s="6" t="e">
        <f>VLOOKUP(U25,#REF!,4)</f>
        <v>#REF!</v>
      </c>
      <c r="AY25" s="6" t="e">
        <f>VLOOKUP(V25,#REF!,4)</f>
        <v>#REF!</v>
      </c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</row>
    <row r="26" spans="1:151" s="6" customFormat="1">
      <c r="A26" s="53" t="s">
        <v>112</v>
      </c>
      <c r="B26" s="14" t="s">
        <v>539</v>
      </c>
      <c r="C26" s="97">
        <v>2</v>
      </c>
      <c r="D26" s="97" t="s">
        <v>535</v>
      </c>
      <c r="E26" s="57"/>
      <c r="F26" s="57"/>
      <c r="G26" s="57"/>
      <c r="H26" s="57"/>
      <c r="I26" s="57"/>
      <c r="J26" s="57"/>
      <c r="K26" s="57"/>
      <c r="L26" s="57"/>
      <c r="M26" s="57" t="str">
        <f t="shared" si="0"/>
        <v/>
      </c>
      <c r="N26" s="71">
        <v>133</v>
      </c>
      <c r="O26" s="46" t="s">
        <v>47</v>
      </c>
      <c r="P26" s="57">
        <v>3952.66</v>
      </c>
      <c r="Q26" s="57">
        <v>35.165250999999998</v>
      </c>
      <c r="R26" s="57">
        <v>-123.012411</v>
      </c>
      <c r="S26" s="66">
        <v>39064.986979166664</v>
      </c>
      <c r="T26" s="67">
        <f t="shared" si="1"/>
        <v>39064.986979166664</v>
      </c>
      <c r="U26" s="6" t="str">
        <f t="shared" si="2"/>
        <v>Dec-06</v>
      </c>
      <c r="V26" s="6" t="str">
        <f t="shared" si="3"/>
        <v>2006</v>
      </c>
      <c r="W26" s="10" t="s">
        <v>25</v>
      </c>
      <c r="X26" s="10" t="s">
        <v>27</v>
      </c>
      <c r="Y26" s="10" t="s">
        <v>22</v>
      </c>
      <c r="Z26" s="10" t="s">
        <v>44</v>
      </c>
      <c r="AA26" s="10" t="s">
        <v>48</v>
      </c>
      <c r="AB26" s="10" t="s">
        <v>49</v>
      </c>
      <c r="AC26" s="46" t="s">
        <v>47</v>
      </c>
      <c r="AD26" s="57" t="s">
        <v>176</v>
      </c>
      <c r="AE26" s="57" t="s">
        <v>158</v>
      </c>
      <c r="AF26" s="57" t="s">
        <v>42</v>
      </c>
      <c r="AG26" s="57">
        <v>1067</v>
      </c>
      <c r="AH26" s="57">
        <v>4130128</v>
      </c>
      <c r="AI26" s="57" t="s">
        <v>20</v>
      </c>
      <c r="AJ26" s="57">
        <f t="shared" si="4"/>
        <v>0</v>
      </c>
      <c r="AK26" s="89">
        <f t="shared" si="5"/>
        <v>0.56322916666666667</v>
      </c>
      <c r="AL26" s="90" t="e">
        <f>VLOOKUP(AG26,#REF!,2,FALSE)</f>
        <v>#REF!</v>
      </c>
      <c r="AM26" s="90" t="e">
        <f>VLOOKUP(AG26,#REF!,3,FALSE)</f>
        <v>#REF!</v>
      </c>
      <c r="AN26" s="89" t="e">
        <f t="shared" ca="1" si="6"/>
        <v>#REF!</v>
      </c>
      <c r="AO26" s="89" t="e">
        <f t="shared" ca="1" si="7"/>
        <v>#REF!</v>
      </c>
      <c r="AP26" s="57" t="e">
        <f t="shared" ca="1" si="8"/>
        <v>#REF!</v>
      </c>
      <c r="AQ26" s="32" t="e">
        <f>VLOOKUP(U26,#REF!,3,FALSE)</f>
        <v>#REF!</v>
      </c>
      <c r="AR26" s="57" t="e">
        <f t="shared" ca="1" si="9"/>
        <v>#REF!</v>
      </c>
      <c r="AS26" s="6" t="e">
        <f>VLOOKUP(V26,#REF!,3)</f>
        <v>#REF!</v>
      </c>
      <c r="AT26" s="6" t="e">
        <f>VLOOKUP(U26,#REF!,2)</f>
        <v>#REF!</v>
      </c>
      <c r="AU26" s="6" t="e">
        <f>VLOOKUP(V26,#REF!,2)</f>
        <v>#REF!</v>
      </c>
      <c r="AV26" s="6" t="str">
        <f t="shared" si="10"/>
        <v/>
      </c>
      <c r="AW26" s="6" t="str">
        <f t="shared" si="11"/>
        <v/>
      </c>
      <c r="AX26" s="6" t="e">
        <f>VLOOKUP(U26,#REF!,4)</f>
        <v>#REF!</v>
      </c>
      <c r="AY26" s="6" t="e">
        <f>VLOOKUP(V26,#REF!,4)</f>
        <v>#REF!</v>
      </c>
    </row>
    <row r="27" spans="1:151" s="6" customFormat="1">
      <c r="A27" s="54" t="s">
        <v>175</v>
      </c>
      <c r="B27" s="98"/>
      <c r="C27" s="99">
        <v>1</v>
      </c>
      <c r="D27" s="99"/>
      <c r="E27" s="68" t="s">
        <v>531</v>
      </c>
      <c r="F27" s="68" t="s">
        <v>534</v>
      </c>
      <c r="G27" s="68" t="s">
        <v>531</v>
      </c>
      <c r="H27" s="68">
        <v>0</v>
      </c>
      <c r="I27" s="68" t="s">
        <v>533</v>
      </c>
      <c r="J27" s="68" t="s">
        <v>531</v>
      </c>
      <c r="K27" s="68">
        <v>11</v>
      </c>
      <c r="L27" s="68">
        <v>3.1908091873893187E-2</v>
      </c>
      <c r="M27" s="68">
        <f t="shared" si="0"/>
        <v>0.69194976490518423</v>
      </c>
      <c r="N27" s="68">
        <v>133</v>
      </c>
      <c r="O27" s="47" t="s">
        <v>77</v>
      </c>
      <c r="P27" s="68">
        <v>3952.66</v>
      </c>
      <c r="Q27" s="68">
        <v>35.165250999999998</v>
      </c>
      <c r="R27" s="68">
        <v>-123.012411</v>
      </c>
      <c r="S27" s="69">
        <v>39064.986979166664</v>
      </c>
      <c r="T27" s="70">
        <f t="shared" si="1"/>
        <v>39064.986979166664</v>
      </c>
      <c r="U27" s="4" t="str">
        <f t="shared" si="2"/>
        <v>Dec-06</v>
      </c>
      <c r="V27" s="4" t="str">
        <f t="shared" si="3"/>
        <v>2006</v>
      </c>
      <c r="W27" s="12" t="s">
        <v>25</v>
      </c>
      <c r="X27" s="12" t="s">
        <v>65</v>
      </c>
      <c r="Y27" s="12" t="s">
        <v>64</v>
      </c>
      <c r="Z27" s="12" t="s">
        <v>79</v>
      </c>
      <c r="AA27" s="12" t="s">
        <v>78</v>
      </c>
      <c r="AB27" s="12" t="s">
        <v>77</v>
      </c>
      <c r="AC27" s="12"/>
      <c r="AD27" s="68" t="s">
        <v>176</v>
      </c>
      <c r="AE27" s="68" t="s">
        <v>158</v>
      </c>
      <c r="AF27" s="68" t="s">
        <v>42</v>
      </c>
      <c r="AG27" s="68">
        <v>1067</v>
      </c>
      <c r="AH27" s="68">
        <v>4126276</v>
      </c>
      <c r="AI27" s="68" t="s">
        <v>20</v>
      </c>
      <c r="AJ27" s="68">
        <f t="shared" si="4"/>
        <v>1</v>
      </c>
      <c r="AK27" s="100">
        <f t="shared" si="5"/>
        <v>0.56322916666666667</v>
      </c>
      <c r="AL27" s="101" t="e">
        <f>VLOOKUP(AG27,#REF!,2,FALSE)</f>
        <v>#REF!</v>
      </c>
      <c r="AM27" s="101" t="e">
        <f>VLOOKUP(AG27,#REF!,3,FALSE)</f>
        <v>#REF!</v>
      </c>
      <c r="AN27" s="100" t="e">
        <f t="shared" ca="1" si="6"/>
        <v>#REF!</v>
      </c>
      <c r="AO27" s="100" t="e">
        <f t="shared" ca="1" si="7"/>
        <v>#REF!</v>
      </c>
      <c r="AP27" s="68" t="e">
        <f t="shared" ca="1" si="8"/>
        <v>#REF!</v>
      </c>
      <c r="AQ27" s="36" t="e">
        <f>VLOOKUP(U27,#REF!,3,FALSE)</f>
        <v>#REF!</v>
      </c>
      <c r="AR27" s="68" t="e">
        <f t="shared" ca="1" si="9"/>
        <v>#REF!</v>
      </c>
      <c r="AS27" s="6" t="e">
        <f>VLOOKUP(V27,#REF!,3)</f>
        <v>#REF!</v>
      </c>
      <c r="AT27" s="6" t="e">
        <f>VLOOKUP(U27,#REF!,2)</f>
        <v>#REF!</v>
      </c>
      <c r="AU27" s="6" t="e">
        <f>VLOOKUP(V27,#REF!,2)</f>
        <v>#REF!</v>
      </c>
      <c r="AV27" s="6" t="e">
        <f t="shared" si="10"/>
        <v>#REF!</v>
      </c>
      <c r="AW27" s="6" t="e">
        <f t="shared" si="11"/>
        <v>#REF!</v>
      </c>
      <c r="AX27" s="6" t="e">
        <f>VLOOKUP(U27,#REF!,4)</f>
        <v>#REF!</v>
      </c>
      <c r="AY27" s="6" t="e">
        <f>VLOOKUP(V27,#REF!,4)</f>
        <v>#REF!</v>
      </c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</row>
    <row r="28" spans="1:151" s="6" customFormat="1">
      <c r="A28" s="53" t="s">
        <v>162</v>
      </c>
      <c r="B28" s="14" t="s">
        <v>539</v>
      </c>
      <c r="C28" s="97">
        <v>3</v>
      </c>
      <c r="D28" s="97" t="s">
        <v>535</v>
      </c>
      <c r="E28" s="57"/>
      <c r="F28" s="57"/>
      <c r="G28" s="57"/>
      <c r="H28" s="57"/>
      <c r="I28" s="57"/>
      <c r="J28" s="57"/>
      <c r="K28" s="57"/>
      <c r="L28" s="57"/>
      <c r="M28" s="57" t="str">
        <f t="shared" si="0"/>
        <v/>
      </c>
      <c r="N28" s="71">
        <v>137</v>
      </c>
      <c r="O28" s="46" t="s">
        <v>47</v>
      </c>
      <c r="P28" s="57">
        <v>3953.01</v>
      </c>
      <c r="Q28" s="57">
        <v>35.165331000000002</v>
      </c>
      <c r="R28" s="57">
        <v>-123.012366</v>
      </c>
      <c r="S28" s="66">
        <v>39064.987800925926</v>
      </c>
      <c r="T28" s="67">
        <f t="shared" si="1"/>
        <v>39064.987800925926</v>
      </c>
      <c r="U28" s="6" t="str">
        <f t="shared" si="2"/>
        <v>Dec-06</v>
      </c>
      <c r="V28" s="6" t="str">
        <f t="shared" si="3"/>
        <v>2006</v>
      </c>
      <c r="W28" s="10" t="s">
        <v>25</v>
      </c>
      <c r="X28" s="10" t="s">
        <v>27</v>
      </c>
      <c r="Y28" s="10" t="s">
        <v>22</v>
      </c>
      <c r="Z28" s="10" t="s">
        <v>44</v>
      </c>
      <c r="AA28" s="10" t="s">
        <v>48</v>
      </c>
      <c r="AB28" s="10" t="s">
        <v>49</v>
      </c>
      <c r="AC28" s="46" t="s">
        <v>47</v>
      </c>
      <c r="AD28" s="57" t="s">
        <v>178</v>
      </c>
      <c r="AE28" s="57" t="s">
        <v>158</v>
      </c>
      <c r="AF28" s="57" t="s">
        <v>42</v>
      </c>
      <c r="AG28" s="57">
        <v>1067</v>
      </c>
      <c r="AH28" s="57">
        <v>4128155</v>
      </c>
      <c r="AI28" s="57" t="s">
        <v>20</v>
      </c>
      <c r="AJ28" s="57">
        <f t="shared" si="4"/>
        <v>0</v>
      </c>
      <c r="AK28" s="89">
        <f t="shared" si="5"/>
        <v>0.56403935185185183</v>
      </c>
      <c r="AL28" s="90" t="e">
        <f>VLOOKUP(AG28,#REF!,2,FALSE)</f>
        <v>#REF!</v>
      </c>
      <c r="AM28" s="90" t="e">
        <f>VLOOKUP(AG28,#REF!,3,FALSE)</f>
        <v>#REF!</v>
      </c>
      <c r="AN28" s="89" t="e">
        <f t="shared" ca="1" si="6"/>
        <v>#REF!</v>
      </c>
      <c r="AO28" s="89" t="e">
        <f t="shared" ca="1" si="7"/>
        <v>#REF!</v>
      </c>
      <c r="AP28" s="57" t="e">
        <f t="shared" ca="1" si="8"/>
        <v>#REF!</v>
      </c>
      <c r="AQ28" s="32" t="e">
        <f>VLOOKUP(U28,#REF!,3,FALSE)</f>
        <v>#REF!</v>
      </c>
      <c r="AR28" s="57" t="e">
        <f t="shared" ca="1" si="9"/>
        <v>#REF!</v>
      </c>
      <c r="AS28" s="6" t="e">
        <f>VLOOKUP(V28,#REF!,3)</f>
        <v>#REF!</v>
      </c>
      <c r="AT28" s="6" t="e">
        <f>VLOOKUP(U28,#REF!,2)</f>
        <v>#REF!</v>
      </c>
      <c r="AU28" s="6" t="e">
        <f>VLOOKUP(V28,#REF!,2)</f>
        <v>#REF!</v>
      </c>
      <c r="AV28" s="6" t="str">
        <f t="shared" si="10"/>
        <v/>
      </c>
      <c r="AW28" s="6" t="str">
        <f t="shared" si="11"/>
        <v/>
      </c>
      <c r="AX28" s="6" t="e">
        <f>VLOOKUP(U28,#REF!,4)</f>
        <v>#REF!</v>
      </c>
      <c r="AY28" s="6" t="e">
        <f>VLOOKUP(V28,#REF!,4)</f>
        <v>#REF!</v>
      </c>
    </row>
    <row r="29" spans="1:151" s="6" customFormat="1">
      <c r="A29" s="54" t="s">
        <v>177</v>
      </c>
      <c r="B29" s="98"/>
      <c r="C29" s="99">
        <v>1</v>
      </c>
      <c r="D29" s="99"/>
      <c r="E29" s="68" t="s">
        <v>534</v>
      </c>
      <c r="F29" s="68" t="s">
        <v>534</v>
      </c>
      <c r="G29" s="68" t="s">
        <v>531</v>
      </c>
      <c r="H29" s="68">
        <v>1</v>
      </c>
      <c r="I29" s="68" t="s">
        <v>535</v>
      </c>
      <c r="J29" s="68" t="s">
        <v>534</v>
      </c>
      <c r="K29" s="68">
        <v>0</v>
      </c>
      <c r="L29" s="68">
        <v>0.10447784945788506</v>
      </c>
      <c r="M29" s="68">
        <f t="shared" si="0"/>
        <v>0.10447784945788506</v>
      </c>
      <c r="N29" s="68">
        <v>137</v>
      </c>
      <c r="O29" s="47" t="s">
        <v>77</v>
      </c>
      <c r="P29" s="68">
        <v>3953.01</v>
      </c>
      <c r="Q29" s="68">
        <v>35.165331000000002</v>
      </c>
      <c r="R29" s="68">
        <v>-123.012366</v>
      </c>
      <c r="S29" s="69">
        <v>39064.987800925926</v>
      </c>
      <c r="T29" s="70">
        <f t="shared" si="1"/>
        <v>39064.987800925926</v>
      </c>
      <c r="U29" s="4" t="str">
        <f t="shared" si="2"/>
        <v>Dec-06</v>
      </c>
      <c r="V29" s="4" t="str">
        <f t="shared" si="3"/>
        <v>2006</v>
      </c>
      <c r="W29" s="12" t="s">
        <v>25</v>
      </c>
      <c r="X29" s="12" t="s">
        <v>65</v>
      </c>
      <c r="Y29" s="12" t="s">
        <v>64</v>
      </c>
      <c r="Z29" s="12" t="s">
        <v>79</v>
      </c>
      <c r="AA29" s="12" t="s">
        <v>78</v>
      </c>
      <c r="AB29" s="12" t="s">
        <v>77</v>
      </c>
      <c r="AC29" s="12"/>
      <c r="AD29" s="68" t="s">
        <v>178</v>
      </c>
      <c r="AE29" s="68" t="s">
        <v>158</v>
      </c>
      <c r="AF29" s="68" t="s">
        <v>42</v>
      </c>
      <c r="AG29" s="68">
        <v>1067</v>
      </c>
      <c r="AH29" s="68">
        <v>4126289</v>
      </c>
      <c r="AI29" s="68" t="s">
        <v>20</v>
      </c>
      <c r="AJ29" s="68">
        <f t="shared" si="4"/>
        <v>1</v>
      </c>
      <c r="AK29" s="100">
        <f t="shared" si="5"/>
        <v>0.56403935185185183</v>
      </c>
      <c r="AL29" s="101" t="e">
        <f>VLOOKUP(AG29,#REF!,2,FALSE)</f>
        <v>#REF!</v>
      </c>
      <c r="AM29" s="101" t="e">
        <f>VLOOKUP(AG29,#REF!,3,FALSE)</f>
        <v>#REF!</v>
      </c>
      <c r="AN29" s="100" t="e">
        <f t="shared" ca="1" si="6"/>
        <v>#REF!</v>
      </c>
      <c r="AO29" s="100" t="e">
        <f t="shared" ca="1" si="7"/>
        <v>#REF!</v>
      </c>
      <c r="AP29" s="68" t="e">
        <f t="shared" ca="1" si="8"/>
        <v>#REF!</v>
      </c>
      <c r="AQ29" s="36" t="e">
        <f>VLOOKUP(U29,#REF!,3,FALSE)</f>
        <v>#REF!</v>
      </c>
      <c r="AR29" s="68" t="e">
        <f t="shared" ca="1" si="9"/>
        <v>#REF!</v>
      </c>
      <c r="AS29" s="6" t="e">
        <f>VLOOKUP(V29,#REF!,3)</f>
        <v>#REF!</v>
      </c>
      <c r="AT29" s="6" t="e">
        <f>VLOOKUP(U29,#REF!,2)</f>
        <v>#REF!</v>
      </c>
      <c r="AU29" s="6" t="e">
        <f>VLOOKUP(V29,#REF!,2)</f>
        <v>#REF!</v>
      </c>
      <c r="AV29" s="6" t="e">
        <f t="shared" si="10"/>
        <v>#REF!</v>
      </c>
      <c r="AW29" s="6" t="e">
        <f t="shared" si="11"/>
        <v>#REF!</v>
      </c>
      <c r="AX29" s="6" t="e">
        <f>VLOOKUP(U29,#REF!,4)</f>
        <v>#REF!</v>
      </c>
      <c r="AY29" s="6" t="e">
        <f>VLOOKUP(V29,#REF!,4)</f>
        <v>#REF!</v>
      </c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</row>
    <row r="30" spans="1:151" s="6" customFormat="1">
      <c r="A30" s="53" t="s">
        <v>161</v>
      </c>
      <c r="B30" s="14" t="s">
        <v>539</v>
      </c>
      <c r="C30" s="97">
        <v>6</v>
      </c>
      <c r="D30" s="97" t="s">
        <v>535</v>
      </c>
      <c r="E30" s="57"/>
      <c r="F30" s="57"/>
      <c r="G30" s="57"/>
      <c r="H30" s="57"/>
      <c r="I30" s="57"/>
      <c r="J30" s="57"/>
      <c r="K30" s="57"/>
      <c r="L30" s="57"/>
      <c r="M30" s="57" t="str">
        <f t="shared" si="0"/>
        <v/>
      </c>
      <c r="N30" s="71">
        <v>138</v>
      </c>
      <c r="O30" s="46" t="s">
        <v>47</v>
      </c>
      <c r="P30" s="57">
        <v>3952.36</v>
      </c>
      <c r="Q30" s="57">
        <v>35.165613999999998</v>
      </c>
      <c r="R30" s="57">
        <v>-123.012159</v>
      </c>
      <c r="S30" s="66">
        <v>39064.98951388889</v>
      </c>
      <c r="T30" s="67">
        <f t="shared" si="1"/>
        <v>39064.98951388889</v>
      </c>
      <c r="U30" s="6" t="str">
        <f t="shared" si="2"/>
        <v>Dec-06</v>
      </c>
      <c r="V30" s="6" t="str">
        <f t="shared" si="3"/>
        <v>2006</v>
      </c>
      <c r="W30" s="10" t="s">
        <v>25</v>
      </c>
      <c r="X30" s="10" t="s">
        <v>27</v>
      </c>
      <c r="Y30" s="10" t="s">
        <v>22</v>
      </c>
      <c r="Z30" s="10" t="s">
        <v>44</v>
      </c>
      <c r="AA30" s="10" t="s">
        <v>48</v>
      </c>
      <c r="AB30" s="10" t="s">
        <v>49</v>
      </c>
      <c r="AC30" s="46" t="s">
        <v>47</v>
      </c>
      <c r="AD30" s="57" t="s">
        <v>179</v>
      </c>
      <c r="AE30" s="57" t="s">
        <v>158</v>
      </c>
      <c r="AF30" s="57" t="s">
        <v>42</v>
      </c>
      <c r="AG30" s="57">
        <v>1067</v>
      </c>
      <c r="AH30" s="57">
        <v>4128159</v>
      </c>
      <c r="AI30" s="57" t="s">
        <v>20</v>
      </c>
      <c r="AJ30" s="57">
        <f t="shared" si="4"/>
        <v>0</v>
      </c>
      <c r="AK30" s="89">
        <f t="shared" si="5"/>
        <v>0.56576388888888884</v>
      </c>
      <c r="AL30" s="90" t="e">
        <f>VLOOKUP(AG30,#REF!,2,FALSE)</f>
        <v>#REF!</v>
      </c>
      <c r="AM30" s="90" t="e">
        <f>VLOOKUP(AG30,#REF!,3,FALSE)</f>
        <v>#REF!</v>
      </c>
      <c r="AN30" s="89" t="e">
        <f t="shared" ca="1" si="6"/>
        <v>#REF!</v>
      </c>
      <c r="AO30" s="89" t="e">
        <f t="shared" ca="1" si="7"/>
        <v>#REF!</v>
      </c>
      <c r="AP30" s="57" t="e">
        <f t="shared" ca="1" si="8"/>
        <v>#REF!</v>
      </c>
      <c r="AQ30" s="32" t="e">
        <f>VLOOKUP(U30,#REF!,3,FALSE)</f>
        <v>#REF!</v>
      </c>
      <c r="AR30" s="57" t="e">
        <f t="shared" ca="1" si="9"/>
        <v>#REF!</v>
      </c>
      <c r="AS30" s="6" t="e">
        <f>VLOOKUP(V30,#REF!,3)</f>
        <v>#REF!</v>
      </c>
      <c r="AT30" s="6" t="e">
        <f>VLOOKUP(U30,#REF!,2)</f>
        <v>#REF!</v>
      </c>
      <c r="AU30" s="6" t="e">
        <f>VLOOKUP(V30,#REF!,2)</f>
        <v>#REF!</v>
      </c>
      <c r="AV30" s="6" t="str">
        <f t="shared" si="10"/>
        <v/>
      </c>
      <c r="AW30" s="6" t="str">
        <f t="shared" si="11"/>
        <v/>
      </c>
      <c r="AX30" s="6" t="e">
        <f>VLOOKUP(U30,#REF!,4)</f>
        <v>#REF!</v>
      </c>
      <c r="AY30" s="6" t="e">
        <f>VLOOKUP(V30,#REF!,4)</f>
        <v>#REF!</v>
      </c>
    </row>
    <row r="31" spans="1:151" s="6" customFormat="1">
      <c r="A31" s="53" t="s">
        <v>19</v>
      </c>
      <c r="B31" s="14" t="s">
        <v>539</v>
      </c>
      <c r="C31" s="97">
        <v>1</v>
      </c>
      <c r="D31" s="97" t="s">
        <v>535</v>
      </c>
      <c r="E31" s="57"/>
      <c r="F31" s="57"/>
      <c r="G31" s="57"/>
      <c r="H31" s="57"/>
      <c r="I31" s="57"/>
      <c r="J31" s="57"/>
      <c r="K31" s="57"/>
      <c r="L31" s="57"/>
      <c r="M31" s="57" t="str">
        <f t="shared" si="0"/>
        <v/>
      </c>
      <c r="N31" s="71">
        <v>138</v>
      </c>
      <c r="O31" s="46" t="s">
        <v>80</v>
      </c>
      <c r="P31" s="57">
        <v>3952.36</v>
      </c>
      <c r="Q31" s="57">
        <v>35.165613999999998</v>
      </c>
      <c r="R31" s="57">
        <v>-123.012159</v>
      </c>
      <c r="S31" s="66">
        <v>39064.98951388889</v>
      </c>
      <c r="T31" s="67">
        <f t="shared" si="1"/>
        <v>39064.98951388889</v>
      </c>
      <c r="U31" s="6" t="str">
        <f t="shared" si="2"/>
        <v>Dec-06</v>
      </c>
      <c r="V31" s="6" t="str">
        <f t="shared" si="3"/>
        <v>2006</v>
      </c>
      <c r="W31" s="10" t="s">
        <v>25</v>
      </c>
      <c r="X31" s="10" t="s">
        <v>27</v>
      </c>
      <c r="Y31" s="10" t="s">
        <v>22</v>
      </c>
      <c r="Z31" s="10" t="s">
        <v>44</v>
      </c>
      <c r="AA31" s="10" t="s">
        <v>48</v>
      </c>
      <c r="AB31" s="10" t="s">
        <v>49</v>
      </c>
      <c r="AC31" s="10" t="s">
        <v>80</v>
      </c>
      <c r="AD31" s="57" t="s">
        <v>179</v>
      </c>
      <c r="AE31" s="57" t="s">
        <v>158</v>
      </c>
      <c r="AF31" s="57" t="s">
        <v>42</v>
      </c>
      <c r="AG31" s="57">
        <v>1067</v>
      </c>
      <c r="AH31" s="57">
        <v>4128156</v>
      </c>
      <c r="AI31" s="57" t="s">
        <v>20</v>
      </c>
      <c r="AJ31" s="57">
        <f t="shared" si="4"/>
        <v>0</v>
      </c>
      <c r="AK31" s="89">
        <f t="shared" si="5"/>
        <v>0.56576388888888884</v>
      </c>
      <c r="AL31" s="90" t="e">
        <f>VLOOKUP(AG31,#REF!,2,FALSE)</f>
        <v>#REF!</v>
      </c>
      <c r="AM31" s="90" t="e">
        <f>VLOOKUP(AG31,#REF!,3,FALSE)</f>
        <v>#REF!</v>
      </c>
      <c r="AN31" s="89" t="e">
        <f t="shared" ca="1" si="6"/>
        <v>#REF!</v>
      </c>
      <c r="AO31" s="89" t="e">
        <f t="shared" ca="1" si="7"/>
        <v>#REF!</v>
      </c>
      <c r="AP31" s="57" t="e">
        <f t="shared" ca="1" si="8"/>
        <v>#REF!</v>
      </c>
      <c r="AQ31" s="32" t="e">
        <f>VLOOKUP(U31,#REF!,3,FALSE)</f>
        <v>#REF!</v>
      </c>
      <c r="AR31" s="57" t="e">
        <f t="shared" ca="1" si="9"/>
        <v>#REF!</v>
      </c>
      <c r="AS31" s="6" t="e">
        <f>VLOOKUP(V31,#REF!,3)</f>
        <v>#REF!</v>
      </c>
      <c r="AT31" s="6" t="e">
        <f>VLOOKUP(U31,#REF!,2)</f>
        <v>#REF!</v>
      </c>
      <c r="AU31" s="6" t="e">
        <f>VLOOKUP(V31,#REF!,2)</f>
        <v>#REF!</v>
      </c>
      <c r="AV31" s="6" t="str">
        <f t="shared" si="10"/>
        <v/>
      </c>
      <c r="AW31" s="6" t="str">
        <f t="shared" si="11"/>
        <v/>
      </c>
      <c r="AX31" s="6" t="e">
        <f>VLOOKUP(U31,#REF!,4)</f>
        <v>#REF!</v>
      </c>
      <c r="AY31" s="6" t="e">
        <f>VLOOKUP(V31,#REF!,4)</f>
        <v>#REF!</v>
      </c>
    </row>
    <row r="32" spans="1:151" s="6" customFormat="1">
      <c r="A32" s="53" t="s">
        <v>140</v>
      </c>
      <c r="B32" s="14" t="s">
        <v>539</v>
      </c>
      <c r="C32" s="97">
        <v>4</v>
      </c>
      <c r="D32" s="97" t="s">
        <v>543</v>
      </c>
      <c r="E32" s="57"/>
      <c r="F32" s="57"/>
      <c r="G32" s="57"/>
      <c r="H32" s="57"/>
      <c r="I32" s="57"/>
      <c r="J32" s="57"/>
      <c r="K32" s="57"/>
      <c r="L32" s="57"/>
      <c r="M32" s="57" t="str">
        <f t="shared" si="0"/>
        <v/>
      </c>
      <c r="N32" s="71">
        <v>138</v>
      </c>
      <c r="O32" s="46" t="s">
        <v>43</v>
      </c>
      <c r="P32" s="57">
        <v>3952.36</v>
      </c>
      <c r="Q32" s="57">
        <v>35.165613999999998</v>
      </c>
      <c r="R32" s="57">
        <v>-123.012159</v>
      </c>
      <c r="S32" s="66">
        <v>39064.98951388889</v>
      </c>
      <c r="T32" s="67">
        <f t="shared" si="1"/>
        <v>39064.98951388889</v>
      </c>
      <c r="U32" s="6" t="str">
        <f t="shared" si="2"/>
        <v>Dec-06</v>
      </c>
      <c r="V32" s="6" t="str">
        <f t="shared" si="3"/>
        <v>2006</v>
      </c>
      <c r="W32" s="10" t="s">
        <v>25</v>
      </c>
      <c r="X32" s="10" t="s">
        <v>27</v>
      </c>
      <c r="Y32" s="10" t="s">
        <v>22</v>
      </c>
      <c r="Z32" s="10" t="s">
        <v>44</v>
      </c>
      <c r="AA32" s="10" t="s">
        <v>43</v>
      </c>
      <c r="AB32" s="10"/>
      <c r="AC32" s="10"/>
      <c r="AD32" s="57" t="s">
        <v>179</v>
      </c>
      <c r="AE32" s="57" t="s">
        <v>158</v>
      </c>
      <c r="AF32" s="57" t="s">
        <v>42</v>
      </c>
      <c r="AG32" s="57">
        <v>1067</v>
      </c>
      <c r="AH32" s="57">
        <v>4128158</v>
      </c>
      <c r="AI32" s="57" t="s">
        <v>20</v>
      </c>
      <c r="AJ32" s="57">
        <f t="shared" si="4"/>
        <v>0</v>
      </c>
      <c r="AK32" s="89">
        <f t="shared" si="5"/>
        <v>0.56576388888888884</v>
      </c>
      <c r="AL32" s="90" t="e">
        <f>VLOOKUP(AG32,#REF!,2,FALSE)</f>
        <v>#REF!</v>
      </c>
      <c r="AM32" s="90" t="e">
        <f>VLOOKUP(AG32,#REF!,3,FALSE)</f>
        <v>#REF!</v>
      </c>
      <c r="AN32" s="89" t="e">
        <f t="shared" ca="1" si="6"/>
        <v>#REF!</v>
      </c>
      <c r="AO32" s="89" t="e">
        <f t="shared" ca="1" si="7"/>
        <v>#REF!</v>
      </c>
      <c r="AP32" s="57" t="e">
        <f t="shared" ca="1" si="8"/>
        <v>#REF!</v>
      </c>
      <c r="AQ32" s="32" t="e">
        <f>VLOOKUP(U32,#REF!,3,FALSE)</f>
        <v>#REF!</v>
      </c>
      <c r="AR32" s="57" t="e">
        <f t="shared" ca="1" si="9"/>
        <v>#REF!</v>
      </c>
      <c r="AS32" s="6" t="e">
        <f>VLOOKUP(V32,#REF!,3)</f>
        <v>#REF!</v>
      </c>
      <c r="AT32" s="6" t="e">
        <f>VLOOKUP(U32,#REF!,2)</f>
        <v>#REF!</v>
      </c>
      <c r="AU32" s="6" t="e">
        <f>VLOOKUP(V32,#REF!,2)</f>
        <v>#REF!</v>
      </c>
      <c r="AV32" s="6" t="str">
        <f t="shared" si="10"/>
        <v/>
      </c>
      <c r="AW32" s="6" t="str">
        <f t="shared" si="11"/>
        <v/>
      </c>
      <c r="AX32" s="6" t="e">
        <f>VLOOKUP(U32,#REF!,4)</f>
        <v>#REF!</v>
      </c>
      <c r="AY32" s="6" t="e">
        <f>VLOOKUP(V32,#REF!,4)</f>
        <v>#REF!</v>
      </c>
    </row>
    <row r="33" spans="1:155" s="6" customFormat="1">
      <c r="A33" s="53" t="s">
        <v>19</v>
      </c>
      <c r="B33" s="14" t="s">
        <v>539</v>
      </c>
      <c r="C33" s="97">
        <v>1</v>
      </c>
      <c r="D33" s="97" t="s">
        <v>535</v>
      </c>
      <c r="E33" s="57"/>
      <c r="F33" s="57"/>
      <c r="G33" s="57"/>
      <c r="H33" s="57"/>
      <c r="I33" s="57"/>
      <c r="J33" s="57"/>
      <c r="K33" s="57"/>
      <c r="L33" s="57"/>
      <c r="M33" s="57" t="str">
        <f t="shared" si="0"/>
        <v/>
      </c>
      <c r="N33" s="71">
        <v>138</v>
      </c>
      <c r="O33" s="46" t="s">
        <v>21</v>
      </c>
      <c r="P33" s="57">
        <v>3952.36</v>
      </c>
      <c r="Q33" s="57">
        <v>35.165613999999998</v>
      </c>
      <c r="R33" s="57">
        <v>-123.012159</v>
      </c>
      <c r="S33" s="66">
        <v>39064.98951388889</v>
      </c>
      <c r="T33" s="67">
        <f t="shared" si="1"/>
        <v>39064.98951388889</v>
      </c>
      <c r="U33" s="6" t="str">
        <f t="shared" si="2"/>
        <v>Dec-06</v>
      </c>
      <c r="V33" s="6" t="str">
        <f t="shared" si="3"/>
        <v>2006</v>
      </c>
      <c r="W33" s="10" t="s">
        <v>25</v>
      </c>
      <c r="X33" s="10" t="s">
        <v>27</v>
      </c>
      <c r="Y33" s="10" t="s">
        <v>22</v>
      </c>
      <c r="Z33" s="10" t="s">
        <v>26</v>
      </c>
      <c r="AA33" s="10" t="s">
        <v>23</v>
      </c>
      <c r="AB33" s="10" t="s">
        <v>24</v>
      </c>
      <c r="AC33" s="10" t="s">
        <v>21</v>
      </c>
      <c r="AD33" s="57" t="s">
        <v>179</v>
      </c>
      <c r="AE33" s="57" t="s">
        <v>158</v>
      </c>
      <c r="AF33" s="57" t="s">
        <v>42</v>
      </c>
      <c r="AG33" s="57">
        <v>1067</v>
      </c>
      <c r="AH33" s="57">
        <v>4130129</v>
      </c>
      <c r="AI33" s="57" t="s">
        <v>20</v>
      </c>
      <c r="AJ33" s="57">
        <f t="shared" si="4"/>
        <v>0</v>
      </c>
      <c r="AK33" s="89">
        <f t="shared" si="5"/>
        <v>0.56576388888888884</v>
      </c>
      <c r="AL33" s="90" t="e">
        <f>VLOOKUP(AG33,#REF!,2,FALSE)</f>
        <v>#REF!</v>
      </c>
      <c r="AM33" s="90" t="e">
        <f>VLOOKUP(AG33,#REF!,3,FALSE)</f>
        <v>#REF!</v>
      </c>
      <c r="AN33" s="89" t="e">
        <f t="shared" ca="1" si="6"/>
        <v>#REF!</v>
      </c>
      <c r="AO33" s="89" t="e">
        <f t="shared" ca="1" si="7"/>
        <v>#REF!</v>
      </c>
      <c r="AP33" s="57" t="e">
        <f t="shared" ca="1" si="8"/>
        <v>#REF!</v>
      </c>
      <c r="AQ33" s="32" t="e">
        <f>VLOOKUP(U33,#REF!,3,FALSE)</f>
        <v>#REF!</v>
      </c>
      <c r="AR33" s="57" t="e">
        <f t="shared" ca="1" si="9"/>
        <v>#REF!</v>
      </c>
      <c r="AS33" s="6" t="e">
        <f>VLOOKUP(V33,#REF!,3)</f>
        <v>#REF!</v>
      </c>
      <c r="AT33" s="6" t="e">
        <f>VLOOKUP(U33,#REF!,2)</f>
        <v>#REF!</v>
      </c>
      <c r="AU33" s="6" t="e">
        <f>VLOOKUP(V33,#REF!,2)</f>
        <v>#REF!</v>
      </c>
      <c r="AV33" s="6" t="str">
        <f t="shared" si="10"/>
        <v/>
      </c>
      <c r="AW33" s="6" t="str">
        <f t="shared" si="11"/>
        <v/>
      </c>
      <c r="AX33" s="6" t="e">
        <f>VLOOKUP(U33,#REF!,4)</f>
        <v>#REF!</v>
      </c>
      <c r="AY33" s="6" t="e">
        <f>VLOOKUP(V33,#REF!,4)</f>
        <v>#REF!</v>
      </c>
    </row>
    <row r="34" spans="1:155" s="6" customFormat="1">
      <c r="A34" s="53" t="s">
        <v>112</v>
      </c>
      <c r="B34" s="14" t="s">
        <v>539</v>
      </c>
      <c r="C34" s="97">
        <v>2</v>
      </c>
      <c r="D34" s="97" t="s">
        <v>535</v>
      </c>
      <c r="E34" s="57"/>
      <c r="F34" s="57"/>
      <c r="G34" s="57"/>
      <c r="H34" s="57"/>
      <c r="I34" s="57"/>
      <c r="J34" s="57"/>
      <c r="K34" s="57"/>
      <c r="L34" s="57"/>
      <c r="M34" s="57" t="str">
        <f t="shared" si="0"/>
        <v/>
      </c>
      <c r="N34" s="71">
        <v>138</v>
      </c>
      <c r="O34" s="46" t="s">
        <v>55</v>
      </c>
      <c r="P34" s="57">
        <v>3952.36</v>
      </c>
      <c r="Q34" s="57">
        <v>35.165613999999998</v>
      </c>
      <c r="R34" s="57">
        <v>-123.012159</v>
      </c>
      <c r="S34" s="66">
        <v>39064.98951388889</v>
      </c>
      <c r="T34" s="67">
        <f t="shared" si="1"/>
        <v>39064.98951388889</v>
      </c>
      <c r="U34" s="6" t="str">
        <f t="shared" si="2"/>
        <v>Dec-06</v>
      </c>
      <c r="V34" s="6" t="str">
        <f t="shared" si="3"/>
        <v>2006</v>
      </c>
      <c r="W34" s="10" t="s">
        <v>25</v>
      </c>
      <c r="X34" s="10" t="s">
        <v>32</v>
      </c>
      <c r="Y34" s="10" t="s">
        <v>56</v>
      </c>
      <c r="Z34" s="10"/>
      <c r="AA34" s="10"/>
      <c r="AB34" s="10"/>
      <c r="AC34" s="10"/>
      <c r="AD34" s="57" t="s">
        <v>179</v>
      </c>
      <c r="AE34" s="57" t="s">
        <v>158</v>
      </c>
      <c r="AF34" s="57" t="s">
        <v>42</v>
      </c>
      <c r="AG34" s="57">
        <v>1067</v>
      </c>
      <c r="AH34" s="57">
        <v>4128157</v>
      </c>
      <c r="AI34" s="57" t="s">
        <v>20</v>
      </c>
      <c r="AJ34" s="57">
        <f t="shared" si="4"/>
        <v>0</v>
      </c>
      <c r="AK34" s="89">
        <f t="shared" si="5"/>
        <v>0.56576388888888884</v>
      </c>
      <c r="AL34" s="90" t="e">
        <f>VLOOKUP(AG34,#REF!,2,FALSE)</f>
        <v>#REF!</v>
      </c>
      <c r="AM34" s="90" t="e">
        <f>VLOOKUP(AG34,#REF!,3,FALSE)</f>
        <v>#REF!</v>
      </c>
      <c r="AN34" s="89" t="e">
        <f t="shared" ca="1" si="6"/>
        <v>#REF!</v>
      </c>
      <c r="AO34" s="89" t="e">
        <f t="shared" ca="1" si="7"/>
        <v>#REF!</v>
      </c>
      <c r="AP34" s="57" t="e">
        <f t="shared" ref="AP34:AP63" ca="1" si="12">IF(AND(AK34&gt;=AN34,AK34&lt;=AO34),VLOOKUP(AK34,INDIRECT("BibliTrans!$AH$"&amp;AL34&amp;":$AJ$"&amp;AM34),3,TRUE),#N/A)</f>
        <v>#REF!</v>
      </c>
      <c r="AQ34" s="32" t="e">
        <f>VLOOKUP(U34,#REF!,3,FALSE)</f>
        <v>#REF!</v>
      </c>
      <c r="AR34" s="57" t="e">
        <f t="shared" ca="1" si="9"/>
        <v>#REF!</v>
      </c>
      <c r="AS34" s="6" t="e">
        <f>VLOOKUP(V34,#REF!,3)</f>
        <v>#REF!</v>
      </c>
      <c r="AT34" s="6" t="e">
        <f>VLOOKUP(U34,#REF!,2)</f>
        <v>#REF!</v>
      </c>
      <c r="AU34" s="6" t="e">
        <f>VLOOKUP(V34,#REF!,2)</f>
        <v>#REF!</v>
      </c>
      <c r="AV34" s="6" t="str">
        <f t="shared" si="10"/>
        <v/>
      </c>
      <c r="AW34" s="6" t="str">
        <f t="shared" si="11"/>
        <v/>
      </c>
      <c r="AX34" s="6" t="e">
        <f>VLOOKUP(U34,#REF!,4)</f>
        <v>#REF!</v>
      </c>
      <c r="AY34" s="6" t="e">
        <f>VLOOKUP(V34,#REF!,4)</f>
        <v>#REF!</v>
      </c>
    </row>
    <row r="35" spans="1:155" s="6" customFormat="1">
      <c r="A35" s="53" t="s">
        <v>117</v>
      </c>
      <c r="B35" s="14" t="s">
        <v>541</v>
      </c>
      <c r="C35" s="97">
        <v>1</v>
      </c>
      <c r="D35" s="107" t="s">
        <v>543</v>
      </c>
      <c r="E35" s="57"/>
      <c r="F35" s="57"/>
      <c r="G35" s="57"/>
      <c r="H35" s="57"/>
      <c r="I35" s="57"/>
      <c r="J35" s="57"/>
      <c r="K35" s="57"/>
      <c r="L35" s="57"/>
      <c r="M35" s="57" t="str">
        <f t="shared" si="0"/>
        <v/>
      </c>
      <c r="N35" s="71">
        <v>138</v>
      </c>
      <c r="O35" s="46" t="s">
        <v>73</v>
      </c>
      <c r="P35" s="57">
        <v>3952.36</v>
      </c>
      <c r="Q35" s="57">
        <v>35.165613999999998</v>
      </c>
      <c r="R35" s="57">
        <v>-123.012159</v>
      </c>
      <c r="S35" s="66">
        <v>39064.98951388889</v>
      </c>
      <c r="T35" s="67">
        <f t="shared" si="1"/>
        <v>39064.98951388889</v>
      </c>
      <c r="U35" s="6" t="str">
        <f t="shared" si="2"/>
        <v>Dec-06</v>
      </c>
      <c r="V35" s="6" t="str">
        <f t="shared" si="3"/>
        <v>2006</v>
      </c>
      <c r="W35" s="10" t="s">
        <v>25</v>
      </c>
      <c r="X35" s="10" t="s">
        <v>27</v>
      </c>
      <c r="Y35" s="10" t="s">
        <v>74</v>
      </c>
      <c r="Z35" s="10" t="s">
        <v>76</v>
      </c>
      <c r="AA35" s="10" t="s">
        <v>75</v>
      </c>
      <c r="AB35" s="10"/>
      <c r="AC35" s="10" t="s">
        <v>73</v>
      </c>
      <c r="AD35" s="57" t="s">
        <v>179</v>
      </c>
      <c r="AE35" s="57" t="s">
        <v>158</v>
      </c>
      <c r="AF35" s="57" t="s">
        <v>42</v>
      </c>
      <c r="AG35" s="57">
        <v>1067</v>
      </c>
      <c r="AH35" s="57">
        <v>4130130</v>
      </c>
      <c r="AI35" s="57" t="s">
        <v>20</v>
      </c>
      <c r="AJ35" s="57">
        <f t="shared" si="4"/>
        <v>0</v>
      </c>
      <c r="AK35" s="89">
        <f t="shared" si="5"/>
        <v>0.56576388888888884</v>
      </c>
      <c r="AL35" s="90" t="e">
        <f>VLOOKUP(AG35,#REF!,2,FALSE)</f>
        <v>#REF!</v>
      </c>
      <c r="AM35" s="90" t="e">
        <f>VLOOKUP(AG35,#REF!,3,FALSE)</f>
        <v>#REF!</v>
      </c>
      <c r="AN35" s="89" t="e">
        <f t="shared" ca="1" si="6"/>
        <v>#REF!</v>
      </c>
      <c r="AO35" s="89" t="e">
        <f t="shared" ca="1" si="7"/>
        <v>#REF!</v>
      </c>
      <c r="AP35" s="57" t="e">
        <f t="shared" ca="1" si="12"/>
        <v>#REF!</v>
      </c>
      <c r="AQ35" s="32" t="e">
        <f>VLOOKUP(U35,#REF!,3,FALSE)</f>
        <v>#REF!</v>
      </c>
      <c r="AR35" s="57" t="e">
        <f t="shared" ca="1" si="9"/>
        <v>#REF!</v>
      </c>
      <c r="AS35" s="6" t="e">
        <f>VLOOKUP(V35,#REF!,3)</f>
        <v>#REF!</v>
      </c>
      <c r="AT35" s="6" t="e">
        <f>VLOOKUP(U35,#REF!,2)</f>
        <v>#REF!</v>
      </c>
      <c r="AU35" s="6" t="e">
        <f>VLOOKUP(V35,#REF!,2)</f>
        <v>#REF!</v>
      </c>
      <c r="AV35" s="6" t="str">
        <f t="shared" si="10"/>
        <v/>
      </c>
      <c r="AW35" s="6" t="str">
        <f t="shared" si="11"/>
        <v/>
      </c>
      <c r="AX35" s="6" t="e">
        <f>VLOOKUP(U35,#REF!,4)</f>
        <v>#REF!</v>
      </c>
      <c r="AY35" s="6" t="e">
        <f>VLOOKUP(V35,#REF!,4)</f>
        <v>#REF!</v>
      </c>
    </row>
    <row r="36" spans="1:155" s="6" customFormat="1">
      <c r="A36" s="54" t="s">
        <v>180</v>
      </c>
      <c r="B36" s="98"/>
      <c r="C36" s="99">
        <v>1</v>
      </c>
      <c r="D36" s="99"/>
      <c r="E36" s="68" t="s">
        <v>531</v>
      </c>
      <c r="F36" s="68" t="s">
        <v>534</v>
      </c>
      <c r="G36" s="68" t="s">
        <v>531</v>
      </c>
      <c r="H36" s="68">
        <v>0</v>
      </c>
      <c r="I36" s="68" t="s">
        <v>535</v>
      </c>
      <c r="J36" s="68" t="s">
        <v>534</v>
      </c>
      <c r="K36" s="68">
        <v>0</v>
      </c>
      <c r="L36" s="68">
        <v>0.21013479250822145</v>
      </c>
      <c r="M36" s="68">
        <f t="shared" si="0"/>
        <v>0.21013479250822145</v>
      </c>
      <c r="N36" s="68">
        <v>138</v>
      </c>
      <c r="O36" s="47" t="s">
        <v>77</v>
      </c>
      <c r="P36" s="68">
        <v>3952.36</v>
      </c>
      <c r="Q36" s="68">
        <v>35.165613999999998</v>
      </c>
      <c r="R36" s="68">
        <v>-123.012159</v>
      </c>
      <c r="S36" s="69">
        <v>39064.98951388889</v>
      </c>
      <c r="T36" s="70">
        <f t="shared" si="1"/>
        <v>39064.98951388889</v>
      </c>
      <c r="U36" s="4" t="str">
        <f t="shared" si="2"/>
        <v>Dec-06</v>
      </c>
      <c r="V36" s="4" t="str">
        <f t="shared" si="3"/>
        <v>2006</v>
      </c>
      <c r="W36" s="12" t="s">
        <v>25</v>
      </c>
      <c r="X36" s="12" t="s">
        <v>65</v>
      </c>
      <c r="Y36" s="12" t="s">
        <v>64</v>
      </c>
      <c r="Z36" s="12" t="s">
        <v>79</v>
      </c>
      <c r="AA36" s="12" t="s">
        <v>78</v>
      </c>
      <c r="AB36" s="12" t="s">
        <v>77</v>
      </c>
      <c r="AC36" s="12"/>
      <c r="AD36" s="68" t="s">
        <v>179</v>
      </c>
      <c r="AE36" s="68" t="s">
        <v>158</v>
      </c>
      <c r="AF36" s="68" t="s">
        <v>42</v>
      </c>
      <c r="AG36" s="68">
        <v>1067</v>
      </c>
      <c r="AH36" s="68">
        <v>4126318</v>
      </c>
      <c r="AI36" s="68" t="s">
        <v>20</v>
      </c>
      <c r="AJ36" s="68">
        <f t="shared" si="4"/>
        <v>1</v>
      </c>
      <c r="AK36" s="100">
        <f t="shared" si="5"/>
        <v>0.56576388888888884</v>
      </c>
      <c r="AL36" s="101" t="e">
        <f>VLOOKUP(AG36,#REF!,2,FALSE)</f>
        <v>#REF!</v>
      </c>
      <c r="AM36" s="101" t="e">
        <f>VLOOKUP(AG36,#REF!,3,FALSE)</f>
        <v>#REF!</v>
      </c>
      <c r="AN36" s="100" t="e">
        <f t="shared" ca="1" si="6"/>
        <v>#REF!</v>
      </c>
      <c r="AO36" s="100" t="e">
        <f t="shared" ca="1" si="7"/>
        <v>#REF!</v>
      </c>
      <c r="AP36" s="68" t="e">
        <f t="shared" ca="1" si="12"/>
        <v>#REF!</v>
      </c>
      <c r="AQ36" s="36" t="e">
        <f>VLOOKUP(U36,#REF!,3,FALSE)</f>
        <v>#REF!</v>
      </c>
      <c r="AR36" s="68" t="e">
        <f t="shared" ca="1" si="9"/>
        <v>#REF!</v>
      </c>
      <c r="AS36" s="6" t="e">
        <f>VLOOKUP(V36,#REF!,3)</f>
        <v>#REF!</v>
      </c>
      <c r="AT36" s="6" t="e">
        <f>VLOOKUP(U36,#REF!,2)</f>
        <v>#REF!</v>
      </c>
      <c r="AU36" s="6" t="e">
        <f>VLOOKUP(V36,#REF!,2)</f>
        <v>#REF!</v>
      </c>
      <c r="AV36" s="6" t="e">
        <f t="shared" si="10"/>
        <v>#REF!</v>
      </c>
      <c r="AW36" s="6" t="e">
        <f t="shared" si="11"/>
        <v>#REF!</v>
      </c>
      <c r="AX36" s="6" t="e">
        <f>VLOOKUP(U36,#REF!,4)</f>
        <v>#REF!</v>
      </c>
      <c r="AY36" s="6" t="e">
        <f>VLOOKUP(V36,#REF!,4)</f>
        <v>#REF!</v>
      </c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</row>
    <row r="37" spans="1:155" s="6" customFormat="1">
      <c r="A37" s="53" t="s">
        <v>185</v>
      </c>
      <c r="B37" s="14" t="s">
        <v>539</v>
      </c>
      <c r="C37" s="97">
        <v>11</v>
      </c>
      <c r="D37" s="97" t="s">
        <v>535</v>
      </c>
      <c r="E37" s="57"/>
      <c r="F37" s="57"/>
      <c r="G37" s="57"/>
      <c r="H37" s="57"/>
      <c r="I37" s="57"/>
      <c r="J37" s="57"/>
      <c r="K37" s="57"/>
      <c r="L37" s="57"/>
      <c r="M37" s="57" t="str">
        <f t="shared" si="0"/>
        <v/>
      </c>
      <c r="N37" s="71">
        <v>139</v>
      </c>
      <c r="O37" s="46" t="s">
        <v>47</v>
      </c>
      <c r="P37" s="57">
        <v>3950.93</v>
      </c>
      <c r="Q37" s="57">
        <v>35.167279999999998</v>
      </c>
      <c r="R37" s="57">
        <v>-123.011324</v>
      </c>
      <c r="S37" s="66">
        <v>39065.010312500002</v>
      </c>
      <c r="T37" s="67">
        <f t="shared" si="1"/>
        <v>39065.010312500002</v>
      </c>
      <c r="U37" s="6" t="str">
        <f t="shared" si="2"/>
        <v>Dec-06</v>
      </c>
      <c r="V37" s="6" t="str">
        <f t="shared" si="3"/>
        <v>2006</v>
      </c>
      <c r="W37" s="10" t="s">
        <v>25</v>
      </c>
      <c r="X37" s="10" t="s">
        <v>27</v>
      </c>
      <c r="Y37" s="10" t="s">
        <v>22</v>
      </c>
      <c r="Z37" s="10" t="s">
        <v>44</v>
      </c>
      <c r="AA37" s="10" t="s">
        <v>48</v>
      </c>
      <c r="AB37" s="10" t="s">
        <v>49</v>
      </c>
      <c r="AC37" s="46" t="s">
        <v>47</v>
      </c>
      <c r="AD37" s="57" t="s">
        <v>182</v>
      </c>
      <c r="AE37" s="57" t="s">
        <v>183</v>
      </c>
      <c r="AF37" s="57" t="s">
        <v>42</v>
      </c>
      <c r="AG37" s="57">
        <v>1067</v>
      </c>
      <c r="AH37" s="57">
        <v>4128160</v>
      </c>
      <c r="AI37" s="57" t="s">
        <v>20</v>
      </c>
      <c r="AJ37" s="57">
        <f t="shared" si="4"/>
        <v>0</v>
      </c>
      <c r="AK37" s="89">
        <f t="shared" si="5"/>
        <v>0.58921296296296299</v>
      </c>
      <c r="AL37" s="90" t="e">
        <f>VLOOKUP(AG37,#REF!,2,FALSE)</f>
        <v>#REF!</v>
      </c>
      <c r="AM37" s="90" t="e">
        <f>VLOOKUP(AG37,#REF!,3,FALSE)</f>
        <v>#REF!</v>
      </c>
      <c r="AN37" s="89" t="e">
        <f t="shared" ca="1" si="6"/>
        <v>#REF!</v>
      </c>
      <c r="AO37" s="89" t="e">
        <f t="shared" ca="1" si="7"/>
        <v>#REF!</v>
      </c>
      <c r="AP37" s="57" t="e">
        <f t="shared" ca="1" si="12"/>
        <v>#REF!</v>
      </c>
      <c r="AQ37" s="32" t="e">
        <f>VLOOKUP(U37,#REF!,3,FALSE)</f>
        <v>#REF!</v>
      </c>
      <c r="AR37" s="57" t="e">
        <f t="shared" ca="1" si="9"/>
        <v>#REF!</v>
      </c>
      <c r="AS37" s="6" t="e">
        <f>VLOOKUP(V37,#REF!,3)</f>
        <v>#REF!</v>
      </c>
      <c r="AT37" s="6" t="e">
        <f>VLOOKUP(U37,#REF!,2)</f>
        <v>#REF!</v>
      </c>
      <c r="AU37" s="6" t="e">
        <f>VLOOKUP(V37,#REF!,2)</f>
        <v>#REF!</v>
      </c>
      <c r="AV37" s="6" t="str">
        <f t="shared" si="10"/>
        <v/>
      </c>
      <c r="AW37" s="6" t="str">
        <f t="shared" si="11"/>
        <v/>
      </c>
      <c r="AX37" s="6" t="e">
        <f>VLOOKUP(U37,#REF!,4)</f>
        <v>#REF!</v>
      </c>
      <c r="AY37" s="6" t="e">
        <f>VLOOKUP(V37,#REF!,4)</f>
        <v>#REF!</v>
      </c>
    </row>
    <row r="38" spans="1:155" s="6" customFormat="1">
      <c r="A38" s="53" t="s">
        <v>184</v>
      </c>
      <c r="B38" s="14" t="s">
        <v>539</v>
      </c>
      <c r="C38" s="97">
        <v>8</v>
      </c>
      <c r="D38" s="97" t="s">
        <v>543</v>
      </c>
      <c r="E38" s="57"/>
      <c r="F38" s="57"/>
      <c r="G38" s="57"/>
      <c r="H38" s="57"/>
      <c r="I38" s="57"/>
      <c r="J38" s="57"/>
      <c r="K38" s="57"/>
      <c r="L38" s="57"/>
      <c r="M38" s="57" t="str">
        <f t="shared" si="0"/>
        <v/>
      </c>
      <c r="N38" s="71">
        <v>139</v>
      </c>
      <c r="O38" s="46" t="s">
        <v>27</v>
      </c>
      <c r="P38" s="57">
        <v>3950.93</v>
      </c>
      <c r="Q38" s="57">
        <v>35.167279999999998</v>
      </c>
      <c r="R38" s="57">
        <v>-123.011324</v>
      </c>
      <c r="S38" s="66">
        <v>39065.010312500002</v>
      </c>
      <c r="T38" s="67">
        <f t="shared" si="1"/>
        <v>39065.010312500002</v>
      </c>
      <c r="U38" s="6" t="str">
        <f t="shared" si="2"/>
        <v>Dec-06</v>
      </c>
      <c r="V38" s="6" t="str">
        <f t="shared" si="3"/>
        <v>2006</v>
      </c>
      <c r="W38" s="10" t="s">
        <v>25</v>
      </c>
      <c r="X38" s="10" t="s">
        <v>27</v>
      </c>
      <c r="Y38" s="10"/>
      <c r="Z38" s="10"/>
      <c r="AA38" s="10"/>
      <c r="AB38" s="10"/>
      <c r="AC38" s="10"/>
      <c r="AD38" s="57" t="s">
        <v>182</v>
      </c>
      <c r="AE38" s="57" t="s">
        <v>183</v>
      </c>
      <c r="AF38" s="57" t="s">
        <v>42</v>
      </c>
      <c r="AG38" s="57">
        <v>1067</v>
      </c>
      <c r="AH38" s="57">
        <v>4130131</v>
      </c>
      <c r="AI38" s="57" t="s">
        <v>20</v>
      </c>
      <c r="AJ38" s="57">
        <f t="shared" si="4"/>
        <v>0</v>
      </c>
      <c r="AK38" s="89">
        <f t="shared" si="5"/>
        <v>0.58921296296296299</v>
      </c>
      <c r="AL38" s="90" t="e">
        <f>VLOOKUP(AG38,#REF!,2,FALSE)</f>
        <v>#REF!</v>
      </c>
      <c r="AM38" s="90" t="e">
        <f>VLOOKUP(AG38,#REF!,3,FALSE)</f>
        <v>#REF!</v>
      </c>
      <c r="AN38" s="89" t="e">
        <f t="shared" ca="1" si="6"/>
        <v>#REF!</v>
      </c>
      <c r="AO38" s="89" t="e">
        <f t="shared" ca="1" si="7"/>
        <v>#REF!</v>
      </c>
      <c r="AP38" s="57" t="e">
        <f t="shared" ca="1" si="12"/>
        <v>#REF!</v>
      </c>
      <c r="AQ38" s="32" t="e">
        <f>VLOOKUP(U38,#REF!,3,FALSE)</f>
        <v>#REF!</v>
      </c>
      <c r="AR38" s="57" t="e">
        <f t="shared" ca="1" si="9"/>
        <v>#REF!</v>
      </c>
      <c r="AS38" s="6" t="e">
        <f>VLOOKUP(V38,#REF!,3)</f>
        <v>#REF!</v>
      </c>
      <c r="AT38" s="6" t="e">
        <f>VLOOKUP(U38,#REF!,2)</f>
        <v>#REF!</v>
      </c>
      <c r="AU38" s="6" t="e">
        <f>VLOOKUP(V38,#REF!,2)</f>
        <v>#REF!</v>
      </c>
      <c r="AV38" s="6" t="str">
        <f t="shared" si="10"/>
        <v/>
      </c>
      <c r="AW38" s="6" t="str">
        <f t="shared" si="11"/>
        <v/>
      </c>
      <c r="AX38" s="6" t="e">
        <f>VLOOKUP(U38,#REF!,4)</f>
        <v>#REF!</v>
      </c>
      <c r="AY38" s="6" t="e">
        <f>VLOOKUP(V38,#REF!,4)</f>
        <v>#REF!</v>
      </c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30"/>
      <c r="EW38" s="30"/>
      <c r="EX38" s="30"/>
      <c r="EY38" s="30"/>
    </row>
    <row r="39" spans="1:155" s="30" customFormat="1">
      <c r="A39" s="54" t="s">
        <v>181</v>
      </c>
      <c r="B39" s="98"/>
      <c r="C39" s="99">
        <v>1</v>
      </c>
      <c r="D39" s="99"/>
      <c r="E39" s="68" t="s">
        <v>534</v>
      </c>
      <c r="F39" s="68" t="s">
        <v>534</v>
      </c>
      <c r="G39" s="68" t="s">
        <v>534</v>
      </c>
      <c r="H39" s="68">
        <v>0</v>
      </c>
      <c r="I39" s="68" t="s">
        <v>532</v>
      </c>
      <c r="J39" s="68" t="s">
        <v>531</v>
      </c>
      <c r="K39" s="68">
        <v>13</v>
      </c>
      <c r="L39" s="68">
        <v>0.75956085534993389</v>
      </c>
      <c r="M39" s="68">
        <f t="shared" si="0"/>
        <v>0.75956085534993389</v>
      </c>
      <c r="N39" s="68">
        <v>139</v>
      </c>
      <c r="O39" s="47" t="s">
        <v>77</v>
      </c>
      <c r="P39" s="68">
        <v>3950.93</v>
      </c>
      <c r="Q39" s="68">
        <v>35.167279999999998</v>
      </c>
      <c r="R39" s="68">
        <v>-123.011324</v>
      </c>
      <c r="S39" s="69">
        <v>39065.010312500002</v>
      </c>
      <c r="T39" s="70">
        <f t="shared" si="1"/>
        <v>39065.010312500002</v>
      </c>
      <c r="U39" s="4" t="str">
        <f t="shared" si="2"/>
        <v>Dec-06</v>
      </c>
      <c r="V39" s="4" t="str">
        <f t="shared" si="3"/>
        <v>2006</v>
      </c>
      <c r="W39" s="12" t="s">
        <v>25</v>
      </c>
      <c r="X39" s="12" t="s">
        <v>65</v>
      </c>
      <c r="Y39" s="12" t="s">
        <v>64</v>
      </c>
      <c r="Z39" s="12" t="s">
        <v>79</v>
      </c>
      <c r="AA39" s="12" t="s">
        <v>78</v>
      </c>
      <c r="AB39" s="12" t="s">
        <v>77</v>
      </c>
      <c r="AC39" s="12"/>
      <c r="AD39" s="68" t="s">
        <v>182</v>
      </c>
      <c r="AE39" s="68" t="s">
        <v>183</v>
      </c>
      <c r="AF39" s="68" t="s">
        <v>42</v>
      </c>
      <c r="AG39" s="68">
        <v>1067</v>
      </c>
      <c r="AH39" s="68">
        <v>4126615</v>
      </c>
      <c r="AI39" s="68" t="s">
        <v>20</v>
      </c>
      <c r="AJ39" s="68">
        <f t="shared" si="4"/>
        <v>1</v>
      </c>
      <c r="AK39" s="100">
        <f t="shared" si="5"/>
        <v>0.58921296296296299</v>
      </c>
      <c r="AL39" s="101" t="e">
        <f>VLOOKUP(AG39,#REF!,2,FALSE)</f>
        <v>#REF!</v>
      </c>
      <c r="AM39" s="101" t="e">
        <f>VLOOKUP(AG39,#REF!,3,FALSE)</f>
        <v>#REF!</v>
      </c>
      <c r="AN39" s="100" t="e">
        <f t="shared" ca="1" si="6"/>
        <v>#REF!</v>
      </c>
      <c r="AO39" s="100" t="e">
        <f t="shared" ca="1" si="7"/>
        <v>#REF!</v>
      </c>
      <c r="AP39" s="68" t="e">
        <f t="shared" ca="1" si="12"/>
        <v>#REF!</v>
      </c>
      <c r="AQ39" s="36" t="e">
        <f>VLOOKUP(U39,#REF!,3,FALSE)</f>
        <v>#REF!</v>
      </c>
      <c r="AR39" s="68" t="e">
        <f t="shared" ca="1" si="9"/>
        <v>#REF!</v>
      </c>
      <c r="AS39" s="6" t="e">
        <f>VLOOKUP(V39,#REF!,3)</f>
        <v>#REF!</v>
      </c>
      <c r="AT39" s="6" t="e">
        <f>VLOOKUP(U39,#REF!,2)</f>
        <v>#REF!</v>
      </c>
      <c r="AU39" s="6" t="e">
        <f>VLOOKUP(V39,#REF!,2)</f>
        <v>#REF!</v>
      </c>
      <c r="AV39" s="6" t="e">
        <f t="shared" si="10"/>
        <v>#REF!</v>
      </c>
      <c r="AW39" s="6" t="e">
        <f t="shared" si="11"/>
        <v>#REF!</v>
      </c>
      <c r="AX39" s="6" t="e">
        <f>VLOOKUP(U39,#REF!,4)</f>
        <v>#REF!</v>
      </c>
      <c r="AY39" s="6" t="e">
        <f>VLOOKUP(V39,#REF!,4)</f>
        <v>#REF!</v>
      </c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6"/>
      <c r="EW39" s="6"/>
      <c r="EX39" s="6"/>
      <c r="EY39" s="6"/>
    </row>
    <row r="40" spans="1:155" s="42" customFormat="1">
      <c r="A40" s="53" t="s">
        <v>162</v>
      </c>
      <c r="B40" s="14" t="s">
        <v>539</v>
      </c>
      <c r="C40" s="97">
        <v>3</v>
      </c>
      <c r="D40" s="97" t="s">
        <v>535</v>
      </c>
      <c r="E40" s="57"/>
      <c r="F40" s="57"/>
      <c r="G40" s="57"/>
      <c r="H40" s="57"/>
      <c r="I40" s="57"/>
      <c r="J40" s="57"/>
      <c r="K40" s="57"/>
      <c r="L40" s="57"/>
      <c r="M40" s="57" t="str">
        <f t="shared" si="0"/>
        <v/>
      </c>
      <c r="N40" s="71">
        <v>140</v>
      </c>
      <c r="O40" s="46" t="s">
        <v>47</v>
      </c>
      <c r="P40" s="57">
        <v>3951.98</v>
      </c>
      <c r="Q40" s="57">
        <v>35.169666999999997</v>
      </c>
      <c r="R40" s="57">
        <v>-123.01231</v>
      </c>
      <c r="S40" s="66">
        <v>39065.033391203702</v>
      </c>
      <c r="T40" s="67">
        <f t="shared" si="1"/>
        <v>39065.033391203702</v>
      </c>
      <c r="U40" s="6" t="str">
        <f t="shared" si="2"/>
        <v>Dec-06</v>
      </c>
      <c r="V40" s="6" t="str">
        <f t="shared" si="3"/>
        <v>2006</v>
      </c>
      <c r="W40" s="10" t="s">
        <v>25</v>
      </c>
      <c r="X40" s="10" t="s">
        <v>27</v>
      </c>
      <c r="Y40" s="10" t="s">
        <v>22</v>
      </c>
      <c r="Z40" s="10" t="s">
        <v>44</v>
      </c>
      <c r="AA40" s="10" t="s">
        <v>48</v>
      </c>
      <c r="AB40" s="10" t="s">
        <v>49</v>
      </c>
      <c r="AC40" s="46" t="s">
        <v>47</v>
      </c>
      <c r="AD40" s="57" t="s">
        <v>186</v>
      </c>
      <c r="AE40" s="57" t="s">
        <v>183</v>
      </c>
      <c r="AF40" s="57" t="s">
        <v>42</v>
      </c>
      <c r="AG40" s="57">
        <v>1067</v>
      </c>
      <c r="AH40" s="57">
        <v>4128162</v>
      </c>
      <c r="AI40" s="57" t="s">
        <v>20</v>
      </c>
      <c r="AJ40" s="57">
        <f t="shared" si="4"/>
        <v>0</v>
      </c>
      <c r="AK40" s="89">
        <f t="shared" si="5"/>
        <v>0.60912037037037037</v>
      </c>
      <c r="AL40" s="90" t="e">
        <f>VLOOKUP(AG40,#REF!,2,FALSE)</f>
        <v>#REF!</v>
      </c>
      <c r="AM40" s="90" t="e">
        <f>VLOOKUP(AG40,#REF!,3,FALSE)</f>
        <v>#REF!</v>
      </c>
      <c r="AN40" s="89" t="e">
        <f t="shared" ca="1" si="6"/>
        <v>#REF!</v>
      </c>
      <c r="AO40" s="89" t="e">
        <f t="shared" ca="1" si="7"/>
        <v>#REF!</v>
      </c>
      <c r="AP40" s="57" t="e">
        <f t="shared" ca="1" si="12"/>
        <v>#REF!</v>
      </c>
      <c r="AQ40" s="32" t="e">
        <f>VLOOKUP(U40,#REF!,3,FALSE)</f>
        <v>#REF!</v>
      </c>
      <c r="AR40" s="57" t="e">
        <f t="shared" ca="1" si="9"/>
        <v>#REF!</v>
      </c>
      <c r="AS40" s="6" t="e">
        <f>VLOOKUP(V40,#REF!,3)</f>
        <v>#REF!</v>
      </c>
      <c r="AT40" s="6" t="e">
        <f>VLOOKUP(U40,#REF!,2)</f>
        <v>#REF!</v>
      </c>
      <c r="AU40" s="6" t="e">
        <f>VLOOKUP(V40,#REF!,2)</f>
        <v>#REF!</v>
      </c>
      <c r="AV40" s="6" t="str">
        <f t="shared" si="10"/>
        <v/>
      </c>
      <c r="AW40" s="6" t="str">
        <f t="shared" si="11"/>
        <v/>
      </c>
      <c r="AX40" s="6" t="e">
        <f>VLOOKUP(U40,#REF!,4)</f>
        <v>#REF!</v>
      </c>
      <c r="AY40" s="6" t="e">
        <f>VLOOKUP(V40,#REF!,4)</f>
        <v>#REF!</v>
      </c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</row>
    <row r="41" spans="1:155" s="30" customFormat="1" ht="13.5" customHeight="1">
      <c r="A41" s="53" t="s">
        <v>137</v>
      </c>
      <c r="B41" s="14" t="s">
        <v>539</v>
      </c>
      <c r="C41" s="97">
        <v>2</v>
      </c>
      <c r="D41" s="97" t="s">
        <v>543</v>
      </c>
      <c r="E41" s="57"/>
      <c r="F41" s="57"/>
      <c r="G41" s="57"/>
      <c r="H41" s="57"/>
      <c r="I41" s="57"/>
      <c r="J41" s="57"/>
      <c r="K41" s="57"/>
      <c r="L41" s="57"/>
      <c r="M41" s="57" t="str">
        <f t="shared" si="0"/>
        <v/>
      </c>
      <c r="N41" s="71">
        <v>140</v>
      </c>
      <c r="O41" s="46" t="s">
        <v>27</v>
      </c>
      <c r="P41" s="57">
        <v>3951.98</v>
      </c>
      <c r="Q41" s="57">
        <v>35.169666999999997</v>
      </c>
      <c r="R41" s="57">
        <v>-123.01231</v>
      </c>
      <c r="S41" s="66">
        <v>39065.033391203702</v>
      </c>
      <c r="T41" s="67">
        <f t="shared" si="1"/>
        <v>39065.033391203702</v>
      </c>
      <c r="U41" s="6" t="str">
        <f t="shared" si="2"/>
        <v>Dec-06</v>
      </c>
      <c r="V41" s="6" t="str">
        <f t="shared" si="3"/>
        <v>2006</v>
      </c>
      <c r="W41" s="10" t="s">
        <v>25</v>
      </c>
      <c r="X41" s="10" t="s">
        <v>27</v>
      </c>
      <c r="Y41" s="10"/>
      <c r="Z41" s="10"/>
      <c r="AA41" s="10"/>
      <c r="AB41" s="10"/>
      <c r="AC41" s="10"/>
      <c r="AD41" s="57" t="s">
        <v>186</v>
      </c>
      <c r="AE41" s="57" t="s">
        <v>183</v>
      </c>
      <c r="AF41" s="57" t="s">
        <v>42</v>
      </c>
      <c r="AG41" s="57">
        <v>1067</v>
      </c>
      <c r="AH41" s="57">
        <v>4130132</v>
      </c>
      <c r="AI41" s="57" t="s">
        <v>20</v>
      </c>
      <c r="AJ41" s="57">
        <f t="shared" si="4"/>
        <v>0</v>
      </c>
      <c r="AK41" s="89">
        <f t="shared" si="5"/>
        <v>0.60912037037037037</v>
      </c>
      <c r="AL41" s="90" t="e">
        <f>VLOOKUP(AG41,#REF!,2,FALSE)</f>
        <v>#REF!</v>
      </c>
      <c r="AM41" s="90" t="e">
        <f>VLOOKUP(AG41,#REF!,3,FALSE)</f>
        <v>#REF!</v>
      </c>
      <c r="AN41" s="89" t="e">
        <f t="shared" ca="1" si="6"/>
        <v>#REF!</v>
      </c>
      <c r="AO41" s="89" t="e">
        <f t="shared" ca="1" si="7"/>
        <v>#REF!</v>
      </c>
      <c r="AP41" s="57" t="e">
        <f t="shared" ca="1" si="12"/>
        <v>#REF!</v>
      </c>
      <c r="AQ41" s="32" t="e">
        <f>VLOOKUP(U41,#REF!,3,FALSE)</f>
        <v>#REF!</v>
      </c>
      <c r="AR41" s="57" t="e">
        <f t="shared" ca="1" si="9"/>
        <v>#REF!</v>
      </c>
      <c r="AS41" s="6" t="e">
        <f>VLOOKUP(V41,#REF!,3)</f>
        <v>#REF!</v>
      </c>
      <c r="AT41" s="6" t="e">
        <f>VLOOKUP(U41,#REF!,2)</f>
        <v>#REF!</v>
      </c>
      <c r="AU41" s="6" t="e">
        <f>VLOOKUP(V41,#REF!,2)</f>
        <v>#REF!</v>
      </c>
      <c r="AV41" s="6" t="str">
        <f t="shared" si="10"/>
        <v/>
      </c>
      <c r="AW41" s="6" t="str">
        <f t="shared" si="11"/>
        <v/>
      </c>
      <c r="AX41" s="6" t="e">
        <f>VLOOKUP(U41,#REF!,4)</f>
        <v>#REF!</v>
      </c>
      <c r="AY41" s="6" t="e">
        <f>VLOOKUP(V41,#REF!,4)</f>
        <v>#REF!</v>
      </c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42"/>
      <c r="EW41" s="42"/>
      <c r="EX41" s="42"/>
      <c r="EY41" s="42"/>
    </row>
    <row r="42" spans="1:155" s="30" customFormat="1">
      <c r="A42" s="53" t="s">
        <v>71</v>
      </c>
      <c r="B42" s="14" t="s">
        <v>542</v>
      </c>
      <c r="C42" s="97">
        <v>1</v>
      </c>
      <c r="D42" s="97" t="s">
        <v>535</v>
      </c>
      <c r="E42" s="57"/>
      <c r="F42" s="57"/>
      <c r="G42" s="57"/>
      <c r="H42" s="57"/>
      <c r="I42" s="57"/>
      <c r="J42" s="57"/>
      <c r="K42" s="57"/>
      <c r="L42" s="57"/>
      <c r="M42" s="57" t="str">
        <f t="shared" si="0"/>
        <v/>
      </c>
      <c r="N42" s="71">
        <v>140</v>
      </c>
      <c r="O42" s="46" t="s">
        <v>108</v>
      </c>
      <c r="P42" s="57">
        <v>3951.98</v>
      </c>
      <c r="Q42" s="57">
        <v>35.169666999999997</v>
      </c>
      <c r="R42" s="57">
        <v>-123.01231</v>
      </c>
      <c r="S42" s="66">
        <v>39065.033391203702</v>
      </c>
      <c r="T42" s="67">
        <f t="shared" si="1"/>
        <v>39065.033391203702</v>
      </c>
      <c r="U42" s="6" t="str">
        <f t="shared" si="2"/>
        <v>Dec-06</v>
      </c>
      <c r="V42" s="6" t="str">
        <f t="shared" si="3"/>
        <v>2006</v>
      </c>
      <c r="W42" s="10" t="s">
        <v>25</v>
      </c>
      <c r="X42" s="10" t="s">
        <v>108</v>
      </c>
      <c r="Y42" s="10"/>
      <c r="Z42" s="10"/>
      <c r="AA42" s="10"/>
      <c r="AB42" s="10"/>
      <c r="AC42" s="10"/>
      <c r="AD42" s="57" t="s">
        <v>186</v>
      </c>
      <c r="AE42" s="57" t="s">
        <v>183</v>
      </c>
      <c r="AF42" s="57" t="s">
        <v>42</v>
      </c>
      <c r="AG42" s="57">
        <v>1067</v>
      </c>
      <c r="AH42" s="57">
        <v>4128161</v>
      </c>
      <c r="AI42" s="57" t="s">
        <v>20</v>
      </c>
      <c r="AJ42" s="57">
        <f t="shared" si="4"/>
        <v>0</v>
      </c>
      <c r="AK42" s="89">
        <f t="shared" si="5"/>
        <v>0.60912037037037037</v>
      </c>
      <c r="AL42" s="90" t="e">
        <f>VLOOKUP(AG42,#REF!,2,FALSE)</f>
        <v>#REF!</v>
      </c>
      <c r="AM42" s="90" t="e">
        <f>VLOOKUP(AG42,#REF!,3,FALSE)</f>
        <v>#REF!</v>
      </c>
      <c r="AN42" s="89" t="e">
        <f t="shared" ca="1" si="6"/>
        <v>#REF!</v>
      </c>
      <c r="AO42" s="89" t="e">
        <f t="shared" ca="1" si="7"/>
        <v>#REF!</v>
      </c>
      <c r="AP42" s="57" t="e">
        <f t="shared" ca="1" si="12"/>
        <v>#REF!</v>
      </c>
      <c r="AQ42" s="32" t="e">
        <f>VLOOKUP(U42,#REF!,3,FALSE)</f>
        <v>#REF!</v>
      </c>
      <c r="AR42" s="57" t="e">
        <f t="shared" ca="1" si="9"/>
        <v>#REF!</v>
      </c>
      <c r="AS42" s="6" t="e">
        <f>VLOOKUP(V42,#REF!,3)</f>
        <v>#REF!</v>
      </c>
      <c r="AT42" s="6" t="e">
        <f>VLOOKUP(U42,#REF!,2)</f>
        <v>#REF!</v>
      </c>
      <c r="AU42" s="6" t="e">
        <f>VLOOKUP(V42,#REF!,2)</f>
        <v>#REF!</v>
      </c>
      <c r="AV42" s="6" t="str">
        <f t="shared" si="10"/>
        <v/>
      </c>
      <c r="AW42" s="6" t="str">
        <f t="shared" si="11"/>
        <v/>
      </c>
      <c r="AX42" s="6" t="e">
        <f>VLOOKUP(U42,#REF!,4)</f>
        <v>#REF!</v>
      </c>
      <c r="AY42" s="6" t="e">
        <f>VLOOKUP(V42,#REF!,4)</f>
        <v>#REF!</v>
      </c>
    </row>
    <row r="43" spans="1:155" s="42" customFormat="1">
      <c r="A43" s="54" t="s">
        <v>187</v>
      </c>
      <c r="B43" s="98"/>
      <c r="C43" s="99">
        <v>1</v>
      </c>
      <c r="D43" s="99"/>
      <c r="E43" s="68" t="s">
        <v>534</v>
      </c>
      <c r="F43" s="68" t="s">
        <v>534</v>
      </c>
      <c r="G43" s="68" t="s">
        <v>534</v>
      </c>
      <c r="H43" s="68">
        <v>0</v>
      </c>
      <c r="I43" s="68" t="s">
        <v>535</v>
      </c>
      <c r="J43" s="68" t="s">
        <v>534</v>
      </c>
      <c r="K43" s="68">
        <v>15</v>
      </c>
      <c r="L43" s="68">
        <v>1.4057742074693005E-2</v>
      </c>
      <c r="M43" s="68">
        <f t="shared" si="0"/>
        <v>1.4057742074693005E-2</v>
      </c>
      <c r="N43" s="68">
        <v>140</v>
      </c>
      <c r="O43" s="47" t="s">
        <v>77</v>
      </c>
      <c r="P43" s="68">
        <v>3951.98</v>
      </c>
      <c r="Q43" s="68">
        <v>35.169666999999997</v>
      </c>
      <c r="R43" s="68">
        <v>-123.01231</v>
      </c>
      <c r="S43" s="69">
        <v>39065.033391203702</v>
      </c>
      <c r="T43" s="70">
        <f t="shared" si="1"/>
        <v>39065.033391203702</v>
      </c>
      <c r="U43" s="4" t="str">
        <f t="shared" si="2"/>
        <v>Dec-06</v>
      </c>
      <c r="V43" s="4" t="str">
        <f t="shared" si="3"/>
        <v>2006</v>
      </c>
      <c r="W43" s="12" t="s">
        <v>25</v>
      </c>
      <c r="X43" s="12" t="s">
        <v>65</v>
      </c>
      <c r="Y43" s="12" t="s">
        <v>64</v>
      </c>
      <c r="Z43" s="12" t="s">
        <v>79</v>
      </c>
      <c r="AA43" s="12" t="s">
        <v>78</v>
      </c>
      <c r="AB43" s="12" t="s">
        <v>77</v>
      </c>
      <c r="AC43" s="12"/>
      <c r="AD43" s="68" t="s">
        <v>186</v>
      </c>
      <c r="AE43" s="68" t="s">
        <v>183</v>
      </c>
      <c r="AF43" s="68" t="s">
        <v>42</v>
      </c>
      <c r="AG43" s="68">
        <v>1067</v>
      </c>
      <c r="AH43" s="68">
        <v>4126639</v>
      </c>
      <c r="AI43" s="68" t="s">
        <v>20</v>
      </c>
      <c r="AJ43" s="68">
        <f t="shared" si="4"/>
        <v>1</v>
      </c>
      <c r="AK43" s="100">
        <f t="shared" si="5"/>
        <v>0.60912037037037037</v>
      </c>
      <c r="AL43" s="101" t="e">
        <f>VLOOKUP(AG43,#REF!,2,FALSE)</f>
        <v>#REF!</v>
      </c>
      <c r="AM43" s="101" t="e">
        <f>VLOOKUP(AG43,#REF!,3,FALSE)</f>
        <v>#REF!</v>
      </c>
      <c r="AN43" s="100" t="e">
        <f t="shared" ca="1" si="6"/>
        <v>#REF!</v>
      </c>
      <c r="AO43" s="100" t="e">
        <f t="shared" ca="1" si="7"/>
        <v>#REF!</v>
      </c>
      <c r="AP43" s="68" t="e">
        <f t="shared" ca="1" si="12"/>
        <v>#REF!</v>
      </c>
      <c r="AQ43" s="36" t="e">
        <f>VLOOKUP(U43,#REF!,3,FALSE)</f>
        <v>#REF!</v>
      </c>
      <c r="AR43" s="68" t="e">
        <f t="shared" ca="1" si="9"/>
        <v>#REF!</v>
      </c>
      <c r="AS43" s="6" t="e">
        <f>VLOOKUP(V43,#REF!,3)</f>
        <v>#REF!</v>
      </c>
      <c r="AT43" s="6" t="e">
        <f>VLOOKUP(U43,#REF!,2)</f>
        <v>#REF!</v>
      </c>
      <c r="AU43" s="6" t="e">
        <f>VLOOKUP(V43,#REF!,2)</f>
        <v>#REF!</v>
      </c>
      <c r="AV43" s="6" t="e">
        <f t="shared" si="10"/>
        <v>#REF!</v>
      </c>
      <c r="AW43" s="6" t="e">
        <f t="shared" si="11"/>
        <v>#REF!</v>
      </c>
      <c r="AX43" s="6" t="e">
        <f>VLOOKUP(U43,#REF!,4)</f>
        <v>#REF!</v>
      </c>
      <c r="AY43" s="6" t="e">
        <f>VLOOKUP(V43,#REF!,4)</f>
        <v>#REF!</v>
      </c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0"/>
      <c r="EX43" s="30"/>
      <c r="EY43" s="30"/>
    </row>
    <row r="44" spans="1:155" s="6" customFormat="1">
      <c r="A44" s="53" t="s">
        <v>148</v>
      </c>
      <c r="B44" s="14" t="s">
        <v>539</v>
      </c>
      <c r="C44" s="97">
        <v>4</v>
      </c>
      <c r="D44" s="97" t="s">
        <v>535</v>
      </c>
      <c r="E44" s="57"/>
      <c r="F44" s="57"/>
      <c r="G44" s="57"/>
      <c r="H44" s="57"/>
      <c r="I44" s="57"/>
      <c r="J44" s="57"/>
      <c r="K44" s="57"/>
      <c r="L44" s="57"/>
      <c r="M44" s="57" t="str">
        <f t="shared" si="0"/>
        <v/>
      </c>
      <c r="N44" s="71">
        <v>141</v>
      </c>
      <c r="O44" s="46" t="s">
        <v>55</v>
      </c>
      <c r="P44" s="57">
        <v>3951.55</v>
      </c>
      <c r="Q44" s="57">
        <v>35.170006999999998</v>
      </c>
      <c r="R44" s="57">
        <v>-123.01249</v>
      </c>
      <c r="S44" s="66">
        <v>39065.042592592596</v>
      </c>
      <c r="T44" s="67">
        <f t="shared" si="1"/>
        <v>39065.042592592596</v>
      </c>
      <c r="U44" s="6" t="str">
        <f t="shared" si="2"/>
        <v>Dec-06</v>
      </c>
      <c r="V44" s="6" t="str">
        <f t="shared" si="3"/>
        <v>2006</v>
      </c>
      <c r="W44" s="10" t="s">
        <v>25</v>
      </c>
      <c r="X44" s="10" t="s">
        <v>32</v>
      </c>
      <c r="Y44" s="10" t="s">
        <v>56</v>
      </c>
      <c r="Z44" s="10"/>
      <c r="AA44" s="10"/>
      <c r="AB44" s="10"/>
      <c r="AC44" s="10"/>
      <c r="AD44" s="57" t="s">
        <v>189</v>
      </c>
      <c r="AE44" s="57" t="s">
        <v>183</v>
      </c>
      <c r="AF44" s="57" t="s">
        <v>42</v>
      </c>
      <c r="AG44" s="57">
        <v>1067</v>
      </c>
      <c r="AH44" s="57">
        <v>4128167</v>
      </c>
      <c r="AI44" s="57" t="s">
        <v>20</v>
      </c>
      <c r="AJ44" s="57">
        <f t="shared" si="4"/>
        <v>0</v>
      </c>
      <c r="AK44" s="89">
        <f t="shared" si="5"/>
        <v>0.62395833333333328</v>
      </c>
      <c r="AL44" s="90" t="e">
        <f>VLOOKUP(AG44,#REF!,2,FALSE)</f>
        <v>#REF!</v>
      </c>
      <c r="AM44" s="90" t="e">
        <f>VLOOKUP(AG44,#REF!,3,FALSE)</f>
        <v>#REF!</v>
      </c>
      <c r="AN44" s="89" t="e">
        <f t="shared" ca="1" si="6"/>
        <v>#REF!</v>
      </c>
      <c r="AO44" s="89" t="e">
        <f t="shared" ca="1" si="7"/>
        <v>#REF!</v>
      </c>
      <c r="AP44" s="57" t="e">
        <f t="shared" ca="1" si="12"/>
        <v>#REF!</v>
      </c>
      <c r="AQ44" s="32" t="e">
        <f>VLOOKUP(U44,#REF!,3,FALSE)</f>
        <v>#REF!</v>
      </c>
      <c r="AR44" s="57" t="e">
        <f t="shared" ca="1" si="9"/>
        <v>#REF!</v>
      </c>
      <c r="AS44" s="6" t="e">
        <f>VLOOKUP(V44,#REF!,3)</f>
        <v>#REF!</v>
      </c>
      <c r="AT44" s="6" t="e">
        <f>VLOOKUP(U44,#REF!,2)</f>
        <v>#REF!</v>
      </c>
      <c r="AU44" s="6" t="e">
        <f>VLOOKUP(V44,#REF!,2)</f>
        <v>#REF!</v>
      </c>
      <c r="AV44" s="6" t="str">
        <f t="shared" si="10"/>
        <v/>
      </c>
      <c r="AW44" s="6" t="str">
        <f t="shared" si="11"/>
        <v/>
      </c>
      <c r="AX44" s="6" t="e">
        <f>VLOOKUP(U44,#REF!,4)</f>
        <v>#REF!</v>
      </c>
      <c r="AY44" s="6" t="e">
        <f>VLOOKUP(V44,#REF!,4)</f>
        <v>#REF!</v>
      </c>
    </row>
    <row r="45" spans="1:155" s="6" customFormat="1">
      <c r="A45" s="53" t="s">
        <v>137</v>
      </c>
      <c r="B45" s="14" t="s">
        <v>539</v>
      </c>
      <c r="C45" s="97">
        <v>2</v>
      </c>
      <c r="D45" s="97" t="s">
        <v>543</v>
      </c>
      <c r="E45" s="57"/>
      <c r="F45" s="57"/>
      <c r="G45" s="57"/>
      <c r="H45" s="57"/>
      <c r="I45" s="57"/>
      <c r="J45" s="57"/>
      <c r="K45" s="57"/>
      <c r="L45" s="57"/>
      <c r="M45" s="57" t="str">
        <f t="shared" si="0"/>
        <v/>
      </c>
      <c r="N45" s="71">
        <v>141</v>
      </c>
      <c r="O45" s="46" t="s">
        <v>27</v>
      </c>
      <c r="P45" s="57">
        <v>3951.55</v>
      </c>
      <c r="Q45" s="57">
        <v>35.170006999999998</v>
      </c>
      <c r="R45" s="57">
        <v>-123.01249</v>
      </c>
      <c r="S45" s="66">
        <v>39065.042592592596</v>
      </c>
      <c r="T45" s="67">
        <f t="shared" si="1"/>
        <v>39065.042592592596</v>
      </c>
      <c r="U45" s="6" t="str">
        <f t="shared" si="2"/>
        <v>Dec-06</v>
      </c>
      <c r="V45" s="6" t="str">
        <f t="shared" si="3"/>
        <v>2006</v>
      </c>
      <c r="W45" s="10" t="s">
        <v>25</v>
      </c>
      <c r="X45" s="10" t="s">
        <v>27</v>
      </c>
      <c r="Y45" s="10"/>
      <c r="Z45" s="10"/>
      <c r="AA45" s="10"/>
      <c r="AB45" s="10"/>
      <c r="AC45" s="10"/>
      <c r="AD45" s="57" t="s">
        <v>189</v>
      </c>
      <c r="AE45" s="57" t="s">
        <v>183</v>
      </c>
      <c r="AF45" s="57" t="s">
        <v>42</v>
      </c>
      <c r="AG45" s="57">
        <v>1067</v>
      </c>
      <c r="AH45" s="57">
        <v>4130133</v>
      </c>
      <c r="AI45" s="57" t="s">
        <v>20</v>
      </c>
      <c r="AJ45" s="57">
        <f t="shared" si="4"/>
        <v>0</v>
      </c>
      <c r="AK45" s="89">
        <f t="shared" si="5"/>
        <v>0.62395833333333328</v>
      </c>
      <c r="AL45" s="90" t="e">
        <f>VLOOKUP(AG45,#REF!,2,FALSE)</f>
        <v>#REF!</v>
      </c>
      <c r="AM45" s="90" t="e">
        <f>VLOOKUP(AG45,#REF!,3,FALSE)</f>
        <v>#REF!</v>
      </c>
      <c r="AN45" s="89" t="e">
        <f t="shared" ca="1" si="6"/>
        <v>#REF!</v>
      </c>
      <c r="AO45" s="89" t="e">
        <f t="shared" ca="1" si="7"/>
        <v>#REF!</v>
      </c>
      <c r="AP45" s="57" t="e">
        <f t="shared" ca="1" si="12"/>
        <v>#REF!</v>
      </c>
      <c r="AQ45" s="32" t="e">
        <f>VLOOKUP(U45,#REF!,3,FALSE)</f>
        <v>#REF!</v>
      </c>
      <c r="AR45" s="57" t="e">
        <f t="shared" ca="1" si="9"/>
        <v>#REF!</v>
      </c>
      <c r="AS45" s="6" t="e">
        <f>VLOOKUP(V45,#REF!,3)</f>
        <v>#REF!</v>
      </c>
      <c r="AT45" s="6" t="e">
        <f>VLOOKUP(U45,#REF!,2)</f>
        <v>#REF!</v>
      </c>
      <c r="AU45" s="6" t="e">
        <f>VLOOKUP(V45,#REF!,2)</f>
        <v>#REF!</v>
      </c>
      <c r="AV45" s="6" t="str">
        <f t="shared" si="10"/>
        <v/>
      </c>
      <c r="AW45" s="6" t="str">
        <f t="shared" si="11"/>
        <v/>
      </c>
      <c r="AX45" s="6" t="e">
        <f>VLOOKUP(U45,#REF!,4)</f>
        <v>#REF!</v>
      </c>
      <c r="AY45" s="6" t="e">
        <f>VLOOKUP(V45,#REF!,4)</f>
        <v>#REF!</v>
      </c>
    </row>
    <row r="46" spans="1:155" s="6" customFormat="1">
      <c r="A46" s="54" t="s">
        <v>190</v>
      </c>
      <c r="B46" s="98"/>
      <c r="C46" s="99">
        <v>1</v>
      </c>
      <c r="D46" s="99"/>
      <c r="E46" s="68" t="s">
        <v>534</v>
      </c>
      <c r="F46" s="68" t="s">
        <v>534</v>
      </c>
      <c r="G46" s="68" t="s">
        <v>534</v>
      </c>
      <c r="H46" s="68">
        <v>0</v>
      </c>
      <c r="I46" s="68" t="s">
        <v>535</v>
      </c>
      <c r="J46" s="68" t="s">
        <v>531</v>
      </c>
      <c r="K46" s="68">
        <v>18</v>
      </c>
      <c r="L46" s="68">
        <v>0.14390830214385614</v>
      </c>
      <c r="M46" s="68">
        <f t="shared" si="0"/>
        <v>0.14390830214385614</v>
      </c>
      <c r="N46" s="68">
        <v>141</v>
      </c>
      <c r="O46" s="47" t="s">
        <v>77</v>
      </c>
      <c r="P46" s="68">
        <v>3951.55</v>
      </c>
      <c r="Q46" s="68">
        <v>35.170006999999998</v>
      </c>
      <c r="R46" s="68">
        <v>-123.01249</v>
      </c>
      <c r="S46" s="69">
        <v>39065.042592592596</v>
      </c>
      <c r="T46" s="70">
        <f t="shared" si="1"/>
        <v>39065.042592592596</v>
      </c>
      <c r="U46" s="4" t="str">
        <f t="shared" si="2"/>
        <v>Dec-06</v>
      </c>
      <c r="V46" s="4" t="str">
        <f t="shared" si="3"/>
        <v>2006</v>
      </c>
      <c r="W46" s="12" t="s">
        <v>25</v>
      </c>
      <c r="X46" s="12" t="s">
        <v>65</v>
      </c>
      <c r="Y46" s="12" t="s">
        <v>64</v>
      </c>
      <c r="Z46" s="12" t="s">
        <v>79</v>
      </c>
      <c r="AA46" s="12" t="s">
        <v>78</v>
      </c>
      <c r="AB46" s="12" t="s">
        <v>77</v>
      </c>
      <c r="AC46" s="12"/>
      <c r="AD46" s="68" t="s">
        <v>189</v>
      </c>
      <c r="AE46" s="68" t="s">
        <v>183</v>
      </c>
      <c r="AF46" s="68" t="s">
        <v>42</v>
      </c>
      <c r="AG46" s="68">
        <v>1067</v>
      </c>
      <c r="AH46" s="68">
        <v>4126666</v>
      </c>
      <c r="AI46" s="68" t="s">
        <v>20</v>
      </c>
      <c r="AJ46" s="68">
        <f t="shared" si="4"/>
        <v>1</v>
      </c>
      <c r="AK46" s="100">
        <f t="shared" si="5"/>
        <v>0.62395833333333328</v>
      </c>
      <c r="AL46" s="101" t="e">
        <f>VLOOKUP(AG46,#REF!,2,FALSE)</f>
        <v>#REF!</v>
      </c>
      <c r="AM46" s="101" t="e">
        <f>VLOOKUP(AG46,#REF!,3,FALSE)</f>
        <v>#REF!</v>
      </c>
      <c r="AN46" s="100" t="e">
        <f t="shared" ca="1" si="6"/>
        <v>#REF!</v>
      </c>
      <c r="AO46" s="100" t="e">
        <f t="shared" ca="1" si="7"/>
        <v>#REF!</v>
      </c>
      <c r="AP46" s="68" t="e">
        <f t="shared" ca="1" si="12"/>
        <v>#REF!</v>
      </c>
      <c r="AQ46" s="36" t="e">
        <f>VLOOKUP(U46,#REF!,3,FALSE)</f>
        <v>#REF!</v>
      </c>
      <c r="AR46" s="68" t="e">
        <f t="shared" ca="1" si="9"/>
        <v>#REF!</v>
      </c>
      <c r="AS46" s="6" t="e">
        <f>VLOOKUP(V46,#REF!,3)</f>
        <v>#REF!</v>
      </c>
      <c r="AT46" s="6" t="e">
        <f>VLOOKUP(U46,#REF!,2)</f>
        <v>#REF!</v>
      </c>
      <c r="AU46" s="6" t="e">
        <f>VLOOKUP(V46,#REF!,2)</f>
        <v>#REF!</v>
      </c>
      <c r="AV46" s="6" t="e">
        <f t="shared" si="10"/>
        <v>#REF!</v>
      </c>
      <c r="AW46" s="6" t="e">
        <f t="shared" si="11"/>
        <v>#REF!</v>
      </c>
      <c r="AX46" s="6" t="e">
        <f>VLOOKUP(U46,#REF!,4)</f>
        <v>#REF!</v>
      </c>
      <c r="AY46" s="6" t="e">
        <f>VLOOKUP(V46,#REF!,4)</f>
        <v>#REF!</v>
      </c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</row>
    <row r="47" spans="1:155" s="6" customFormat="1">
      <c r="A47" s="54" t="s">
        <v>191</v>
      </c>
      <c r="B47" s="98"/>
      <c r="C47" s="99">
        <v>1</v>
      </c>
      <c r="D47" s="99"/>
      <c r="E47" s="68" t="s">
        <v>531</v>
      </c>
      <c r="F47" s="68" t="s">
        <v>534</v>
      </c>
      <c r="G47" s="68" t="s">
        <v>534</v>
      </c>
      <c r="H47" s="68">
        <v>0</v>
      </c>
      <c r="I47" s="68" t="s">
        <v>535</v>
      </c>
      <c r="J47" s="68" t="s">
        <v>534</v>
      </c>
      <c r="K47" s="68">
        <v>2</v>
      </c>
      <c r="L47" s="68">
        <v>0.10290772089653288</v>
      </c>
      <c r="M47" s="68">
        <f t="shared" si="0"/>
        <v>0.10290772089653288</v>
      </c>
      <c r="N47" s="68">
        <v>142</v>
      </c>
      <c r="O47" s="47" t="s">
        <v>77</v>
      </c>
      <c r="P47" s="68">
        <v>3951.13</v>
      </c>
      <c r="Q47" s="68">
        <v>35.166327000000003</v>
      </c>
      <c r="R47" s="68">
        <v>-123.01601700000001</v>
      </c>
      <c r="S47" s="69">
        <v>39114.854803240742</v>
      </c>
      <c r="T47" s="70">
        <f t="shared" si="1"/>
        <v>39114.854803240742</v>
      </c>
      <c r="U47" s="4" t="str">
        <f t="shared" si="2"/>
        <v>Feb-07</v>
      </c>
      <c r="V47" s="4" t="str">
        <f t="shared" si="3"/>
        <v>2007</v>
      </c>
      <c r="W47" s="12" t="s">
        <v>25</v>
      </c>
      <c r="X47" s="12" t="s">
        <v>65</v>
      </c>
      <c r="Y47" s="12" t="s">
        <v>64</v>
      </c>
      <c r="Z47" s="12" t="s">
        <v>79</v>
      </c>
      <c r="AA47" s="12" t="s">
        <v>78</v>
      </c>
      <c r="AB47" s="12" t="s">
        <v>77</v>
      </c>
      <c r="AC47" s="12"/>
      <c r="AD47" s="68" t="s">
        <v>192</v>
      </c>
      <c r="AE47" s="68" t="s">
        <v>120</v>
      </c>
      <c r="AF47" s="68" t="s">
        <v>42</v>
      </c>
      <c r="AG47" s="68">
        <v>1077</v>
      </c>
      <c r="AH47" s="68">
        <v>4126689</v>
      </c>
      <c r="AI47" s="68" t="s">
        <v>20</v>
      </c>
      <c r="AJ47" s="68">
        <f t="shared" si="4"/>
        <v>1</v>
      </c>
      <c r="AK47" s="100">
        <f t="shared" si="5"/>
        <v>4.6759259259259263E-3</v>
      </c>
      <c r="AL47" s="101" t="e">
        <f>VLOOKUP(AG47,#REF!,2,FALSE)</f>
        <v>#REF!</v>
      </c>
      <c r="AM47" s="101" t="e">
        <f>VLOOKUP(AG47,#REF!,3,FALSE)</f>
        <v>#REF!</v>
      </c>
      <c r="AN47" s="100" t="e">
        <f t="shared" ca="1" si="6"/>
        <v>#REF!</v>
      </c>
      <c r="AO47" s="100" t="e">
        <f t="shared" ca="1" si="7"/>
        <v>#REF!</v>
      </c>
      <c r="AP47" s="68" t="e">
        <f t="shared" ca="1" si="12"/>
        <v>#REF!</v>
      </c>
      <c r="AQ47" s="36" t="e">
        <f>VLOOKUP(U47,#REF!,3,FALSE)</f>
        <v>#REF!</v>
      </c>
      <c r="AR47" s="68" t="e">
        <f t="shared" ca="1" si="9"/>
        <v>#REF!</v>
      </c>
      <c r="AS47" s="6" t="e">
        <f>VLOOKUP(V47,#REF!,3)</f>
        <v>#REF!</v>
      </c>
      <c r="AT47" s="6" t="e">
        <f>VLOOKUP(U47,#REF!,2)</f>
        <v>#REF!</v>
      </c>
      <c r="AU47" s="6" t="e">
        <f>VLOOKUP(V47,#REF!,2)</f>
        <v>#REF!</v>
      </c>
      <c r="AV47" s="6" t="e">
        <f t="shared" si="10"/>
        <v>#REF!</v>
      </c>
      <c r="AW47" s="6" t="e">
        <f t="shared" si="11"/>
        <v>#REF!</v>
      </c>
      <c r="AX47" s="6" t="e">
        <f>VLOOKUP(U47,#REF!,4)</f>
        <v>#REF!</v>
      </c>
      <c r="AY47" s="6" t="e">
        <f>VLOOKUP(V47,#REF!,4)</f>
        <v>#REF!</v>
      </c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</row>
    <row r="48" spans="1:155" s="6" customFormat="1">
      <c r="A48" s="54" t="s">
        <v>193</v>
      </c>
      <c r="B48" s="98"/>
      <c r="C48" s="99">
        <v>1</v>
      </c>
      <c r="D48" s="99"/>
      <c r="E48" s="68" t="s">
        <v>534</v>
      </c>
      <c r="F48" s="68" t="s">
        <v>534</v>
      </c>
      <c r="G48" s="68" t="s">
        <v>534</v>
      </c>
      <c r="H48" s="68">
        <v>1</v>
      </c>
      <c r="I48" s="68" t="s">
        <v>533</v>
      </c>
      <c r="J48" s="68" t="s">
        <v>534</v>
      </c>
      <c r="K48" s="68">
        <v>0</v>
      </c>
      <c r="L48" s="68">
        <v>0.12642431633439125</v>
      </c>
      <c r="M48" s="68">
        <f t="shared" si="0"/>
        <v>0.12642431633439125</v>
      </c>
      <c r="N48" s="68">
        <v>143</v>
      </c>
      <c r="O48" s="47" t="s">
        <v>77</v>
      </c>
      <c r="P48" s="68">
        <v>3950.74</v>
      </c>
      <c r="Q48" s="68">
        <v>35.166770999999997</v>
      </c>
      <c r="R48" s="68">
        <v>-123.015843</v>
      </c>
      <c r="S48" s="69">
        <v>39114.858668981484</v>
      </c>
      <c r="T48" s="70">
        <f t="shared" si="1"/>
        <v>39114.858668981484</v>
      </c>
      <c r="U48" s="4" t="str">
        <f t="shared" si="2"/>
        <v>Feb-07</v>
      </c>
      <c r="V48" s="4" t="str">
        <f t="shared" si="3"/>
        <v>2007</v>
      </c>
      <c r="W48" s="12" t="s">
        <v>25</v>
      </c>
      <c r="X48" s="12" t="s">
        <v>65</v>
      </c>
      <c r="Y48" s="12" t="s">
        <v>64</v>
      </c>
      <c r="Z48" s="12" t="s">
        <v>79</v>
      </c>
      <c r="AA48" s="12" t="s">
        <v>78</v>
      </c>
      <c r="AB48" s="12" t="s">
        <v>77</v>
      </c>
      <c r="AC48" s="12"/>
      <c r="AD48" s="68" t="s">
        <v>194</v>
      </c>
      <c r="AE48" s="68" t="s">
        <v>120</v>
      </c>
      <c r="AF48" s="68" t="s">
        <v>42</v>
      </c>
      <c r="AG48" s="68">
        <v>1077</v>
      </c>
      <c r="AH48" s="68">
        <v>4126694</v>
      </c>
      <c r="AI48" s="68" t="s">
        <v>20</v>
      </c>
      <c r="AJ48" s="68">
        <f t="shared" si="4"/>
        <v>1</v>
      </c>
      <c r="AK48" s="100">
        <f t="shared" si="5"/>
        <v>8.5416666666666679E-3</v>
      </c>
      <c r="AL48" s="101" t="e">
        <f>VLOOKUP(AG48,#REF!,2,FALSE)</f>
        <v>#REF!</v>
      </c>
      <c r="AM48" s="101" t="e">
        <f>VLOOKUP(AG48,#REF!,3,FALSE)</f>
        <v>#REF!</v>
      </c>
      <c r="AN48" s="100" t="e">
        <f t="shared" ca="1" si="6"/>
        <v>#REF!</v>
      </c>
      <c r="AO48" s="100" t="e">
        <f t="shared" ca="1" si="7"/>
        <v>#REF!</v>
      </c>
      <c r="AP48" s="68" t="e">
        <f t="shared" ca="1" si="12"/>
        <v>#REF!</v>
      </c>
      <c r="AQ48" s="36" t="e">
        <f>VLOOKUP(U48,#REF!,3,FALSE)</f>
        <v>#REF!</v>
      </c>
      <c r="AR48" s="68" t="e">
        <f t="shared" ca="1" si="9"/>
        <v>#REF!</v>
      </c>
      <c r="AS48" s="6" t="e">
        <f>VLOOKUP(V48,#REF!,3)</f>
        <v>#REF!</v>
      </c>
      <c r="AT48" s="6" t="e">
        <f>VLOOKUP(U48,#REF!,2)</f>
        <v>#REF!</v>
      </c>
      <c r="AU48" s="6" t="e">
        <f>VLOOKUP(V48,#REF!,2)</f>
        <v>#REF!</v>
      </c>
      <c r="AV48" s="6" t="e">
        <f t="shared" si="10"/>
        <v>#REF!</v>
      </c>
      <c r="AW48" s="6" t="e">
        <f t="shared" si="11"/>
        <v>#REF!</v>
      </c>
      <c r="AX48" s="6" t="e">
        <f>VLOOKUP(U48,#REF!,4)</f>
        <v>#REF!</v>
      </c>
      <c r="AY48" s="6" t="e">
        <f>VLOOKUP(V48,#REF!,4)</f>
        <v>#REF!</v>
      </c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</row>
    <row r="49" spans="1:151" s="6" customFormat="1">
      <c r="A49" s="53" t="s">
        <v>19</v>
      </c>
      <c r="B49" s="14" t="s">
        <v>539</v>
      </c>
      <c r="C49" s="97">
        <v>1</v>
      </c>
      <c r="D49" s="97" t="s">
        <v>535</v>
      </c>
      <c r="E49" s="57"/>
      <c r="F49" s="57"/>
      <c r="G49" s="57"/>
      <c r="H49" s="57"/>
      <c r="I49" s="57"/>
      <c r="J49" s="57"/>
      <c r="K49" s="57"/>
      <c r="L49" s="57"/>
      <c r="M49" s="57" t="str">
        <f t="shared" si="0"/>
        <v/>
      </c>
      <c r="N49" s="71">
        <v>144</v>
      </c>
      <c r="O49" s="46" t="s">
        <v>47</v>
      </c>
      <c r="P49" s="57">
        <v>3950.53</v>
      </c>
      <c r="Q49" s="57">
        <v>35.166798</v>
      </c>
      <c r="R49" s="57">
        <v>-123.01584200000001</v>
      </c>
      <c r="S49" s="66">
        <v>39114.858946759261</v>
      </c>
      <c r="T49" s="67">
        <f t="shared" si="1"/>
        <v>39114.858946759261</v>
      </c>
      <c r="U49" s="6" t="str">
        <f t="shared" si="2"/>
        <v>Feb-07</v>
      </c>
      <c r="V49" s="6" t="str">
        <f t="shared" si="3"/>
        <v>2007</v>
      </c>
      <c r="W49" s="10" t="s">
        <v>25</v>
      </c>
      <c r="X49" s="10" t="s">
        <v>27</v>
      </c>
      <c r="Y49" s="10" t="s">
        <v>22</v>
      </c>
      <c r="Z49" s="10" t="s">
        <v>44</v>
      </c>
      <c r="AA49" s="10" t="s">
        <v>48</v>
      </c>
      <c r="AB49" s="10" t="s">
        <v>49</v>
      </c>
      <c r="AC49" s="46" t="s">
        <v>47</v>
      </c>
      <c r="AD49" s="57" t="s">
        <v>196</v>
      </c>
      <c r="AE49" s="57" t="s">
        <v>120</v>
      </c>
      <c r="AF49" s="57" t="s">
        <v>42</v>
      </c>
      <c r="AG49" s="57">
        <v>1077</v>
      </c>
      <c r="AH49" s="57">
        <v>2303423</v>
      </c>
      <c r="AI49" s="57" t="s">
        <v>20</v>
      </c>
      <c r="AJ49" s="57">
        <f t="shared" si="4"/>
        <v>0</v>
      </c>
      <c r="AK49" s="89">
        <f t="shared" si="5"/>
        <v>8.819444444444444E-3</v>
      </c>
      <c r="AL49" s="90" t="e">
        <f>VLOOKUP(AG49,#REF!,2,FALSE)</f>
        <v>#REF!</v>
      </c>
      <c r="AM49" s="90" t="e">
        <f>VLOOKUP(AG49,#REF!,3,FALSE)</f>
        <v>#REF!</v>
      </c>
      <c r="AN49" s="89" t="e">
        <f t="shared" ca="1" si="6"/>
        <v>#REF!</v>
      </c>
      <c r="AO49" s="89" t="e">
        <f t="shared" ca="1" si="7"/>
        <v>#REF!</v>
      </c>
      <c r="AP49" s="57" t="e">
        <f t="shared" ca="1" si="12"/>
        <v>#REF!</v>
      </c>
      <c r="AQ49" s="32" t="e">
        <f>VLOOKUP(U49,#REF!,3,FALSE)</f>
        <v>#REF!</v>
      </c>
      <c r="AR49" s="57" t="e">
        <f t="shared" ca="1" si="9"/>
        <v>#REF!</v>
      </c>
      <c r="AS49" s="6" t="e">
        <f>VLOOKUP(V49,#REF!,3)</f>
        <v>#REF!</v>
      </c>
      <c r="AT49" s="6" t="e">
        <f>VLOOKUP(U49,#REF!,2)</f>
        <v>#REF!</v>
      </c>
      <c r="AU49" s="6" t="e">
        <f>VLOOKUP(V49,#REF!,2)</f>
        <v>#REF!</v>
      </c>
      <c r="AV49" s="6" t="str">
        <f t="shared" si="10"/>
        <v/>
      </c>
      <c r="AW49" s="6" t="str">
        <f t="shared" si="11"/>
        <v/>
      </c>
      <c r="AX49" s="6" t="e">
        <f>VLOOKUP(U49,#REF!,4)</f>
        <v>#REF!</v>
      </c>
      <c r="AY49" s="6" t="e">
        <f>VLOOKUP(V49,#REF!,4)</f>
        <v>#REF!</v>
      </c>
    </row>
    <row r="50" spans="1:151" s="6" customFormat="1">
      <c r="A50" s="53" t="s">
        <v>123</v>
      </c>
      <c r="B50" s="14" t="s">
        <v>541</v>
      </c>
      <c r="C50" s="97">
        <v>2</v>
      </c>
      <c r="D50" s="107" t="s">
        <v>543</v>
      </c>
      <c r="E50" s="57"/>
      <c r="F50" s="57"/>
      <c r="G50" s="57"/>
      <c r="H50" s="57"/>
      <c r="I50" s="57"/>
      <c r="J50" s="57"/>
      <c r="K50" s="57"/>
      <c r="L50" s="57"/>
      <c r="M50" s="57" t="str">
        <f t="shared" si="0"/>
        <v/>
      </c>
      <c r="N50" s="71">
        <v>144</v>
      </c>
      <c r="O50" s="46" t="s">
        <v>43</v>
      </c>
      <c r="P50" s="57">
        <v>3950.53</v>
      </c>
      <c r="Q50" s="57">
        <v>35.166798</v>
      </c>
      <c r="R50" s="57">
        <v>-123.01584200000001</v>
      </c>
      <c r="S50" s="66">
        <v>39114.858946759261</v>
      </c>
      <c r="T50" s="67">
        <f t="shared" si="1"/>
        <v>39114.858946759261</v>
      </c>
      <c r="U50" s="6" t="str">
        <f t="shared" si="2"/>
        <v>Feb-07</v>
      </c>
      <c r="V50" s="6" t="str">
        <f t="shared" si="3"/>
        <v>2007</v>
      </c>
      <c r="W50" s="10" t="s">
        <v>25</v>
      </c>
      <c r="X50" s="10" t="s">
        <v>27</v>
      </c>
      <c r="Y50" s="10" t="s">
        <v>22</v>
      </c>
      <c r="Z50" s="10" t="s">
        <v>44</v>
      </c>
      <c r="AA50" s="10" t="s">
        <v>43</v>
      </c>
      <c r="AB50" s="10"/>
      <c r="AC50" s="10"/>
      <c r="AD50" s="57" t="s">
        <v>196</v>
      </c>
      <c r="AE50" s="57" t="s">
        <v>120</v>
      </c>
      <c r="AF50" s="57" t="s">
        <v>42</v>
      </c>
      <c r="AG50" s="57">
        <v>1077</v>
      </c>
      <c r="AH50" s="57">
        <v>2303421</v>
      </c>
      <c r="AI50" s="57" t="s">
        <v>20</v>
      </c>
      <c r="AJ50" s="57">
        <f t="shared" si="4"/>
        <v>0</v>
      </c>
      <c r="AK50" s="89">
        <f t="shared" si="5"/>
        <v>8.819444444444444E-3</v>
      </c>
      <c r="AL50" s="90" t="e">
        <f>VLOOKUP(AG50,#REF!,2,FALSE)</f>
        <v>#REF!</v>
      </c>
      <c r="AM50" s="90" t="e">
        <f>VLOOKUP(AG50,#REF!,3,FALSE)</f>
        <v>#REF!</v>
      </c>
      <c r="AN50" s="89" t="e">
        <f t="shared" ca="1" si="6"/>
        <v>#REF!</v>
      </c>
      <c r="AO50" s="89" t="e">
        <f t="shared" ca="1" si="7"/>
        <v>#REF!</v>
      </c>
      <c r="AP50" s="57" t="e">
        <f t="shared" ca="1" si="12"/>
        <v>#REF!</v>
      </c>
      <c r="AQ50" s="32" t="e">
        <f>VLOOKUP(U50,#REF!,3,FALSE)</f>
        <v>#REF!</v>
      </c>
      <c r="AR50" s="57" t="e">
        <f t="shared" ca="1" si="9"/>
        <v>#REF!</v>
      </c>
      <c r="AS50" s="6" t="e">
        <f>VLOOKUP(V50,#REF!,3)</f>
        <v>#REF!</v>
      </c>
      <c r="AT50" s="6" t="e">
        <f>VLOOKUP(U50,#REF!,2)</f>
        <v>#REF!</v>
      </c>
      <c r="AU50" s="6" t="e">
        <f>VLOOKUP(V50,#REF!,2)</f>
        <v>#REF!</v>
      </c>
      <c r="AV50" s="6" t="str">
        <f t="shared" si="10"/>
        <v/>
      </c>
      <c r="AW50" s="6" t="str">
        <f t="shared" si="11"/>
        <v/>
      </c>
      <c r="AX50" s="6" t="e">
        <f>VLOOKUP(U50,#REF!,4)</f>
        <v>#REF!</v>
      </c>
      <c r="AY50" s="6" t="e">
        <f>VLOOKUP(V50,#REF!,4)</f>
        <v>#REF!</v>
      </c>
    </row>
    <row r="51" spans="1:151" s="6" customFormat="1">
      <c r="A51" s="54" t="s">
        <v>195</v>
      </c>
      <c r="B51" s="98"/>
      <c r="C51" s="99">
        <v>1</v>
      </c>
      <c r="D51" s="99"/>
      <c r="E51" s="68" t="s">
        <v>534</v>
      </c>
      <c r="F51" s="68" t="s">
        <v>534</v>
      </c>
      <c r="G51" s="68" t="s">
        <v>534</v>
      </c>
      <c r="H51" s="68">
        <v>1</v>
      </c>
      <c r="I51" s="68" t="s">
        <v>535</v>
      </c>
      <c r="J51" s="68" t="s">
        <v>534</v>
      </c>
      <c r="K51" s="68">
        <v>0</v>
      </c>
      <c r="L51" s="68">
        <v>0.43019672047032365</v>
      </c>
      <c r="M51" s="68">
        <f t="shared" si="0"/>
        <v>0.43019672047032365</v>
      </c>
      <c r="N51" s="68">
        <v>144</v>
      </c>
      <c r="O51" s="47" t="s">
        <v>77</v>
      </c>
      <c r="P51" s="68">
        <v>3950.53</v>
      </c>
      <c r="Q51" s="68">
        <v>35.166798</v>
      </c>
      <c r="R51" s="68">
        <v>-123.01584200000001</v>
      </c>
      <c r="S51" s="69">
        <v>39114.858946759261</v>
      </c>
      <c r="T51" s="70">
        <f t="shared" si="1"/>
        <v>39114.858946759261</v>
      </c>
      <c r="U51" s="4" t="str">
        <f t="shared" si="2"/>
        <v>Feb-07</v>
      </c>
      <c r="V51" s="4" t="str">
        <f t="shared" si="3"/>
        <v>2007</v>
      </c>
      <c r="W51" s="12" t="s">
        <v>25</v>
      </c>
      <c r="X51" s="12" t="s">
        <v>65</v>
      </c>
      <c r="Y51" s="12" t="s">
        <v>64</v>
      </c>
      <c r="Z51" s="12" t="s">
        <v>79</v>
      </c>
      <c r="AA51" s="12" t="s">
        <v>78</v>
      </c>
      <c r="AB51" s="12" t="s">
        <v>77</v>
      </c>
      <c r="AC51" s="12"/>
      <c r="AD51" s="68" t="s">
        <v>196</v>
      </c>
      <c r="AE51" s="68" t="s">
        <v>120</v>
      </c>
      <c r="AF51" s="68" t="s">
        <v>42</v>
      </c>
      <c r="AG51" s="68">
        <v>1077</v>
      </c>
      <c r="AH51" s="68">
        <v>4126696</v>
      </c>
      <c r="AI51" s="68" t="s">
        <v>20</v>
      </c>
      <c r="AJ51" s="68">
        <f t="shared" si="4"/>
        <v>1</v>
      </c>
      <c r="AK51" s="100">
        <f t="shared" si="5"/>
        <v>8.819444444444444E-3</v>
      </c>
      <c r="AL51" s="101" t="e">
        <f>VLOOKUP(AG51,#REF!,2,FALSE)</f>
        <v>#REF!</v>
      </c>
      <c r="AM51" s="101" t="e">
        <f>VLOOKUP(AG51,#REF!,3,FALSE)</f>
        <v>#REF!</v>
      </c>
      <c r="AN51" s="100" t="e">
        <f t="shared" ca="1" si="6"/>
        <v>#REF!</v>
      </c>
      <c r="AO51" s="100" t="e">
        <f t="shared" ca="1" si="7"/>
        <v>#REF!</v>
      </c>
      <c r="AP51" s="68" t="e">
        <f t="shared" ca="1" si="12"/>
        <v>#REF!</v>
      </c>
      <c r="AQ51" s="36" t="e">
        <f>VLOOKUP(U51,#REF!,3,FALSE)</f>
        <v>#REF!</v>
      </c>
      <c r="AR51" s="68" t="e">
        <f t="shared" ca="1" si="9"/>
        <v>#REF!</v>
      </c>
      <c r="AS51" s="6" t="e">
        <f>VLOOKUP(V51,#REF!,3)</f>
        <v>#REF!</v>
      </c>
      <c r="AT51" s="6" t="e">
        <f>VLOOKUP(U51,#REF!,2)</f>
        <v>#REF!</v>
      </c>
      <c r="AU51" s="6" t="e">
        <f>VLOOKUP(V51,#REF!,2)</f>
        <v>#REF!</v>
      </c>
      <c r="AV51" s="6" t="e">
        <f t="shared" si="10"/>
        <v>#REF!</v>
      </c>
      <c r="AW51" s="6" t="e">
        <f t="shared" si="11"/>
        <v>#REF!</v>
      </c>
      <c r="AX51" s="6" t="e">
        <f>VLOOKUP(U51,#REF!,4)</f>
        <v>#REF!</v>
      </c>
      <c r="AY51" s="6" t="e">
        <f>VLOOKUP(V51,#REF!,4)</f>
        <v>#REF!</v>
      </c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</row>
    <row r="52" spans="1:151" s="30" customFormat="1">
      <c r="A52" s="54" t="s">
        <v>197</v>
      </c>
      <c r="B52" s="98"/>
      <c r="C52" s="99">
        <v>1</v>
      </c>
      <c r="D52" s="99"/>
      <c r="E52" s="68" t="s">
        <v>534</v>
      </c>
      <c r="F52" s="68" t="s">
        <v>534</v>
      </c>
      <c r="G52" s="68" t="s">
        <v>534</v>
      </c>
      <c r="H52" s="68">
        <v>0</v>
      </c>
      <c r="I52" s="68" t="s">
        <v>535</v>
      </c>
      <c r="J52" s="68" t="s">
        <v>534</v>
      </c>
      <c r="K52" s="68">
        <v>0</v>
      </c>
      <c r="L52" s="68">
        <v>3.8760626366761107E-2</v>
      </c>
      <c r="M52" s="68">
        <f t="shared" si="0"/>
        <v>3.8760626366761107E-2</v>
      </c>
      <c r="N52" s="68">
        <v>145</v>
      </c>
      <c r="O52" s="47" t="s">
        <v>77</v>
      </c>
      <c r="P52" s="68">
        <v>3950.08</v>
      </c>
      <c r="Q52" s="68">
        <v>35.166836000000004</v>
      </c>
      <c r="R52" s="68">
        <v>-123.015834</v>
      </c>
      <c r="S52" s="69">
        <v>39114.859293981484</v>
      </c>
      <c r="T52" s="70">
        <f t="shared" si="1"/>
        <v>39114.859293981484</v>
      </c>
      <c r="U52" s="4" t="str">
        <f t="shared" si="2"/>
        <v>Feb-07</v>
      </c>
      <c r="V52" s="4" t="str">
        <f t="shared" si="3"/>
        <v>2007</v>
      </c>
      <c r="W52" s="12" t="s">
        <v>25</v>
      </c>
      <c r="X52" s="12" t="s">
        <v>65</v>
      </c>
      <c r="Y52" s="12" t="s">
        <v>64</v>
      </c>
      <c r="Z52" s="12" t="s">
        <v>79</v>
      </c>
      <c r="AA52" s="12" t="s">
        <v>78</v>
      </c>
      <c r="AB52" s="12" t="s">
        <v>77</v>
      </c>
      <c r="AC52" s="12"/>
      <c r="AD52" s="68" t="s">
        <v>198</v>
      </c>
      <c r="AE52" s="68" t="s">
        <v>120</v>
      </c>
      <c r="AF52" s="68" t="s">
        <v>42</v>
      </c>
      <c r="AG52" s="68">
        <v>1077</v>
      </c>
      <c r="AH52" s="68">
        <v>4126698</v>
      </c>
      <c r="AI52" s="68" t="s">
        <v>20</v>
      </c>
      <c r="AJ52" s="68">
        <f t="shared" si="4"/>
        <v>1</v>
      </c>
      <c r="AK52" s="100">
        <f t="shared" si="5"/>
        <v>9.1550925925925931E-3</v>
      </c>
      <c r="AL52" s="101" t="e">
        <f>VLOOKUP(AG52,#REF!,2,FALSE)</f>
        <v>#REF!</v>
      </c>
      <c r="AM52" s="101" t="e">
        <f>VLOOKUP(AG52,#REF!,3,FALSE)</f>
        <v>#REF!</v>
      </c>
      <c r="AN52" s="100" t="e">
        <f t="shared" ca="1" si="6"/>
        <v>#REF!</v>
      </c>
      <c r="AO52" s="100" t="e">
        <f t="shared" ca="1" si="7"/>
        <v>#REF!</v>
      </c>
      <c r="AP52" s="68" t="e">
        <f t="shared" ca="1" si="12"/>
        <v>#REF!</v>
      </c>
      <c r="AQ52" s="36" t="e">
        <f>VLOOKUP(U52,#REF!,3,FALSE)</f>
        <v>#REF!</v>
      </c>
      <c r="AR52" s="68" t="e">
        <f t="shared" ca="1" si="9"/>
        <v>#REF!</v>
      </c>
      <c r="AS52" s="6" t="e">
        <f>VLOOKUP(V52,#REF!,3)</f>
        <v>#REF!</v>
      </c>
      <c r="AT52" s="6" t="e">
        <f>VLOOKUP(U52,#REF!,2)</f>
        <v>#REF!</v>
      </c>
      <c r="AU52" s="6" t="e">
        <f>VLOOKUP(V52,#REF!,2)</f>
        <v>#REF!</v>
      </c>
      <c r="AV52" s="6" t="e">
        <f t="shared" si="10"/>
        <v>#REF!</v>
      </c>
      <c r="AW52" s="6" t="e">
        <f t="shared" si="11"/>
        <v>#REF!</v>
      </c>
      <c r="AX52" s="6" t="e">
        <f>VLOOKUP(U52,#REF!,4)</f>
        <v>#REF!</v>
      </c>
      <c r="AY52" s="6" t="e">
        <f>VLOOKUP(V52,#REF!,4)</f>
        <v>#REF!</v>
      </c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</row>
    <row r="53" spans="1:151" s="30" customFormat="1">
      <c r="A53" s="54" t="s">
        <v>199</v>
      </c>
      <c r="B53" s="98"/>
      <c r="C53" s="99">
        <v>1</v>
      </c>
      <c r="D53" s="99"/>
      <c r="E53" s="68" t="s">
        <v>534</v>
      </c>
      <c r="F53" s="68" t="s">
        <v>534</v>
      </c>
      <c r="G53" s="68" t="s">
        <v>534</v>
      </c>
      <c r="H53" s="68">
        <v>0</v>
      </c>
      <c r="I53" s="68" t="s">
        <v>535</v>
      </c>
      <c r="J53" s="68" t="s">
        <v>534</v>
      </c>
      <c r="K53" s="68">
        <v>3</v>
      </c>
      <c r="L53" s="68">
        <v>0.43810704172473219</v>
      </c>
      <c r="M53" s="68">
        <f t="shared" si="0"/>
        <v>0.45934833785088497</v>
      </c>
      <c r="N53" s="68">
        <v>146</v>
      </c>
      <c r="O53" s="47" t="s">
        <v>77</v>
      </c>
      <c r="P53" s="68">
        <v>3950.56</v>
      </c>
      <c r="Q53" s="68">
        <v>35.166970999999997</v>
      </c>
      <c r="R53" s="68">
        <v>-123.01580800000001</v>
      </c>
      <c r="S53" s="69">
        <v>39114.860185185185</v>
      </c>
      <c r="T53" s="70">
        <f t="shared" si="1"/>
        <v>39114.860185185185</v>
      </c>
      <c r="U53" s="4" t="str">
        <f t="shared" si="2"/>
        <v>Feb-07</v>
      </c>
      <c r="V53" s="4" t="str">
        <f t="shared" si="3"/>
        <v>2007</v>
      </c>
      <c r="W53" s="12" t="s">
        <v>25</v>
      </c>
      <c r="X53" s="12" t="s">
        <v>65</v>
      </c>
      <c r="Y53" s="12" t="s">
        <v>64</v>
      </c>
      <c r="Z53" s="12" t="s">
        <v>79</v>
      </c>
      <c r="AA53" s="12" t="s">
        <v>78</v>
      </c>
      <c r="AB53" s="12" t="s">
        <v>77</v>
      </c>
      <c r="AC53" s="12"/>
      <c r="AD53" s="68" t="s">
        <v>200</v>
      </c>
      <c r="AE53" s="68" t="s">
        <v>120</v>
      </c>
      <c r="AF53" s="68" t="s">
        <v>42</v>
      </c>
      <c r="AG53" s="68">
        <v>1077</v>
      </c>
      <c r="AH53" s="68">
        <v>4126701</v>
      </c>
      <c r="AI53" s="68" t="s">
        <v>20</v>
      </c>
      <c r="AJ53" s="68">
        <f t="shared" si="4"/>
        <v>1</v>
      </c>
      <c r="AK53" s="100">
        <f t="shared" si="5"/>
        <v>1.0081018518518519E-2</v>
      </c>
      <c r="AL53" s="101" t="e">
        <f>VLOOKUP(AG53,#REF!,2,FALSE)</f>
        <v>#REF!</v>
      </c>
      <c r="AM53" s="101" t="e">
        <f>VLOOKUP(AG53,#REF!,3,FALSE)</f>
        <v>#REF!</v>
      </c>
      <c r="AN53" s="100" t="e">
        <f t="shared" ca="1" si="6"/>
        <v>#REF!</v>
      </c>
      <c r="AO53" s="100" t="e">
        <f t="shared" ca="1" si="7"/>
        <v>#REF!</v>
      </c>
      <c r="AP53" s="68" t="e">
        <f t="shared" ca="1" si="12"/>
        <v>#REF!</v>
      </c>
      <c r="AQ53" s="36" t="e">
        <f>VLOOKUP(U53,#REF!,3,FALSE)</f>
        <v>#REF!</v>
      </c>
      <c r="AR53" s="68" t="e">
        <f t="shared" ca="1" si="9"/>
        <v>#REF!</v>
      </c>
      <c r="AS53" s="6" t="e">
        <f>VLOOKUP(V53,#REF!,3)</f>
        <v>#REF!</v>
      </c>
      <c r="AT53" s="6" t="e">
        <f>VLOOKUP(U53,#REF!,2)</f>
        <v>#REF!</v>
      </c>
      <c r="AU53" s="6" t="e">
        <f>VLOOKUP(V53,#REF!,2)</f>
        <v>#REF!</v>
      </c>
      <c r="AV53" s="6" t="e">
        <f t="shared" si="10"/>
        <v>#REF!</v>
      </c>
      <c r="AW53" s="6" t="e">
        <f t="shared" si="11"/>
        <v>#REF!</v>
      </c>
      <c r="AX53" s="6" t="e">
        <f>VLOOKUP(U53,#REF!,4)</f>
        <v>#REF!</v>
      </c>
      <c r="AY53" s="6" t="e">
        <f>VLOOKUP(V53,#REF!,4)</f>
        <v>#REF!</v>
      </c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</row>
    <row r="54" spans="1:151" s="42" customFormat="1">
      <c r="A54" s="54" t="s">
        <v>201</v>
      </c>
      <c r="B54" s="98"/>
      <c r="C54" s="99">
        <v>1</v>
      </c>
      <c r="D54" s="99"/>
      <c r="E54" s="68" t="s">
        <v>534</v>
      </c>
      <c r="F54" s="68" t="s">
        <v>534</v>
      </c>
      <c r="G54" s="68" t="s">
        <v>534</v>
      </c>
      <c r="H54" s="68">
        <v>0</v>
      </c>
      <c r="I54" s="68" t="s">
        <v>535</v>
      </c>
      <c r="J54" s="68" t="s">
        <v>534</v>
      </c>
      <c r="K54" s="68">
        <v>3</v>
      </c>
      <c r="L54" s="68">
        <v>2.1241296126152772E-2</v>
      </c>
      <c r="M54" s="68">
        <f t="shared" si="0"/>
        <v>0.45934833785088497</v>
      </c>
      <c r="N54" s="68">
        <v>146</v>
      </c>
      <c r="O54" s="47" t="s">
        <v>77</v>
      </c>
      <c r="P54" s="68">
        <v>3950.48</v>
      </c>
      <c r="Q54" s="68">
        <v>35.166975999999998</v>
      </c>
      <c r="R54" s="68">
        <v>-123.015807</v>
      </c>
      <c r="S54" s="69">
        <v>39114.860208333332</v>
      </c>
      <c r="T54" s="70">
        <f t="shared" si="1"/>
        <v>39114.860208333332</v>
      </c>
      <c r="U54" s="4" t="str">
        <f t="shared" si="2"/>
        <v>Feb-07</v>
      </c>
      <c r="V54" s="4" t="str">
        <f t="shared" si="3"/>
        <v>2007</v>
      </c>
      <c r="W54" s="12" t="s">
        <v>25</v>
      </c>
      <c r="X54" s="12" t="s">
        <v>65</v>
      </c>
      <c r="Y54" s="12" t="s">
        <v>64</v>
      </c>
      <c r="Z54" s="12" t="s">
        <v>79</v>
      </c>
      <c r="AA54" s="12" t="s">
        <v>78</v>
      </c>
      <c r="AB54" s="12" t="s">
        <v>77</v>
      </c>
      <c r="AC54" s="12"/>
      <c r="AD54" s="68" t="s">
        <v>202</v>
      </c>
      <c r="AE54" s="68" t="s">
        <v>120</v>
      </c>
      <c r="AF54" s="68" t="s">
        <v>42</v>
      </c>
      <c r="AG54" s="68">
        <v>1077</v>
      </c>
      <c r="AH54" s="68">
        <v>4126703</v>
      </c>
      <c r="AI54" s="68" t="s">
        <v>20</v>
      </c>
      <c r="AJ54" s="68">
        <f t="shared" si="4"/>
        <v>1</v>
      </c>
      <c r="AK54" s="100">
        <f t="shared" si="5"/>
        <v>1.0104166666666668E-2</v>
      </c>
      <c r="AL54" s="101" t="e">
        <f>VLOOKUP(AG54,#REF!,2,FALSE)</f>
        <v>#REF!</v>
      </c>
      <c r="AM54" s="101" t="e">
        <f>VLOOKUP(AG54,#REF!,3,FALSE)</f>
        <v>#REF!</v>
      </c>
      <c r="AN54" s="100" t="e">
        <f t="shared" ca="1" si="6"/>
        <v>#REF!</v>
      </c>
      <c r="AO54" s="100" t="e">
        <f t="shared" ca="1" si="7"/>
        <v>#REF!</v>
      </c>
      <c r="AP54" s="68" t="e">
        <f t="shared" ca="1" si="12"/>
        <v>#REF!</v>
      </c>
      <c r="AQ54" s="36" t="e">
        <f>VLOOKUP(U54,#REF!,3,FALSE)</f>
        <v>#REF!</v>
      </c>
      <c r="AR54" s="68" t="e">
        <f t="shared" ca="1" si="9"/>
        <v>#REF!</v>
      </c>
      <c r="AS54" s="6" t="e">
        <f>VLOOKUP(V54,#REF!,3)</f>
        <v>#REF!</v>
      </c>
      <c r="AT54" s="6" t="e">
        <f>VLOOKUP(U54,#REF!,2)</f>
        <v>#REF!</v>
      </c>
      <c r="AU54" s="6" t="e">
        <f>VLOOKUP(V54,#REF!,2)</f>
        <v>#REF!</v>
      </c>
      <c r="AV54" s="6" t="e">
        <f t="shared" si="10"/>
        <v>#REF!</v>
      </c>
      <c r="AW54" s="6" t="e">
        <f t="shared" si="11"/>
        <v>#REF!</v>
      </c>
      <c r="AX54" s="6" t="e">
        <f>VLOOKUP(U54,#REF!,4)</f>
        <v>#REF!</v>
      </c>
      <c r="AY54" s="6" t="e">
        <f>VLOOKUP(V54,#REF!,4)</f>
        <v>#REF!</v>
      </c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</row>
    <row r="55" spans="1:151" s="6" customFormat="1">
      <c r="A55" s="53" t="s">
        <v>19</v>
      </c>
      <c r="B55" s="14" t="s">
        <v>539</v>
      </c>
      <c r="C55" s="97">
        <v>1</v>
      </c>
      <c r="D55" s="97" t="s">
        <v>535</v>
      </c>
      <c r="E55" s="57"/>
      <c r="F55" s="57"/>
      <c r="G55" s="57"/>
      <c r="H55" s="57"/>
      <c r="I55" s="57"/>
      <c r="J55" s="57"/>
      <c r="K55" s="57"/>
      <c r="L55" s="57"/>
      <c r="M55" s="57" t="str">
        <f t="shared" si="0"/>
        <v/>
      </c>
      <c r="N55" s="71">
        <v>148</v>
      </c>
      <c r="O55" s="46" t="s">
        <v>55</v>
      </c>
      <c r="P55" s="57">
        <v>3953.45</v>
      </c>
      <c r="Q55" s="57">
        <v>35.166061999999997</v>
      </c>
      <c r="R55" s="57">
        <v>-123.01321299999999</v>
      </c>
      <c r="S55" s="66">
        <v>39117.752893518518</v>
      </c>
      <c r="T55" s="67">
        <f t="shared" si="1"/>
        <v>39117.752893518518</v>
      </c>
      <c r="U55" s="6" t="str">
        <f t="shared" si="2"/>
        <v>Feb-07</v>
      </c>
      <c r="V55" s="6" t="str">
        <f t="shared" si="3"/>
        <v>2007</v>
      </c>
      <c r="W55" s="10" t="s">
        <v>25</v>
      </c>
      <c r="X55" s="10" t="s">
        <v>32</v>
      </c>
      <c r="Y55" s="10" t="s">
        <v>56</v>
      </c>
      <c r="Z55" s="10"/>
      <c r="AA55" s="10"/>
      <c r="AB55" s="10"/>
      <c r="AC55" s="10"/>
      <c r="AD55" s="57" t="s">
        <v>155</v>
      </c>
      <c r="AE55" s="57" t="s">
        <v>128</v>
      </c>
      <c r="AF55" s="57" t="s">
        <v>42</v>
      </c>
      <c r="AG55" s="57">
        <v>1080</v>
      </c>
      <c r="AH55" s="57">
        <v>4128577</v>
      </c>
      <c r="AI55" s="57" t="s">
        <v>20</v>
      </c>
      <c r="AJ55" s="57">
        <f t="shared" si="4"/>
        <v>0</v>
      </c>
      <c r="AK55" s="89">
        <f t="shared" si="5"/>
        <v>1.8449074074074073E-2</v>
      </c>
      <c r="AL55" s="90" t="e">
        <f>VLOOKUP(AG55,#REF!,2,FALSE)</f>
        <v>#REF!</v>
      </c>
      <c r="AM55" s="90" t="e">
        <f>VLOOKUP(AG55,#REF!,3,FALSE)</f>
        <v>#REF!</v>
      </c>
      <c r="AN55" s="89" t="e">
        <f t="shared" ca="1" si="6"/>
        <v>#REF!</v>
      </c>
      <c r="AO55" s="89" t="e">
        <f t="shared" ca="1" si="7"/>
        <v>#REF!</v>
      </c>
      <c r="AP55" s="57" t="e">
        <f t="shared" ca="1" si="12"/>
        <v>#REF!</v>
      </c>
      <c r="AQ55" s="32" t="e">
        <f>VLOOKUP(U55,#REF!,3,FALSE)</f>
        <v>#REF!</v>
      </c>
      <c r="AR55" s="57" t="e">
        <f t="shared" ca="1" si="9"/>
        <v>#REF!</v>
      </c>
      <c r="AS55" s="6" t="e">
        <f>VLOOKUP(V55,#REF!,3)</f>
        <v>#REF!</v>
      </c>
      <c r="AT55" s="6" t="e">
        <f>VLOOKUP(U55,#REF!,2)</f>
        <v>#REF!</v>
      </c>
      <c r="AU55" s="6" t="e">
        <f>VLOOKUP(V55,#REF!,2)</f>
        <v>#REF!</v>
      </c>
      <c r="AV55" s="6" t="str">
        <f t="shared" si="10"/>
        <v/>
      </c>
      <c r="AW55" s="6" t="str">
        <f t="shared" si="11"/>
        <v/>
      </c>
      <c r="AX55" s="6" t="e">
        <f>VLOOKUP(U55,#REF!,4)</f>
        <v>#REF!</v>
      </c>
      <c r="AY55" s="6" t="e">
        <f>VLOOKUP(V55,#REF!,4)</f>
        <v>#REF!</v>
      </c>
    </row>
    <row r="56" spans="1:151" s="6" customFormat="1">
      <c r="A56" s="54" t="s">
        <v>154</v>
      </c>
      <c r="B56" s="98"/>
      <c r="C56" s="99">
        <v>1</v>
      </c>
      <c r="D56" s="99"/>
      <c r="E56" s="68" t="s">
        <v>534</v>
      </c>
      <c r="F56" s="68" t="s">
        <v>534</v>
      </c>
      <c r="G56" s="68" t="s">
        <v>534</v>
      </c>
      <c r="H56" s="68">
        <v>0</v>
      </c>
      <c r="I56" s="68" t="s">
        <v>533</v>
      </c>
      <c r="J56" s="68" t="s">
        <v>534</v>
      </c>
      <c r="K56" s="68">
        <v>0</v>
      </c>
      <c r="L56" s="68">
        <v>4.0661532515022088E-2</v>
      </c>
      <c r="M56" s="68">
        <f t="shared" si="0"/>
        <v>4.0661532515022088E-2</v>
      </c>
      <c r="N56" s="68">
        <v>148</v>
      </c>
      <c r="O56" s="47" t="s">
        <v>77</v>
      </c>
      <c r="P56" s="68">
        <v>3953.45</v>
      </c>
      <c r="Q56" s="68">
        <v>35.166061999999997</v>
      </c>
      <c r="R56" s="68">
        <v>-123.01321299999999</v>
      </c>
      <c r="S56" s="69">
        <v>39117.752893518518</v>
      </c>
      <c r="T56" s="70">
        <f t="shared" si="1"/>
        <v>39117.752893518518</v>
      </c>
      <c r="U56" s="4" t="str">
        <f t="shared" si="2"/>
        <v>Feb-07</v>
      </c>
      <c r="V56" s="4" t="str">
        <f t="shared" si="3"/>
        <v>2007</v>
      </c>
      <c r="W56" s="12" t="s">
        <v>25</v>
      </c>
      <c r="X56" s="12" t="s">
        <v>65</v>
      </c>
      <c r="Y56" s="12" t="s">
        <v>64</v>
      </c>
      <c r="Z56" s="12" t="s">
        <v>79</v>
      </c>
      <c r="AA56" s="12" t="s">
        <v>78</v>
      </c>
      <c r="AB56" s="12" t="s">
        <v>77</v>
      </c>
      <c r="AC56" s="12"/>
      <c r="AD56" s="68" t="s">
        <v>155</v>
      </c>
      <c r="AE56" s="68" t="s">
        <v>128</v>
      </c>
      <c r="AF56" s="68" t="s">
        <v>42</v>
      </c>
      <c r="AG56" s="68">
        <v>1080</v>
      </c>
      <c r="AH56" s="68">
        <v>4125307</v>
      </c>
      <c r="AI56" s="68" t="s">
        <v>20</v>
      </c>
      <c r="AJ56" s="68">
        <f t="shared" si="4"/>
        <v>1</v>
      </c>
      <c r="AK56" s="100">
        <f t="shared" si="5"/>
        <v>1.8449074074074073E-2</v>
      </c>
      <c r="AL56" s="101" t="e">
        <f>VLOOKUP(AG56,#REF!,2,FALSE)</f>
        <v>#REF!</v>
      </c>
      <c r="AM56" s="101" t="e">
        <f>VLOOKUP(AG56,#REF!,3,FALSE)</f>
        <v>#REF!</v>
      </c>
      <c r="AN56" s="100" t="e">
        <f t="shared" ca="1" si="6"/>
        <v>#REF!</v>
      </c>
      <c r="AO56" s="100" t="e">
        <f t="shared" ca="1" si="7"/>
        <v>#REF!</v>
      </c>
      <c r="AP56" s="68" t="e">
        <f t="shared" ca="1" si="12"/>
        <v>#REF!</v>
      </c>
      <c r="AQ56" s="36" t="e">
        <f>VLOOKUP(U56,#REF!,3,FALSE)</f>
        <v>#REF!</v>
      </c>
      <c r="AR56" s="68" t="e">
        <f t="shared" ca="1" si="9"/>
        <v>#REF!</v>
      </c>
      <c r="AS56" s="6" t="e">
        <f>VLOOKUP(V56,#REF!,3)</f>
        <v>#REF!</v>
      </c>
      <c r="AT56" s="6" t="e">
        <f>VLOOKUP(U56,#REF!,2)</f>
        <v>#REF!</v>
      </c>
      <c r="AU56" s="6" t="e">
        <f>VLOOKUP(V56,#REF!,2)</f>
        <v>#REF!</v>
      </c>
      <c r="AV56" s="6" t="e">
        <f t="shared" si="10"/>
        <v>#REF!</v>
      </c>
      <c r="AW56" s="6" t="e">
        <f t="shared" si="11"/>
        <v>#REF!</v>
      </c>
      <c r="AX56" s="6" t="e">
        <f>VLOOKUP(U56,#REF!,4)</f>
        <v>#REF!</v>
      </c>
      <c r="AY56" s="6" t="e">
        <f>VLOOKUP(V56,#REF!,4)</f>
        <v>#REF!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</row>
    <row r="57" spans="1:151" s="6" customFormat="1">
      <c r="A57" s="54" t="s">
        <v>203</v>
      </c>
      <c r="B57" s="98"/>
      <c r="C57" s="99">
        <v>1</v>
      </c>
      <c r="D57" s="99"/>
      <c r="E57" s="68" t="s">
        <v>534</v>
      </c>
      <c r="F57" s="68" t="s">
        <v>534</v>
      </c>
      <c r="G57" s="68" t="s">
        <v>534</v>
      </c>
      <c r="H57" s="68">
        <v>1</v>
      </c>
      <c r="I57" s="68" t="s">
        <v>535</v>
      </c>
      <c r="J57" s="68" t="s">
        <v>534</v>
      </c>
      <c r="K57" s="68">
        <v>5</v>
      </c>
      <c r="L57" s="68">
        <v>0.177838698150486</v>
      </c>
      <c r="M57" s="68">
        <f t="shared" si="0"/>
        <v>0.30430446073304623</v>
      </c>
      <c r="N57" s="68">
        <v>151</v>
      </c>
      <c r="O57" s="47" t="s">
        <v>77</v>
      </c>
      <c r="P57" s="68">
        <v>3953.22</v>
      </c>
      <c r="Q57" s="68">
        <v>35.162829000000002</v>
      </c>
      <c r="R57" s="68">
        <v>-123.012218</v>
      </c>
      <c r="S57" s="69">
        <v>39238.922638888886</v>
      </c>
      <c r="T57" s="70">
        <f t="shared" si="1"/>
        <v>39238.922638888886</v>
      </c>
      <c r="U57" s="4" t="str">
        <f t="shared" si="2"/>
        <v>Jun-07</v>
      </c>
      <c r="V57" s="4" t="str">
        <f t="shared" si="3"/>
        <v>2007</v>
      </c>
      <c r="W57" s="12" t="s">
        <v>25</v>
      </c>
      <c r="X57" s="12" t="s">
        <v>65</v>
      </c>
      <c r="Y57" s="12" t="s">
        <v>64</v>
      </c>
      <c r="Z57" s="12" t="s">
        <v>79</v>
      </c>
      <c r="AA57" s="12" t="s">
        <v>78</v>
      </c>
      <c r="AB57" s="12" t="s">
        <v>77</v>
      </c>
      <c r="AC57" s="12"/>
      <c r="AD57" s="68" t="s">
        <v>204</v>
      </c>
      <c r="AE57" s="68" t="s">
        <v>127</v>
      </c>
      <c r="AF57" s="68" t="s">
        <v>42</v>
      </c>
      <c r="AG57" s="68">
        <v>1094</v>
      </c>
      <c r="AH57" s="68">
        <v>4130094</v>
      </c>
      <c r="AI57" s="68" t="s">
        <v>20</v>
      </c>
      <c r="AJ57" s="68">
        <f t="shared" si="4"/>
        <v>1</v>
      </c>
      <c r="AK57" s="100">
        <f t="shared" si="5"/>
        <v>0.16572916666666668</v>
      </c>
      <c r="AL57" s="101" t="e">
        <f>VLOOKUP(AG57,#REF!,2,FALSE)</f>
        <v>#REF!</v>
      </c>
      <c r="AM57" s="101" t="e">
        <f>VLOOKUP(AG57,#REF!,3,FALSE)</f>
        <v>#REF!</v>
      </c>
      <c r="AN57" s="100" t="e">
        <f t="shared" ca="1" si="6"/>
        <v>#REF!</v>
      </c>
      <c r="AO57" s="100" t="e">
        <f t="shared" ca="1" si="7"/>
        <v>#REF!</v>
      </c>
      <c r="AP57" s="68" t="e">
        <f t="shared" ca="1" si="12"/>
        <v>#REF!</v>
      </c>
      <c r="AQ57" s="36" t="e">
        <f>VLOOKUP(U57,#REF!,3,FALSE)</f>
        <v>#REF!</v>
      </c>
      <c r="AR57" s="68" t="e">
        <f t="shared" ca="1" si="9"/>
        <v>#REF!</v>
      </c>
      <c r="AS57" s="6" t="e">
        <f>VLOOKUP(V57,#REF!,3)</f>
        <v>#REF!</v>
      </c>
      <c r="AT57" s="6" t="e">
        <f>VLOOKUP(U57,#REF!,2)</f>
        <v>#REF!</v>
      </c>
      <c r="AU57" s="6" t="e">
        <f>VLOOKUP(V57,#REF!,2)</f>
        <v>#REF!</v>
      </c>
      <c r="AV57" s="6" t="e">
        <f t="shared" si="10"/>
        <v>#REF!</v>
      </c>
      <c r="AW57" s="6" t="e">
        <f t="shared" si="11"/>
        <v>#REF!</v>
      </c>
      <c r="AX57" s="6" t="e">
        <f>VLOOKUP(U57,#REF!,4)</f>
        <v>#REF!</v>
      </c>
      <c r="AY57" s="6" t="e">
        <f>VLOOKUP(V57,#REF!,4)</f>
        <v>#REF!</v>
      </c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</row>
    <row r="58" spans="1:151" s="6" customFormat="1">
      <c r="A58" s="40" t="s">
        <v>102</v>
      </c>
      <c r="B58" s="31" t="s">
        <v>539</v>
      </c>
      <c r="C58" s="32">
        <v>1</v>
      </c>
      <c r="D58" s="32" t="s">
        <v>543</v>
      </c>
      <c r="E58" s="32"/>
      <c r="F58" s="32"/>
      <c r="G58" s="32"/>
      <c r="H58" s="32"/>
      <c r="I58" s="32"/>
      <c r="J58" s="32"/>
      <c r="K58" s="32"/>
      <c r="L58" s="32"/>
      <c r="M58" s="57" t="str">
        <f t="shared" si="0"/>
        <v/>
      </c>
      <c r="N58" s="32">
        <v>151</v>
      </c>
      <c r="O58" s="59" t="s">
        <v>43</v>
      </c>
      <c r="P58" s="32">
        <v>3953.83</v>
      </c>
      <c r="Q58" s="32">
        <v>35.162832000000002</v>
      </c>
      <c r="R58" s="32">
        <v>-123.012214</v>
      </c>
      <c r="S58" s="38">
        <v>39238.922662037039</v>
      </c>
      <c r="T58" s="74">
        <f t="shared" si="1"/>
        <v>39238.922662037039</v>
      </c>
      <c r="U58" s="6" t="str">
        <f t="shared" si="2"/>
        <v>Jun-07</v>
      </c>
      <c r="V58" s="6" t="str">
        <f t="shared" si="3"/>
        <v>2007</v>
      </c>
      <c r="W58" s="59" t="s">
        <v>25</v>
      </c>
      <c r="X58" s="59" t="s">
        <v>27</v>
      </c>
      <c r="Y58" s="59" t="s">
        <v>22</v>
      </c>
      <c r="Z58" s="59" t="s">
        <v>44</v>
      </c>
      <c r="AA58" s="59" t="s">
        <v>43</v>
      </c>
      <c r="AB58" s="59"/>
      <c r="AC58" s="59"/>
      <c r="AD58" s="57" t="s">
        <v>206</v>
      </c>
      <c r="AE58" s="32" t="s">
        <v>127</v>
      </c>
      <c r="AF58" s="32" t="s">
        <v>42</v>
      </c>
      <c r="AG58" s="32">
        <v>1094</v>
      </c>
      <c r="AH58" s="32">
        <v>4130098</v>
      </c>
      <c r="AI58" s="32" t="s">
        <v>20</v>
      </c>
      <c r="AJ58" s="57">
        <f t="shared" si="4"/>
        <v>0</v>
      </c>
      <c r="AK58" s="89">
        <f t="shared" si="5"/>
        <v>0.16577546296296297</v>
      </c>
      <c r="AL58" s="90" t="e">
        <f>VLOOKUP(AG58,#REF!,2,FALSE)</f>
        <v>#REF!</v>
      </c>
      <c r="AM58" s="90" t="e">
        <f>VLOOKUP(AG58,#REF!,3,FALSE)</f>
        <v>#REF!</v>
      </c>
      <c r="AN58" s="89" t="e">
        <f t="shared" ca="1" si="6"/>
        <v>#REF!</v>
      </c>
      <c r="AO58" s="89" t="e">
        <f t="shared" ca="1" si="7"/>
        <v>#REF!</v>
      </c>
      <c r="AP58" s="57" t="e">
        <f t="shared" ca="1" si="12"/>
        <v>#REF!</v>
      </c>
      <c r="AQ58" s="32" t="e">
        <f>VLOOKUP(U58,#REF!,3,FALSE)</f>
        <v>#REF!</v>
      </c>
      <c r="AR58" s="57" t="e">
        <f t="shared" ca="1" si="9"/>
        <v>#REF!</v>
      </c>
      <c r="AS58" s="6" t="e">
        <f>VLOOKUP(V58,#REF!,3)</f>
        <v>#REF!</v>
      </c>
      <c r="AT58" s="6" t="e">
        <f>VLOOKUP(U58,#REF!,2)</f>
        <v>#REF!</v>
      </c>
      <c r="AU58" s="6" t="e">
        <f>VLOOKUP(V58,#REF!,2)</f>
        <v>#REF!</v>
      </c>
      <c r="AV58" s="6" t="str">
        <f t="shared" si="10"/>
        <v/>
      </c>
      <c r="AW58" s="6" t="str">
        <f t="shared" si="11"/>
        <v/>
      </c>
      <c r="AX58" s="6" t="e">
        <f>VLOOKUP(U58,#REF!,4)</f>
        <v>#REF!</v>
      </c>
      <c r="AY58" s="6" t="e">
        <f>VLOOKUP(V58,#REF!,4)</f>
        <v>#REF!</v>
      </c>
    </row>
    <row r="59" spans="1:151" s="6" customFormat="1">
      <c r="A59" s="40" t="s">
        <v>148</v>
      </c>
      <c r="B59" s="31" t="s">
        <v>539</v>
      </c>
      <c r="C59" s="32">
        <v>5</v>
      </c>
      <c r="D59" s="32" t="s">
        <v>535</v>
      </c>
      <c r="E59" s="32"/>
      <c r="F59" s="32"/>
      <c r="G59" s="32"/>
      <c r="H59" s="32"/>
      <c r="I59" s="32"/>
      <c r="J59" s="32"/>
      <c r="K59" s="32"/>
      <c r="L59" s="32"/>
      <c r="M59" s="57" t="str">
        <f t="shared" si="0"/>
        <v/>
      </c>
      <c r="N59" s="32">
        <v>151</v>
      </c>
      <c r="O59" s="59" t="s">
        <v>55</v>
      </c>
      <c r="P59" s="32">
        <v>3953.83</v>
      </c>
      <c r="Q59" s="32">
        <v>35.162832000000002</v>
      </c>
      <c r="R59" s="32">
        <v>-123.012214</v>
      </c>
      <c r="S59" s="38">
        <v>39238.922662037039</v>
      </c>
      <c r="T59" s="74">
        <f t="shared" si="1"/>
        <v>39238.922662037039</v>
      </c>
      <c r="U59" s="6" t="str">
        <f t="shared" si="2"/>
        <v>Jun-07</v>
      </c>
      <c r="V59" s="6" t="str">
        <f t="shared" si="3"/>
        <v>2007</v>
      </c>
      <c r="W59" s="59" t="s">
        <v>25</v>
      </c>
      <c r="X59" s="59" t="s">
        <v>32</v>
      </c>
      <c r="Y59" s="59" t="s">
        <v>56</v>
      </c>
      <c r="Z59" s="59"/>
      <c r="AA59" s="59"/>
      <c r="AB59" s="59"/>
      <c r="AC59" s="59"/>
      <c r="AD59" s="57" t="s">
        <v>206</v>
      </c>
      <c r="AE59" s="32" t="s">
        <v>127</v>
      </c>
      <c r="AF59" s="32" t="s">
        <v>42</v>
      </c>
      <c r="AG59" s="32">
        <v>1094</v>
      </c>
      <c r="AH59" s="32">
        <v>4128458</v>
      </c>
      <c r="AI59" s="32" t="s">
        <v>20</v>
      </c>
      <c r="AJ59" s="57">
        <f t="shared" si="4"/>
        <v>0</v>
      </c>
      <c r="AK59" s="89">
        <f t="shared" si="5"/>
        <v>0.16577546296296297</v>
      </c>
      <c r="AL59" s="90" t="e">
        <f>VLOOKUP(AG59,#REF!,2,FALSE)</f>
        <v>#REF!</v>
      </c>
      <c r="AM59" s="90" t="e">
        <f>VLOOKUP(AG59,#REF!,3,FALSE)</f>
        <v>#REF!</v>
      </c>
      <c r="AN59" s="89" t="e">
        <f t="shared" ca="1" si="6"/>
        <v>#REF!</v>
      </c>
      <c r="AO59" s="89" t="e">
        <f t="shared" ca="1" si="7"/>
        <v>#REF!</v>
      </c>
      <c r="AP59" s="57" t="e">
        <f t="shared" ca="1" si="12"/>
        <v>#REF!</v>
      </c>
      <c r="AQ59" s="32" t="e">
        <f>VLOOKUP(U59,#REF!,3,FALSE)</f>
        <v>#REF!</v>
      </c>
      <c r="AR59" s="57" t="e">
        <f t="shared" ca="1" si="9"/>
        <v>#REF!</v>
      </c>
      <c r="AS59" s="6" t="e">
        <f>VLOOKUP(V59,#REF!,3)</f>
        <v>#REF!</v>
      </c>
      <c r="AT59" s="6" t="e">
        <f>VLOOKUP(U59,#REF!,2)</f>
        <v>#REF!</v>
      </c>
      <c r="AU59" s="6" t="e">
        <f>VLOOKUP(V59,#REF!,2)</f>
        <v>#REF!</v>
      </c>
      <c r="AV59" s="6" t="str">
        <f t="shared" si="10"/>
        <v/>
      </c>
      <c r="AW59" s="6" t="str">
        <f t="shared" si="11"/>
        <v/>
      </c>
      <c r="AX59" s="6" t="e">
        <f>VLOOKUP(U59,#REF!,4)</f>
        <v>#REF!</v>
      </c>
      <c r="AY59" s="6" t="e">
        <f>VLOOKUP(V59,#REF!,4)</f>
        <v>#REF!</v>
      </c>
    </row>
    <row r="60" spans="1:151" s="6" customFormat="1">
      <c r="A60" s="40" t="s">
        <v>149</v>
      </c>
      <c r="B60" s="31" t="s">
        <v>542</v>
      </c>
      <c r="C60" s="32">
        <v>2</v>
      </c>
      <c r="D60" s="32" t="s">
        <v>535</v>
      </c>
      <c r="E60" s="32"/>
      <c r="F60" s="32"/>
      <c r="G60" s="32"/>
      <c r="H60" s="32"/>
      <c r="I60" s="32"/>
      <c r="J60" s="32"/>
      <c r="K60" s="32"/>
      <c r="L60" s="32"/>
      <c r="M60" s="57" t="str">
        <f t="shared" si="0"/>
        <v/>
      </c>
      <c r="N60" s="32">
        <v>151</v>
      </c>
      <c r="O60" s="59" t="s">
        <v>108</v>
      </c>
      <c r="P60" s="32">
        <v>3953.83</v>
      </c>
      <c r="Q60" s="32">
        <v>35.162832000000002</v>
      </c>
      <c r="R60" s="32">
        <v>-123.012214</v>
      </c>
      <c r="S60" s="38">
        <v>39238.922662037039</v>
      </c>
      <c r="T60" s="74">
        <f t="shared" si="1"/>
        <v>39238.922662037039</v>
      </c>
      <c r="U60" s="6" t="str">
        <f t="shared" si="2"/>
        <v>Jun-07</v>
      </c>
      <c r="V60" s="6" t="str">
        <f t="shared" si="3"/>
        <v>2007</v>
      </c>
      <c r="W60" s="59" t="s">
        <v>25</v>
      </c>
      <c r="X60" s="59" t="s">
        <v>108</v>
      </c>
      <c r="Y60" s="59"/>
      <c r="Z60" s="59"/>
      <c r="AA60" s="59"/>
      <c r="AB60" s="59"/>
      <c r="AC60" s="59"/>
      <c r="AD60" s="57" t="s">
        <v>206</v>
      </c>
      <c r="AE60" s="32" t="s">
        <v>127</v>
      </c>
      <c r="AF60" s="32" t="s">
        <v>42</v>
      </c>
      <c r="AG60" s="32">
        <v>1094</v>
      </c>
      <c r="AH60" s="32">
        <v>4128455</v>
      </c>
      <c r="AI60" s="32" t="s">
        <v>20</v>
      </c>
      <c r="AJ60" s="57">
        <f t="shared" si="4"/>
        <v>0</v>
      </c>
      <c r="AK60" s="89">
        <f t="shared" si="5"/>
        <v>0.16577546296296297</v>
      </c>
      <c r="AL60" s="90" t="e">
        <f>VLOOKUP(AG60,#REF!,2,FALSE)</f>
        <v>#REF!</v>
      </c>
      <c r="AM60" s="90" t="e">
        <f>VLOOKUP(AG60,#REF!,3,FALSE)</f>
        <v>#REF!</v>
      </c>
      <c r="AN60" s="89" t="e">
        <f t="shared" ca="1" si="6"/>
        <v>#REF!</v>
      </c>
      <c r="AO60" s="89" t="e">
        <f t="shared" ca="1" si="7"/>
        <v>#REF!</v>
      </c>
      <c r="AP60" s="57" t="e">
        <f t="shared" ca="1" si="12"/>
        <v>#REF!</v>
      </c>
      <c r="AQ60" s="32" t="e">
        <f>VLOOKUP(U60,#REF!,3,FALSE)</f>
        <v>#REF!</v>
      </c>
      <c r="AR60" s="57" t="e">
        <f t="shared" ca="1" si="9"/>
        <v>#REF!</v>
      </c>
      <c r="AS60" s="6" t="e">
        <f>VLOOKUP(V60,#REF!,3)</f>
        <v>#REF!</v>
      </c>
      <c r="AT60" s="6" t="e">
        <f>VLOOKUP(U60,#REF!,2)</f>
        <v>#REF!</v>
      </c>
      <c r="AU60" s="6" t="e">
        <f>VLOOKUP(V60,#REF!,2)</f>
        <v>#REF!</v>
      </c>
      <c r="AV60" s="6" t="str">
        <f t="shared" si="10"/>
        <v/>
      </c>
      <c r="AW60" s="6" t="str">
        <f t="shared" si="11"/>
        <v/>
      </c>
      <c r="AX60" s="6" t="e">
        <f>VLOOKUP(U60,#REF!,4)</f>
        <v>#REF!</v>
      </c>
      <c r="AY60" s="6" t="e">
        <f>VLOOKUP(V60,#REF!,4)</f>
        <v>#REF!</v>
      </c>
    </row>
    <row r="61" spans="1:151" s="6" customFormat="1">
      <c r="A61" s="53" t="s">
        <v>112</v>
      </c>
      <c r="B61" s="14" t="s">
        <v>539</v>
      </c>
      <c r="C61" s="97">
        <v>7</v>
      </c>
      <c r="D61" s="97" t="s">
        <v>535</v>
      </c>
      <c r="E61" s="57"/>
      <c r="F61" s="57"/>
      <c r="G61" s="57"/>
      <c r="H61" s="57"/>
      <c r="I61" s="57"/>
      <c r="J61" s="57"/>
      <c r="K61" s="57"/>
      <c r="L61" s="57"/>
      <c r="M61" s="57" t="str">
        <f t="shared" si="0"/>
        <v/>
      </c>
      <c r="N61" s="71">
        <v>151</v>
      </c>
      <c r="O61" s="46" t="s">
        <v>73</v>
      </c>
      <c r="P61" s="57">
        <v>3953.45</v>
      </c>
      <c r="Q61" s="57">
        <v>35.162835000000001</v>
      </c>
      <c r="R61" s="57">
        <v>-123.01221099999999</v>
      </c>
      <c r="S61" s="66">
        <v>39238.922685185185</v>
      </c>
      <c r="T61" s="67">
        <f t="shared" si="1"/>
        <v>39238.922685185185</v>
      </c>
      <c r="U61" s="6" t="str">
        <f t="shared" si="2"/>
        <v>Jun-07</v>
      </c>
      <c r="V61" s="6" t="str">
        <f t="shared" si="3"/>
        <v>2007</v>
      </c>
      <c r="W61" s="10" t="s">
        <v>25</v>
      </c>
      <c r="X61" s="10" t="s">
        <v>27</v>
      </c>
      <c r="Y61" s="10" t="s">
        <v>74</v>
      </c>
      <c r="Z61" s="10" t="s">
        <v>76</v>
      </c>
      <c r="AA61" s="10" t="s">
        <v>75</v>
      </c>
      <c r="AB61" s="10"/>
      <c r="AC61" s="10" t="s">
        <v>73</v>
      </c>
      <c r="AD61" s="57" t="s">
        <v>206</v>
      </c>
      <c r="AE61" s="57" t="s">
        <v>127</v>
      </c>
      <c r="AF61" s="57" t="s">
        <v>42</v>
      </c>
      <c r="AG61" s="57">
        <v>1094</v>
      </c>
      <c r="AH61" s="57">
        <v>4130102</v>
      </c>
      <c r="AI61" s="57" t="s">
        <v>20</v>
      </c>
      <c r="AJ61" s="57">
        <f t="shared" si="4"/>
        <v>0</v>
      </c>
      <c r="AK61" s="89">
        <f t="shared" si="5"/>
        <v>0.16577546296296297</v>
      </c>
      <c r="AL61" s="90" t="e">
        <f>VLOOKUP(AG61,#REF!,2,FALSE)</f>
        <v>#REF!</v>
      </c>
      <c r="AM61" s="90" t="e">
        <f>VLOOKUP(AG61,#REF!,3,FALSE)</f>
        <v>#REF!</v>
      </c>
      <c r="AN61" s="89" t="e">
        <f t="shared" ca="1" si="6"/>
        <v>#REF!</v>
      </c>
      <c r="AO61" s="89" t="e">
        <f t="shared" ca="1" si="7"/>
        <v>#REF!</v>
      </c>
      <c r="AP61" s="57" t="e">
        <f t="shared" ca="1" si="12"/>
        <v>#REF!</v>
      </c>
      <c r="AQ61" s="32" t="e">
        <f>VLOOKUP(U61,#REF!,3,FALSE)</f>
        <v>#REF!</v>
      </c>
      <c r="AR61" s="57" t="e">
        <f t="shared" ca="1" si="9"/>
        <v>#REF!</v>
      </c>
      <c r="AS61" s="6" t="e">
        <f>VLOOKUP(V61,#REF!,3)</f>
        <v>#REF!</v>
      </c>
      <c r="AT61" s="6" t="e">
        <f>VLOOKUP(U61,#REF!,2)</f>
        <v>#REF!</v>
      </c>
      <c r="AU61" s="6" t="e">
        <f>VLOOKUP(V61,#REF!,2)</f>
        <v>#REF!</v>
      </c>
      <c r="AV61" s="6" t="str">
        <f t="shared" si="10"/>
        <v/>
      </c>
      <c r="AW61" s="6" t="str">
        <f t="shared" si="11"/>
        <v/>
      </c>
      <c r="AX61" s="6" t="e">
        <f>VLOOKUP(U61,#REF!,4)</f>
        <v>#REF!</v>
      </c>
      <c r="AY61" s="6" t="e">
        <f>VLOOKUP(V61,#REF!,4)</f>
        <v>#REF!</v>
      </c>
    </row>
    <row r="62" spans="1:151" s="6" customFormat="1">
      <c r="A62" s="53" t="s">
        <v>205</v>
      </c>
      <c r="B62" s="14" t="s">
        <v>539</v>
      </c>
      <c r="C62" s="97">
        <v>20</v>
      </c>
      <c r="D62" s="97" t="s">
        <v>543</v>
      </c>
      <c r="E62" s="57"/>
      <c r="F62" s="57"/>
      <c r="G62" s="57"/>
      <c r="H62" s="57"/>
      <c r="I62" s="57"/>
      <c r="J62" s="57"/>
      <c r="K62" s="57"/>
      <c r="L62" s="57"/>
      <c r="M62" s="57" t="str">
        <f t="shared" si="0"/>
        <v/>
      </c>
      <c r="N62" s="71">
        <v>151</v>
      </c>
      <c r="O62" s="46" t="s">
        <v>27</v>
      </c>
      <c r="P62" s="57">
        <v>3953.45</v>
      </c>
      <c r="Q62" s="57">
        <v>35.162835000000001</v>
      </c>
      <c r="R62" s="57">
        <v>-123.01221099999999</v>
      </c>
      <c r="S62" s="66">
        <v>39238.922685185185</v>
      </c>
      <c r="T62" s="67">
        <f t="shared" si="1"/>
        <v>39238.922685185185</v>
      </c>
      <c r="U62" s="6" t="str">
        <f t="shared" si="2"/>
        <v>Jun-07</v>
      </c>
      <c r="V62" s="6" t="str">
        <f t="shared" si="3"/>
        <v>2007</v>
      </c>
      <c r="W62" s="10" t="s">
        <v>25</v>
      </c>
      <c r="X62" s="10" t="s">
        <v>27</v>
      </c>
      <c r="Y62" s="10"/>
      <c r="Z62" s="10"/>
      <c r="AA62" s="10"/>
      <c r="AB62" s="10"/>
      <c r="AC62" s="10"/>
      <c r="AD62" s="57" t="s">
        <v>206</v>
      </c>
      <c r="AE62" s="57" t="s">
        <v>127</v>
      </c>
      <c r="AF62" s="57" t="s">
        <v>42</v>
      </c>
      <c r="AG62" s="57">
        <v>1094</v>
      </c>
      <c r="AH62" s="57">
        <v>4130100</v>
      </c>
      <c r="AI62" s="57" t="s">
        <v>20</v>
      </c>
      <c r="AJ62" s="57">
        <f t="shared" si="4"/>
        <v>0</v>
      </c>
      <c r="AK62" s="89">
        <f t="shared" si="5"/>
        <v>0.16577546296296297</v>
      </c>
      <c r="AL62" s="90" t="e">
        <f>VLOOKUP(AG62,#REF!,2,FALSE)</f>
        <v>#REF!</v>
      </c>
      <c r="AM62" s="90" t="e">
        <f>VLOOKUP(AG62,#REF!,3,FALSE)</f>
        <v>#REF!</v>
      </c>
      <c r="AN62" s="89" t="e">
        <f t="shared" ca="1" si="6"/>
        <v>#REF!</v>
      </c>
      <c r="AO62" s="89" t="e">
        <f t="shared" ca="1" si="7"/>
        <v>#REF!</v>
      </c>
      <c r="AP62" s="57" t="e">
        <f t="shared" ca="1" si="12"/>
        <v>#REF!</v>
      </c>
      <c r="AQ62" s="32" t="e">
        <f>VLOOKUP(U62,#REF!,3,FALSE)</f>
        <v>#REF!</v>
      </c>
      <c r="AR62" s="57" t="e">
        <f t="shared" ca="1" si="9"/>
        <v>#REF!</v>
      </c>
      <c r="AS62" s="6" t="e">
        <f>VLOOKUP(V62,#REF!,3)</f>
        <v>#REF!</v>
      </c>
      <c r="AT62" s="6" t="e">
        <f>VLOOKUP(U62,#REF!,2)</f>
        <v>#REF!</v>
      </c>
      <c r="AU62" s="6" t="e">
        <f>VLOOKUP(V62,#REF!,2)</f>
        <v>#REF!</v>
      </c>
      <c r="AV62" s="6" t="str">
        <f t="shared" si="10"/>
        <v/>
      </c>
      <c r="AW62" s="6" t="str">
        <f t="shared" si="11"/>
        <v/>
      </c>
      <c r="AX62" s="6" t="e">
        <f>VLOOKUP(U62,#REF!,4)</f>
        <v>#REF!</v>
      </c>
      <c r="AY62" s="6" t="e">
        <f>VLOOKUP(V62,#REF!,4)</f>
        <v>#REF!</v>
      </c>
    </row>
    <row r="63" spans="1:151" s="6" customFormat="1">
      <c r="A63" s="54" t="s">
        <v>207</v>
      </c>
      <c r="B63" s="98"/>
      <c r="C63" s="99">
        <v>1</v>
      </c>
      <c r="D63" s="99"/>
      <c r="E63" s="68" t="s">
        <v>534</v>
      </c>
      <c r="F63" s="68" t="s">
        <v>534</v>
      </c>
      <c r="G63" s="68" t="s">
        <v>534</v>
      </c>
      <c r="H63" s="68">
        <v>1</v>
      </c>
      <c r="I63" s="68" t="s">
        <v>535</v>
      </c>
      <c r="J63" s="68" t="s">
        <v>534</v>
      </c>
      <c r="K63" s="68">
        <v>5</v>
      </c>
      <c r="L63" s="68">
        <v>0.12646576258256023</v>
      </c>
      <c r="M63" s="68">
        <f t="shared" si="0"/>
        <v>0.30430446073304623</v>
      </c>
      <c r="N63" s="68">
        <v>151</v>
      </c>
      <c r="O63" s="47" t="s">
        <v>77</v>
      </c>
      <c r="P63" s="68">
        <v>3953.45</v>
      </c>
      <c r="Q63" s="68">
        <v>35.162835000000001</v>
      </c>
      <c r="R63" s="68">
        <v>-123.01221099999999</v>
      </c>
      <c r="S63" s="69">
        <v>39238.922685185185</v>
      </c>
      <c r="T63" s="70">
        <f t="shared" si="1"/>
        <v>39238.922685185185</v>
      </c>
      <c r="U63" s="4" t="str">
        <f t="shared" si="2"/>
        <v>Jun-07</v>
      </c>
      <c r="V63" s="4" t="str">
        <f t="shared" si="3"/>
        <v>2007</v>
      </c>
      <c r="W63" s="12" t="s">
        <v>25</v>
      </c>
      <c r="X63" s="12" t="s">
        <v>65</v>
      </c>
      <c r="Y63" s="12" t="s">
        <v>64</v>
      </c>
      <c r="Z63" s="12" t="s">
        <v>79</v>
      </c>
      <c r="AA63" s="12" t="s">
        <v>78</v>
      </c>
      <c r="AB63" s="12" t="s">
        <v>77</v>
      </c>
      <c r="AC63" s="12"/>
      <c r="AD63" s="68" t="s">
        <v>206</v>
      </c>
      <c r="AE63" s="68" t="s">
        <v>127</v>
      </c>
      <c r="AF63" s="68" t="s">
        <v>42</v>
      </c>
      <c r="AG63" s="68">
        <v>1094</v>
      </c>
      <c r="AH63" s="68">
        <v>4130097</v>
      </c>
      <c r="AI63" s="68" t="s">
        <v>20</v>
      </c>
      <c r="AJ63" s="68">
        <f t="shared" si="4"/>
        <v>1</v>
      </c>
      <c r="AK63" s="100">
        <f t="shared" si="5"/>
        <v>0.16577546296296297</v>
      </c>
      <c r="AL63" s="101" t="e">
        <f>VLOOKUP(AG63,#REF!,2,FALSE)</f>
        <v>#REF!</v>
      </c>
      <c r="AM63" s="101" t="e">
        <f>VLOOKUP(AG63,#REF!,3,FALSE)</f>
        <v>#REF!</v>
      </c>
      <c r="AN63" s="100" t="e">
        <f t="shared" ca="1" si="6"/>
        <v>#REF!</v>
      </c>
      <c r="AO63" s="100" t="e">
        <f t="shared" ca="1" si="7"/>
        <v>#REF!</v>
      </c>
      <c r="AP63" s="68" t="e">
        <f t="shared" ca="1" si="12"/>
        <v>#REF!</v>
      </c>
      <c r="AQ63" s="36" t="e">
        <f>VLOOKUP(U63,#REF!,3,FALSE)</f>
        <v>#REF!</v>
      </c>
      <c r="AR63" s="68" t="e">
        <f t="shared" ca="1" si="9"/>
        <v>#REF!</v>
      </c>
      <c r="AS63" s="6" t="e">
        <f>VLOOKUP(V63,#REF!,3)</f>
        <v>#REF!</v>
      </c>
      <c r="AT63" s="6" t="e">
        <f>VLOOKUP(U63,#REF!,2)</f>
        <v>#REF!</v>
      </c>
      <c r="AU63" s="6" t="e">
        <f>VLOOKUP(V63,#REF!,2)</f>
        <v>#REF!</v>
      </c>
      <c r="AV63" s="6" t="e">
        <f t="shared" si="10"/>
        <v>#REF!</v>
      </c>
      <c r="AW63" s="6" t="e">
        <f t="shared" si="11"/>
        <v>#REF!</v>
      </c>
      <c r="AX63" s="6" t="e">
        <f>VLOOKUP(U63,#REF!,4)</f>
        <v>#REF!</v>
      </c>
      <c r="AY63" s="6" t="e">
        <f>VLOOKUP(V63,#REF!,4)</f>
        <v>#REF!</v>
      </c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</row>
    <row r="64" spans="1:151" s="6" customFormat="1">
      <c r="A64" s="40" t="s">
        <v>162</v>
      </c>
      <c r="B64" s="31" t="s">
        <v>539</v>
      </c>
      <c r="C64" s="32">
        <v>3</v>
      </c>
      <c r="D64" s="32" t="s">
        <v>535</v>
      </c>
      <c r="E64" s="32"/>
      <c r="F64" s="32"/>
      <c r="G64" s="32"/>
      <c r="H64" s="32"/>
      <c r="I64" s="32"/>
      <c r="J64" s="32"/>
      <c r="K64" s="32"/>
      <c r="L64" s="32"/>
      <c r="M64" s="57" t="str">
        <f t="shared" si="0"/>
        <v/>
      </c>
      <c r="N64" s="32">
        <v>175</v>
      </c>
      <c r="O64" s="59" t="s">
        <v>55</v>
      </c>
      <c r="P64" s="32">
        <v>3952.92</v>
      </c>
      <c r="Q64" s="32">
        <v>35.162882000000003</v>
      </c>
      <c r="R64" s="32">
        <v>-123.012145</v>
      </c>
      <c r="S64" s="38">
        <v>39238.923078703701</v>
      </c>
      <c r="T64" s="74">
        <f t="shared" si="1"/>
        <v>39238.923078703701</v>
      </c>
      <c r="U64" s="6" t="str">
        <f t="shared" si="2"/>
        <v>Jun-07</v>
      </c>
      <c r="V64" s="6" t="str">
        <f t="shared" si="3"/>
        <v>2007</v>
      </c>
      <c r="W64" s="59" t="s">
        <v>25</v>
      </c>
      <c r="X64" s="59" t="s">
        <v>32</v>
      </c>
      <c r="Y64" s="59" t="s">
        <v>56</v>
      </c>
      <c r="Z64" s="59"/>
      <c r="AA64" s="59"/>
      <c r="AB64" s="59"/>
      <c r="AC64" s="59"/>
      <c r="AD64" s="32" t="s">
        <v>152</v>
      </c>
      <c r="AE64" s="32" t="s">
        <v>127</v>
      </c>
      <c r="AF64" s="32" t="s">
        <v>42</v>
      </c>
      <c r="AG64" s="32">
        <v>1094</v>
      </c>
      <c r="AH64" s="32">
        <v>4130103</v>
      </c>
      <c r="AI64" s="32" t="s">
        <v>20</v>
      </c>
      <c r="AJ64" s="57">
        <f t="shared" si="4"/>
        <v>0</v>
      </c>
      <c r="AK64" s="89">
        <f t="shared" si="5"/>
        <v>0.16616898148148149</v>
      </c>
      <c r="AL64" s="90" t="e">
        <f>VLOOKUP(AG64,#REF!,2,FALSE)</f>
        <v>#REF!</v>
      </c>
      <c r="AM64" s="90" t="e">
        <f>VLOOKUP(AG64,#REF!,3,FALSE)</f>
        <v>#REF!</v>
      </c>
      <c r="AN64" s="89" t="e">
        <f t="shared" ca="1" si="6"/>
        <v>#REF!</v>
      </c>
      <c r="AO64" s="89" t="e">
        <f t="shared" ca="1" si="7"/>
        <v>#REF!</v>
      </c>
      <c r="AP64" s="57" t="s">
        <v>593</v>
      </c>
      <c r="AQ64" s="32" t="e">
        <f>VLOOKUP(U64,#REF!,3,FALSE)</f>
        <v>#REF!</v>
      </c>
      <c r="AR64" s="57" t="e">
        <f t="shared" ca="1" si="9"/>
        <v>#REF!</v>
      </c>
      <c r="AS64" s="6" t="e">
        <f>VLOOKUP(V64,#REF!,3)</f>
        <v>#REF!</v>
      </c>
      <c r="AT64" s="6" t="e">
        <f>VLOOKUP(U64,#REF!,2)</f>
        <v>#REF!</v>
      </c>
      <c r="AU64" s="6" t="e">
        <f>VLOOKUP(V64,#REF!,2)</f>
        <v>#REF!</v>
      </c>
      <c r="AV64" s="6" t="str">
        <f t="shared" si="10"/>
        <v/>
      </c>
      <c r="AW64" s="6" t="str">
        <f t="shared" si="11"/>
        <v/>
      </c>
      <c r="AX64" s="6" t="e">
        <f>VLOOKUP(U64,#REF!,4)</f>
        <v>#REF!</v>
      </c>
      <c r="AY64" s="6" t="e">
        <f>VLOOKUP(V64,#REF!,4)</f>
        <v>#REF!</v>
      </c>
    </row>
    <row r="65" spans="1:155" s="6" customFormat="1">
      <c r="A65" s="40" t="s">
        <v>151</v>
      </c>
      <c r="B65" s="31" t="s">
        <v>541</v>
      </c>
      <c r="C65" s="32">
        <v>5</v>
      </c>
      <c r="D65" s="107" t="s">
        <v>543</v>
      </c>
      <c r="E65" s="32"/>
      <c r="F65" s="32"/>
      <c r="G65" s="32"/>
      <c r="H65" s="32"/>
      <c r="I65" s="32"/>
      <c r="J65" s="32"/>
      <c r="K65" s="32"/>
      <c r="L65" s="32"/>
      <c r="M65" s="57" t="str">
        <f t="shared" si="0"/>
        <v/>
      </c>
      <c r="N65" s="32">
        <v>175</v>
      </c>
      <c r="O65" s="59" t="s">
        <v>73</v>
      </c>
      <c r="P65" s="32">
        <v>3952.92</v>
      </c>
      <c r="Q65" s="32">
        <v>35.162882000000003</v>
      </c>
      <c r="R65" s="32">
        <v>-123.012145</v>
      </c>
      <c r="S65" s="38">
        <v>39238.923078703701</v>
      </c>
      <c r="T65" s="74">
        <f t="shared" si="1"/>
        <v>39238.923078703701</v>
      </c>
      <c r="U65" s="6" t="str">
        <f t="shared" si="2"/>
        <v>Jun-07</v>
      </c>
      <c r="V65" s="6" t="str">
        <f t="shared" si="3"/>
        <v>2007</v>
      </c>
      <c r="W65" s="59" t="s">
        <v>25</v>
      </c>
      <c r="X65" s="59" t="s">
        <v>27</v>
      </c>
      <c r="Y65" s="59" t="s">
        <v>74</v>
      </c>
      <c r="Z65" s="59" t="s">
        <v>76</v>
      </c>
      <c r="AA65" s="59" t="s">
        <v>75</v>
      </c>
      <c r="AB65" s="59"/>
      <c r="AC65" s="59" t="s">
        <v>73</v>
      </c>
      <c r="AD65" s="32" t="s">
        <v>152</v>
      </c>
      <c r="AE65" s="32" t="s">
        <v>127</v>
      </c>
      <c r="AF65" s="32" t="s">
        <v>42</v>
      </c>
      <c r="AG65" s="32">
        <v>1094</v>
      </c>
      <c r="AH65" s="32">
        <v>4130105</v>
      </c>
      <c r="AI65" s="32" t="s">
        <v>20</v>
      </c>
      <c r="AJ65" s="57">
        <f t="shared" si="4"/>
        <v>0</v>
      </c>
      <c r="AK65" s="89">
        <f t="shared" si="5"/>
        <v>0.16616898148148149</v>
      </c>
      <c r="AL65" s="90" t="e">
        <f>VLOOKUP(AG65,#REF!,2,FALSE)</f>
        <v>#REF!</v>
      </c>
      <c r="AM65" s="90" t="e">
        <f>VLOOKUP(AG65,#REF!,3,FALSE)</f>
        <v>#REF!</v>
      </c>
      <c r="AN65" s="89" t="e">
        <f t="shared" ca="1" si="6"/>
        <v>#REF!</v>
      </c>
      <c r="AO65" s="89" t="e">
        <f t="shared" ca="1" si="7"/>
        <v>#REF!</v>
      </c>
      <c r="AP65" s="57" t="s">
        <v>593</v>
      </c>
      <c r="AQ65" s="32" t="e">
        <f>VLOOKUP(U65,#REF!,3,FALSE)</f>
        <v>#REF!</v>
      </c>
      <c r="AR65" s="57">
        <f t="shared" si="9"/>
        <v>0</v>
      </c>
      <c r="AS65" s="6" t="e">
        <f>VLOOKUP(V65,#REF!,3)</f>
        <v>#REF!</v>
      </c>
      <c r="AT65" s="6" t="e">
        <f>VLOOKUP(U65,#REF!,2)</f>
        <v>#REF!</v>
      </c>
      <c r="AU65" s="6" t="e">
        <f>VLOOKUP(V65,#REF!,2)</f>
        <v>#REF!</v>
      </c>
      <c r="AV65" s="6" t="str">
        <f t="shared" si="10"/>
        <v/>
      </c>
      <c r="AW65" s="6" t="str">
        <f t="shared" si="11"/>
        <v/>
      </c>
      <c r="AX65" s="6" t="e">
        <f>VLOOKUP(U65,#REF!,4)</f>
        <v>#REF!</v>
      </c>
      <c r="AY65" s="6" t="e">
        <f>VLOOKUP(V65,#REF!,4)</f>
        <v>#REF!</v>
      </c>
    </row>
    <row r="66" spans="1:155" s="6" customFormat="1">
      <c r="A66" s="41" t="s">
        <v>153</v>
      </c>
      <c r="B66" s="35"/>
      <c r="C66" s="36">
        <v>1</v>
      </c>
      <c r="D66" s="36"/>
      <c r="E66" s="36" t="s">
        <v>534</v>
      </c>
      <c r="F66" s="36" t="s">
        <v>534</v>
      </c>
      <c r="G66" s="36" t="s">
        <v>534</v>
      </c>
      <c r="H66" s="36">
        <v>0</v>
      </c>
      <c r="I66" s="36" t="s">
        <v>535</v>
      </c>
      <c r="J66" s="36" t="s">
        <v>531</v>
      </c>
      <c r="K66" s="36">
        <v>0</v>
      </c>
      <c r="L66" s="68">
        <v>0.22946373695066746</v>
      </c>
      <c r="M66" s="68">
        <f t="shared" ref="M66:M129" si="13">IF(L66&lt;&gt;"",SUMIFS(L:L,N:N,N66),"")</f>
        <v>0.22946373695066746</v>
      </c>
      <c r="N66" s="36">
        <v>175</v>
      </c>
      <c r="O66" s="60" t="s">
        <v>77</v>
      </c>
      <c r="P66" s="36">
        <v>3952.92</v>
      </c>
      <c r="Q66" s="36">
        <v>35.162882000000003</v>
      </c>
      <c r="R66" s="36">
        <v>-123.012145</v>
      </c>
      <c r="S66" s="39">
        <v>39238.923078703701</v>
      </c>
      <c r="T66" s="75">
        <f t="shared" ref="T66:T129" si="14">S66</f>
        <v>39238.923078703701</v>
      </c>
      <c r="U66" s="4" t="str">
        <f t="shared" ref="U66:U129" si="15">TEXT(T66,"mmm-yy")</f>
        <v>Jun-07</v>
      </c>
      <c r="V66" s="4" t="str">
        <f t="shared" ref="V66:V129" si="16">TEXT(T66,"yyyy")</f>
        <v>2007</v>
      </c>
      <c r="W66" s="60" t="s">
        <v>25</v>
      </c>
      <c r="X66" s="60" t="s">
        <v>65</v>
      </c>
      <c r="Y66" s="60" t="s">
        <v>64</v>
      </c>
      <c r="Z66" s="60" t="s">
        <v>79</v>
      </c>
      <c r="AA66" s="60" t="s">
        <v>78</v>
      </c>
      <c r="AB66" s="60" t="s">
        <v>77</v>
      </c>
      <c r="AC66" s="60"/>
      <c r="AD66" s="36" t="s">
        <v>152</v>
      </c>
      <c r="AE66" s="36" t="s">
        <v>127</v>
      </c>
      <c r="AF66" s="36" t="s">
        <v>42</v>
      </c>
      <c r="AG66" s="36">
        <v>1094</v>
      </c>
      <c r="AH66" s="36">
        <v>4125303</v>
      </c>
      <c r="AI66" s="36" t="s">
        <v>20</v>
      </c>
      <c r="AJ66" s="68">
        <f t="shared" ref="AJ66:AJ129" si="17">IF(M66="",0,1)</f>
        <v>1</v>
      </c>
      <c r="AK66" s="100">
        <f t="shared" ref="AK66:AK129" si="18">LEFT(AD66,8)*1</f>
        <v>0.16616898148148149</v>
      </c>
      <c r="AL66" s="101" t="e">
        <f>VLOOKUP(AG66,#REF!,2,FALSE)</f>
        <v>#REF!</v>
      </c>
      <c r="AM66" s="101" t="e">
        <f>VLOOKUP(AG66,#REF!,3,FALSE)</f>
        <v>#REF!</v>
      </c>
      <c r="AN66" s="100" t="e">
        <f t="shared" ref="AN66:AN129" ca="1" si="19">VLOOKUP(AK66,INDIRECT("BibliTrans!$AH$"&amp;AL66&amp;":$AL$"&amp;AM66),1,TRUE)</f>
        <v>#REF!</v>
      </c>
      <c r="AO66" s="100" t="e">
        <f t="shared" ref="AO66:AO129" ca="1" si="20">VLOOKUP(AN66,INDIRECT("BibliTrans!$AH$"&amp;AL66&amp;":$AL$"&amp;AM66),2,FALSE)</f>
        <v>#REF!</v>
      </c>
      <c r="AP66" s="68" t="s">
        <v>593</v>
      </c>
      <c r="AQ66" s="36" t="e">
        <f>VLOOKUP(U66,#REF!,3,FALSE)</f>
        <v>#REF!</v>
      </c>
      <c r="AR66" s="68">
        <f t="shared" ref="AR66:AR129" si="21">IF(AP66&lt;&gt;AP65,1,0)</f>
        <v>0</v>
      </c>
      <c r="AS66" s="6" t="e">
        <f>VLOOKUP(V66,#REF!,3)</f>
        <v>#REF!</v>
      </c>
      <c r="AT66" s="6" t="e">
        <f>VLOOKUP(U66,#REF!,2)</f>
        <v>#REF!</v>
      </c>
      <c r="AU66" s="6" t="e">
        <f>VLOOKUP(V66,#REF!,2)</f>
        <v>#REF!</v>
      </c>
      <c r="AV66" s="6" t="e">
        <f t="shared" si="10"/>
        <v>#REF!</v>
      </c>
      <c r="AW66" s="6" t="e">
        <f t="shared" si="11"/>
        <v>#REF!</v>
      </c>
      <c r="AX66" s="6" t="e">
        <f>VLOOKUP(U66,#REF!,4)</f>
        <v>#REF!</v>
      </c>
      <c r="AY66" s="6" t="e">
        <f>VLOOKUP(V66,#REF!,4)</f>
        <v>#REF!</v>
      </c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</row>
    <row r="67" spans="1:155" s="6" customFormat="1">
      <c r="A67" s="53" t="s">
        <v>19</v>
      </c>
      <c r="B67" s="14" t="s">
        <v>539</v>
      </c>
      <c r="C67" s="97">
        <v>1</v>
      </c>
      <c r="D67" s="97" t="s">
        <v>535</v>
      </c>
      <c r="E67" s="57"/>
      <c r="F67" s="57"/>
      <c r="G67" s="57"/>
      <c r="H67" s="57"/>
      <c r="I67" s="57"/>
      <c r="J67" s="57"/>
      <c r="K67" s="57"/>
      <c r="L67" s="57"/>
      <c r="M67" s="57" t="str">
        <f t="shared" si="13"/>
        <v/>
      </c>
      <c r="N67" s="71">
        <v>157</v>
      </c>
      <c r="O67" s="46" t="s">
        <v>116</v>
      </c>
      <c r="P67" s="57">
        <v>3952.25</v>
      </c>
      <c r="Q67" s="57">
        <v>35.167301000000002</v>
      </c>
      <c r="R67" s="57">
        <v>-123.018401</v>
      </c>
      <c r="S67" s="66">
        <v>39346.888831018521</v>
      </c>
      <c r="T67" s="67">
        <f t="shared" si="14"/>
        <v>39346.888831018521</v>
      </c>
      <c r="U67" s="6" t="str">
        <f t="shared" si="15"/>
        <v>Sep-07</v>
      </c>
      <c r="V67" s="6" t="str">
        <f t="shared" si="16"/>
        <v>2007</v>
      </c>
      <c r="W67" s="10" t="s">
        <v>25</v>
      </c>
      <c r="X67" s="10" t="s">
        <v>116</v>
      </c>
      <c r="Y67" s="10"/>
      <c r="Z67" s="10"/>
      <c r="AA67" s="10"/>
      <c r="AB67" s="10"/>
      <c r="AC67" s="10"/>
      <c r="AD67" s="57" t="s">
        <v>139</v>
      </c>
      <c r="AE67" s="57" t="s">
        <v>126</v>
      </c>
      <c r="AF67" s="57" t="s">
        <v>42</v>
      </c>
      <c r="AG67" s="57">
        <v>1141</v>
      </c>
      <c r="AH67" s="57">
        <v>4128602</v>
      </c>
      <c r="AI67" s="57" t="s">
        <v>20</v>
      </c>
      <c r="AJ67" s="57">
        <f t="shared" si="17"/>
        <v>0</v>
      </c>
      <c r="AK67" s="89">
        <f t="shared" si="18"/>
        <v>0.2041550925925926</v>
      </c>
      <c r="AL67" s="90" t="e">
        <f>VLOOKUP(AG67,#REF!,2,FALSE)</f>
        <v>#REF!</v>
      </c>
      <c r="AM67" s="90" t="e">
        <f>VLOOKUP(AG67,#REF!,3,FALSE)</f>
        <v>#REF!</v>
      </c>
      <c r="AN67" s="89" t="e">
        <f t="shared" ca="1" si="19"/>
        <v>#REF!</v>
      </c>
      <c r="AO67" s="89" t="e">
        <f t="shared" ca="1" si="20"/>
        <v>#REF!</v>
      </c>
      <c r="AP67" s="57" t="e">
        <f t="shared" ref="AP67:AP98" ca="1" si="22">IF(AND(AK67&gt;=AN67,AK67&lt;=AO67),VLOOKUP(AK67,INDIRECT("BibliTrans!$AH$"&amp;AL67&amp;":$AJ$"&amp;AM67),3,TRUE),#N/A)</f>
        <v>#REF!</v>
      </c>
      <c r="AQ67" s="32" t="e">
        <f>VLOOKUP(U67,#REF!,3,FALSE)</f>
        <v>#REF!</v>
      </c>
      <c r="AR67" s="57" t="e">
        <f t="shared" ca="1" si="21"/>
        <v>#REF!</v>
      </c>
      <c r="AS67" s="6" t="e">
        <f>VLOOKUP(V67,#REF!,3)</f>
        <v>#REF!</v>
      </c>
      <c r="AT67" s="6" t="e">
        <f>VLOOKUP(U67,#REF!,2)</f>
        <v>#REF!</v>
      </c>
      <c r="AU67" s="6" t="e">
        <f>VLOOKUP(V67,#REF!,2)</f>
        <v>#REF!</v>
      </c>
      <c r="AV67" s="6" t="str">
        <f t="shared" ref="AV67:AV130" si="23">IF(M67&lt;&gt;"",M67/AT67,"")</f>
        <v/>
      </c>
      <c r="AW67" s="6" t="str">
        <f t="shared" ref="AW67:AW130" si="24">IF(M67&lt;&gt;"",M67/AU67,"")</f>
        <v/>
      </c>
      <c r="AX67" s="6" t="e">
        <f>VLOOKUP(U67,#REF!,4)</f>
        <v>#REF!</v>
      </c>
      <c r="AY67" s="6" t="e">
        <f>VLOOKUP(V67,#REF!,4)</f>
        <v>#REF!</v>
      </c>
    </row>
    <row r="68" spans="1:155" s="6" customFormat="1">
      <c r="A68" s="53" t="s">
        <v>140</v>
      </c>
      <c r="B68" s="14" t="s">
        <v>539</v>
      </c>
      <c r="C68" s="97">
        <v>4</v>
      </c>
      <c r="D68" s="97" t="s">
        <v>543</v>
      </c>
      <c r="E68" s="57"/>
      <c r="F68" s="57"/>
      <c r="G68" s="57"/>
      <c r="H68" s="57"/>
      <c r="I68" s="57"/>
      <c r="J68" s="57"/>
      <c r="K68" s="57"/>
      <c r="L68" s="57"/>
      <c r="M68" s="57" t="str">
        <f t="shared" si="13"/>
        <v/>
      </c>
      <c r="N68" s="71">
        <v>157</v>
      </c>
      <c r="O68" s="46" t="s">
        <v>27</v>
      </c>
      <c r="P68" s="57">
        <v>3952.25</v>
      </c>
      <c r="Q68" s="57">
        <v>35.167301000000002</v>
      </c>
      <c r="R68" s="57">
        <v>-123.018401</v>
      </c>
      <c r="S68" s="66">
        <v>39346.888831018521</v>
      </c>
      <c r="T68" s="67">
        <f t="shared" si="14"/>
        <v>39346.888831018521</v>
      </c>
      <c r="U68" s="6" t="str">
        <f t="shared" si="15"/>
        <v>Sep-07</v>
      </c>
      <c r="V68" s="6" t="str">
        <f t="shared" si="16"/>
        <v>2007</v>
      </c>
      <c r="W68" s="10" t="s">
        <v>25</v>
      </c>
      <c r="X68" s="10" t="s">
        <v>27</v>
      </c>
      <c r="Y68" s="10"/>
      <c r="Z68" s="10"/>
      <c r="AA68" s="10"/>
      <c r="AB68" s="10"/>
      <c r="AC68" s="10"/>
      <c r="AD68" s="57" t="s">
        <v>139</v>
      </c>
      <c r="AE68" s="57" t="s">
        <v>126</v>
      </c>
      <c r="AF68" s="57" t="s">
        <v>42</v>
      </c>
      <c r="AG68" s="57">
        <v>1141</v>
      </c>
      <c r="AH68" s="57">
        <v>4128604</v>
      </c>
      <c r="AI68" s="57" t="s">
        <v>20</v>
      </c>
      <c r="AJ68" s="57">
        <f t="shared" si="17"/>
        <v>0</v>
      </c>
      <c r="AK68" s="89">
        <f t="shared" si="18"/>
        <v>0.2041550925925926</v>
      </c>
      <c r="AL68" s="90" t="e">
        <f>VLOOKUP(AG68,#REF!,2,FALSE)</f>
        <v>#REF!</v>
      </c>
      <c r="AM68" s="90" t="e">
        <f>VLOOKUP(AG68,#REF!,3,FALSE)</f>
        <v>#REF!</v>
      </c>
      <c r="AN68" s="89" t="e">
        <f t="shared" ca="1" si="19"/>
        <v>#REF!</v>
      </c>
      <c r="AO68" s="89" t="e">
        <f t="shared" ca="1" si="20"/>
        <v>#REF!</v>
      </c>
      <c r="AP68" s="57" t="e">
        <f t="shared" ca="1" si="22"/>
        <v>#REF!</v>
      </c>
      <c r="AQ68" s="32" t="e">
        <f>VLOOKUP(U68,#REF!,3,FALSE)</f>
        <v>#REF!</v>
      </c>
      <c r="AR68" s="57" t="e">
        <f t="shared" ca="1" si="21"/>
        <v>#REF!</v>
      </c>
      <c r="AS68" s="6" t="e">
        <f>VLOOKUP(V68,#REF!,3)</f>
        <v>#REF!</v>
      </c>
      <c r="AT68" s="6" t="e">
        <f>VLOOKUP(U68,#REF!,2)</f>
        <v>#REF!</v>
      </c>
      <c r="AU68" s="6" t="e">
        <f>VLOOKUP(V68,#REF!,2)</f>
        <v>#REF!</v>
      </c>
      <c r="AV68" s="6" t="str">
        <f t="shared" si="23"/>
        <v/>
      </c>
      <c r="AW68" s="6" t="str">
        <f t="shared" si="24"/>
        <v/>
      </c>
      <c r="AX68" s="6" t="e">
        <f>VLOOKUP(U68,#REF!,4)</f>
        <v>#REF!</v>
      </c>
      <c r="AY68" s="6" t="e">
        <f>VLOOKUP(V68,#REF!,4)</f>
        <v>#REF!</v>
      </c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</row>
    <row r="69" spans="1:155" s="30" customFormat="1">
      <c r="A69" s="53" t="s">
        <v>141</v>
      </c>
      <c r="B69" s="14" t="s">
        <v>541</v>
      </c>
      <c r="C69" s="97">
        <v>3</v>
      </c>
      <c r="D69" s="107" t="s">
        <v>543</v>
      </c>
      <c r="E69" s="57"/>
      <c r="F69" s="57"/>
      <c r="G69" s="57"/>
      <c r="H69" s="57"/>
      <c r="I69" s="57"/>
      <c r="J69" s="57"/>
      <c r="K69" s="57"/>
      <c r="L69" s="57"/>
      <c r="M69" s="57" t="str">
        <f t="shared" si="13"/>
        <v/>
      </c>
      <c r="N69" s="71">
        <v>157</v>
      </c>
      <c r="O69" s="46" t="s">
        <v>73</v>
      </c>
      <c r="P69" s="57">
        <v>3952.25</v>
      </c>
      <c r="Q69" s="57">
        <v>35.167301000000002</v>
      </c>
      <c r="R69" s="57">
        <v>-123.018401</v>
      </c>
      <c r="S69" s="66">
        <v>39346.888831018521</v>
      </c>
      <c r="T69" s="67">
        <f t="shared" si="14"/>
        <v>39346.888831018521</v>
      </c>
      <c r="U69" s="6" t="str">
        <f t="shared" si="15"/>
        <v>Sep-07</v>
      </c>
      <c r="V69" s="6" t="str">
        <f t="shared" si="16"/>
        <v>2007</v>
      </c>
      <c r="W69" s="10" t="s">
        <v>25</v>
      </c>
      <c r="X69" s="10" t="s">
        <v>27</v>
      </c>
      <c r="Y69" s="10" t="s">
        <v>74</v>
      </c>
      <c r="Z69" s="10" t="s">
        <v>76</v>
      </c>
      <c r="AA69" s="10" t="s">
        <v>75</v>
      </c>
      <c r="AB69" s="10"/>
      <c r="AC69" s="10" t="s">
        <v>73</v>
      </c>
      <c r="AD69" s="57" t="s">
        <v>139</v>
      </c>
      <c r="AE69" s="57" t="s">
        <v>126</v>
      </c>
      <c r="AF69" s="57" t="s">
        <v>42</v>
      </c>
      <c r="AG69" s="57">
        <v>1141</v>
      </c>
      <c r="AH69" s="57">
        <v>4130088</v>
      </c>
      <c r="AI69" s="57" t="s">
        <v>20</v>
      </c>
      <c r="AJ69" s="57">
        <f t="shared" si="17"/>
        <v>0</v>
      </c>
      <c r="AK69" s="89">
        <f t="shared" si="18"/>
        <v>0.2041550925925926</v>
      </c>
      <c r="AL69" s="90" t="e">
        <f>VLOOKUP(AG69,#REF!,2,FALSE)</f>
        <v>#REF!</v>
      </c>
      <c r="AM69" s="90" t="e">
        <f>VLOOKUP(AG69,#REF!,3,FALSE)</f>
        <v>#REF!</v>
      </c>
      <c r="AN69" s="89" t="e">
        <f t="shared" ca="1" si="19"/>
        <v>#REF!</v>
      </c>
      <c r="AO69" s="89" t="e">
        <f t="shared" ca="1" si="20"/>
        <v>#REF!</v>
      </c>
      <c r="AP69" s="57" t="e">
        <f t="shared" ca="1" si="22"/>
        <v>#REF!</v>
      </c>
      <c r="AQ69" s="32" t="e">
        <f>VLOOKUP(U69,#REF!,3,FALSE)</f>
        <v>#REF!</v>
      </c>
      <c r="AR69" s="57" t="e">
        <f t="shared" ca="1" si="21"/>
        <v>#REF!</v>
      </c>
      <c r="AS69" s="6" t="e">
        <f>VLOOKUP(V69,#REF!,3)</f>
        <v>#REF!</v>
      </c>
      <c r="AT69" s="6" t="e">
        <f>VLOOKUP(U69,#REF!,2)</f>
        <v>#REF!</v>
      </c>
      <c r="AU69" s="6" t="e">
        <f>VLOOKUP(V69,#REF!,2)</f>
        <v>#REF!</v>
      </c>
      <c r="AV69" s="6" t="str">
        <f t="shared" si="23"/>
        <v/>
      </c>
      <c r="AW69" s="6" t="str">
        <f t="shared" si="24"/>
        <v/>
      </c>
      <c r="AX69" s="6" t="e">
        <f>VLOOKUP(U69,#REF!,4)</f>
        <v>#REF!</v>
      </c>
      <c r="AY69" s="6" t="e">
        <f>VLOOKUP(V69,#REF!,4)</f>
        <v>#REF!</v>
      </c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</row>
    <row r="70" spans="1:155" s="30" customFormat="1">
      <c r="A70" s="54" t="s">
        <v>138</v>
      </c>
      <c r="B70" s="98"/>
      <c r="C70" s="99">
        <v>1</v>
      </c>
      <c r="D70" s="99"/>
      <c r="E70" s="68" t="s">
        <v>531</v>
      </c>
      <c r="F70" s="68" t="s">
        <v>534</v>
      </c>
      <c r="G70" s="68" t="s">
        <v>534</v>
      </c>
      <c r="H70" s="68">
        <v>1</v>
      </c>
      <c r="I70" s="68" t="s">
        <v>535</v>
      </c>
      <c r="J70" s="68" t="s">
        <v>534</v>
      </c>
      <c r="K70" s="68">
        <v>7</v>
      </c>
      <c r="L70" s="68">
        <v>0.29142765679258514</v>
      </c>
      <c r="M70" s="68">
        <f t="shared" si="13"/>
        <v>0.34860068944669154</v>
      </c>
      <c r="N70" s="68">
        <v>157</v>
      </c>
      <c r="O70" s="47" t="s">
        <v>77</v>
      </c>
      <c r="P70" s="68">
        <v>3952.25</v>
      </c>
      <c r="Q70" s="68">
        <v>35.167301000000002</v>
      </c>
      <c r="R70" s="68">
        <v>-123.018401</v>
      </c>
      <c r="S70" s="69">
        <v>39346.888831018521</v>
      </c>
      <c r="T70" s="70">
        <f t="shared" si="14"/>
        <v>39346.888831018521</v>
      </c>
      <c r="U70" s="4" t="str">
        <f t="shared" si="15"/>
        <v>Sep-07</v>
      </c>
      <c r="V70" s="4" t="str">
        <f t="shared" si="16"/>
        <v>2007</v>
      </c>
      <c r="W70" s="12" t="s">
        <v>25</v>
      </c>
      <c r="X70" s="12" t="s">
        <v>65</v>
      </c>
      <c r="Y70" s="12" t="s">
        <v>64</v>
      </c>
      <c r="Z70" s="12" t="s">
        <v>79</v>
      </c>
      <c r="AA70" s="12" t="s">
        <v>78</v>
      </c>
      <c r="AB70" s="12" t="s">
        <v>77</v>
      </c>
      <c r="AC70" s="12"/>
      <c r="AD70" s="68" t="s">
        <v>139</v>
      </c>
      <c r="AE70" s="68" t="s">
        <v>126</v>
      </c>
      <c r="AF70" s="68" t="s">
        <v>42</v>
      </c>
      <c r="AG70" s="68">
        <v>1141</v>
      </c>
      <c r="AH70" s="68">
        <v>4125204</v>
      </c>
      <c r="AI70" s="68" t="s">
        <v>20</v>
      </c>
      <c r="AJ70" s="68">
        <f t="shared" si="17"/>
        <v>1</v>
      </c>
      <c r="AK70" s="100">
        <f t="shared" si="18"/>
        <v>0.2041550925925926</v>
      </c>
      <c r="AL70" s="101" t="e">
        <f>VLOOKUP(AG70,#REF!,2,FALSE)</f>
        <v>#REF!</v>
      </c>
      <c r="AM70" s="101" t="e">
        <f>VLOOKUP(AG70,#REF!,3,FALSE)</f>
        <v>#REF!</v>
      </c>
      <c r="AN70" s="100" t="e">
        <f t="shared" ca="1" si="19"/>
        <v>#REF!</v>
      </c>
      <c r="AO70" s="100" t="e">
        <f t="shared" ca="1" si="20"/>
        <v>#REF!</v>
      </c>
      <c r="AP70" s="68" t="e">
        <f t="shared" ca="1" si="22"/>
        <v>#REF!</v>
      </c>
      <c r="AQ70" s="36" t="e">
        <f>VLOOKUP(U70,#REF!,3,FALSE)</f>
        <v>#REF!</v>
      </c>
      <c r="AR70" s="68" t="e">
        <f t="shared" ca="1" si="21"/>
        <v>#REF!</v>
      </c>
      <c r="AS70" s="6" t="e">
        <f>VLOOKUP(V70,#REF!,3)</f>
        <v>#REF!</v>
      </c>
      <c r="AT70" s="6" t="e">
        <f>VLOOKUP(U70,#REF!,2)</f>
        <v>#REF!</v>
      </c>
      <c r="AU70" s="6" t="e">
        <f>VLOOKUP(V70,#REF!,2)</f>
        <v>#REF!</v>
      </c>
      <c r="AV70" s="6" t="e">
        <f t="shared" si="23"/>
        <v>#REF!</v>
      </c>
      <c r="AW70" s="6" t="e">
        <f t="shared" si="24"/>
        <v>#REF!</v>
      </c>
      <c r="AX70" s="6" t="e">
        <f>VLOOKUP(U70,#REF!,4)</f>
        <v>#REF!</v>
      </c>
      <c r="AY70" s="6" t="e">
        <f>VLOOKUP(V70,#REF!,4)</f>
        <v>#REF!</v>
      </c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</row>
    <row r="71" spans="1:155" s="30" customFormat="1">
      <c r="A71" s="53" t="s">
        <v>102</v>
      </c>
      <c r="B71" s="14" t="s">
        <v>539</v>
      </c>
      <c r="C71" s="97">
        <v>1</v>
      </c>
      <c r="D71" s="97" t="s">
        <v>543</v>
      </c>
      <c r="E71" s="57"/>
      <c r="F71" s="57"/>
      <c r="G71" s="57"/>
      <c r="H71" s="57"/>
      <c r="I71" s="57"/>
      <c r="J71" s="57"/>
      <c r="K71" s="57"/>
      <c r="L71" s="57"/>
      <c r="M71" s="57" t="str">
        <f t="shared" si="13"/>
        <v/>
      </c>
      <c r="N71" s="71">
        <v>157</v>
      </c>
      <c r="O71" s="46" t="s">
        <v>27</v>
      </c>
      <c r="P71" s="57">
        <v>3952.27</v>
      </c>
      <c r="Q71" s="57">
        <v>35.167299</v>
      </c>
      <c r="R71" s="57">
        <v>-123.018401</v>
      </c>
      <c r="S71" s="66">
        <v>39346.888865740744</v>
      </c>
      <c r="T71" s="67">
        <f t="shared" si="14"/>
        <v>39346.888865740744</v>
      </c>
      <c r="U71" s="6" t="str">
        <f t="shared" si="15"/>
        <v>Sep-07</v>
      </c>
      <c r="V71" s="6" t="str">
        <f t="shared" si="16"/>
        <v>2007</v>
      </c>
      <c r="W71" s="10" t="s">
        <v>25</v>
      </c>
      <c r="X71" s="10" t="s">
        <v>27</v>
      </c>
      <c r="Y71" s="10"/>
      <c r="Z71" s="10"/>
      <c r="AA71" s="10"/>
      <c r="AB71" s="10"/>
      <c r="AC71" s="10"/>
      <c r="AD71" s="57" t="s">
        <v>142</v>
      </c>
      <c r="AE71" s="57" t="s">
        <v>126</v>
      </c>
      <c r="AF71" s="57" t="s">
        <v>42</v>
      </c>
      <c r="AG71" s="57">
        <v>1141</v>
      </c>
      <c r="AH71" s="57">
        <v>4130089</v>
      </c>
      <c r="AI71" s="57" t="s">
        <v>20</v>
      </c>
      <c r="AJ71" s="57">
        <f t="shared" si="17"/>
        <v>0</v>
      </c>
      <c r="AK71" s="89">
        <f t="shared" si="18"/>
        <v>0.20418981481481482</v>
      </c>
      <c r="AL71" s="90" t="e">
        <f>VLOOKUP(AG71,#REF!,2,FALSE)</f>
        <v>#REF!</v>
      </c>
      <c r="AM71" s="90" t="e">
        <f>VLOOKUP(AG71,#REF!,3,FALSE)</f>
        <v>#REF!</v>
      </c>
      <c r="AN71" s="89" t="e">
        <f t="shared" ca="1" si="19"/>
        <v>#REF!</v>
      </c>
      <c r="AO71" s="89" t="e">
        <f t="shared" ca="1" si="20"/>
        <v>#REF!</v>
      </c>
      <c r="AP71" s="57" t="e">
        <f t="shared" ca="1" si="22"/>
        <v>#REF!</v>
      </c>
      <c r="AQ71" s="32" t="e">
        <f>VLOOKUP(U71,#REF!,3,FALSE)</f>
        <v>#REF!</v>
      </c>
      <c r="AR71" s="57" t="e">
        <f t="shared" ca="1" si="21"/>
        <v>#REF!</v>
      </c>
      <c r="AS71" s="6" t="e">
        <f>VLOOKUP(V71,#REF!,3)</f>
        <v>#REF!</v>
      </c>
      <c r="AT71" s="6" t="e">
        <f>VLOOKUP(U71,#REF!,2)</f>
        <v>#REF!</v>
      </c>
      <c r="AU71" s="6" t="e">
        <f>VLOOKUP(V71,#REF!,2)</f>
        <v>#REF!</v>
      </c>
      <c r="AV71" s="6" t="str">
        <f t="shared" si="23"/>
        <v/>
      </c>
      <c r="AW71" s="6" t="str">
        <f t="shared" si="24"/>
        <v/>
      </c>
      <c r="AX71" s="6" t="e">
        <f>VLOOKUP(U71,#REF!,4)</f>
        <v>#REF!</v>
      </c>
      <c r="AY71" s="6" t="e">
        <f>VLOOKUP(V71,#REF!,4)</f>
        <v>#REF!</v>
      </c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</row>
    <row r="72" spans="1:155" s="42" customFormat="1">
      <c r="A72" s="53" t="s">
        <v>144</v>
      </c>
      <c r="B72" s="14" t="s">
        <v>541</v>
      </c>
      <c r="C72" s="97">
        <v>1</v>
      </c>
      <c r="D72" s="107" t="s">
        <v>543</v>
      </c>
      <c r="E72" s="57"/>
      <c r="F72" s="57"/>
      <c r="G72" s="57"/>
      <c r="H72" s="57"/>
      <c r="I72" s="57"/>
      <c r="J72" s="57"/>
      <c r="K72" s="57"/>
      <c r="L72" s="57"/>
      <c r="M72" s="57" t="str">
        <f t="shared" si="13"/>
        <v/>
      </c>
      <c r="N72" s="71">
        <v>157</v>
      </c>
      <c r="O72" s="46" t="s">
        <v>109</v>
      </c>
      <c r="P72" s="57">
        <v>3952.27</v>
      </c>
      <c r="Q72" s="57">
        <v>35.167299</v>
      </c>
      <c r="R72" s="57">
        <v>-123.018401</v>
      </c>
      <c r="S72" s="66">
        <v>39346.888865740744</v>
      </c>
      <c r="T72" s="67">
        <f t="shared" si="14"/>
        <v>39346.888865740744</v>
      </c>
      <c r="U72" s="6" t="str">
        <f t="shared" si="15"/>
        <v>Sep-07</v>
      </c>
      <c r="V72" s="6" t="str">
        <f t="shared" si="16"/>
        <v>2007</v>
      </c>
      <c r="W72" s="10" t="s">
        <v>25</v>
      </c>
      <c r="X72" s="10" t="s">
        <v>27</v>
      </c>
      <c r="Y72" s="10" t="s">
        <v>22</v>
      </c>
      <c r="Z72" s="10"/>
      <c r="AA72" s="10"/>
      <c r="AB72" s="10"/>
      <c r="AC72" s="10" t="s">
        <v>109</v>
      </c>
      <c r="AD72" s="57" t="s">
        <v>142</v>
      </c>
      <c r="AE72" s="57" t="s">
        <v>126</v>
      </c>
      <c r="AF72" s="57" t="s">
        <v>42</v>
      </c>
      <c r="AG72" s="57">
        <v>1141</v>
      </c>
      <c r="AH72" s="57">
        <v>4128601</v>
      </c>
      <c r="AI72" s="57" t="s">
        <v>20</v>
      </c>
      <c r="AJ72" s="57">
        <f t="shared" si="17"/>
        <v>0</v>
      </c>
      <c r="AK72" s="89">
        <f t="shared" si="18"/>
        <v>0.20418981481481482</v>
      </c>
      <c r="AL72" s="90" t="e">
        <f>VLOOKUP(AG72,#REF!,2,FALSE)</f>
        <v>#REF!</v>
      </c>
      <c r="AM72" s="90" t="e">
        <f>VLOOKUP(AG72,#REF!,3,FALSE)</f>
        <v>#REF!</v>
      </c>
      <c r="AN72" s="89" t="e">
        <f t="shared" ca="1" si="19"/>
        <v>#REF!</v>
      </c>
      <c r="AO72" s="89" t="e">
        <f t="shared" ca="1" si="20"/>
        <v>#REF!</v>
      </c>
      <c r="AP72" s="57" t="e">
        <f t="shared" ca="1" si="22"/>
        <v>#REF!</v>
      </c>
      <c r="AQ72" s="32" t="e">
        <f>VLOOKUP(U72,#REF!,3,FALSE)</f>
        <v>#REF!</v>
      </c>
      <c r="AR72" s="57" t="e">
        <f t="shared" ca="1" si="21"/>
        <v>#REF!</v>
      </c>
      <c r="AS72" s="6" t="e">
        <f>VLOOKUP(V72,#REF!,3)</f>
        <v>#REF!</v>
      </c>
      <c r="AT72" s="6" t="e">
        <f>VLOOKUP(U72,#REF!,2)</f>
        <v>#REF!</v>
      </c>
      <c r="AU72" s="6" t="e">
        <f>VLOOKUP(V72,#REF!,2)</f>
        <v>#REF!</v>
      </c>
      <c r="AV72" s="6" t="str">
        <f t="shared" si="23"/>
        <v/>
      </c>
      <c r="AW72" s="6" t="str">
        <f t="shared" si="24"/>
        <v/>
      </c>
      <c r="AX72" s="6" t="e">
        <f>VLOOKUP(U72,#REF!,4)</f>
        <v>#REF!</v>
      </c>
      <c r="AY72" s="6" t="e">
        <f>VLOOKUP(V72,#REF!,4)</f>
        <v>#REF!</v>
      </c>
    </row>
    <row r="73" spans="1:155" s="30" customFormat="1">
      <c r="A73" s="53" t="s">
        <v>141</v>
      </c>
      <c r="B73" s="14" t="s">
        <v>541</v>
      </c>
      <c r="C73" s="97">
        <v>3</v>
      </c>
      <c r="D73" s="107" t="s">
        <v>543</v>
      </c>
      <c r="E73" s="57"/>
      <c r="F73" s="57"/>
      <c r="G73" s="57"/>
      <c r="H73" s="57"/>
      <c r="I73" s="57"/>
      <c r="J73" s="57"/>
      <c r="K73" s="57"/>
      <c r="L73" s="57"/>
      <c r="M73" s="57" t="str">
        <f t="shared" si="13"/>
        <v/>
      </c>
      <c r="N73" s="71">
        <v>157</v>
      </c>
      <c r="O73" s="46" t="s">
        <v>73</v>
      </c>
      <c r="P73" s="57">
        <v>3952.27</v>
      </c>
      <c r="Q73" s="57">
        <v>35.167299</v>
      </c>
      <c r="R73" s="57">
        <v>-123.018401</v>
      </c>
      <c r="S73" s="66">
        <v>39346.888865740744</v>
      </c>
      <c r="T73" s="67">
        <f t="shared" si="14"/>
        <v>39346.888865740744</v>
      </c>
      <c r="U73" s="6" t="str">
        <f t="shared" si="15"/>
        <v>Sep-07</v>
      </c>
      <c r="V73" s="6" t="str">
        <f t="shared" si="16"/>
        <v>2007</v>
      </c>
      <c r="W73" s="10" t="s">
        <v>25</v>
      </c>
      <c r="X73" s="10" t="s">
        <v>27</v>
      </c>
      <c r="Y73" s="10" t="s">
        <v>74</v>
      </c>
      <c r="Z73" s="10" t="s">
        <v>76</v>
      </c>
      <c r="AA73" s="10" t="s">
        <v>75</v>
      </c>
      <c r="AB73" s="10"/>
      <c r="AC73" s="10" t="s">
        <v>73</v>
      </c>
      <c r="AD73" s="57" t="s">
        <v>142</v>
      </c>
      <c r="AE73" s="57" t="s">
        <v>126</v>
      </c>
      <c r="AF73" s="57" t="s">
        <v>42</v>
      </c>
      <c r="AG73" s="57">
        <v>1141</v>
      </c>
      <c r="AH73" s="57">
        <v>4130090</v>
      </c>
      <c r="AI73" s="57" t="s">
        <v>20</v>
      </c>
      <c r="AJ73" s="57">
        <f t="shared" si="17"/>
        <v>0</v>
      </c>
      <c r="AK73" s="89">
        <f t="shared" si="18"/>
        <v>0.20418981481481482</v>
      </c>
      <c r="AL73" s="90" t="e">
        <f>VLOOKUP(AG73,#REF!,2,FALSE)</f>
        <v>#REF!</v>
      </c>
      <c r="AM73" s="90" t="e">
        <f>VLOOKUP(AG73,#REF!,3,FALSE)</f>
        <v>#REF!</v>
      </c>
      <c r="AN73" s="89" t="e">
        <f t="shared" ca="1" si="19"/>
        <v>#REF!</v>
      </c>
      <c r="AO73" s="89" t="e">
        <f t="shared" ca="1" si="20"/>
        <v>#REF!</v>
      </c>
      <c r="AP73" s="57" t="e">
        <f t="shared" ca="1" si="22"/>
        <v>#REF!</v>
      </c>
      <c r="AQ73" s="32" t="e">
        <f>VLOOKUP(U73,#REF!,3,FALSE)</f>
        <v>#REF!</v>
      </c>
      <c r="AR73" s="57" t="e">
        <f t="shared" ca="1" si="21"/>
        <v>#REF!</v>
      </c>
      <c r="AS73" s="6" t="e">
        <f>VLOOKUP(V73,#REF!,3)</f>
        <v>#REF!</v>
      </c>
      <c r="AT73" s="6" t="e">
        <f>VLOOKUP(U73,#REF!,2)</f>
        <v>#REF!</v>
      </c>
      <c r="AU73" s="6" t="e">
        <f>VLOOKUP(V73,#REF!,2)</f>
        <v>#REF!</v>
      </c>
      <c r="AV73" s="6" t="str">
        <f t="shared" si="23"/>
        <v/>
      </c>
      <c r="AW73" s="6" t="str">
        <f t="shared" si="24"/>
        <v/>
      </c>
      <c r="AX73" s="6" t="e">
        <f>VLOOKUP(U73,#REF!,4)</f>
        <v>#REF!</v>
      </c>
      <c r="AY73" s="6" t="e">
        <f>VLOOKUP(V73,#REF!,4)</f>
        <v>#REF!</v>
      </c>
    </row>
    <row r="74" spans="1:155" s="33" customFormat="1">
      <c r="A74" s="54" t="s">
        <v>143</v>
      </c>
      <c r="B74" s="98"/>
      <c r="C74" s="99">
        <v>1</v>
      </c>
      <c r="D74" s="99"/>
      <c r="E74" s="68" t="s">
        <v>531</v>
      </c>
      <c r="F74" s="68" t="s">
        <v>534</v>
      </c>
      <c r="G74" s="68" t="s">
        <v>534</v>
      </c>
      <c r="H74" s="68">
        <v>1</v>
      </c>
      <c r="I74" s="68" t="s">
        <v>535</v>
      </c>
      <c r="J74" s="68" t="s">
        <v>534</v>
      </c>
      <c r="K74" s="68">
        <v>7</v>
      </c>
      <c r="L74" s="68">
        <v>5.7173032654106379E-2</v>
      </c>
      <c r="M74" s="68">
        <f t="shared" si="13"/>
        <v>0.34860068944669154</v>
      </c>
      <c r="N74" s="68">
        <v>157</v>
      </c>
      <c r="O74" s="47" t="s">
        <v>77</v>
      </c>
      <c r="P74" s="68">
        <v>3952.27</v>
      </c>
      <c r="Q74" s="68">
        <v>35.167299</v>
      </c>
      <c r="R74" s="68">
        <v>-123.018401</v>
      </c>
      <c r="S74" s="69">
        <v>39346.888865740744</v>
      </c>
      <c r="T74" s="70">
        <f t="shared" si="14"/>
        <v>39346.888865740744</v>
      </c>
      <c r="U74" s="4" t="str">
        <f t="shared" si="15"/>
        <v>Sep-07</v>
      </c>
      <c r="V74" s="4" t="str">
        <f t="shared" si="16"/>
        <v>2007</v>
      </c>
      <c r="W74" s="12" t="s">
        <v>25</v>
      </c>
      <c r="X74" s="12" t="s">
        <v>65</v>
      </c>
      <c r="Y74" s="12" t="s">
        <v>64</v>
      </c>
      <c r="Z74" s="12" t="s">
        <v>79</v>
      </c>
      <c r="AA74" s="12" t="s">
        <v>78</v>
      </c>
      <c r="AB74" s="12" t="s">
        <v>77</v>
      </c>
      <c r="AC74" s="12"/>
      <c r="AD74" s="68" t="s">
        <v>142</v>
      </c>
      <c r="AE74" s="68" t="s">
        <v>126</v>
      </c>
      <c r="AF74" s="68" t="s">
        <v>42</v>
      </c>
      <c r="AG74" s="68">
        <v>1141</v>
      </c>
      <c r="AH74" s="68">
        <v>4125206</v>
      </c>
      <c r="AI74" s="68" t="s">
        <v>20</v>
      </c>
      <c r="AJ74" s="68">
        <f t="shared" si="17"/>
        <v>1</v>
      </c>
      <c r="AK74" s="100">
        <f t="shared" si="18"/>
        <v>0.20418981481481482</v>
      </c>
      <c r="AL74" s="101" t="e">
        <f>VLOOKUP(AG74,#REF!,2,FALSE)</f>
        <v>#REF!</v>
      </c>
      <c r="AM74" s="101" t="e">
        <f>VLOOKUP(AG74,#REF!,3,FALSE)</f>
        <v>#REF!</v>
      </c>
      <c r="AN74" s="100" t="e">
        <f t="shared" ca="1" si="19"/>
        <v>#REF!</v>
      </c>
      <c r="AO74" s="100" t="e">
        <f t="shared" ca="1" si="20"/>
        <v>#REF!</v>
      </c>
      <c r="AP74" s="68" t="e">
        <f t="shared" ca="1" si="22"/>
        <v>#REF!</v>
      </c>
      <c r="AQ74" s="36" t="e">
        <f>VLOOKUP(U74,#REF!,3,FALSE)</f>
        <v>#REF!</v>
      </c>
      <c r="AR74" s="68" t="e">
        <f t="shared" ca="1" si="21"/>
        <v>#REF!</v>
      </c>
      <c r="AS74" s="6" t="e">
        <f>VLOOKUP(V74,#REF!,3)</f>
        <v>#REF!</v>
      </c>
      <c r="AT74" s="6" t="e">
        <f>VLOOKUP(U74,#REF!,2)</f>
        <v>#REF!</v>
      </c>
      <c r="AU74" s="6" t="e">
        <f>VLOOKUP(V74,#REF!,2)</f>
        <v>#REF!</v>
      </c>
      <c r="AV74" s="6" t="e">
        <f t="shared" si="23"/>
        <v>#REF!</v>
      </c>
      <c r="AW74" s="6" t="e">
        <f t="shared" si="24"/>
        <v>#REF!</v>
      </c>
      <c r="AX74" s="6" t="e">
        <f>VLOOKUP(U74,#REF!,4)</f>
        <v>#REF!</v>
      </c>
      <c r="AY74" s="6" t="e">
        <f>VLOOKUP(V74,#REF!,4)</f>
        <v>#REF!</v>
      </c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0"/>
      <c r="EX74" s="30"/>
      <c r="EY74" s="30"/>
    </row>
    <row r="75" spans="1:155" s="33" customFormat="1">
      <c r="A75" s="53" t="s">
        <v>19</v>
      </c>
      <c r="B75" s="14" t="s">
        <v>539</v>
      </c>
      <c r="C75" s="97">
        <v>1</v>
      </c>
      <c r="D75" s="97" t="s">
        <v>535</v>
      </c>
      <c r="E75" s="57"/>
      <c r="F75" s="57"/>
      <c r="G75" s="57"/>
      <c r="H75" s="57"/>
      <c r="I75" s="57"/>
      <c r="J75" s="57"/>
      <c r="K75" s="57"/>
      <c r="L75" s="57"/>
      <c r="M75" s="57" t="str">
        <f t="shared" si="13"/>
        <v/>
      </c>
      <c r="N75" s="71">
        <v>159</v>
      </c>
      <c r="O75" s="46" t="s">
        <v>60</v>
      </c>
      <c r="P75" s="57">
        <v>3952.49</v>
      </c>
      <c r="Q75" s="57">
        <v>35.167563000000001</v>
      </c>
      <c r="R75" s="57">
        <v>-123.018619</v>
      </c>
      <c r="S75" s="66">
        <v>39346.89166666667</v>
      </c>
      <c r="T75" s="67">
        <f t="shared" si="14"/>
        <v>39346.89166666667</v>
      </c>
      <c r="U75" s="6" t="str">
        <f t="shared" si="15"/>
        <v>Sep-07</v>
      </c>
      <c r="V75" s="6" t="str">
        <f t="shared" si="16"/>
        <v>2007</v>
      </c>
      <c r="W75" s="10" t="s">
        <v>25</v>
      </c>
      <c r="X75" s="10" t="s">
        <v>32</v>
      </c>
      <c r="Y75" s="10" t="s">
        <v>54</v>
      </c>
      <c r="Z75" s="10" t="s">
        <v>63</v>
      </c>
      <c r="AA75" s="10" t="s">
        <v>61</v>
      </c>
      <c r="AB75" s="10" t="s">
        <v>62</v>
      </c>
      <c r="AC75" s="10" t="s">
        <v>60</v>
      </c>
      <c r="AD75" s="57" t="s">
        <v>146</v>
      </c>
      <c r="AE75" s="57" t="s">
        <v>126</v>
      </c>
      <c r="AF75" s="57" t="s">
        <v>42</v>
      </c>
      <c r="AG75" s="57">
        <v>1141</v>
      </c>
      <c r="AH75" s="57">
        <v>4128609</v>
      </c>
      <c r="AI75" s="57" t="s">
        <v>20</v>
      </c>
      <c r="AJ75" s="57">
        <f t="shared" si="17"/>
        <v>0</v>
      </c>
      <c r="AK75" s="89">
        <f t="shared" si="18"/>
        <v>0.20697916666666669</v>
      </c>
      <c r="AL75" s="90" t="e">
        <f>VLOOKUP(AG75,#REF!,2,FALSE)</f>
        <v>#REF!</v>
      </c>
      <c r="AM75" s="90" t="e">
        <f>VLOOKUP(AG75,#REF!,3,FALSE)</f>
        <v>#REF!</v>
      </c>
      <c r="AN75" s="89" t="e">
        <f t="shared" ca="1" si="19"/>
        <v>#REF!</v>
      </c>
      <c r="AO75" s="89" t="e">
        <f t="shared" ca="1" si="20"/>
        <v>#REF!</v>
      </c>
      <c r="AP75" s="57" t="e">
        <f t="shared" ca="1" si="22"/>
        <v>#REF!</v>
      </c>
      <c r="AQ75" s="32" t="e">
        <f>VLOOKUP(U75,#REF!,3,FALSE)</f>
        <v>#REF!</v>
      </c>
      <c r="AR75" s="57" t="e">
        <f t="shared" ca="1" si="21"/>
        <v>#REF!</v>
      </c>
      <c r="AS75" s="6" t="e">
        <f>VLOOKUP(V75,#REF!,3)</f>
        <v>#REF!</v>
      </c>
      <c r="AT75" s="6" t="e">
        <f>VLOOKUP(U75,#REF!,2)</f>
        <v>#REF!</v>
      </c>
      <c r="AU75" s="6" t="e">
        <f>VLOOKUP(V75,#REF!,2)</f>
        <v>#REF!</v>
      </c>
      <c r="AV75" s="6" t="str">
        <f t="shared" si="23"/>
        <v/>
      </c>
      <c r="AW75" s="6" t="str">
        <f t="shared" si="24"/>
        <v/>
      </c>
      <c r="AX75" s="6" t="e">
        <f>VLOOKUP(U75,#REF!,4)</f>
        <v>#REF!</v>
      </c>
      <c r="AY75" s="6" t="e">
        <f>VLOOKUP(V75,#REF!,4)</f>
        <v>#REF!</v>
      </c>
    </row>
    <row r="76" spans="1:155" s="1" customFormat="1">
      <c r="A76" s="53" t="s">
        <v>112</v>
      </c>
      <c r="B76" s="14" t="s">
        <v>539</v>
      </c>
      <c r="C76" s="97">
        <v>2</v>
      </c>
      <c r="D76" s="97" t="s">
        <v>535</v>
      </c>
      <c r="E76" s="57"/>
      <c r="F76" s="57"/>
      <c r="G76" s="57"/>
      <c r="H76" s="57"/>
      <c r="I76" s="57"/>
      <c r="J76" s="57"/>
      <c r="K76" s="57"/>
      <c r="L76" s="57"/>
      <c r="M76" s="57" t="str">
        <f t="shared" si="13"/>
        <v/>
      </c>
      <c r="N76" s="71">
        <v>159</v>
      </c>
      <c r="O76" s="46" t="s">
        <v>80</v>
      </c>
      <c r="P76" s="57">
        <v>3952.49</v>
      </c>
      <c r="Q76" s="57">
        <v>35.167563000000001</v>
      </c>
      <c r="R76" s="57">
        <v>-123.018619</v>
      </c>
      <c r="S76" s="66">
        <v>39346.89166666667</v>
      </c>
      <c r="T76" s="67">
        <f t="shared" si="14"/>
        <v>39346.89166666667</v>
      </c>
      <c r="U76" s="6" t="str">
        <f t="shared" si="15"/>
        <v>Sep-07</v>
      </c>
      <c r="V76" s="6" t="str">
        <f t="shared" si="16"/>
        <v>2007</v>
      </c>
      <c r="W76" s="10" t="s">
        <v>25</v>
      </c>
      <c r="X76" s="10" t="s">
        <v>27</v>
      </c>
      <c r="Y76" s="10" t="s">
        <v>22</v>
      </c>
      <c r="Z76" s="10" t="s">
        <v>44</v>
      </c>
      <c r="AA76" s="10" t="s">
        <v>48</v>
      </c>
      <c r="AB76" s="10" t="s">
        <v>49</v>
      </c>
      <c r="AC76" s="10" t="s">
        <v>80</v>
      </c>
      <c r="AD76" s="57" t="s">
        <v>146</v>
      </c>
      <c r="AE76" s="57" t="s">
        <v>126</v>
      </c>
      <c r="AF76" s="57" t="s">
        <v>42</v>
      </c>
      <c r="AG76" s="57">
        <v>1141</v>
      </c>
      <c r="AH76" s="57">
        <v>4128611</v>
      </c>
      <c r="AI76" s="57" t="s">
        <v>20</v>
      </c>
      <c r="AJ76" s="57">
        <f t="shared" si="17"/>
        <v>0</v>
      </c>
      <c r="AK76" s="89">
        <f t="shared" si="18"/>
        <v>0.20697916666666669</v>
      </c>
      <c r="AL76" s="90" t="e">
        <f>VLOOKUP(AG76,#REF!,2,FALSE)</f>
        <v>#REF!</v>
      </c>
      <c r="AM76" s="90" t="e">
        <f>VLOOKUP(AG76,#REF!,3,FALSE)</f>
        <v>#REF!</v>
      </c>
      <c r="AN76" s="89" t="e">
        <f t="shared" ca="1" si="19"/>
        <v>#REF!</v>
      </c>
      <c r="AO76" s="89" t="e">
        <f t="shared" ca="1" si="20"/>
        <v>#REF!</v>
      </c>
      <c r="AP76" s="57" t="e">
        <f t="shared" ca="1" si="22"/>
        <v>#REF!</v>
      </c>
      <c r="AQ76" s="32" t="e">
        <f>VLOOKUP(U76,#REF!,3,FALSE)</f>
        <v>#REF!</v>
      </c>
      <c r="AR76" s="57" t="e">
        <f t="shared" ca="1" si="21"/>
        <v>#REF!</v>
      </c>
      <c r="AS76" s="6" t="e">
        <f>VLOOKUP(V76,#REF!,3)</f>
        <v>#REF!</v>
      </c>
      <c r="AT76" s="6" t="e">
        <f>VLOOKUP(U76,#REF!,2)</f>
        <v>#REF!</v>
      </c>
      <c r="AU76" s="6" t="e">
        <f>VLOOKUP(V76,#REF!,2)</f>
        <v>#REF!</v>
      </c>
      <c r="AV76" s="6" t="str">
        <f t="shared" si="23"/>
        <v/>
      </c>
      <c r="AW76" s="6" t="str">
        <f t="shared" si="24"/>
        <v/>
      </c>
      <c r="AX76" s="6" t="e">
        <f>VLOOKUP(U76,#REF!,4)</f>
        <v>#REF!</v>
      </c>
      <c r="AY76" s="6" t="e">
        <f>VLOOKUP(V76,#REF!,4)</f>
        <v>#REF!</v>
      </c>
    </row>
    <row r="77" spans="1:155" s="33" customFormat="1">
      <c r="A77" s="53" t="s">
        <v>19</v>
      </c>
      <c r="B77" s="14" t="s">
        <v>539</v>
      </c>
      <c r="C77" s="97">
        <v>1</v>
      </c>
      <c r="D77" s="97" t="s">
        <v>535</v>
      </c>
      <c r="E77" s="57"/>
      <c r="F77" s="57"/>
      <c r="G77" s="57"/>
      <c r="H77" s="57"/>
      <c r="I77" s="57"/>
      <c r="J77" s="57"/>
      <c r="K77" s="57"/>
      <c r="L77" s="57"/>
      <c r="M77" s="57" t="str">
        <f t="shared" si="13"/>
        <v/>
      </c>
      <c r="N77" s="71">
        <v>159</v>
      </c>
      <c r="O77" s="46" t="s">
        <v>147</v>
      </c>
      <c r="P77" s="57">
        <v>3952.49</v>
      </c>
      <c r="Q77" s="57">
        <v>35.167563000000001</v>
      </c>
      <c r="R77" s="57">
        <v>-123.018619</v>
      </c>
      <c r="S77" s="66">
        <v>39346.89166666667</v>
      </c>
      <c r="T77" s="67">
        <f t="shared" si="14"/>
        <v>39346.89166666667</v>
      </c>
      <c r="U77" s="6" t="str">
        <f t="shared" si="15"/>
        <v>Sep-07</v>
      </c>
      <c r="V77" s="6" t="str">
        <f t="shared" si="16"/>
        <v>2007</v>
      </c>
      <c r="W77" s="10" t="s">
        <v>25</v>
      </c>
      <c r="X77" s="10" t="s">
        <v>58</v>
      </c>
      <c r="Y77" s="10" t="s">
        <v>59</v>
      </c>
      <c r="Z77" s="10" t="s">
        <v>101</v>
      </c>
      <c r="AA77" s="10" t="s">
        <v>100</v>
      </c>
      <c r="AB77" s="10" t="s">
        <v>147</v>
      </c>
      <c r="AC77" s="10"/>
      <c r="AD77" s="57" t="s">
        <v>146</v>
      </c>
      <c r="AE77" s="57" t="s">
        <v>126</v>
      </c>
      <c r="AF77" s="57" t="s">
        <v>42</v>
      </c>
      <c r="AG77" s="57">
        <v>1141</v>
      </c>
      <c r="AH77" s="57">
        <v>4128610</v>
      </c>
      <c r="AI77" s="57" t="s">
        <v>20</v>
      </c>
      <c r="AJ77" s="57">
        <f t="shared" si="17"/>
        <v>0</v>
      </c>
      <c r="AK77" s="89">
        <f t="shared" si="18"/>
        <v>0.20697916666666669</v>
      </c>
      <c r="AL77" s="90" t="e">
        <f>VLOOKUP(AG77,#REF!,2,FALSE)</f>
        <v>#REF!</v>
      </c>
      <c r="AM77" s="90" t="e">
        <f>VLOOKUP(AG77,#REF!,3,FALSE)</f>
        <v>#REF!</v>
      </c>
      <c r="AN77" s="89" t="e">
        <f t="shared" ca="1" si="19"/>
        <v>#REF!</v>
      </c>
      <c r="AO77" s="89" t="e">
        <f t="shared" ca="1" si="20"/>
        <v>#REF!</v>
      </c>
      <c r="AP77" s="57" t="e">
        <f t="shared" ca="1" si="22"/>
        <v>#REF!</v>
      </c>
      <c r="AQ77" s="32" t="e">
        <f>VLOOKUP(U77,#REF!,3,FALSE)</f>
        <v>#REF!</v>
      </c>
      <c r="AR77" s="57" t="e">
        <f t="shared" ca="1" si="21"/>
        <v>#REF!</v>
      </c>
      <c r="AS77" s="6" t="e">
        <f>VLOOKUP(V77,#REF!,3)</f>
        <v>#REF!</v>
      </c>
      <c r="AT77" s="6" t="e">
        <f>VLOOKUP(U77,#REF!,2)</f>
        <v>#REF!</v>
      </c>
      <c r="AU77" s="6" t="e">
        <f>VLOOKUP(V77,#REF!,2)</f>
        <v>#REF!</v>
      </c>
      <c r="AV77" s="6" t="str">
        <f t="shared" si="23"/>
        <v/>
      </c>
      <c r="AW77" s="6" t="str">
        <f t="shared" si="24"/>
        <v/>
      </c>
      <c r="AX77" s="6" t="e">
        <f>VLOOKUP(U77,#REF!,4)</f>
        <v>#REF!</v>
      </c>
      <c r="AY77" s="6" t="e">
        <f>VLOOKUP(V77,#REF!,4)</f>
        <v>#REF!</v>
      </c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</row>
    <row r="78" spans="1:155" s="30" customFormat="1">
      <c r="A78" s="53" t="s">
        <v>137</v>
      </c>
      <c r="B78" s="14" t="s">
        <v>539</v>
      </c>
      <c r="C78" s="97">
        <v>2</v>
      </c>
      <c r="D78" s="97" t="s">
        <v>543</v>
      </c>
      <c r="E78" s="57"/>
      <c r="F78" s="57"/>
      <c r="G78" s="57"/>
      <c r="H78" s="57"/>
      <c r="I78" s="57"/>
      <c r="J78" s="57"/>
      <c r="K78" s="57"/>
      <c r="L78" s="57"/>
      <c r="M78" s="57" t="str">
        <f t="shared" si="13"/>
        <v/>
      </c>
      <c r="N78" s="71">
        <v>159</v>
      </c>
      <c r="O78" s="46" t="s">
        <v>27</v>
      </c>
      <c r="P78" s="57">
        <v>3952.49</v>
      </c>
      <c r="Q78" s="57">
        <v>35.167563000000001</v>
      </c>
      <c r="R78" s="57">
        <v>-123.018619</v>
      </c>
      <c r="S78" s="66">
        <v>39346.89166666667</v>
      </c>
      <c r="T78" s="67">
        <f t="shared" si="14"/>
        <v>39346.89166666667</v>
      </c>
      <c r="U78" s="6" t="str">
        <f t="shared" si="15"/>
        <v>Sep-07</v>
      </c>
      <c r="V78" s="6" t="str">
        <f t="shared" si="16"/>
        <v>2007</v>
      </c>
      <c r="W78" s="10" t="s">
        <v>25</v>
      </c>
      <c r="X78" s="10" t="s">
        <v>27</v>
      </c>
      <c r="Y78" s="10"/>
      <c r="Z78" s="10"/>
      <c r="AA78" s="10"/>
      <c r="AB78" s="10"/>
      <c r="AC78" s="10"/>
      <c r="AD78" s="57" t="s">
        <v>146</v>
      </c>
      <c r="AE78" s="57" t="s">
        <v>126</v>
      </c>
      <c r="AF78" s="57" t="s">
        <v>42</v>
      </c>
      <c r="AG78" s="57">
        <v>1141</v>
      </c>
      <c r="AH78" s="57">
        <v>4130092</v>
      </c>
      <c r="AI78" s="57" t="s">
        <v>20</v>
      </c>
      <c r="AJ78" s="57">
        <f t="shared" si="17"/>
        <v>0</v>
      </c>
      <c r="AK78" s="89">
        <f t="shared" si="18"/>
        <v>0.20697916666666669</v>
      </c>
      <c r="AL78" s="90" t="e">
        <f>VLOOKUP(AG78,#REF!,2,FALSE)</f>
        <v>#REF!</v>
      </c>
      <c r="AM78" s="90" t="e">
        <f>VLOOKUP(AG78,#REF!,3,FALSE)</f>
        <v>#REF!</v>
      </c>
      <c r="AN78" s="89" t="e">
        <f t="shared" ca="1" si="19"/>
        <v>#REF!</v>
      </c>
      <c r="AO78" s="89" t="e">
        <f t="shared" ca="1" si="20"/>
        <v>#REF!</v>
      </c>
      <c r="AP78" s="57" t="e">
        <f t="shared" ca="1" si="22"/>
        <v>#REF!</v>
      </c>
      <c r="AQ78" s="32" t="e">
        <f>VLOOKUP(U78,#REF!,3,FALSE)</f>
        <v>#REF!</v>
      </c>
      <c r="AR78" s="57" t="e">
        <f t="shared" ca="1" si="21"/>
        <v>#REF!</v>
      </c>
      <c r="AS78" s="6" t="e">
        <f>VLOOKUP(V78,#REF!,3)</f>
        <v>#REF!</v>
      </c>
      <c r="AT78" s="6" t="e">
        <f>VLOOKUP(U78,#REF!,2)</f>
        <v>#REF!</v>
      </c>
      <c r="AU78" s="6" t="e">
        <f>VLOOKUP(V78,#REF!,2)</f>
        <v>#REF!</v>
      </c>
      <c r="AV78" s="6" t="str">
        <f t="shared" si="23"/>
        <v/>
      </c>
      <c r="AW78" s="6" t="str">
        <f t="shared" si="24"/>
        <v/>
      </c>
      <c r="AX78" s="6" t="e">
        <f>VLOOKUP(U78,#REF!,4)</f>
        <v>#REF!</v>
      </c>
      <c r="AY78" s="6" t="e">
        <f>VLOOKUP(V78,#REF!,4)</f>
        <v>#REF!</v>
      </c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</row>
    <row r="79" spans="1:155" s="30" customFormat="1">
      <c r="A79" s="53" t="s">
        <v>123</v>
      </c>
      <c r="B79" s="14" t="s">
        <v>541</v>
      </c>
      <c r="C79" s="97">
        <v>2</v>
      </c>
      <c r="D79" s="107" t="s">
        <v>543</v>
      </c>
      <c r="E79" s="57"/>
      <c r="F79" s="57"/>
      <c r="G79" s="57"/>
      <c r="H79" s="57"/>
      <c r="I79" s="57"/>
      <c r="J79" s="57"/>
      <c r="K79" s="57"/>
      <c r="L79" s="57"/>
      <c r="M79" s="57" t="str">
        <f t="shared" si="13"/>
        <v/>
      </c>
      <c r="N79" s="71">
        <v>159</v>
      </c>
      <c r="O79" s="46" t="s">
        <v>73</v>
      </c>
      <c r="P79" s="57">
        <v>3952.49</v>
      </c>
      <c r="Q79" s="57">
        <v>35.167563000000001</v>
      </c>
      <c r="R79" s="57">
        <v>-123.018619</v>
      </c>
      <c r="S79" s="66">
        <v>39346.89166666667</v>
      </c>
      <c r="T79" s="67">
        <f t="shared" si="14"/>
        <v>39346.89166666667</v>
      </c>
      <c r="U79" s="6" t="str">
        <f t="shared" si="15"/>
        <v>Sep-07</v>
      </c>
      <c r="V79" s="6" t="str">
        <f t="shared" si="16"/>
        <v>2007</v>
      </c>
      <c r="W79" s="10" t="s">
        <v>25</v>
      </c>
      <c r="X79" s="10" t="s">
        <v>27</v>
      </c>
      <c r="Y79" s="10" t="s">
        <v>74</v>
      </c>
      <c r="Z79" s="10" t="s">
        <v>76</v>
      </c>
      <c r="AA79" s="10" t="s">
        <v>75</v>
      </c>
      <c r="AB79" s="10"/>
      <c r="AC79" s="10" t="s">
        <v>73</v>
      </c>
      <c r="AD79" s="57" t="s">
        <v>146</v>
      </c>
      <c r="AE79" s="57" t="s">
        <v>126</v>
      </c>
      <c r="AF79" s="57" t="s">
        <v>42</v>
      </c>
      <c r="AG79" s="57">
        <v>1141</v>
      </c>
      <c r="AH79" s="57">
        <v>4130091</v>
      </c>
      <c r="AI79" s="57" t="s">
        <v>20</v>
      </c>
      <c r="AJ79" s="57">
        <f t="shared" si="17"/>
        <v>0</v>
      </c>
      <c r="AK79" s="89">
        <f t="shared" si="18"/>
        <v>0.20697916666666669</v>
      </c>
      <c r="AL79" s="90" t="e">
        <f>VLOOKUP(AG79,#REF!,2,FALSE)</f>
        <v>#REF!</v>
      </c>
      <c r="AM79" s="90" t="e">
        <f>VLOOKUP(AG79,#REF!,3,FALSE)</f>
        <v>#REF!</v>
      </c>
      <c r="AN79" s="89" t="e">
        <f t="shared" ca="1" si="19"/>
        <v>#REF!</v>
      </c>
      <c r="AO79" s="89" t="e">
        <f t="shared" ca="1" si="20"/>
        <v>#REF!</v>
      </c>
      <c r="AP79" s="57" t="e">
        <f t="shared" ca="1" si="22"/>
        <v>#REF!</v>
      </c>
      <c r="AQ79" s="32" t="e">
        <f>VLOOKUP(U79,#REF!,3,FALSE)</f>
        <v>#REF!</v>
      </c>
      <c r="AR79" s="57" t="e">
        <f t="shared" ca="1" si="21"/>
        <v>#REF!</v>
      </c>
      <c r="AS79" s="6" t="e">
        <f>VLOOKUP(V79,#REF!,3)</f>
        <v>#REF!</v>
      </c>
      <c r="AT79" s="6" t="e">
        <f>VLOOKUP(U79,#REF!,2)</f>
        <v>#REF!</v>
      </c>
      <c r="AU79" s="6" t="e">
        <f>VLOOKUP(V79,#REF!,2)</f>
        <v>#REF!</v>
      </c>
      <c r="AV79" s="6" t="str">
        <f t="shared" si="23"/>
        <v/>
      </c>
      <c r="AW79" s="6" t="str">
        <f t="shared" si="24"/>
        <v/>
      </c>
      <c r="AX79" s="6" t="e">
        <f>VLOOKUP(U79,#REF!,4)</f>
        <v>#REF!</v>
      </c>
      <c r="AY79" s="6" t="e">
        <f>VLOOKUP(V79,#REF!,4)</f>
        <v>#REF!</v>
      </c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</row>
    <row r="80" spans="1:155" s="42" customFormat="1">
      <c r="A80" s="54" t="s">
        <v>145</v>
      </c>
      <c r="B80" s="98"/>
      <c r="C80" s="99">
        <v>1</v>
      </c>
      <c r="D80" s="99"/>
      <c r="E80" s="68" t="s">
        <v>531</v>
      </c>
      <c r="F80" s="68" t="s">
        <v>534</v>
      </c>
      <c r="G80" s="68" t="s">
        <v>534</v>
      </c>
      <c r="H80" s="68">
        <v>0</v>
      </c>
      <c r="I80" s="68" t="s">
        <v>535</v>
      </c>
      <c r="J80" s="68" t="s">
        <v>534</v>
      </c>
      <c r="K80" s="68">
        <v>0</v>
      </c>
      <c r="L80" s="68">
        <v>0.22958821104143612</v>
      </c>
      <c r="M80" s="68">
        <f t="shared" si="13"/>
        <v>0.22958821104143612</v>
      </c>
      <c r="N80" s="68">
        <v>159</v>
      </c>
      <c r="O80" s="47" t="s">
        <v>77</v>
      </c>
      <c r="P80" s="68">
        <v>3952.49</v>
      </c>
      <c r="Q80" s="68">
        <v>35.167563000000001</v>
      </c>
      <c r="R80" s="68">
        <v>-123.018619</v>
      </c>
      <c r="S80" s="69">
        <v>39346.89166666667</v>
      </c>
      <c r="T80" s="70">
        <f t="shared" si="14"/>
        <v>39346.89166666667</v>
      </c>
      <c r="U80" s="4" t="str">
        <f t="shared" si="15"/>
        <v>Sep-07</v>
      </c>
      <c r="V80" s="4" t="str">
        <f t="shared" si="16"/>
        <v>2007</v>
      </c>
      <c r="W80" s="12" t="s">
        <v>25</v>
      </c>
      <c r="X80" s="12" t="s">
        <v>65</v>
      </c>
      <c r="Y80" s="12" t="s">
        <v>64</v>
      </c>
      <c r="Z80" s="12" t="s">
        <v>79</v>
      </c>
      <c r="AA80" s="12" t="s">
        <v>78</v>
      </c>
      <c r="AB80" s="12" t="s">
        <v>77</v>
      </c>
      <c r="AC80" s="12"/>
      <c r="AD80" s="68" t="s">
        <v>146</v>
      </c>
      <c r="AE80" s="68" t="s">
        <v>126</v>
      </c>
      <c r="AF80" s="68" t="s">
        <v>42</v>
      </c>
      <c r="AG80" s="68">
        <v>1141</v>
      </c>
      <c r="AH80" s="68">
        <v>4125213</v>
      </c>
      <c r="AI80" s="68" t="s">
        <v>20</v>
      </c>
      <c r="AJ80" s="68">
        <f t="shared" si="17"/>
        <v>1</v>
      </c>
      <c r="AK80" s="100">
        <f t="shared" si="18"/>
        <v>0.20697916666666669</v>
      </c>
      <c r="AL80" s="101" t="e">
        <f>VLOOKUP(AG80,#REF!,2,FALSE)</f>
        <v>#REF!</v>
      </c>
      <c r="AM80" s="101" t="e">
        <f>VLOOKUP(AG80,#REF!,3,FALSE)</f>
        <v>#REF!</v>
      </c>
      <c r="AN80" s="100" t="e">
        <f t="shared" ca="1" si="19"/>
        <v>#REF!</v>
      </c>
      <c r="AO80" s="100" t="e">
        <f t="shared" ca="1" si="20"/>
        <v>#REF!</v>
      </c>
      <c r="AP80" s="68" t="e">
        <f t="shared" ca="1" si="22"/>
        <v>#REF!</v>
      </c>
      <c r="AQ80" s="36" t="e">
        <f>VLOOKUP(U80,#REF!,3,FALSE)</f>
        <v>#REF!</v>
      </c>
      <c r="AR80" s="68" t="e">
        <f t="shared" ca="1" si="21"/>
        <v>#REF!</v>
      </c>
      <c r="AS80" s="6" t="e">
        <f>VLOOKUP(V80,#REF!,3)</f>
        <v>#REF!</v>
      </c>
      <c r="AT80" s="6" t="e">
        <f>VLOOKUP(U80,#REF!,2)</f>
        <v>#REF!</v>
      </c>
      <c r="AU80" s="6" t="e">
        <f>VLOOKUP(V80,#REF!,2)</f>
        <v>#REF!</v>
      </c>
      <c r="AV80" s="6" t="e">
        <f t="shared" si="23"/>
        <v>#REF!</v>
      </c>
      <c r="AW80" s="6" t="e">
        <f t="shared" si="24"/>
        <v>#REF!</v>
      </c>
      <c r="AX80" s="6" t="e">
        <f>VLOOKUP(U80,#REF!,4)</f>
        <v>#REF!</v>
      </c>
      <c r="AY80" s="6" t="e">
        <f>VLOOKUP(V80,#REF!,4)</f>
        <v>#REF!</v>
      </c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0"/>
      <c r="EW80" s="30"/>
      <c r="EX80" s="30"/>
      <c r="EY80" s="30"/>
    </row>
    <row r="81" spans="1:155" s="30" customFormat="1">
      <c r="A81" s="53" t="s">
        <v>19</v>
      </c>
      <c r="B81" s="14" t="s">
        <v>539</v>
      </c>
      <c r="C81" s="97">
        <v>1</v>
      </c>
      <c r="D81" s="97" t="s">
        <v>535</v>
      </c>
      <c r="E81" s="57"/>
      <c r="F81" s="57"/>
      <c r="G81" s="57"/>
      <c r="H81" s="57"/>
      <c r="I81" s="57"/>
      <c r="J81" s="57"/>
      <c r="K81" s="57"/>
      <c r="L81" s="57"/>
      <c r="M81" s="57" t="str">
        <f t="shared" si="13"/>
        <v/>
      </c>
      <c r="N81" s="71">
        <v>163</v>
      </c>
      <c r="O81" s="46" t="s">
        <v>55</v>
      </c>
      <c r="P81" s="57">
        <v>3953.09</v>
      </c>
      <c r="Q81" s="57">
        <v>35.164409999999997</v>
      </c>
      <c r="R81" s="57">
        <v>-123.015162</v>
      </c>
      <c r="S81" s="66">
        <v>39348.850081018521</v>
      </c>
      <c r="T81" s="67">
        <f t="shared" si="14"/>
        <v>39348.850081018521</v>
      </c>
      <c r="U81" s="6" t="str">
        <f t="shared" si="15"/>
        <v>Sep-07</v>
      </c>
      <c r="V81" s="6" t="str">
        <f t="shared" si="16"/>
        <v>2007</v>
      </c>
      <c r="W81" s="10" t="s">
        <v>25</v>
      </c>
      <c r="X81" s="10" t="s">
        <v>32</v>
      </c>
      <c r="Y81" s="10" t="s">
        <v>56</v>
      </c>
      <c r="Z81" s="10"/>
      <c r="AA81" s="10"/>
      <c r="AB81" s="10"/>
      <c r="AC81" s="10"/>
      <c r="AD81" s="57" t="s">
        <v>133</v>
      </c>
      <c r="AE81" s="57" t="s">
        <v>131</v>
      </c>
      <c r="AF81" s="57" t="s">
        <v>42</v>
      </c>
      <c r="AG81" s="57">
        <v>1143</v>
      </c>
      <c r="AH81" s="57">
        <v>4130082</v>
      </c>
      <c r="AI81" s="57" t="s">
        <v>20</v>
      </c>
      <c r="AJ81" s="57">
        <f t="shared" si="17"/>
        <v>0</v>
      </c>
      <c r="AK81" s="89">
        <f t="shared" si="18"/>
        <v>5.6250000000000001E-2</v>
      </c>
      <c r="AL81" s="90" t="e">
        <f>VLOOKUP(AG81,#REF!,2,FALSE)</f>
        <v>#REF!</v>
      </c>
      <c r="AM81" s="90" t="e">
        <f>VLOOKUP(AG81,#REF!,3,FALSE)</f>
        <v>#REF!</v>
      </c>
      <c r="AN81" s="89" t="e">
        <f t="shared" ca="1" si="19"/>
        <v>#REF!</v>
      </c>
      <c r="AO81" s="89" t="e">
        <f t="shared" ca="1" si="20"/>
        <v>#REF!</v>
      </c>
      <c r="AP81" s="57" t="e">
        <f t="shared" ca="1" si="22"/>
        <v>#REF!</v>
      </c>
      <c r="AQ81" s="32" t="e">
        <f>VLOOKUP(U81,#REF!,3,FALSE)</f>
        <v>#REF!</v>
      </c>
      <c r="AR81" s="57" t="e">
        <f t="shared" ca="1" si="21"/>
        <v>#REF!</v>
      </c>
      <c r="AS81" s="6" t="e">
        <f>VLOOKUP(V81,#REF!,3)</f>
        <v>#REF!</v>
      </c>
      <c r="AT81" s="6" t="e">
        <f>VLOOKUP(U81,#REF!,2)</f>
        <v>#REF!</v>
      </c>
      <c r="AU81" s="6" t="e">
        <f>VLOOKUP(V81,#REF!,2)</f>
        <v>#REF!</v>
      </c>
      <c r="AV81" s="6" t="str">
        <f t="shared" si="23"/>
        <v/>
      </c>
      <c r="AW81" s="6" t="str">
        <f t="shared" si="24"/>
        <v/>
      </c>
      <c r="AX81" s="6" t="e">
        <f>VLOOKUP(U81,#REF!,4)</f>
        <v>#REF!</v>
      </c>
      <c r="AY81" s="6" t="e">
        <f>VLOOKUP(V81,#REF!,4)</f>
        <v>#REF!</v>
      </c>
    </row>
    <row r="82" spans="1:155" s="30" customFormat="1">
      <c r="A82" s="54" t="s">
        <v>134</v>
      </c>
      <c r="B82" s="98"/>
      <c r="C82" s="99">
        <v>1</v>
      </c>
      <c r="D82" s="99"/>
      <c r="E82" s="68" t="s">
        <v>531</v>
      </c>
      <c r="F82" s="68" t="s">
        <v>534</v>
      </c>
      <c r="G82" s="68" t="s">
        <v>534</v>
      </c>
      <c r="H82" s="68">
        <v>0</v>
      </c>
      <c r="I82" s="68" t="s">
        <v>532</v>
      </c>
      <c r="J82" s="68" t="s">
        <v>531</v>
      </c>
      <c r="K82" s="68">
        <v>7</v>
      </c>
      <c r="L82" s="68">
        <v>0.30710537149096356</v>
      </c>
      <c r="M82" s="68">
        <f t="shared" si="13"/>
        <v>0.52915970880450591</v>
      </c>
      <c r="N82" s="68">
        <v>163</v>
      </c>
      <c r="O82" s="47" t="s">
        <v>77</v>
      </c>
      <c r="P82" s="68">
        <v>3953.09</v>
      </c>
      <c r="Q82" s="68">
        <v>35.164409999999997</v>
      </c>
      <c r="R82" s="68">
        <v>-123.015162</v>
      </c>
      <c r="S82" s="69">
        <v>39348.850081018521</v>
      </c>
      <c r="T82" s="70">
        <f t="shared" si="14"/>
        <v>39348.850081018521</v>
      </c>
      <c r="U82" s="4" t="str">
        <f t="shared" si="15"/>
        <v>Sep-07</v>
      </c>
      <c r="V82" s="4" t="str">
        <f t="shared" si="16"/>
        <v>2007</v>
      </c>
      <c r="W82" s="12" t="s">
        <v>25</v>
      </c>
      <c r="X82" s="12" t="s">
        <v>65</v>
      </c>
      <c r="Y82" s="12" t="s">
        <v>64</v>
      </c>
      <c r="Z82" s="12" t="s">
        <v>79</v>
      </c>
      <c r="AA82" s="12" t="s">
        <v>78</v>
      </c>
      <c r="AB82" s="12" t="s">
        <v>77</v>
      </c>
      <c r="AC82" s="12"/>
      <c r="AD82" s="68" t="s">
        <v>133</v>
      </c>
      <c r="AE82" s="68" t="s">
        <v>131</v>
      </c>
      <c r="AF82" s="68" t="s">
        <v>42</v>
      </c>
      <c r="AG82" s="68">
        <v>1143</v>
      </c>
      <c r="AH82" s="68">
        <v>4125175</v>
      </c>
      <c r="AI82" s="68" t="s">
        <v>20</v>
      </c>
      <c r="AJ82" s="68">
        <f t="shared" si="17"/>
        <v>1</v>
      </c>
      <c r="AK82" s="100">
        <f t="shared" si="18"/>
        <v>5.6250000000000001E-2</v>
      </c>
      <c r="AL82" s="101" t="e">
        <f>VLOOKUP(AG82,#REF!,2,FALSE)</f>
        <v>#REF!</v>
      </c>
      <c r="AM82" s="101" t="e">
        <f>VLOOKUP(AG82,#REF!,3,FALSE)</f>
        <v>#REF!</v>
      </c>
      <c r="AN82" s="100" t="e">
        <f t="shared" ca="1" si="19"/>
        <v>#REF!</v>
      </c>
      <c r="AO82" s="100" t="e">
        <f t="shared" ca="1" si="20"/>
        <v>#REF!</v>
      </c>
      <c r="AP82" s="68" t="e">
        <f t="shared" ca="1" si="22"/>
        <v>#REF!</v>
      </c>
      <c r="AQ82" s="36" t="e">
        <f>VLOOKUP(U82,#REF!,3,FALSE)</f>
        <v>#REF!</v>
      </c>
      <c r="AR82" s="68" t="e">
        <f t="shared" ca="1" si="21"/>
        <v>#REF!</v>
      </c>
      <c r="AS82" s="6" t="e">
        <f>VLOOKUP(V82,#REF!,3)</f>
        <v>#REF!</v>
      </c>
      <c r="AT82" s="6" t="e">
        <f>VLOOKUP(U82,#REF!,2)</f>
        <v>#REF!</v>
      </c>
      <c r="AU82" s="6" t="e">
        <f>VLOOKUP(V82,#REF!,2)</f>
        <v>#REF!</v>
      </c>
      <c r="AV82" s="6" t="e">
        <f t="shared" si="23"/>
        <v>#REF!</v>
      </c>
      <c r="AW82" s="6" t="e">
        <f t="shared" si="24"/>
        <v>#REF!</v>
      </c>
      <c r="AX82" s="6" t="e">
        <f>VLOOKUP(U82,#REF!,4)</f>
        <v>#REF!</v>
      </c>
      <c r="AY82" s="6" t="e">
        <f>VLOOKUP(V82,#REF!,4)</f>
        <v>#REF!</v>
      </c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</row>
    <row r="83" spans="1:155" s="30" customFormat="1">
      <c r="A83" s="53" t="s">
        <v>137</v>
      </c>
      <c r="B83" s="14" t="s">
        <v>539</v>
      </c>
      <c r="C83" s="97">
        <v>2</v>
      </c>
      <c r="D83" s="97" t="s">
        <v>543</v>
      </c>
      <c r="E83" s="57"/>
      <c r="F83" s="57"/>
      <c r="G83" s="57"/>
      <c r="H83" s="57"/>
      <c r="I83" s="57"/>
      <c r="J83" s="57"/>
      <c r="K83" s="57"/>
      <c r="L83" s="57"/>
      <c r="M83" s="57" t="str">
        <f t="shared" si="13"/>
        <v/>
      </c>
      <c r="N83" s="71">
        <v>163</v>
      </c>
      <c r="O83" s="46" t="s">
        <v>27</v>
      </c>
      <c r="P83" s="57">
        <v>3952.96</v>
      </c>
      <c r="Q83" s="57">
        <v>35.164414000000001</v>
      </c>
      <c r="R83" s="57">
        <v>-123.015164</v>
      </c>
      <c r="S83" s="66">
        <v>39348.850104166668</v>
      </c>
      <c r="T83" s="67">
        <f t="shared" si="14"/>
        <v>39348.850104166668</v>
      </c>
      <c r="U83" s="6" t="str">
        <f t="shared" si="15"/>
        <v>Sep-07</v>
      </c>
      <c r="V83" s="6" t="str">
        <f t="shared" si="16"/>
        <v>2007</v>
      </c>
      <c r="W83" s="10" t="s">
        <v>25</v>
      </c>
      <c r="X83" s="10" t="s">
        <v>27</v>
      </c>
      <c r="Y83" s="10"/>
      <c r="Z83" s="10"/>
      <c r="AA83" s="10"/>
      <c r="AB83" s="10"/>
      <c r="AC83" s="10"/>
      <c r="AD83" s="57" t="s">
        <v>136</v>
      </c>
      <c r="AE83" s="57" t="s">
        <v>131</v>
      </c>
      <c r="AF83" s="57" t="s">
        <v>42</v>
      </c>
      <c r="AG83" s="57">
        <v>1143</v>
      </c>
      <c r="AH83" s="57">
        <v>4128168</v>
      </c>
      <c r="AI83" s="57" t="s">
        <v>20</v>
      </c>
      <c r="AJ83" s="57">
        <f t="shared" si="17"/>
        <v>0</v>
      </c>
      <c r="AK83" s="89">
        <f t="shared" si="18"/>
        <v>5.6273148148148149E-2</v>
      </c>
      <c r="AL83" s="90" t="e">
        <f>VLOOKUP(AG83,#REF!,2,FALSE)</f>
        <v>#REF!</v>
      </c>
      <c r="AM83" s="90" t="e">
        <f>VLOOKUP(AG83,#REF!,3,FALSE)</f>
        <v>#REF!</v>
      </c>
      <c r="AN83" s="89" t="e">
        <f t="shared" ca="1" si="19"/>
        <v>#REF!</v>
      </c>
      <c r="AO83" s="89" t="e">
        <f t="shared" ca="1" si="20"/>
        <v>#REF!</v>
      </c>
      <c r="AP83" s="57" t="e">
        <f t="shared" ca="1" si="22"/>
        <v>#REF!</v>
      </c>
      <c r="AQ83" s="32" t="e">
        <f>VLOOKUP(U83,#REF!,3,FALSE)</f>
        <v>#REF!</v>
      </c>
      <c r="AR83" s="57" t="e">
        <f t="shared" ca="1" si="21"/>
        <v>#REF!</v>
      </c>
      <c r="AS83" s="6" t="e">
        <f>VLOOKUP(V83,#REF!,3)</f>
        <v>#REF!</v>
      </c>
      <c r="AT83" s="6" t="e">
        <f>VLOOKUP(U83,#REF!,2)</f>
        <v>#REF!</v>
      </c>
      <c r="AU83" s="6" t="e">
        <f>VLOOKUP(V83,#REF!,2)</f>
        <v>#REF!</v>
      </c>
      <c r="AV83" s="6" t="str">
        <f t="shared" si="23"/>
        <v/>
      </c>
      <c r="AW83" s="6" t="str">
        <f t="shared" si="24"/>
        <v/>
      </c>
      <c r="AX83" s="6" t="e">
        <f>VLOOKUP(U83,#REF!,4)</f>
        <v>#REF!</v>
      </c>
      <c r="AY83" s="6" t="e">
        <f>VLOOKUP(V83,#REF!,4)</f>
        <v>#REF!</v>
      </c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  <c r="DB83" s="42"/>
      <c r="DC83" s="42"/>
      <c r="DD83" s="42"/>
      <c r="DE83" s="42"/>
      <c r="DF83" s="42"/>
      <c r="DG83" s="42"/>
      <c r="DH83" s="42"/>
      <c r="DI83" s="42"/>
      <c r="DJ83" s="42"/>
      <c r="DK83" s="42"/>
      <c r="DL83" s="42"/>
      <c r="DM83" s="42"/>
      <c r="DN83" s="42"/>
      <c r="DO83" s="42"/>
      <c r="DP83" s="42"/>
      <c r="DQ83" s="42"/>
      <c r="DR83" s="42"/>
      <c r="DS83" s="42"/>
      <c r="DT83" s="42"/>
      <c r="DU83" s="42"/>
      <c r="DV83" s="42"/>
      <c r="DW83" s="42"/>
      <c r="DX83" s="42"/>
      <c r="DY83" s="42"/>
      <c r="DZ83" s="42"/>
      <c r="EA83" s="42"/>
      <c r="EB83" s="42"/>
      <c r="EC83" s="42"/>
      <c r="ED83" s="42"/>
      <c r="EE83" s="42"/>
      <c r="EF83" s="42"/>
      <c r="EG83" s="42"/>
      <c r="EH83" s="42"/>
      <c r="EI83" s="42"/>
      <c r="EJ83" s="42"/>
      <c r="EK83" s="42"/>
      <c r="EL83" s="42"/>
      <c r="EM83" s="42"/>
      <c r="EN83" s="42"/>
      <c r="EO83" s="42"/>
      <c r="EP83" s="42"/>
      <c r="EQ83" s="42"/>
      <c r="ER83" s="42"/>
      <c r="ES83" s="42"/>
      <c r="ET83" s="42"/>
      <c r="EU83" s="42"/>
      <c r="EV83" s="42"/>
      <c r="EW83" s="42"/>
      <c r="EX83" s="42"/>
      <c r="EY83" s="42"/>
    </row>
    <row r="84" spans="1:155" s="42" customFormat="1">
      <c r="A84" s="54" t="s">
        <v>135</v>
      </c>
      <c r="B84" s="98"/>
      <c r="C84" s="99">
        <v>1</v>
      </c>
      <c r="D84" s="99"/>
      <c r="E84" s="68" t="s">
        <v>531</v>
      </c>
      <c r="F84" s="68" t="s">
        <v>534</v>
      </c>
      <c r="G84" s="68" t="s">
        <v>534</v>
      </c>
      <c r="H84" s="68">
        <v>0</v>
      </c>
      <c r="I84" s="68" t="s">
        <v>532</v>
      </c>
      <c r="J84" s="68" t="s">
        <v>531</v>
      </c>
      <c r="K84" s="68">
        <v>7</v>
      </c>
      <c r="L84" s="68">
        <v>3.2702239382923423E-2</v>
      </c>
      <c r="M84" s="68">
        <f t="shared" si="13"/>
        <v>0.52915970880450591</v>
      </c>
      <c r="N84" s="68">
        <v>163</v>
      </c>
      <c r="O84" s="47" t="s">
        <v>77</v>
      </c>
      <c r="P84" s="68">
        <v>3952.96</v>
      </c>
      <c r="Q84" s="68">
        <v>35.164414000000001</v>
      </c>
      <c r="R84" s="68">
        <v>-123.015164</v>
      </c>
      <c r="S84" s="69">
        <v>39348.850104166668</v>
      </c>
      <c r="T84" s="70">
        <f t="shared" si="14"/>
        <v>39348.850104166668</v>
      </c>
      <c r="U84" s="4" t="str">
        <f t="shared" si="15"/>
        <v>Sep-07</v>
      </c>
      <c r="V84" s="4" t="str">
        <f t="shared" si="16"/>
        <v>2007</v>
      </c>
      <c r="W84" s="12" t="s">
        <v>25</v>
      </c>
      <c r="X84" s="12" t="s">
        <v>65</v>
      </c>
      <c r="Y84" s="12" t="s">
        <v>64</v>
      </c>
      <c r="Z84" s="12" t="s">
        <v>79</v>
      </c>
      <c r="AA84" s="12" t="s">
        <v>78</v>
      </c>
      <c r="AB84" s="12" t="s">
        <v>77</v>
      </c>
      <c r="AC84" s="12"/>
      <c r="AD84" s="68" t="s">
        <v>136</v>
      </c>
      <c r="AE84" s="68" t="s">
        <v>131</v>
      </c>
      <c r="AF84" s="68" t="s">
        <v>42</v>
      </c>
      <c r="AG84" s="68">
        <v>1143</v>
      </c>
      <c r="AH84" s="68">
        <v>4125177</v>
      </c>
      <c r="AI84" s="68" t="s">
        <v>20</v>
      </c>
      <c r="AJ84" s="68">
        <f t="shared" si="17"/>
        <v>1</v>
      </c>
      <c r="AK84" s="100">
        <f t="shared" si="18"/>
        <v>5.6273148148148149E-2</v>
      </c>
      <c r="AL84" s="101" t="e">
        <f>VLOOKUP(AG84,#REF!,2,FALSE)</f>
        <v>#REF!</v>
      </c>
      <c r="AM84" s="101" t="e">
        <f>VLOOKUP(AG84,#REF!,3,FALSE)</f>
        <v>#REF!</v>
      </c>
      <c r="AN84" s="100" t="e">
        <f t="shared" ca="1" si="19"/>
        <v>#REF!</v>
      </c>
      <c r="AO84" s="100" t="e">
        <f t="shared" ca="1" si="20"/>
        <v>#REF!</v>
      </c>
      <c r="AP84" s="68" t="e">
        <f t="shared" ca="1" si="22"/>
        <v>#REF!</v>
      </c>
      <c r="AQ84" s="36" t="e">
        <f>VLOOKUP(U84,#REF!,3,FALSE)</f>
        <v>#REF!</v>
      </c>
      <c r="AR84" s="68" t="e">
        <f t="shared" ca="1" si="21"/>
        <v>#REF!</v>
      </c>
      <c r="AS84" s="6" t="e">
        <f>VLOOKUP(V84,#REF!,3)</f>
        <v>#REF!</v>
      </c>
      <c r="AT84" s="6" t="e">
        <f>VLOOKUP(U84,#REF!,2)</f>
        <v>#REF!</v>
      </c>
      <c r="AU84" s="6" t="e">
        <f>VLOOKUP(V84,#REF!,2)</f>
        <v>#REF!</v>
      </c>
      <c r="AV84" s="6" t="e">
        <f t="shared" si="23"/>
        <v>#REF!</v>
      </c>
      <c r="AW84" s="6" t="e">
        <f t="shared" si="24"/>
        <v>#REF!</v>
      </c>
      <c r="AX84" s="6" t="e">
        <f>VLOOKUP(U84,#REF!,4)</f>
        <v>#REF!</v>
      </c>
      <c r="AY84" s="6" t="e">
        <f>VLOOKUP(V84,#REF!,4)</f>
        <v>#REF!</v>
      </c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0"/>
      <c r="EW84" s="30"/>
      <c r="EX84" s="30"/>
      <c r="EY84" s="30"/>
    </row>
    <row r="85" spans="1:155" s="30" customFormat="1">
      <c r="A85" s="53" t="s">
        <v>19</v>
      </c>
      <c r="B85" s="14" t="s">
        <v>539</v>
      </c>
      <c r="C85" s="97">
        <v>1</v>
      </c>
      <c r="D85" s="97" t="s">
        <v>535</v>
      </c>
      <c r="E85" s="57"/>
      <c r="F85" s="57"/>
      <c r="G85" s="57"/>
      <c r="H85" s="57"/>
      <c r="I85" s="57"/>
      <c r="J85" s="57"/>
      <c r="K85" s="57"/>
      <c r="L85" s="57"/>
      <c r="M85" s="57" t="str">
        <f t="shared" si="13"/>
        <v/>
      </c>
      <c r="N85" s="71">
        <v>163</v>
      </c>
      <c r="O85" s="46" t="s">
        <v>21</v>
      </c>
      <c r="P85" s="57">
        <v>3952.87</v>
      </c>
      <c r="Q85" s="57">
        <v>35.164561999999997</v>
      </c>
      <c r="R85" s="57">
        <v>-123.01523299999999</v>
      </c>
      <c r="S85" s="66">
        <v>39348.852627314816</v>
      </c>
      <c r="T85" s="67">
        <f t="shared" si="14"/>
        <v>39348.852627314816</v>
      </c>
      <c r="U85" s="6" t="str">
        <f t="shared" si="15"/>
        <v>Sep-07</v>
      </c>
      <c r="V85" s="6" t="str">
        <f t="shared" si="16"/>
        <v>2007</v>
      </c>
      <c r="W85" s="10" t="s">
        <v>25</v>
      </c>
      <c r="X85" s="10" t="s">
        <v>27</v>
      </c>
      <c r="Y85" s="10" t="s">
        <v>22</v>
      </c>
      <c r="Z85" s="10" t="s">
        <v>26</v>
      </c>
      <c r="AA85" s="10" t="s">
        <v>23</v>
      </c>
      <c r="AB85" s="10" t="s">
        <v>24</v>
      </c>
      <c r="AC85" s="10" t="s">
        <v>21</v>
      </c>
      <c r="AD85" s="57" t="s">
        <v>130</v>
      </c>
      <c r="AE85" s="57" t="s">
        <v>131</v>
      </c>
      <c r="AF85" s="57" t="s">
        <v>42</v>
      </c>
      <c r="AG85" s="57">
        <v>1143</v>
      </c>
      <c r="AH85" s="57">
        <v>4130076</v>
      </c>
      <c r="AI85" s="57" t="s">
        <v>20</v>
      </c>
      <c r="AJ85" s="57">
        <f t="shared" si="17"/>
        <v>0</v>
      </c>
      <c r="AK85" s="89">
        <f t="shared" si="18"/>
        <v>5.6192129629629634E-2</v>
      </c>
      <c r="AL85" s="90" t="e">
        <f>VLOOKUP(AG85,#REF!,2,FALSE)</f>
        <v>#REF!</v>
      </c>
      <c r="AM85" s="90" t="e">
        <f>VLOOKUP(AG85,#REF!,3,FALSE)</f>
        <v>#REF!</v>
      </c>
      <c r="AN85" s="89" t="e">
        <f t="shared" ca="1" si="19"/>
        <v>#REF!</v>
      </c>
      <c r="AO85" s="89" t="e">
        <f t="shared" ca="1" si="20"/>
        <v>#REF!</v>
      </c>
      <c r="AP85" s="57" t="e">
        <f t="shared" ca="1" si="22"/>
        <v>#REF!</v>
      </c>
      <c r="AQ85" s="32" t="e">
        <f>VLOOKUP(U85,#REF!,3,FALSE)</f>
        <v>#REF!</v>
      </c>
      <c r="AR85" s="57" t="e">
        <f t="shared" ca="1" si="21"/>
        <v>#REF!</v>
      </c>
      <c r="AS85" s="6" t="e">
        <f>VLOOKUP(V85,#REF!,3)</f>
        <v>#REF!</v>
      </c>
      <c r="AT85" s="6" t="e">
        <f>VLOOKUP(U85,#REF!,2)</f>
        <v>#REF!</v>
      </c>
      <c r="AU85" s="6" t="e">
        <f>VLOOKUP(V85,#REF!,2)</f>
        <v>#REF!</v>
      </c>
      <c r="AV85" s="6" t="str">
        <f t="shared" si="23"/>
        <v/>
      </c>
      <c r="AW85" s="6" t="str">
        <f t="shared" si="24"/>
        <v/>
      </c>
      <c r="AX85" s="6" t="e">
        <f>VLOOKUP(U85,#REF!,4)</f>
        <v>#REF!</v>
      </c>
      <c r="AY85" s="6" t="e">
        <f>VLOOKUP(V85,#REF!,4)</f>
        <v>#REF!</v>
      </c>
    </row>
    <row r="86" spans="1:155" s="6" customFormat="1">
      <c r="A86" s="53" t="s">
        <v>129</v>
      </c>
      <c r="B86" s="14" t="s">
        <v>539</v>
      </c>
      <c r="C86" s="97">
        <v>3</v>
      </c>
      <c r="D86" s="97" t="s">
        <v>543</v>
      </c>
      <c r="E86" s="57"/>
      <c r="F86" s="57"/>
      <c r="G86" s="57"/>
      <c r="H86" s="57"/>
      <c r="I86" s="57"/>
      <c r="J86" s="57"/>
      <c r="K86" s="57"/>
      <c r="L86" s="57"/>
      <c r="M86" s="57" t="str">
        <f t="shared" si="13"/>
        <v/>
      </c>
      <c r="N86" s="71">
        <v>163</v>
      </c>
      <c r="O86" s="46" t="s">
        <v>27</v>
      </c>
      <c r="P86" s="57">
        <v>3952.87</v>
      </c>
      <c r="Q86" s="57">
        <v>35.164561999999997</v>
      </c>
      <c r="R86" s="57">
        <v>-123.01523299999999</v>
      </c>
      <c r="S86" s="66">
        <v>39348.852627314816</v>
      </c>
      <c r="T86" s="67">
        <f t="shared" si="14"/>
        <v>39348.852627314816</v>
      </c>
      <c r="U86" s="6" t="str">
        <f t="shared" si="15"/>
        <v>Sep-07</v>
      </c>
      <c r="V86" s="6" t="str">
        <f t="shared" si="16"/>
        <v>2007</v>
      </c>
      <c r="W86" s="10" t="s">
        <v>25</v>
      </c>
      <c r="X86" s="10" t="s">
        <v>27</v>
      </c>
      <c r="Y86" s="10"/>
      <c r="Z86" s="10"/>
      <c r="AA86" s="10"/>
      <c r="AB86" s="10"/>
      <c r="AC86" s="10"/>
      <c r="AD86" s="57" t="s">
        <v>130</v>
      </c>
      <c r="AE86" s="57" t="s">
        <v>131</v>
      </c>
      <c r="AF86" s="57" t="s">
        <v>42</v>
      </c>
      <c r="AG86" s="57">
        <v>1143</v>
      </c>
      <c r="AH86" s="57">
        <v>4130078</v>
      </c>
      <c r="AI86" s="57" t="s">
        <v>20</v>
      </c>
      <c r="AJ86" s="57">
        <f t="shared" si="17"/>
        <v>0</v>
      </c>
      <c r="AK86" s="89">
        <f t="shared" si="18"/>
        <v>5.6192129629629634E-2</v>
      </c>
      <c r="AL86" s="90" t="e">
        <f>VLOOKUP(AG86,#REF!,2,FALSE)</f>
        <v>#REF!</v>
      </c>
      <c r="AM86" s="90" t="e">
        <f>VLOOKUP(AG86,#REF!,3,FALSE)</f>
        <v>#REF!</v>
      </c>
      <c r="AN86" s="89" t="e">
        <f t="shared" ca="1" si="19"/>
        <v>#REF!</v>
      </c>
      <c r="AO86" s="89" t="e">
        <f t="shared" ca="1" si="20"/>
        <v>#REF!</v>
      </c>
      <c r="AP86" s="57" t="e">
        <f t="shared" ca="1" si="22"/>
        <v>#REF!</v>
      </c>
      <c r="AQ86" s="32" t="e">
        <f>VLOOKUP(U86,#REF!,3,FALSE)</f>
        <v>#REF!</v>
      </c>
      <c r="AR86" s="57" t="e">
        <f t="shared" ca="1" si="21"/>
        <v>#REF!</v>
      </c>
      <c r="AS86" s="6" t="e">
        <f>VLOOKUP(V86,#REF!,3)</f>
        <v>#REF!</v>
      </c>
      <c r="AT86" s="6" t="e">
        <f>VLOOKUP(U86,#REF!,2)</f>
        <v>#REF!</v>
      </c>
      <c r="AU86" s="6" t="e">
        <f>VLOOKUP(V86,#REF!,2)</f>
        <v>#REF!</v>
      </c>
      <c r="AV86" s="6" t="str">
        <f t="shared" si="23"/>
        <v/>
      </c>
      <c r="AW86" s="6" t="str">
        <f t="shared" si="24"/>
        <v/>
      </c>
      <c r="AX86" s="6" t="e">
        <f>VLOOKUP(U86,#REF!,4)</f>
        <v>#REF!</v>
      </c>
      <c r="AY86" s="6" t="e">
        <f>VLOOKUP(V86,#REF!,4)</f>
        <v>#REF!</v>
      </c>
    </row>
    <row r="87" spans="1:155" s="6" customFormat="1">
      <c r="A87" s="54" t="s">
        <v>132</v>
      </c>
      <c r="B87" s="98"/>
      <c r="C87" s="99">
        <v>1</v>
      </c>
      <c r="D87" s="99"/>
      <c r="E87" s="68" t="s">
        <v>531</v>
      </c>
      <c r="F87" s="68" t="s">
        <v>534</v>
      </c>
      <c r="G87" s="68" t="s">
        <v>534</v>
      </c>
      <c r="H87" s="68">
        <v>0</v>
      </c>
      <c r="I87" s="68" t="s">
        <v>532</v>
      </c>
      <c r="J87" s="68" t="s">
        <v>531</v>
      </c>
      <c r="K87" s="68">
        <v>7</v>
      </c>
      <c r="L87" s="68">
        <v>0.18935209793061888</v>
      </c>
      <c r="M87" s="68">
        <f t="shared" si="13"/>
        <v>0.52915970880450591</v>
      </c>
      <c r="N87" s="68">
        <v>163</v>
      </c>
      <c r="O87" s="47" t="s">
        <v>77</v>
      </c>
      <c r="P87" s="68">
        <v>3952.87</v>
      </c>
      <c r="Q87" s="68">
        <v>35.164561999999997</v>
      </c>
      <c r="R87" s="68">
        <v>-123.01523299999999</v>
      </c>
      <c r="S87" s="69">
        <v>39348.852627314816</v>
      </c>
      <c r="T87" s="70">
        <f t="shared" si="14"/>
        <v>39348.852627314816</v>
      </c>
      <c r="U87" s="4" t="str">
        <f t="shared" si="15"/>
        <v>Sep-07</v>
      </c>
      <c r="V87" s="4" t="str">
        <f t="shared" si="16"/>
        <v>2007</v>
      </c>
      <c r="W87" s="12" t="s">
        <v>25</v>
      </c>
      <c r="X87" s="12" t="s">
        <v>65</v>
      </c>
      <c r="Y87" s="12" t="s">
        <v>64</v>
      </c>
      <c r="Z87" s="12" t="s">
        <v>79</v>
      </c>
      <c r="AA87" s="12" t="s">
        <v>78</v>
      </c>
      <c r="AB87" s="12" t="s">
        <v>77</v>
      </c>
      <c r="AC87" s="12"/>
      <c r="AD87" s="68" t="s">
        <v>130</v>
      </c>
      <c r="AE87" s="68" t="s">
        <v>131</v>
      </c>
      <c r="AF87" s="68" t="s">
        <v>42</v>
      </c>
      <c r="AG87" s="68">
        <v>1143</v>
      </c>
      <c r="AH87" s="68">
        <v>4125174</v>
      </c>
      <c r="AI87" s="68" t="s">
        <v>20</v>
      </c>
      <c r="AJ87" s="68">
        <f t="shared" si="17"/>
        <v>1</v>
      </c>
      <c r="AK87" s="100">
        <f t="shared" si="18"/>
        <v>5.6192129629629634E-2</v>
      </c>
      <c r="AL87" s="101" t="e">
        <f>VLOOKUP(AG87,#REF!,2,FALSE)</f>
        <v>#REF!</v>
      </c>
      <c r="AM87" s="101" t="e">
        <f>VLOOKUP(AG87,#REF!,3,FALSE)</f>
        <v>#REF!</v>
      </c>
      <c r="AN87" s="100" t="e">
        <f t="shared" ca="1" si="19"/>
        <v>#REF!</v>
      </c>
      <c r="AO87" s="100" t="e">
        <f t="shared" ca="1" si="20"/>
        <v>#REF!</v>
      </c>
      <c r="AP87" s="68" t="e">
        <f t="shared" ca="1" si="22"/>
        <v>#REF!</v>
      </c>
      <c r="AQ87" s="36" t="e">
        <f>VLOOKUP(U87,#REF!,3,FALSE)</f>
        <v>#REF!</v>
      </c>
      <c r="AR87" s="68" t="e">
        <f t="shared" ca="1" si="21"/>
        <v>#REF!</v>
      </c>
      <c r="AS87" s="6" t="e">
        <f>VLOOKUP(V87,#REF!,3)</f>
        <v>#REF!</v>
      </c>
      <c r="AT87" s="6" t="e">
        <f>VLOOKUP(U87,#REF!,2)</f>
        <v>#REF!</v>
      </c>
      <c r="AU87" s="6" t="e">
        <f>VLOOKUP(V87,#REF!,2)</f>
        <v>#REF!</v>
      </c>
      <c r="AV87" s="6" t="e">
        <f t="shared" si="23"/>
        <v>#REF!</v>
      </c>
      <c r="AW87" s="6" t="e">
        <f t="shared" si="24"/>
        <v>#REF!</v>
      </c>
      <c r="AX87" s="6" t="e">
        <f>VLOOKUP(U87,#REF!,4)</f>
        <v>#REF!</v>
      </c>
      <c r="AY87" s="6" t="e">
        <f>VLOOKUP(V87,#REF!,4)</f>
        <v>#REF!</v>
      </c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</row>
    <row r="88" spans="1:155" s="6" customFormat="1">
      <c r="A88" s="53" t="s">
        <v>148</v>
      </c>
      <c r="B88" s="14" t="s">
        <v>539</v>
      </c>
      <c r="C88" s="97">
        <v>4</v>
      </c>
      <c r="D88" s="97" t="s">
        <v>535</v>
      </c>
      <c r="E88" s="57"/>
      <c r="F88" s="57"/>
      <c r="G88" s="57"/>
      <c r="H88" s="57"/>
      <c r="I88" s="57"/>
      <c r="J88" s="57"/>
      <c r="K88" s="57"/>
      <c r="L88" s="57"/>
      <c r="M88" s="57" t="str">
        <f t="shared" si="13"/>
        <v/>
      </c>
      <c r="N88" s="57">
        <v>1</v>
      </c>
      <c r="O88" s="46" t="s">
        <v>47</v>
      </c>
      <c r="P88" s="57">
        <v>3951.97</v>
      </c>
      <c r="Q88" s="57">
        <v>35.164245999999999</v>
      </c>
      <c r="R88" s="57">
        <v>-123.01836900000001</v>
      </c>
      <c r="S88" s="66">
        <v>39870.768229166664</v>
      </c>
      <c r="T88" s="67">
        <f t="shared" si="14"/>
        <v>39870.768229166664</v>
      </c>
      <c r="U88" s="6" t="str">
        <f t="shared" si="15"/>
        <v>Feb-09</v>
      </c>
      <c r="V88" s="6" t="str">
        <f t="shared" si="16"/>
        <v>2009</v>
      </c>
      <c r="W88" s="10" t="s">
        <v>25</v>
      </c>
      <c r="X88" s="10" t="s">
        <v>27</v>
      </c>
      <c r="Y88" s="10" t="s">
        <v>22</v>
      </c>
      <c r="Z88" s="10" t="s">
        <v>44</v>
      </c>
      <c r="AA88" s="10" t="s">
        <v>48</v>
      </c>
      <c r="AB88" s="10" t="s">
        <v>49</v>
      </c>
      <c r="AC88" s="46" t="s">
        <v>47</v>
      </c>
      <c r="AD88" s="57" t="s">
        <v>325</v>
      </c>
      <c r="AE88" s="57" t="s">
        <v>319</v>
      </c>
      <c r="AF88" s="57" t="s">
        <v>42</v>
      </c>
      <c r="AG88" s="57">
        <v>8</v>
      </c>
      <c r="AH88" s="57">
        <v>4128688</v>
      </c>
      <c r="AI88" s="57" t="s">
        <v>211</v>
      </c>
      <c r="AJ88" s="57">
        <f t="shared" si="17"/>
        <v>0</v>
      </c>
      <c r="AK88" s="89">
        <f t="shared" si="18"/>
        <v>5.1458333333333328E-2</v>
      </c>
      <c r="AL88" s="90" t="e">
        <f>VLOOKUP(AG88,#REF!,2,FALSE)</f>
        <v>#REF!</v>
      </c>
      <c r="AM88" s="90" t="e">
        <f>VLOOKUP(AG88,#REF!,3,FALSE)</f>
        <v>#REF!</v>
      </c>
      <c r="AN88" s="89" t="e">
        <f t="shared" ca="1" si="19"/>
        <v>#REF!</v>
      </c>
      <c r="AO88" s="89" t="e">
        <f t="shared" ca="1" si="20"/>
        <v>#REF!</v>
      </c>
      <c r="AP88" s="57" t="e">
        <f t="shared" ca="1" si="22"/>
        <v>#REF!</v>
      </c>
      <c r="AQ88" s="32" t="e">
        <f>VLOOKUP(U88,#REF!,3,FALSE)</f>
        <v>#REF!</v>
      </c>
      <c r="AR88" s="57" t="e">
        <f t="shared" ca="1" si="21"/>
        <v>#REF!</v>
      </c>
      <c r="AS88" s="6" t="e">
        <f>VLOOKUP(V88,#REF!,3)</f>
        <v>#REF!</v>
      </c>
      <c r="AT88" s="6" t="e">
        <f>VLOOKUP(U88,#REF!,2)</f>
        <v>#REF!</v>
      </c>
      <c r="AU88" s="6" t="e">
        <f>VLOOKUP(V88,#REF!,2)</f>
        <v>#REF!</v>
      </c>
      <c r="AV88" s="6" t="str">
        <f t="shared" si="23"/>
        <v/>
      </c>
      <c r="AW88" s="6" t="str">
        <f t="shared" si="24"/>
        <v/>
      </c>
      <c r="AX88" s="6" t="e">
        <f>VLOOKUP(U88,#REF!,4)</f>
        <v>#REF!</v>
      </c>
      <c r="AY88" s="6" t="e">
        <f>VLOOKUP(V88,#REF!,4)</f>
        <v>#REF!</v>
      </c>
    </row>
    <row r="89" spans="1:155" s="6" customFormat="1">
      <c r="A89" s="53" t="s">
        <v>19</v>
      </c>
      <c r="B89" s="14" t="s">
        <v>539</v>
      </c>
      <c r="C89" s="97">
        <v>1</v>
      </c>
      <c r="D89" s="97" t="s">
        <v>535</v>
      </c>
      <c r="E89" s="57"/>
      <c r="F89" s="57"/>
      <c r="G89" s="57"/>
      <c r="H89" s="57"/>
      <c r="I89" s="57"/>
      <c r="J89" s="57"/>
      <c r="K89" s="57"/>
      <c r="L89" s="57"/>
      <c r="M89" s="57" t="str">
        <f t="shared" si="13"/>
        <v/>
      </c>
      <c r="N89" s="71">
        <v>1</v>
      </c>
      <c r="O89" s="46" t="s">
        <v>103</v>
      </c>
      <c r="P89" s="57">
        <v>3951.97</v>
      </c>
      <c r="Q89" s="57">
        <v>35.164245999999999</v>
      </c>
      <c r="R89" s="57">
        <v>-123.01836900000001</v>
      </c>
      <c r="S89" s="66">
        <v>39870.768229166664</v>
      </c>
      <c r="T89" s="67">
        <f t="shared" si="14"/>
        <v>39870.768229166664</v>
      </c>
      <c r="U89" s="6" t="str">
        <f t="shared" si="15"/>
        <v>Feb-09</v>
      </c>
      <c r="V89" s="6" t="str">
        <f t="shared" si="16"/>
        <v>2009</v>
      </c>
      <c r="W89" s="10" t="s">
        <v>25</v>
      </c>
      <c r="X89" s="10" t="s">
        <v>108</v>
      </c>
      <c r="Y89" s="10" t="s">
        <v>104</v>
      </c>
      <c r="Z89" s="10" t="s">
        <v>107</v>
      </c>
      <c r="AA89" s="10" t="s">
        <v>105</v>
      </c>
      <c r="AB89" s="10" t="s">
        <v>106</v>
      </c>
      <c r="AC89" s="10" t="s">
        <v>103</v>
      </c>
      <c r="AD89" s="57" t="s">
        <v>325</v>
      </c>
      <c r="AE89" s="57" t="s">
        <v>319</v>
      </c>
      <c r="AF89" s="57" t="s">
        <v>42</v>
      </c>
      <c r="AG89" s="57">
        <v>8</v>
      </c>
      <c r="AH89" s="57">
        <v>4129656</v>
      </c>
      <c r="AI89" s="57" t="s">
        <v>211</v>
      </c>
      <c r="AJ89" s="57">
        <f t="shared" si="17"/>
        <v>0</v>
      </c>
      <c r="AK89" s="89">
        <f t="shared" si="18"/>
        <v>5.1458333333333328E-2</v>
      </c>
      <c r="AL89" s="90" t="e">
        <f>VLOOKUP(AG89,#REF!,2,FALSE)</f>
        <v>#REF!</v>
      </c>
      <c r="AM89" s="90" t="e">
        <f>VLOOKUP(AG89,#REF!,3,FALSE)</f>
        <v>#REF!</v>
      </c>
      <c r="AN89" s="89" t="e">
        <f t="shared" ca="1" si="19"/>
        <v>#REF!</v>
      </c>
      <c r="AO89" s="89" t="e">
        <f t="shared" ca="1" si="20"/>
        <v>#REF!</v>
      </c>
      <c r="AP89" s="57" t="e">
        <f t="shared" ca="1" si="22"/>
        <v>#REF!</v>
      </c>
      <c r="AQ89" s="32" t="e">
        <f>VLOOKUP(U89,#REF!,3,FALSE)</f>
        <v>#REF!</v>
      </c>
      <c r="AR89" s="57" t="e">
        <f t="shared" ca="1" si="21"/>
        <v>#REF!</v>
      </c>
      <c r="AS89" s="6" t="e">
        <f>VLOOKUP(V89,#REF!,3)</f>
        <v>#REF!</v>
      </c>
      <c r="AT89" s="6" t="e">
        <f>VLOOKUP(U89,#REF!,2)</f>
        <v>#REF!</v>
      </c>
      <c r="AU89" s="6" t="e">
        <f>VLOOKUP(V89,#REF!,2)</f>
        <v>#REF!</v>
      </c>
      <c r="AV89" s="6" t="str">
        <f t="shared" si="23"/>
        <v/>
      </c>
      <c r="AW89" s="6" t="str">
        <f t="shared" si="24"/>
        <v/>
      </c>
      <c r="AX89" s="6" t="e">
        <f>VLOOKUP(U89,#REF!,4)</f>
        <v>#REF!</v>
      </c>
      <c r="AY89" s="6" t="e">
        <f>VLOOKUP(V89,#REF!,4)</f>
        <v>#REF!</v>
      </c>
    </row>
    <row r="90" spans="1:155" s="6" customFormat="1">
      <c r="A90" s="54" t="s">
        <v>326</v>
      </c>
      <c r="B90" s="98"/>
      <c r="C90" s="99">
        <v>1</v>
      </c>
      <c r="D90" s="99"/>
      <c r="E90" s="68" t="s">
        <v>531</v>
      </c>
      <c r="F90" s="68" t="s">
        <v>534</v>
      </c>
      <c r="G90" s="68" t="s">
        <v>534</v>
      </c>
      <c r="H90" s="68">
        <v>0</v>
      </c>
      <c r="I90" s="68" t="s">
        <v>535</v>
      </c>
      <c r="J90" s="68" t="s">
        <v>534</v>
      </c>
      <c r="K90" s="68">
        <v>0</v>
      </c>
      <c r="L90" s="68">
        <v>0.1562324636228889</v>
      </c>
      <c r="M90" s="68">
        <f t="shared" si="13"/>
        <v>0.1562324636228889</v>
      </c>
      <c r="N90" s="68">
        <v>1</v>
      </c>
      <c r="O90" s="47" t="s">
        <v>77</v>
      </c>
      <c r="P90" s="68">
        <v>3951.97</v>
      </c>
      <c r="Q90" s="68">
        <v>35.164245999999999</v>
      </c>
      <c r="R90" s="68">
        <v>-123.01836900000001</v>
      </c>
      <c r="S90" s="69">
        <v>39870.768229166664</v>
      </c>
      <c r="T90" s="70">
        <f t="shared" si="14"/>
        <v>39870.768229166664</v>
      </c>
      <c r="U90" s="4" t="str">
        <f t="shared" si="15"/>
        <v>Feb-09</v>
      </c>
      <c r="V90" s="4" t="str">
        <f t="shared" si="16"/>
        <v>2009</v>
      </c>
      <c r="W90" s="12" t="s">
        <v>25</v>
      </c>
      <c r="X90" s="12" t="s">
        <v>65</v>
      </c>
      <c r="Y90" s="12" t="s">
        <v>64</v>
      </c>
      <c r="Z90" s="12" t="s">
        <v>79</v>
      </c>
      <c r="AA90" s="12" t="s">
        <v>78</v>
      </c>
      <c r="AB90" s="12" t="s">
        <v>77</v>
      </c>
      <c r="AC90" s="12"/>
      <c r="AD90" s="68" t="s">
        <v>325</v>
      </c>
      <c r="AE90" s="68" t="s">
        <v>319</v>
      </c>
      <c r="AF90" s="68" t="s">
        <v>42</v>
      </c>
      <c r="AG90" s="68">
        <v>8</v>
      </c>
      <c r="AH90" s="68">
        <v>4123800</v>
      </c>
      <c r="AI90" s="68" t="s">
        <v>211</v>
      </c>
      <c r="AJ90" s="68">
        <f t="shared" si="17"/>
        <v>1</v>
      </c>
      <c r="AK90" s="100">
        <f t="shared" si="18"/>
        <v>5.1458333333333328E-2</v>
      </c>
      <c r="AL90" s="101" t="e">
        <f>VLOOKUP(AG90,#REF!,2,FALSE)</f>
        <v>#REF!</v>
      </c>
      <c r="AM90" s="101" t="e">
        <f>VLOOKUP(AG90,#REF!,3,FALSE)</f>
        <v>#REF!</v>
      </c>
      <c r="AN90" s="100" t="e">
        <f t="shared" ca="1" si="19"/>
        <v>#REF!</v>
      </c>
      <c r="AO90" s="100" t="e">
        <f t="shared" ca="1" si="20"/>
        <v>#REF!</v>
      </c>
      <c r="AP90" s="68" t="e">
        <f t="shared" ca="1" si="22"/>
        <v>#REF!</v>
      </c>
      <c r="AQ90" s="36" t="e">
        <f>VLOOKUP(U90,#REF!,3,FALSE)</f>
        <v>#REF!</v>
      </c>
      <c r="AR90" s="68" t="e">
        <f t="shared" ca="1" si="21"/>
        <v>#REF!</v>
      </c>
      <c r="AS90" s="6" t="e">
        <f>VLOOKUP(V90,#REF!,3)</f>
        <v>#REF!</v>
      </c>
      <c r="AT90" s="6" t="e">
        <f>VLOOKUP(U90,#REF!,2)</f>
        <v>#REF!</v>
      </c>
      <c r="AU90" s="6" t="e">
        <f>VLOOKUP(V90,#REF!,2)</f>
        <v>#REF!</v>
      </c>
      <c r="AV90" s="6" t="e">
        <f t="shared" si="23"/>
        <v>#REF!</v>
      </c>
      <c r="AW90" s="6" t="e">
        <f t="shared" si="24"/>
        <v>#REF!</v>
      </c>
      <c r="AX90" s="6" t="e">
        <f>VLOOKUP(U90,#REF!,4)</f>
        <v>#REF!</v>
      </c>
      <c r="AY90" s="6" t="e">
        <f>VLOOKUP(V90,#REF!,4)</f>
        <v>#REF!</v>
      </c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</row>
    <row r="91" spans="1:155" s="6" customFormat="1">
      <c r="A91" s="53" t="s">
        <v>19</v>
      </c>
      <c r="B91" s="14" t="s">
        <v>539</v>
      </c>
      <c r="C91" s="97">
        <v>1</v>
      </c>
      <c r="D91" s="97" t="s">
        <v>535</v>
      </c>
      <c r="E91" s="57"/>
      <c r="F91" s="57"/>
      <c r="G91" s="57"/>
      <c r="H91" s="57"/>
      <c r="I91" s="57"/>
      <c r="J91" s="57"/>
      <c r="K91" s="57"/>
      <c r="L91" s="57"/>
      <c r="M91" s="57" t="str">
        <f t="shared" si="13"/>
        <v/>
      </c>
      <c r="N91" s="57">
        <v>2</v>
      </c>
      <c r="O91" s="46" t="s">
        <v>55</v>
      </c>
      <c r="P91" s="57">
        <v>3951.97</v>
      </c>
      <c r="Q91" s="57">
        <v>35.164245999999999</v>
      </c>
      <c r="R91" s="57">
        <v>-123.01836900000001</v>
      </c>
      <c r="S91" s="66">
        <v>39870.768229166664</v>
      </c>
      <c r="T91" s="67">
        <f t="shared" si="14"/>
        <v>39870.768229166664</v>
      </c>
      <c r="U91" s="6" t="str">
        <f t="shared" si="15"/>
        <v>Feb-09</v>
      </c>
      <c r="V91" s="6" t="str">
        <f t="shared" si="16"/>
        <v>2009</v>
      </c>
      <c r="W91" s="10" t="s">
        <v>25</v>
      </c>
      <c r="X91" s="10" t="s">
        <v>32</v>
      </c>
      <c r="Y91" s="10" t="s">
        <v>56</v>
      </c>
      <c r="Z91" s="10"/>
      <c r="AA91" s="10"/>
      <c r="AB91" s="10"/>
      <c r="AC91" s="10"/>
      <c r="AD91" s="57" t="s">
        <v>322</v>
      </c>
      <c r="AE91" s="57" t="s">
        <v>319</v>
      </c>
      <c r="AF91" s="57" t="s">
        <v>42</v>
      </c>
      <c r="AG91" s="57">
        <v>8</v>
      </c>
      <c r="AH91" s="57">
        <v>4128700</v>
      </c>
      <c r="AI91" s="57" t="s">
        <v>211</v>
      </c>
      <c r="AJ91" s="57">
        <f t="shared" si="17"/>
        <v>0</v>
      </c>
      <c r="AK91" s="89">
        <f t="shared" si="18"/>
        <v>5.8634259259259254E-2</v>
      </c>
      <c r="AL91" s="90" t="e">
        <f>VLOOKUP(AG91,#REF!,2,FALSE)</f>
        <v>#REF!</v>
      </c>
      <c r="AM91" s="90" t="e">
        <f>VLOOKUP(AG91,#REF!,3,FALSE)</f>
        <v>#REF!</v>
      </c>
      <c r="AN91" s="89" t="e">
        <f t="shared" ca="1" si="19"/>
        <v>#REF!</v>
      </c>
      <c r="AO91" s="89" t="e">
        <f t="shared" ca="1" si="20"/>
        <v>#REF!</v>
      </c>
      <c r="AP91" s="57" t="e">
        <f t="shared" ca="1" si="22"/>
        <v>#REF!</v>
      </c>
      <c r="AQ91" s="32" t="e">
        <f>VLOOKUP(U91,#REF!,3,FALSE)</f>
        <v>#REF!</v>
      </c>
      <c r="AR91" s="57" t="e">
        <f t="shared" ca="1" si="21"/>
        <v>#REF!</v>
      </c>
      <c r="AS91" s="6" t="e">
        <f>VLOOKUP(V91,#REF!,3)</f>
        <v>#REF!</v>
      </c>
      <c r="AT91" s="6" t="e">
        <f>VLOOKUP(U91,#REF!,2)</f>
        <v>#REF!</v>
      </c>
      <c r="AU91" s="6" t="e">
        <f>VLOOKUP(V91,#REF!,2)</f>
        <v>#REF!</v>
      </c>
      <c r="AV91" s="6" t="str">
        <f t="shared" si="23"/>
        <v/>
      </c>
      <c r="AW91" s="6" t="str">
        <f t="shared" si="24"/>
        <v/>
      </c>
      <c r="AX91" s="6" t="e">
        <f>VLOOKUP(U91,#REF!,4)</f>
        <v>#REF!</v>
      </c>
      <c r="AY91" s="6" t="e">
        <f>VLOOKUP(V91,#REF!,4)</f>
        <v>#REF!</v>
      </c>
    </row>
    <row r="92" spans="1:155" s="6" customFormat="1">
      <c r="A92" s="53" t="s">
        <v>150</v>
      </c>
      <c r="B92" s="14" t="s">
        <v>539</v>
      </c>
      <c r="C92" s="97">
        <v>5</v>
      </c>
      <c r="D92" s="97" t="s">
        <v>535</v>
      </c>
      <c r="E92" s="57"/>
      <c r="F92" s="57"/>
      <c r="G92" s="57"/>
      <c r="H92" s="57"/>
      <c r="I92" s="57"/>
      <c r="J92" s="57"/>
      <c r="K92" s="57"/>
      <c r="L92" s="57"/>
      <c r="M92" s="57" t="str">
        <f t="shared" si="13"/>
        <v/>
      </c>
      <c r="N92" s="71">
        <v>2</v>
      </c>
      <c r="O92" s="46" t="s">
        <v>27</v>
      </c>
      <c r="P92" s="57">
        <v>3951.97</v>
      </c>
      <c r="Q92" s="57">
        <v>35.164245999999999</v>
      </c>
      <c r="R92" s="57">
        <v>-123.01836900000001</v>
      </c>
      <c r="S92" s="66">
        <v>39870.768229166664</v>
      </c>
      <c r="T92" s="67">
        <f t="shared" si="14"/>
        <v>39870.768229166664</v>
      </c>
      <c r="U92" s="6" t="str">
        <f t="shared" si="15"/>
        <v>Feb-09</v>
      </c>
      <c r="V92" s="6" t="str">
        <f t="shared" si="16"/>
        <v>2009</v>
      </c>
      <c r="W92" s="10" t="s">
        <v>25</v>
      </c>
      <c r="X92" s="10" t="s">
        <v>27</v>
      </c>
      <c r="Y92" s="10"/>
      <c r="Z92" s="10"/>
      <c r="AA92" s="10"/>
      <c r="AB92" s="10"/>
      <c r="AC92" s="10"/>
      <c r="AD92" s="57" t="s">
        <v>322</v>
      </c>
      <c r="AE92" s="57" t="s">
        <v>319</v>
      </c>
      <c r="AF92" s="57" t="s">
        <v>42</v>
      </c>
      <c r="AG92" s="57">
        <v>8</v>
      </c>
      <c r="AH92" s="57">
        <v>4128699</v>
      </c>
      <c r="AI92" s="57" t="s">
        <v>211</v>
      </c>
      <c r="AJ92" s="57">
        <f t="shared" si="17"/>
        <v>0</v>
      </c>
      <c r="AK92" s="89">
        <f t="shared" si="18"/>
        <v>5.8634259259259254E-2</v>
      </c>
      <c r="AL92" s="90" t="e">
        <f>VLOOKUP(AG92,#REF!,2,FALSE)</f>
        <v>#REF!</v>
      </c>
      <c r="AM92" s="90" t="e">
        <f>VLOOKUP(AG92,#REF!,3,FALSE)</f>
        <v>#REF!</v>
      </c>
      <c r="AN92" s="89" t="e">
        <f t="shared" ca="1" si="19"/>
        <v>#REF!</v>
      </c>
      <c r="AO92" s="89" t="e">
        <f t="shared" ca="1" si="20"/>
        <v>#REF!</v>
      </c>
      <c r="AP92" s="57" t="e">
        <f t="shared" ca="1" si="22"/>
        <v>#REF!</v>
      </c>
      <c r="AQ92" s="32" t="e">
        <f>VLOOKUP(U92,#REF!,3,FALSE)</f>
        <v>#REF!</v>
      </c>
      <c r="AR92" s="57" t="e">
        <f t="shared" ca="1" si="21"/>
        <v>#REF!</v>
      </c>
      <c r="AS92" s="6" t="e">
        <f>VLOOKUP(V92,#REF!,3)</f>
        <v>#REF!</v>
      </c>
      <c r="AT92" s="6" t="e">
        <f>VLOOKUP(U92,#REF!,2)</f>
        <v>#REF!</v>
      </c>
      <c r="AU92" s="6" t="e">
        <f>VLOOKUP(V92,#REF!,2)</f>
        <v>#REF!</v>
      </c>
      <c r="AV92" s="6" t="str">
        <f t="shared" si="23"/>
        <v/>
      </c>
      <c r="AW92" s="6" t="str">
        <f t="shared" si="24"/>
        <v/>
      </c>
      <c r="AX92" s="6" t="e">
        <f>VLOOKUP(U92,#REF!,4)</f>
        <v>#REF!</v>
      </c>
      <c r="AY92" s="6" t="e">
        <f>VLOOKUP(V92,#REF!,4)</f>
        <v>#REF!</v>
      </c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</row>
    <row r="93" spans="1:155" s="42" customFormat="1" ht="13.5" customHeight="1">
      <c r="A93" s="53" t="s">
        <v>324</v>
      </c>
      <c r="B93" s="14" t="s">
        <v>540</v>
      </c>
      <c r="C93" s="97">
        <v>4</v>
      </c>
      <c r="D93" s="97" t="s">
        <v>535</v>
      </c>
      <c r="E93" s="57"/>
      <c r="F93" s="57"/>
      <c r="G93" s="57"/>
      <c r="H93" s="57"/>
      <c r="I93" s="57"/>
      <c r="J93" s="57"/>
      <c r="K93" s="57"/>
      <c r="L93" s="57"/>
      <c r="M93" s="57" t="str">
        <f t="shared" si="13"/>
        <v/>
      </c>
      <c r="N93" s="57">
        <v>2</v>
      </c>
      <c r="O93" s="46" t="s">
        <v>73</v>
      </c>
      <c r="P93" s="57">
        <v>3951.97</v>
      </c>
      <c r="Q93" s="57">
        <v>35.164245999999999</v>
      </c>
      <c r="R93" s="57">
        <v>-123.01836900000001</v>
      </c>
      <c r="S93" s="66">
        <v>39870.768229166664</v>
      </c>
      <c r="T93" s="67">
        <f t="shared" si="14"/>
        <v>39870.768229166664</v>
      </c>
      <c r="U93" s="6" t="str">
        <f t="shared" si="15"/>
        <v>Feb-09</v>
      </c>
      <c r="V93" s="6" t="str">
        <f t="shared" si="16"/>
        <v>2009</v>
      </c>
      <c r="W93" s="10" t="s">
        <v>25</v>
      </c>
      <c r="X93" s="10" t="s">
        <v>27</v>
      </c>
      <c r="Y93" s="10" t="s">
        <v>74</v>
      </c>
      <c r="Z93" s="10" t="s">
        <v>76</v>
      </c>
      <c r="AA93" s="10" t="s">
        <v>75</v>
      </c>
      <c r="AB93" s="10"/>
      <c r="AC93" s="10" t="s">
        <v>73</v>
      </c>
      <c r="AD93" s="57" t="s">
        <v>322</v>
      </c>
      <c r="AE93" s="57" t="s">
        <v>319</v>
      </c>
      <c r="AF93" s="57" t="s">
        <v>42</v>
      </c>
      <c r="AG93" s="57">
        <v>8</v>
      </c>
      <c r="AH93" s="57">
        <v>2953694</v>
      </c>
      <c r="AI93" s="57" t="s">
        <v>211</v>
      </c>
      <c r="AJ93" s="57">
        <f t="shared" si="17"/>
        <v>0</v>
      </c>
      <c r="AK93" s="89">
        <f t="shared" si="18"/>
        <v>5.8634259259259254E-2</v>
      </c>
      <c r="AL93" s="90" t="e">
        <f>VLOOKUP(AG93,#REF!,2,FALSE)</f>
        <v>#REF!</v>
      </c>
      <c r="AM93" s="90" t="e">
        <f>VLOOKUP(AG93,#REF!,3,FALSE)</f>
        <v>#REF!</v>
      </c>
      <c r="AN93" s="89" t="e">
        <f t="shared" ca="1" si="19"/>
        <v>#REF!</v>
      </c>
      <c r="AO93" s="89" t="e">
        <f t="shared" ca="1" si="20"/>
        <v>#REF!</v>
      </c>
      <c r="AP93" s="57" t="e">
        <f t="shared" ca="1" si="22"/>
        <v>#REF!</v>
      </c>
      <c r="AQ93" s="32" t="e">
        <f>VLOOKUP(U93,#REF!,3,FALSE)</f>
        <v>#REF!</v>
      </c>
      <c r="AR93" s="57" t="e">
        <f t="shared" ca="1" si="21"/>
        <v>#REF!</v>
      </c>
      <c r="AS93" s="6" t="e">
        <f>VLOOKUP(V93,#REF!,3)</f>
        <v>#REF!</v>
      </c>
      <c r="AT93" s="6" t="e">
        <f>VLOOKUP(U93,#REF!,2)</f>
        <v>#REF!</v>
      </c>
      <c r="AU93" s="6" t="e">
        <f>VLOOKUP(V93,#REF!,2)</f>
        <v>#REF!</v>
      </c>
      <c r="AV93" s="6" t="str">
        <f t="shared" si="23"/>
        <v/>
      </c>
      <c r="AW93" s="6" t="str">
        <f t="shared" si="24"/>
        <v/>
      </c>
      <c r="AX93" s="6" t="e">
        <f>VLOOKUP(U93,#REF!,4)</f>
        <v>#REF!</v>
      </c>
      <c r="AY93" s="6" t="e">
        <f>VLOOKUP(V93,#REF!,4)</f>
        <v>#REF!</v>
      </c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</row>
    <row r="94" spans="1:155" s="30" customFormat="1">
      <c r="A94" s="54" t="s">
        <v>323</v>
      </c>
      <c r="B94" s="98"/>
      <c r="C94" s="99">
        <v>1</v>
      </c>
      <c r="D94" s="99"/>
      <c r="E94" s="68" t="s">
        <v>534</v>
      </c>
      <c r="F94" s="68" t="s">
        <v>534</v>
      </c>
      <c r="G94" s="68" t="s">
        <v>531</v>
      </c>
      <c r="H94" s="68">
        <v>0</v>
      </c>
      <c r="I94" s="68" t="s">
        <v>535</v>
      </c>
      <c r="J94" s="68" t="s">
        <v>534</v>
      </c>
      <c r="K94" s="68">
        <v>7</v>
      </c>
      <c r="L94" s="68">
        <v>0.12815584991964135</v>
      </c>
      <c r="M94" s="68">
        <f t="shared" si="13"/>
        <v>0.26792871872577523</v>
      </c>
      <c r="N94" s="68">
        <v>2</v>
      </c>
      <c r="O94" s="47" t="s">
        <v>77</v>
      </c>
      <c r="P94" s="68">
        <v>3951.97</v>
      </c>
      <c r="Q94" s="68">
        <v>35.164245999999999</v>
      </c>
      <c r="R94" s="68">
        <v>-123.01836900000001</v>
      </c>
      <c r="S94" s="69">
        <v>39870.768229166664</v>
      </c>
      <c r="T94" s="70">
        <f t="shared" si="14"/>
        <v>39870.768229166664</v>
      </c>
      <c r="U94" s="4" t="str">
        <f t="shared" si="15"/>
        <v>Feb-09</v>
      </c>
      <c r="V94" s="4" t="str">
        <f t="shared" si="16"/>
        <v>2009</v>
      </c>
      <c r="W94" s="12" t="s">
        <v>25</v>
      </c>
      <c r="X94" s="12" t="s">
        <v>65</v>
      </c>
      <c r="Y94" s="12" t="s">
        <v>64</v>
      </c>
      <c r="Z94" s="12" t="s">
        <v>79</v>
      </c>
      <c r="AA94" s="12" t="s">
        <v>78</v>
      </c>
      <c r="AB94" s="12" t="s">
        <v>77</v>
      </c>
      <c r="AC94" s="12"/>
      <c r="AD94" s="68" t="s">
        <v>322</v>
      </c>
      <c r="AE94" s="68" t="s">
        <v>319</v>
      </c>
      <c r="AF94" s="68" t="s">
        <v>42</v>
      </c>
      <c r="AG94" s="68">
        <v>8</v>
      </c>
      <c r="AH94" s="68">
        <v>4123803</v>
      </c>
      <c r="AI94" s="68" t="s">
        <v>211</v>
      </c>
      <c r="AJ94" s="68">
        <f t="shared" si="17"/>
        <v>1</v>
      </c>
      <c r="AK94" s="100">
        <f t="shared" si="18"/>
        <v>5.8634259259259254E-2</v>
      </c>
      <c r="AL94" s="101" t="e">
        <f>VLOOKUP(AG94,#REF!,2,FALSE)</f>
        <v>#REF!</v>
      </c>
      <c r="AM94" s="101" t="e">
        <f>VLOOKUP(AG94,#REF!,3,FALSE)</f>
        <v>#REF!</v>
      </c>
      <c r="AN94" s="100" t="e">
        <f t="shared" ca="1" si="19"/>
        <v>#REF!</v>
      </c>
      <c r="AO94" s="100" t="e">
        <f t="shared" ca="1" si="20"/>
        <v>#REF!</v>
      </c>
      <c r="AP94" s="68" t="e">
        <f t="shared" ca="1" si="22"/>
        <v>#REF!</v>
      </c>
      <c r="AQ94" s="36" t="e">
        <f>VLOOKUP(U94,#REF!,3,FALSE)</f>
        <v>#REF!</v>
      </c>
      <c r="AR94" s="68" t="e">
        <f t="shared" ca="1" si="21"/>
        <v>#REF!</v>
      </c>
      <c r="AS94" s="6" t="e">
        <f>VLOOKUP(V94,#REF!,3)</f>
        <v>#REF!</v>
      </c>
      <c r="AT94" s="6" t="e">
        <f>VLOOKUP(U94,#REF!,2)</f>
        <v>#REF!</v>
      </c>
      <c r="AU94" s="6" t="e">
        <f>VLOOKUP(V94,#REF!,2)</f>
        <v>#REF!</v>
      </c>
      <c r="AV94" s="6" t="e">
        <f t="shared" si="23"/>
        <v>#REF!</v>
      </c>
      <c r="AW94" s="6" t="e">
        <f t="shared" si="24"/>
        <v>#REF!</v>
      </c>
      <c r="AX94" s="6" t="e">
        <f>VLOOKUP(U94,#REF!,4)</f>
        <v>#REF!</v>
      </c>
      <c r="AY94" s="6" t="e">
        <f>VLOOKUP(V94,#REF!,4)</f>
        <v>#REF!</v>
      </c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42"/>
      <c r="EW94" s="42"/>
      <c r="EX94" s="42"/>
      <c r="EY94" s="42"/>
    </row>
    <row r="95" spans="1:155" s="6" customFormat="1">
      <c r="A95" s="53" t="s">
        <v>162</v>
      </c>
      <c r="B95" s="14" t="s">
        <v>539</v>
      </c>
      <c r="C95" s="97">
        <v>3</v>
      </c>
      <c r="D95" s="97" t="s">
        <v>535</v>
      </c>
      <c r="E95" s="57"/>
      <c r="F95" s="57"/>
      <c r="G95" s="57"/>
      <c r="H95" s="57"/>
      <c r="I95" s="57"/>
      <c r="J95" s="57"/>
      <c r="K95" s="57"/>
      <c r="L95" s="57"/>
      <c r="M95" s="57" t="str">
        <f t="shared" si="13"/>
        <v/>
      </c>
      <c r="N95" s="57">
        <v>2</v>
      </c>
      <c r="O95" s="46" t="s">
        <v>73</v>
      </c>
      <c r="P95" s="57">
        <v>3951.97</v>
      </c>
      <c r="Q95" s="57">
        <v>35.164245999999999</v>
      </c>
      <c r="R95" s="57">
        <v>-123.01836900000001</v>
      </c>
      <c r="S95" s="66">
        <v>39870.768229166664</v>
      </c>
      <c r="T95" s="67">
        <f t="shared" si="14"/>
        <v>39870.768229166664</v>
      </c>
      <c r="U95" s="6" t="str">
        <f t="shared" si="15"/>
        <v>Feb-09</v>
      </c>
      <c r="V95" s="6" t="str">
        <f t="shared" si="16"/>
        <v>2009</v>
      </c>
      <c r="W95" s="10" t="s">
        <v>25</v>
      </c>
      <c r="X95" s="10" t="s">
        <v>27</v>
      </c>
      <c r="Y95" s="10" t="s">
        <v>74</v>
      </c>
      <c r="Z95" s="10" t="s">
        <v>76</v>
      </c>
      <c r="AA95" s="10" t="s">
        <v>75</v>
      </c>
      <c r="AB95" s="10"/>
      <c r="AC95" s="10" t="s">
        <v>73</v>
      </c>
      <c r="AD95" s="57" t="s">
        <v>320</v>
      </c>
      <c r="AE95" s="57" t="s">
        <v>319</v>
      </c>
      <c r="AF95" s="57" t="s">
        <v>42</v>
      </c>
      <c r="AG95" s="57">
        <v>8</v>
      </c>
      <c r="AH95" s="57">
        <v>4129663</v>
      </c>
      <c r="AI95" s="57" t="s">
        <v>211</v>
      </c>
      <c r="AJ95" s="57">
        <f t="shared" si="17"/>
        <v>0</v>
      </c>
      <c r="AK95" s="89">
        <f t="shared" si="18"/>
        <v>5.8680555555555548E-2</v>
      </c>
      <c r="AL95" s="90" t="e">
        <f>VLOOKUP(AG95,#REF!,2,FALSE)</f>
        <v>#REF!</v>
      </c>
      <c r="AM95" s="90" t="e">
        <f>VLOOKUP(AG95,#REF!,3,FALSE)</f>
        <v>#REF!</v>
      </c>
      <c r="AN95" s="89" t="e">
        <f t="shared" ca="1" si="19"/>
        <v>#REF!</v>
      </c>
      <c r="AO95" s="89" t="e">
        <f t="shared" ca="1" si="20"/>
        <v>#REF!</v>
      </c>
      <c r="AP95" s="57" t="e">
        <f t="shared" ca="1" si="22"/>
        <v>#REF!</v>
      </c>
      <c r="AQ95" s="32" t="e">
        <f>VLOOKUP(U95,#REF!,3,FALSE)</f>
        <v>#REF!</v>
      </c>
      <c r="AR95" s="57" t="e">
        <f t="shared" ca="1" si="21"/>
        <v>#REF!</v>
      </c>
      <c r="AS95" s="6" t="e">
        <f>VLOOKUP(V95,#REF!,3)</f>
        <v>#REF!</v>
      </c>
      <c r="AT95" s="6" t="e">
        <f>VLOOKUP(U95,#REF!,2)</f>
        <v>#REF!</v>
      </c>
      <c r="AU95" s="6" t="e">
        <f>VLOOKUP(V95,#REF!,2)</f>
        <v>#REF!</v>
      </c>
      <c r="AV95" s="6" t="str">
        <f t="shared" si="23"/>
        <v/>
      </c>
      <c r="AW95" s="6" t="str">
        <f t="shared" si="24"/>
        <v/>
      </c>
      <c r="AX95" s="6" t="e">
        <f>VLOOKUP(U95,#REF!,4)</f>
        <v>#REF!</v>
      </c>
      <c r="AY95" s="6" t="e">
        <f>VLOOKUP(V95,#REF!,4)</f>
        <v>#REF!</v>
      </c>
    </row>
    <row r="96" spans="1:155" s="6" customFormat="1">
      <c r="A96" s="53" t="s">
        <v>137</v>
      </c>
      <c r="B96" s="14" t="s">
        <v>539</v>
      </c>
      <c r="C96" s="97">
        <v>2</v>
      </c>
      <c r="D96" s="97" t="s">
        <v>543</v>
      </c>
      <c r="E96" s="57"/>
      <c r="F96" s="57"/>
      <c r="G96" s="57"/>
      <c r="H96" s="57"/>
      <c r="I96" s="57"/>
      <c r="J96" s="57"/>
      <c r="K96" s="57"/>
      <c r="L96" s="57"/>
      <c r="M96" s="57" t="str">
        <f t="shared" si="13"/>
        <v/>
      </c>
      <c r="N96" s="57">
        <v>2</v>
      </c>
      <c r="O96" s="46" t="s">
        <v>43</v>
      </c>
      <c r="P96" s="57">
        <v>3951.97</v>
      </c>
      <c r="Q96" s="57">
        <v>35.164245999999999</v>
      </c>
      <c r="R96" s="57">
        <v>-123.01836900000001</v>
      </c>
      <c r="S96" s="66">
        <v>39870.768229166664</v>
      </c>
      <c r="T96" s="67">
        <f t="shared" si="14"/>
        <v>39870.768229166664</v>
      </c>
      <c r="U96" s="6" t="str">
        <f t="shared" si="15"/>
        <v>Feb-09</v>
      </c>
      <c r="V96" s="6" t="str">
        <f t="shared" si="16"/>
        <v>2009</v>
      </c>
      <c r="W96" s="10" t="s">
        <v>25</v>
      </c>
      <c r="X96" s="10" t="s">
        <v>27</v>
      </c>
      <c r="Y96" s="10" t="s">
        <v>22</v>
      </c>
      <c r="Z96" s="10" t="s">
        <v>44</v>
      </c>
      <c r="AA96" s="10" t="s">
        <v>43</v>
      </c>
      <c r="AB96" s="10"/>
      <c r="AC96" s="10"/>
      <c r="AD96" s="57" t="s">
        <v>320</v>
      </c>
      <c r="AE96" s="57" t="s">
        <v>319</v>
      </c>
      <c r="AF96" s="57" t="s">
        <v>42</v>
      </c>
      <c r="AG96" s="57">
        <v>8</v>
      </c>
      <c r="AH96" s="57">
        <v>4129661</v>
      </c>
      <c r="AI96" s="57" t="s">
        <v>211</v>
      </c>
      <c r="AJ96" s="57">
        <f t="shared" si="17"/>
        <v>0</v>
      </c>
      <c r="AK96" s="89">
        <f t="shared" si="18"/>
        <v>5.8680555555555548E-2</v>
      </c>
      <c r="AL96" s="90" t="e">
        <f>VLOOKUP(AG96,#REF!,2,FALSE)</f>
        <v>#REF!</v>
      </c>
      <c r="AM96" s="90" t="e">
        <f>VLOOKUP(AG96,#REF!,3,FALSE)</f>
        <v>#REF!</v>
      </c>
      <c r="AN96" s="89" t="e">
        <f t="shared" ca="1" si="19"/>
        <v>#REF!</v>
      </c>
      <c r="AO96" s="89" t="e">
        <f t="shared" ca="1" si="20"/>
        <v>#REF!</v>
      </c>
      <c r="AP96" s="57" t="e">
        <f t="shared" ca="1" si="22"/>
        <v>#REF!</v>
      </c>
      <c r="AQ96" s="32" t="e">
        <f>VLOOKUP(U96,#REF!,3,FALSE)</f>
        <v>#REF!</v>
      </c>
      <c r="AR96" s="57" t="e">
        <f t="shared" ca="1" si="21"/>
        <v>#REF!</v>
      </c>
      <c r="AS96" s="6" t="e">
        <f>VLOOKUP(V96,#REF!,3)</f>
        <v>#REF!</v>
      </c>
      <c r="AT96" s="6" t="e">
        <f>VLOOKUP(U96,#REF!,2)</f>
        <v>#REF!</v>
      </c>
      <c r="AU96" s="6" t="e">
        <f>VLOOKUP(V96,#REF!,2)</f>
        <v>#REF!</v>
      </c>
      <c r="AV96" s="6" t="str">
        <f t="shared" si="23"/>
        <v/>
      </c>
      <c r="AW96" s="6" t="str">
        <f t="shared" si="24"/>
        <v/>
      </c>
      <c r="AX96" s="6" t="e">
        <f>VLOOKUP(U96,#REF!,4)</f>
        <v>#REF!</v>
      </c>
      <c r="AY96" s="6" t="e">
        <f>VLOOKUP(V96,#REF!,4)</f>
        <v>#REF!</v>
      </c>
    </row>
    <row r="97" spans="1:155" s="6" customFormat="1">
      <c r="A97" s="53" t="s">
        <v>19</v>
      </c>
      <c r="B97" s="14" t="s">
        <v>539</v>
      </c>
      <c r="C97" s="97">
        <v>1</v>
      </c>
      <c r="D97" s="97" t="s">
        <v>535</v>
      </c>
      <c r="E97" s="57"/>
      <c r="F97" s="57"/>
      <c r="G97" s="57"/>
      <c r="H97" s="57"/>
      <c r="I97" s="57"/>
      <c r="J97" s="57"/>
      <c r="K97" s="57"/>
      <c r="L97" s="57"/>
      <c r="M97" s="57" t="str">
        <f t="shared" si="13"/>
        <v/>
      </c>
      <c r="N97" s="57">
        <v>2</v>
      </c>
      <c r="O97" s="46" t="s">
        <v>22</v>
      </c>
      <c r="P97" s="57">
        <v>3951.97</v>
      </c>
      <c r="Q97" s="57">
        <v>35.164245999999999</v>
      </c>
      <c r="R97" s="57">
        <v>-123.01836900000001</v>
      </c>
      <c r="S97" s="66">
        <v>39870.768229166664</v>
      </c>
      <c r="T97" s="67">
        <f t="shared" si="14"/>
        <v>39870.768229166664</v>
      </c>
      <c r="U97" s="6" t="str">
        <f t="shared" si="15"/>
        <v>Feb-09</v>
      </c>
      <c r="V97" s="6" t="str">
        <f t="shared" si="16"/>
        <v>2009</v>
      </c>
      <c r="W97" s="10" t="s">
        <v>25</v>
      </c>
      <c r="X97" s="10" t="s">
        <v>27</v>
      </c>
      <c r="Y97" s="10" t="s">
        <v>22</v>
      </c>
      <c r="Z97" s="10"/>
      <c r="AA97" s="10"/>
      <c r="AB97" s="10"/>
      <c r="AC97" s="10"/>
      <c r="AD97" s="57" t="s">
        <v>320</v>
      </c>
      <c r="AE97" s="57" t="s">
        <v>319</v>
      </c>
      <c r="AF97" s="57" t="s">
        <v>42</v>
      </c>
      <c r="AG97" s="57">
        <v>8</v>
      </c>
      <c r="AH97" s="57">
        <v>4129667</v>
      </c>
      <c r="AI97" s="57" t="s">
        <v>211</v>
      </c>
      <c r="AJ97" s="57">
        <f t="shared" si="17"/>
        <v>0</v>
      </c>
      <c r="AK97" s="89">
        <f t="shared" si="18"/>
        <v>5.8680555555555548E-2</v>
      </c>
      <c r="AL97" s="90" t="e">
        <f>VLOOKUP(AG97,#REF!,2,FALSE)</f>
        <v>#REF!</v>
      </c>
      <c r="AM97" s="90" t="e">
        <f>VLOOKUP(AG97,#REF!,3,FALSE)</f>
        <v>#REF!</v>
      </c>
      <c r="AN97" s="89" t="e">
        <f t="shared" ca="1" si="19"/>
        <v>#REF!</v>
      </c>
      <c r="AO97" s="89" t="e">
        <f t="shared" ca="1" si="20"/>
        <v>#REF!</v>
      </c>
      <c r="AP97" s="57" t="e">
        <f t="shared" ca="1" si="22"/>
        <v>#REF!</v>
      </c>
      <c r="AQ97" s="32" t="e">
        <f>VLOOKUP(U97,#REF!,3,FALSE)</f>
        <v>#REF!</v>
      </c>
      <c r="AR97" s="57" t="e">
        <f t="shared" ca="1" si="21"/>
        <v>#REF!</v>
      </c>
      <c r="AS97" s="6" t="e">
        <f>VLOOKUP(V97,#REF!,3)</f>
        <v>#REF!</v>
      </c>
      <c r="AT97" s="6" t="e">
        <f>VLOOKUP(U97,#REF!,2)</f>
        <v>#REF!</v>
      </c>
      <c r="AU97" s="6" t="e">
        <f>VLOOKUP(V97,#REF!,2)</f>
        <v>#REF!</v>
      </c>
      <c r="AV97" s="6" t="str">
        <f t="shared" si="23"/>
        <v/>
      </c>
      <c r="AW97" s="6" t="str">
        <f t="shared" si="24"/>
        <v/>
      </c>
      <c r="AX97" s="6" t="e">
        <f>VLOOKUP(U97,#REF!,4)</f>
        <v>#REF!</v>
      </c>
      <c r="AY97" s="6" t="e">
        <f>VLOOKUP(V97,#REF!,4)</f>
        <v>#REF!</v>
      </c>
    </row>
    <row r="98" spans="1:155" s="6" customFormat="1">
      <c r="A98" s="53" t="s">
        <v>129</v>
      </c>
      <c r="B98" s="14" t="s">
        <v>539</v>
      </c>
      <c r="C98" s="97">
        <v>1</v>
      </c>
      <c r="D98" s="97" t="s">
        <v>535</v>
      </c>
      <c r="E98" s="57"/>
      <c r="F98" s="57"/>
      <c r="G98" s="57"/>
      <c r="H98" s="57"/>
      <c r="I98" s="57"/>
      <c r="J98" s="57"/>
      <c r="K98" s="57"/>
      <c r="L98" s="57"/>
      <c r="M98" s="57" t="str">
        <f t="shared" si="13"/>
        <v/>
      </c>
      <c r="N98" s="71">
        <v>2</v>
      </c>
      <c r="O98" s="46" t="s">
        <v>27</v>
      </c>
      <c r="P98" s="57">
        <v>3951.97</v>
      </c>
      <c r="Q98" s="57">
        <v>35.164245999999999</v>
      </c>
      <c r="R98" s="57">
        <v>-123.01836900000001</v>
      </c>
      <c r="S98" s="66">
        <v>39870.768229166664</v>
      </c>
      <c r="T98" s="67">
        <f t="shared" si="14"/>
        <v>39870.768229166664</v>
      </c>
      <c r="U98" s="6" t="str">
        <f t="shared" si="15"/>
        <v>Feb-09</v>
      </c>
      <c r="V98" s="6" t="str">
        <f t="shared" si="16"/>
        <v>2009</v>
      </c>
      <c r="W98" s="10" t="s">
        <v>25</v>
      </c>
      <c r="X98" s="10" t="s">
        <v>27</v>
      </c>
      <c r="Y98" s="10"/>
      <c r="Z98" s="10"/>
      <c r="AA98" s="10"/>
      <c r="AB98" s="10"/>
      <c r="AC98" s="10"/>
      <c r="AD98" s="57" t="s">
        <v>320</v>
      </c>
      <c r="AE98" s="57" t="s">
        <v>319</v>
      </c>
      <c r="AF98" s="57" t="s">
        <v>42</v>
      </c>
      <c r="AG98" s="57">
        <v>8</v>
      </c>
      <c r="AH98" s="57">
        <v>4129660</v>
      </c>
      <c r="AI98" s="57" t="s">
        <v>211</v>
      </c>
      <c r="AJ98" s="57">
        <f t="shared" si="17"/>
        <v>0</v>
      </c>
      <c r="AK98" s="89">
        <f t="shared" si="18"/>
        <v>5.8680555555555548E-2</v>
      </c>
      <c r="AL98" s="90" t="e">
        <f>VLOOKUP(AG98,#REF!,2,FALSE)</f>
        <v>#REF!</v>
      </c>
      <c r="AM98" s="90" t="e">
        <f>VLOOKUP(AG98,#REF!,3,FALSE)</f>
        <v>#REF!</v>
      </c>
      <c r="AN98" s="89" t="e">
        <f t="shared" ca="1" si="19"/>
        <v>#REF!</v>
      </c>
      <c r="AO98" s="89" t="e">
        <f t="shared" ca="1" si="20"/>
        <v>#REF!</v>
      </c>
      <c r="AP98" s="57" t="e">
        <f t="shared" ca="1" si="22"/>
        <v>#REF!</v>
      </c>
      <c r="AQ98" s="32" t="e">
        <f>VLOOKUP(U98,#REF!,3,FALSE)</f>
        <v>#REF!</v>
      </c>
      <c r="AR98" s="57" t="e">
        <f t="shared" ca="1" si="21"/>
        <v>#REF!</v>
      </c>
      <c r="AS98" s="6" t="e">
        <f>VLOOKUP(V98,#REF!,3)</f>
        <v>#REF!</v>
      </c>
      <c r="AT98" s="6" t="e">
        <f>VLOOKUP(U98,#REF!,2)</f>
        <v>#REF!</v>
      </c>
      <c r="AU98" s="6" t="e">
        <f>VLOOKUP(V98,#REF!,2)</f>
        <v>#REF!</v>
      </c>
      <c r="AV98" s="6" t="str">
        <f t="shared" si="23"/>
        <v/>
      </c>
      <c r="AW98" s="6" t="str">
        <f t="shared" si="24"/>
        <v/>
      </c>
      <c r="AX98" s="6" t="e">
        <f>VLOOKUP(U98,#REF!,4)</f>
        <v>#REF!</v>
      </c>
      <c r="AY98" s="6" t="e">
        <f>VLOOKUP(V98,#REF!,4)</f>
        <v>#REF!</v>
      </c>
    </row>
    <row r="99" spans="1:155" s="6" customFormat="1">
      <c r="A99" s="54" t="s">
        <v>321</v>
      </c>
      <c r="B99" s="98"/>
      <c r="C99" s="99">
        <v>1</v>
      </c>
      <c r="D99" s="99"/>
      <c r="E99" s="68" t="s">
        <v>534</v>
      </c>
      <c r="F99" s="68" t="s">
        <v>534</v>
      </c>
      <c r="G99" s="68" t="s">
        <v>531</v>
      </c>
      <c r="H99" s="68">
        <v>0</v>
      </c>
      <c r="I99" s="68" t="s">
        <v>535</v>
      </c>
      <c r="J99" s="68" t="s">
        <v>534</v>
      </c>
      <c r="K99" s="68">
        <v>7</v>
      </c>
      <c r="L99" s="68">
        <v>0.13977286880613388</v>
      </c>
      <c r="M99" s="68">
        <f t="shared" si="13"/>
        <v>0.26792871872577523</v>
      </c>
      <c r="N99" s="68">
        <v>2</v>
      </c>
      <c r="O99" s="47" t="s">
        <v>77</v>
      </c>
      <c r="P99" s="68">
        <v>3951.97</v>
      </c>
      <c r="Q99" s="68">
        <v>35.164245999999999</v>
      </c>
      <c r="R99" s="68">
        <v>-123.01836900000001</v>
      </c>
      <c r="S99" s="69">
        <v>39870.768229166664</v>
      </c>
      <c r="T99" s="70">
        <f t="shared" si="14"/>
        <v>39870.768229166664</v>
      </c>
      <c r="U99" s="4" t="str">
        <f t="shared" si="15"/>
        <v>Feb-09</v>
      </c>
      <c r="V99" s="4" t="str">
        <f t="shared" si="16"/>
        <v>2009</v>
      </c>
      <c r="W99" s="12" t="s">
        <v>25</v>
      </c>
      <c r="X99" s="12" t="s">
        <v>65</v>
      </c>
      <c r="Y99" s="12" t="s">
        <v>64</v>
      </c>
      <c r="Z99" s="12" t="s">
        <v>79</v>
      </c>
      <c r="AA99" s="12" t="s">
        <v>78</v>
      </c>
      <c r="AB99" s="12" t="s">
        <v>77</v>
      </c>
      <c r="AC99" s="12"/>
      <c r="AD99" s="68" t="s">
        <v>320</v>
      </c>
      <c r="AE99" s="68" t="s">
        <v>319</v>
      </c>
      <c r="AF99" s="68" t="s">
        <v>42</v>
      </c>
      <c r="AG99" s="68">
        <v>8</v>
      </c>
      <c r="AH99" s="68">
        <v>4123804</v>
      </c>
      <c r="AI99" s="68" t="s">
        <v>211</v>
      </c>
      <c r="AJ99" s="68">
        <f t="shared" si="17"/>
        <v>1</v>
      </c>
      <c r="AK99" s="100">
        <f t="shared" si="18"/>
        <v>5.8680555555555548E-2</v>
      </c>
      <c r="AL99" s="101" t="e">
        <f>VLOOKUP(AG99,#REF!,2,FALSE)</f>
        <v>#REF!</v>
      </c>
      <c r="AM99" s="101" t="e">
        <f>VLOOKUP(AG99,#REF!,3,FALSE)</f>
        <v>#REF!</v>
      </c>
      <c r="AN99" s="100" t="e">
        <f t="shared" ca="1" si="19"/>
        <v>#REF!</v>
      </c>
      <c r="AO99" s="100" t="e">
        <f t="shared" ca="1" si="20"/>
        <v>#REF!</v>
      </c>
      <c r="AP99" s="68" t="e">
        <f t="shared" ref="AP99:AP130" ca="1" si="25">IF(AND(AK99&gt;=AN99,AK99&lt;=AO99),VLOOKUP(AK99,INDIRECT("BibliTrans!$AH$"&amp;AL99&amp;":$AJ$"&amp;AM99),3,TRUE),#N/A)</f>
        <v>#REF!</v>
      </c>
      <c r="AQ99" s="36" t="e">
        <f>VLOOKUP(U99,#REF!,3,FALSE)</f>
        <v>#REF!</v>
      </c>
      <c r="AR99" s="68" t="e">
        <f t="shared" ca="1" si="21"/>
        <v>#REF!</v>
      </c>
      <c r="AS99" s="6" t="e">
        <f>VLOOKUP(V99,#REF!,3)</f>
        <v>#REF!</v>
      </c>
      <c r="AT99" s="6" t="e">
        <f>VLOOKUP(U99,#REF!,2)</f>
        <v>#REF!</v>
      </c>
      <c r="AU99" s="6" t="e">
        <f>VLOOKUP(V99,#REF!,2)</f>
        <v>#REF!</v>
      </c>
      <c r="AV99" s="6" t="e">
        <f t="shared" si="23"/>
        <v>#REF!</v>
      </c>
      <c r="AW99" s="6" t="e">
        <f t="shared" si="24"/>
        <v>#REF!</v>
      </c>
      <c r="AX99" s="6" t="e">
        <f>VLOOKUP(U99,#REF!,4)</f>
        <v>#REF!</v>
      </c>
      <c r="AY99" s="6" t="e">
        <f>VLOOKUP(V99,#REF!,4)</f>
        <v>#REF!</v>
      </c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</row>
    <row r="100" spans="1:155" s="6" customFormat="1">
      <c r="A100" s="54" t="s">
        <v>241</v>
      </c>
      <c r="B100" s="98"/>
      <c r="C100" s="99">
        <v>1</v>
      </c>
      <c r="D100" s="99"/>
      <c r="E100" s="68" t="s">
        <v>531</v>
      </c>
      <c r="F100" s="68" t="s">
        <v>534</v>
      </c>
      <c r="G100" s="68" t="s">
        <v>534</v>
      </c>
      <c r="H100" s="68">
        <v>2</v>
      </c>
      <c r="I100" s="68" t="s">
        <v>532</v>
      </c>
      <c r="J100" s="68" t="s">
        <v>534</v>
      </c>
      <c r="K100" s="68">
        <v>19</v>
      </c>
      <c r="L100" s="68">
        <v>4.0257771200041391E-2</v>
      </c>
      <c r="M100" s="68">
        <f t="shared" si="13"/>
        <v>0.20667303760103922</v>
      </c>
      <c r="N100" s="68">
        <v>4</v>
      </c>
      <c r="O100" s="47" t="s">
        <v>77</v>
      </c>
      <c r="P100" s="68">
        <v>3950.07</v>
      </c>
      <c r="Q100" s="68">
        <v>35.167231999999998</v>
      </c>
      <c r="R100" s="68">
        <v>-123.02023699999999</v>
      </c>
      <c r="S100" s="69">
        <v>39870.795034722221</v>
      </c>
      <c r="T100" s="70">
        <f t="shared" si="14"/>
        <v>39870.795034722221</v>
      </c>
      <c r="U100" s="4" t="str">
        <f t="shared" si="15"/>
        <v>Feb-09</v>
      </c>
      <c r="V100" s="4" t="str">
        <f t="shared" si="16"/>
        <v>2009</v>
      </c>
      <c r="W100" s="12" t="s">
        <v>25</v>
      </c>
      <c r="X100" s="12" t="s">
        <v>65</v>
      </c>
      <c r="Y100" s="12" t="s">
        <v>64</v>
      </c>
      <c r="Z100" s="12" t="s">
        <v>79</v>
      </c>
      <c r="AA100" s="12" t="s">
        <v>78</v>
      </c>
      <c r="AB100" s="12" t="s">
        <v>77</v>
      </c>
      <c r="AC100" s="12"/>
      <c r="AD100" s="68" t="s">
        <v>238</v>
      </c>
      <c r="AE100" s="68" t="s">
        <v>236</v>
      </c>
      <c r="AF100" s="68" t="s">
        <v>42</v>
      </c>
      <c r="AG100" s="68">
        <v>8</v>
      </c>
      <c r="AH100" s="68">
        <v>4129675</v>
      </c>
      <c r="AI100" s="68" t="s">
        <v>211</v>
      </c>
      <c r="AJ100" s="68">
        <f t="shared" si="17"/>
        <v>1</v>
      </c>
      <c r="AK100" s="100">
        <f t="shared" si="18"/>
        <v>9.0324074074074071E-2</v>
      </c>
      <c r="AL100" s="101" t="e">
        <f>VLOOKUP(AG100,#REF!,2,FALSE)</f>
        <v>#REF!</v>
      </c>
      <c r="AM100" s="101" t="e">
        <f>VLOOKUP(AG100,#REF!,3,FALSE)</f>
        <v>#REF!</v>
      </c>
      <c r="AN100" s="100" t="e">
        <f t="shared" ca="1" si="19"/>
        <v>#REF!</v>
      </c>
      <c r="AO100" s="100" t="e">
        <f t="shared" ca="1" si="20"/>
        <v>#REF!</v>
      </c>
      <c r="AP100" s="68" t="e">
        <f t="shared" ca="1" si="25"/>
        <v>#REF!</v>
      </c>
      <c r="AQ100" s="36" t="e">
        <f>VLOOKUP(U100,#REF!,3,FALSE)</f>
        <v>#REF!</v>
      </c>
      <c r="AR100" s="68" t="e">
        <f t="shared" ca="1" si="21"/>
        <v>#REF!</v>
      </c>
      <c r="AS100" s="6" t="e">
        <f>VLOOKUP(V100,#REF!,3)</f>
        <v>#REF!</v>
      </c>
      <c r="AT100" s="6" t="e">
        <f>VLOOKUP(U100,#REF!,2)</f>
        <v>#REF!</v>
      </c>
      <c r="AU100" s="6" t="e">
        <f>VLOOKUP(V100,#REF!,2)</f>
        <v>#REF!</v>
      </c>
      <c r="AV100" s="6" t="e">
        <f t="shared" si="23"/>
        <v>#REF!</v>
      </c>
      <c r="AW100" s="6" t="e">
        <f t="shared" si="24"/>
        <v>#REF!</v>
      </c>
      <c r="AX100" s="6" t="e">
        <f>VLOOKUP(U100,#REF!,4)</f>
        <v>#REF!</v>
      </c>
      <c r="AY100" s="6" t="e">
        <f>VLOOKUP(V100,#REF!,4)</f>
        <v>#REF!</v>
      </c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</row>
    <row r="101" spans="1:155" s="6" customFormat="1">
      <c r="A101" s="54" t="s">
        <v>240</v>
      </c>
      <c r="B101" s="98"/>
      <c r="C101" s="99">
        <v>1</v>
      </c>
      <c r="D101" s="99"/>
      <c r="E101" s="68" t="s">
        <v>531</v>
      </c>
      <c r="F101" s="68" t="s">
        <v>534</v>
      </c>
      <c r="G101" s="68" t="s">
        <v>534</v>
      </c>
      <c r="H101" s="68">
        <v>2</v>
      </c>
      <c r="I101" s="68" t="s">
        <v>532</v>
      </c>
      <c r="J101" s="68" t="s">
        <v>534</v>
      </c>
      <c r="K101" s="68">
        <v>19</v>
      </c>
      <c r="L101" s="68">
        <v>5.2172319398074173E-2</v>
      </c>
      <c r="M101" s="68">
        <f t="shared" si="13"/>
        <v>0.20667303760103922</v>
      </c>
      <c r="N101" s="68">
        <v>4</v>
      </c>
      <c r="O101" s="47" t="s">
        <v>77</v>
      </c>
      <c r="P101" s="68">
        <v>3950.07</v>
      </c>
      <c r="Q101" s="68">
        <v>35.167231999999998</v>
      </c>
      <c r="R101" s="68">
        <v>-123.02023699999999</v>
      </c>
      <c r="S101" s="69">
        <v>39870.795034722221</v>
      </c>
      <c r="T101" s="70">
        <f t="shared" si="14"/>
        <v>39870.795034722221</v>
      </c>
      <c r="U101" s="4" t="str">
        <f t="shared" si="15"/>
        <v>Feb-09</v>
      </c>
      <c r="V101" s="4" t="str">
        <f t="shared" si="16"/>
        <v>2009</v>
      </c>
      <c r="W101" s="12" t="s">
        <v>25</v>
      </c>
      <c r="X101" s="12" t="s">
        <v>65</v>
      </c>
      <c r="Y101" s="12" t="s">
        <v>64</v>
      </c>
      <c r="Z101" s="12" t="s">
        <v>79</v>
      </c>
      <c r="AA101" s="12" t="s">
        <v>78</v>
      </c>
      <c r="AB101" s="12" t="s">
        <v>77</v>
      </c>
      <c r="AC101" s="12"/>
      <c r="AD101" s="68" t="s">
        <v>238</v>
      </c>
      <c r="AE101" s="68" t="s">
        <v>236</v>
      </c>
      <c r="AF101" s="68" t="s">
        <v>42</v>
      </c>
      <c r="AG101" s="68">
        <v>8</v>
      </c>
      <c r="AH101" s="68">
        <v>4129678</v>
      </c>
      <c r="AI101" s="68" t="s">
        <v>211</v>
      </c>
      <c r="AJ101" s="68">
        <f t="shared" si="17"/>
        <v>1</v>
      </c>
      <c r="AK101" s="100">
        <f t="shared" si="18"/>
        <v>9.0324074074074071E-2</v>
      </c>
      <c r="AL101" s="101" t="e">
        <f>VLOOKUP(AG101,#REF!,2,FALSE)</f>
        <v>#REF!</v>
      </c>
      <c r="AM101" s="101" t="e">
        <f>VLOOKUP(AG101,#REF!,3,FALSE)</f>
        <v>#REF!</v>
      </c>
      <c r="AN101" s="100" t="e">
        <f t="shared" ca="1" si="19"/>
        <v>#REF!</v>
      </c>
      <c r="AO101" s="100" t="e">
        <f t="shared" ca="1" si="20"/>
        <v>#REF!</v>
      </c>
      <c r="AP101" s="68" t="e">
        <f t="shared" ca="1" si="25"/>
        <v>#REF!</v>
      </c>
      <c r="AQ101" s="36" t="e">
        <f>VLOOKUP(U101,#REF!,3,FALSE)</f>
        <v>#REF!</v>
      </c>
      <c r="AR101" s="68" t="e">
        <f t="shared" ca="1" si="21"/>
        <v>#REF!</v>
      </c>
      <c r="AS101" s="6" t="e">
        <f>VLOOKUP(V101,#REF!,3)</f>
        <v>#REF!</v>
      </c>
      <c r="AT101" s="6" t="e">
        <f>VLOOKUP(U101,#REF!,2)</f>
        <v>#REF!</v>
      </c>
      <c r="AU101" s="6" t="e">
        <f>VLOOKUP(V101,#REF!,2)</f>
        <v>#REF!</v>
      </c>
      <c r="AV101" s="6" t="e">
        <f t="shared" si="23"/>
        <v>#REF!</v>
      </c>
      <c r="AW101" s="6" t="e">
        <f t="shared" si="24"/>
        <v>#REF!</v>
      </c>
      <c r="AX101" s="6" t="e">
        <f>VLOOKUP(U101,#REF!,4)</f>
        <v>#REF!</v>
      </c>
      <c r="AY101" s="6" t="e">
        <f>VLOOKUP(V101,#REF!,4)</f>
        <v>#REF!</v>
      </c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</row>
    <row r="102" spans="1:155" s="6" customFormat="1">
      <c r="A102" s="54" t="s">
        <v>239</v>
      </c>
      <c r="B102" s="98"/>
      <c r="C102" s="99">
        <v>1</v>
      </c>
      <c r="D102" s="99"/>
      <c r="E102" s="68" t="s">
        <v>531</v>
      </c>
      <c r="F102" s="68" t="s">
        <v>534</v>
      </c>
      <c r="G102" s="68" t="s">
        <v>534</v>
      </c>
      <c r="H102" s="68">
        <v>2</v>
      </c>
      <c r="I102" s="68" t="s">
        <v>532</v>
      </c>
      <c r="J102" s="68" t="s">
        <v>534</v>
      </c>
      <c r="K102" s="68">
        <v>19</v>
      </c>
      <c r="L102" s="68">
        <v>2.4959180029130106E-2</v>
      </c>
      <c r="M102" s="68">
        <f t="shared" si="13"/>
        <v>0.20667303760103922</v>
      </c>
      <c r="N102" s="68">
        <v>4</v>
      </c>
      <c r="O102" s="47" t="s">
        <v>77</v>
      </c>
      <c r="P102" s="68">
        <v>3950.07</v>
      </c>
      <c r="Q102" s="68">
        <v>35.167231999999998</v>
      </c>
      <c r="R102" s="68">
        <v>-123.02023699999999</v>
      </c>
      <c r="S102" s="69">
        <v>39870.795034722221</v>
      </c>
      <c r="T102" s="70">
        <f t="shared" si="14"/>
        <v>39870.795034722221</v>
      </c>
      <c r="U102" s="4" t="str">
        <f t="shared" si="15"/>
        <v>Feb-09</v>
      </c>
      <c r="V102" s="4" t="str">
        <f t="shared" si="16"/>
        <v>2009</v>
      </c>
      <c r="W102" s="12" t="s">
        <v>25</v>
      </c>
      <c r="X102" s="12" t="s">
        <v>65</v>
      </c>
      <c r="Y102" s="12" t="s">
        <v>64</v>
      </c>
      <c r="Z102" s="12" t="s">
        <v>79</v>
      </c>
      <c r="AA102" s="12" t="s">
        <v>78</v>
      </c>
      <c r="AB102" s="12" t="s">
        <v>77</v>
      </c>
      <c r="AC102" s="12"/>
      <c r="AD102" s="68" t="s">
        <v>238</v>
      </c>
      <c r="AE102" s="68" t="s">
        <v>236</v>
      </c>
      <c r="AF102" s="68" t="s">
        <v>42</v>
      </c>
      <c r="AG102" s="68">
        <v>8</v>
      </c>
      <c r="AH102" s="68">
        <v>4129680</v>
      </c>
      <c r="AI102" s="68" t="s">
        <v>211</v>
      </c>
      <c r="AJ102" s="68">
        <f t="shared" si="17"/>
        <v>1</v>
      </c>
      <c r="AK102" s="100">
        <f t="shared" si="18"/>
        <v>9.0324074074074071E-2</v>
      </c>
      <c r="AL102" s="101" t="e">
        <f>VLOOKUP(AG102,#REF!,2,FALSE)</f>
        <v>#REF!</v>
      </c>
      <c r="AM102" s="101" t="e">
        <f>VLOOKUP(AG102,#REF!,3,FALSE)</f>
        <v>#REF!</v>
      </c>
      <c r="AN102" s="100" t="e">
        <f t="shared" ca="1" si="19"/>
        <v>#REF!</v>
      </c>
      <c r="AO102" s="100" t="e">
        <f t="shared" ca="1" si="20"/>
        <v>#REF!</v>
      </c>
      <c r="AP102" s="68" t="e">
        <f t="shared" ca="1" si="25"/>
        <v>#REF!</v>
      </c>
      <c r="AQ102" s="36" t="e">
        <f>VLOOKUP(U102,#REF!,3,FALSE)</f>
        <v>#REF!</v>
      </c>
      <c r="AR102" s="68" t="e">
        <f t="shared" ca="1" si="21"/>
        <v>#REF!</v>
      </c>
      <c r="AS102" s="6" t="e">
        <f>VLOOKUP(V102,#REF!,3)</f>
        <v>#REF!</v>
      </c>
      <c r="AT102" s="6" t="e">
        <f>VLOOKUP(U102,#REF!,2)</f>
        <v>#REF!</v>
      </c>
      <c r="AU102" s="6" t="e">
        <f>VLOOKUP(V102,#REF!,2)</f>
        <v>#REF!</v>
      </c>
      <c r="AV102" s="6" t="e">
        <f t="shared" si="23"/>
        <v>#REF!</v>
      </c>
      <c r="AW102" s="6" t="e">
        <f t="shared" si="24"/>
        <v>#REF!</v>
      </c>
      <c r="AX102" s="6" t="e">
        <f>VLOOKUP(U102,#REF!,4)</f>
        <v>#REF!</v>
      </c>
      <c r="AY102" s="6" t="e">
        <f>VLOOKUP(V102,#REF!,4)</f>
        <v>#REF!</v>
      </c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</row>
    <row r="103" spans="1:155" s="6" customFormat="1">
      <c r="A103" s="53" t="s">
        <v>129</v>
      </c>
      <c r="B103" s="14" t="s">
        <v>539</v>
      </c>
      <c r="C103" s="97">
        <v>1</v>
      </c>
      <c r="D103" s="97" t="s">
        <v>535</v>
      </c>
      <c r="E103" s="57"/>
      <c r="F103" s="57"/>
      <c r="G103" s="57"/>
      <c r="H103" s="57"/>
      <c r="I103" s="57"/>
      <c r="J103" s="57"/>
      <c r="K103" s="57"/>
      <c r="L103" s="57"/>
      <c r="M103" s="57" t="str">
        <f t="shared" si="13"/>
        <v/>
      </c>
      <c r="N103" s="57">
        <v>4</v>
      </c>
      <c r="O103" s="46" t="s">
        <v>43</v>
      </c>
      <c r="P103" s="57">
        <v>3950.38</v>
      </c>
      <c r="Q103" s="57">
        <v>35.164619000000002</v>
      </c>
      <c r="R103" s="57">
        <v>-123.022109</v>
      </c>
      <c r="S103" s="66">
        <v>39870.807986111111</v>
      </c>
      <c r="T103" s="67">
        <f t="shared" si="14"/>
        <v>39870.807986111111</v>
      </c>
      <c r="U103" s="6" t="str">
        <f t="shared" si="15"/>
        <v>Feb-09</v>
      </c>
      <c r="V103" s="6" t="str">
        <f t="shared" si="16"/>
        <v>2009</v>
      </c>
      <c r="W103" s="10" t="s">
        <v>25</v>
      </c>
      <c r="X103" s="10" t="s">
        <v>27</v>
      </c>
      <c r="Y103" s="10" t="s">
        <v>22</v>
      </c>
      <c r="Z103" s="10" t="s">
        <v>44</v>
      </c>
      <c r="AA103" s="10" t="s">
        <v>43</v>
      </c>
      <c r="AB103" s="10"/>
      <c r="AC103" s="10"/>
      <c r="AD103" s="57" t="s">
        <v>317</v>
      </c>
      <c r="AE103" s="57" t="s">
        <v>236</v>
      </c>
      <c r="AF103" s="57" t="s">
        <v>42</v>
      </c>
      <c r="AG103" s="57">
        <v>8</v>
      </c>
      <c r="AH103" s="57">
        <v>4129703</v>
      </c>
      <c r="AI103" s="57" t="s">
        <v>211</v>
      </c>
      <c r="AJ103" s="57">
        <f t="shared" si="17"/>
        <v>0</v>
      </c>
      <c r="AK103" s="89">
        <f t="shared" si="18"/>
        <v>9.0300925925925923E-2</v>
      </c>
      <c r="AL103" s="90" t="e">
        <f>VLOOKUP(AG103,#REF!,2,FALSE)</f>
        <v>#REF!</v>
      </c>
      <c r="AM103" s="90" t="e">
        <f>VLOOKUP(AG103,#REF!,3,FALSE)</f>
        <v>#REF!</v>
      </c>
      <c r="AN103" s="89" t="e">
        <f t="shared" ca="1" si="19"/>
        <v>#REF!</v>
      </c>
      <c r="AO103" s="89" t="e">
        <f t="shared" ca="1" si="20"/>
        <v>#REF!</v>
      </c>
      <c r="AP103" s="57" t="e">
        <f t="shared" ca="1" si="25"/>
        <v>#REF!</v>
      </c>
      <c r="AQ103" s="32" t="e">
        <f>VLOOKUP(U103,#REF!,3,FALSE)</f>
        <v>#REF!</v>
      </c>
      <c r="AR103" s="57" t="e">
        <f t="shared" ca="1" si="21"/>
        <v>#REF!</v>
      </c>
      <c r="AS103" s="6" t="e">
        <f>VLOOKUP(V103,#REF!,3)</f>
        <v>#REF!</v>
      </c>
      <c r="AT103" s="6" t="e">
        <f>VLOOKUP(U103,#REF!,2)</f>
        <v>#REF!</v>
      </c>
      <c r="AU103" s="6" t="e">
        <f>VLOOKUP(V103,#REF!,2)</f>
        <v>#REF!</v>
      </c>
      <c r="AV103" s="6" t="str">
        <f t="shared" si="23"/>
        <v/>
      </c>
      <c r="AW103" s="6" t="str">
        <f t="shared" si="24"/>
        <v/>
      </c>
      <c r="AX103" s="6" t="e">
        <f>VLOOKUP(U103,#REF!,4)</f>
        <v>#REF!</v>
      </c>
      <c r="AY103" s="6" t="e">
        <f>VLOOKUP(V103,#REF!,4)</f>
        <v>#REF!</v>
      </c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</row>
    <row r="104" spans="1:155" s="8" customFormat="1">
      <c r="A104" s="53" t="s">
        <v>102</v>
      </c>
      <c r="B104" s="14" t="s">
        <v>539</v>
      </c>
      <c r="C104" s="97">
        <v>1</v>
      </c>
      <c r="D104" s="97" t="s">
        <v>543</v>
      </c>
      <c r="E104" s="57"/>
      <c r="F104" s="57"/>
      <c r="G104" s="57"/>
      <c r="H104" s="57"/>
      <c r="I104" s="57"/>
      <c r="J104" s="57"/>
      <c r="K104" s="57"/>
      <c r="L104" s="57"/>
      <c r="M104" s="57" t="str">
        <f t="shared" si="13"/>
        <v/>
      </c>
      <c r="N104" s="57">
        <v>4</v>
      </c>
      <c r="O104" s="46" t="s">
        <v>22</v>
      </c>
      <c r="P104" s="57">
        <v>3950.38</v>
      </c>
      <c r="Q104" s="57">
        <v>35.164619000000002</v>
      </c>
      <c r="R104" s="57">
        <v>-123.022109</v>
      </c>
      <c r="S104" s="66">
        <v>39870.807986111111</v>
      </c>
      <c r="T104" s="67">
        <f t="shared" si="14"/>
        <v>39870.807986111111</v>
      </c>
      <c r="U104" s="6" t="str">
        <f t="shared" si="15"/>
        <v>Feb-09</v>
      </c>
      <c r="V104" s="6" t="str">
        <f t="shared" si="16"/>
        <v>2009</v>
      </c>
      <c r="W104" s="10" t="s">
        <v>25</v>
      </c>
      <c r="X104" s="10" t="s">
        <v>27</v>
      </c>
      <c r="Y104" s="10" t="s">
        <v>22</v>
      </c>
      <c r="Z104" s="10"/>
      <c r="AA104" s="10"/>
      <c r="AB104" s="10"/>
      <c r="AC104" s="10"/>
      <c r="AD104" s="57" t="s">
        <v>317</v>
      </c>
      <c r="AE104" s="57" t="s">
        <v>236</v>
      </c>
      <c r="AF104" s="57" t="s">
        <v>42</v>
      </c>
      <c r="AG104" s="57">
        <v>8</v>
      </c>
      <c r="AH104" s="57">
        <v>4129704</v>
      </c>
      <c r="AI104" s="57" t="s">
        <v>211</v>
      </c>
      <c r="AJ104" s="57">
        <f t="shared" si="17"/>
        <v>0</v>
      </c>
      <c r="AK104" s="89">
        <f t="shared" si="18"/>
        <v>9.0300925925925923E-2</v>
      </c>
      <c r="AL104" s="90" t="e">
        <f>VLOOKUP(AG104,#REF!,2,FALSE)</f>
        <v>#REF!</v>
      </c>
      <c r="AM104" s="90" t="e">
        <f>VLOOKUP(AG104,#REF!,3,FALSE)</f>
        <v>#REF!</v>
      </c>
      <c r="AN104" s="89" t="e">
        <f t="shared" ca="1" si="19"/>
        <v>#REF!</v>
      </c>
      <c r="AO104" s="89" t="e">
        <f t="shared" ca="1" si="20"/>
        <v>#REF!</v>
      </c>
      <c r="AP104" s="57" t="e">
        <f t="shared" ca="1" si="25"/>
        <v>#REF!</v>
      </c>
      <c r="AQ104" s="32" t="e">
        <f>VLOOKUP(U104,#REF!,3,FALSE)</f>
        <v>#REF!</v>
      </c>
      <c r="AR104" s="57" t="e">
        <f t="shared" ca="1" si="21"/>
        <v>#REF!</v>
      </c>
      <c r="AS104" s="6" t="e">
        <f>VLOOKUP(V104,#REF!,3)</f>
        <v>#REF!</v>
      </c>
      <c r="AT104" s="6" t="e">
        <f>VLOOKUP(U104,#REF!,2)</f>
        <v>#REF!</v>
      </c>
      <c r="AU104" s="6" t="e">
        <f>VLOOKUP(V104,#REF!,2)</f>
        <v>#REF!</v>
      </c>
      <c r="AV104" s="6" t="str">
        <f t="shared" si="23"/>
        <v/>
      </c>
      <c r="AW104" s="6" t="str">
        <f t="shared" si="24"/>
        <v/>
      </c>
      <c r="AX104" s="6" t="e">
        <f>VLOOKUP(U104,#REF!,4)</f>
        <v>#REF!</v>
      </c>
      <c r="AY104" s="6" t="e">
        <f>VLOOKUP(V104,#REF!,4)</f>
        <v>#REF!</v>
      </c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</row>
    <row r="105" spans="1:155" s="6" customFormat="1">
      <c r="A105" s="53" t="s">
        <v>112</v>
      </c>
      <c r="B105" s="14" t="s">
        <v>539</v>
      </c>
      <c r="C105" s="97">
        <v>2</v>
      </c>
      <c r="D105" s="97" t="s">
        <v>535</v>
      </c>
      <c r="E105" s="57"/>
      <c r="F105" s="57"/>
      <c r="G105" s="57"/>
      <c r="H105" s="57"/>
      <c r="I105" s="57"/>
      <c r="J105" s="57"/>
      <c r="K105" s="57"/>
      <c r="L105" s="57"/>
      <c r="M105" s="57" t="str">
        <f t="shared" si="13"/>
        <v/>
      </c>
      <c r="N105" s="57">
        <v>4</v>
      </c>
      <c r="O105" s="46" t="s">
        <v>55</v>
      </c>
      <c r="P105" s="57">
        <v>3950.38</v>
      </c>
      <c r="Q105" s="57">
        <v>35.164619000000002</v>
      </c>
      <c r="R105" s="57">
        <v>-123.022109</v>
      </c>
      <c r="S105" s="66">
        <v>39870.807986111111</v>
      </c>
      <c r="T105" s="67">
        <f t="shared" si="14"/>
        <v>39870.807986111111</v>
      </c>
      <c r="U105" s="6" t="str">
        <f t="shared" si="15"/>
        <v>Feb-09</v>
      </c>
      <c r="V105" s="6" t="str">
        <f t="shared" si="16"/>
        <v>2009</v>
      </c>
      <c r="W105" s="10" t="s">
        <v>25</v>
      </c>
      <c r="X105" s="10" t="s">
        <v>32</v>
      </c>
      <c r="Y105" s="10" t="s">
        <v>56</v>
      </c>
      <c r="Z105" s="10"/>
      <c r="AA105" s="10"/>
      <c r="AB105" s="10"/>
      <c r="AC105" s="10"/>
      <c r="AD105" s="57" t="s">
        <v>317</v>
      </c>
      <c r="AE105" s="57" t="s">
        <v>236</v>
      </c>
      <c r="AF105" s="57" t="s">
        <v>42</v>
      </c>
      <c r="AG105" s="57">
        <v>8</v>
      </c>
      <c r="AH105" s="57">
        <v>4129705</v>
      </c>
      <c r="AI105" s="57" t="s">
        <v>211</v>
      </c>
      <c r="AJ105" s="57">
        <f t="shared" si="17"/>
        <v>0</v>
      </c>
      <c r="AK105" s="89">
        <f t="shared" si="18"/>
        <v>9.0300925925925923E-2</v>
      </c>
      <c r="AL105" s="90" t="e">
        <f>VLOOKUP(AG105,#REF!,2,FALSE)</f>
        <v>#REF!</v>
      </c>
      <c r="AM105" s="90" t="e">
        <f>VLOOKUP(AG105,#REF!,3,FALSE)</f>
        <v>#REF!</v>
      </c>
      <c r="AN105" s="89" t="e">
        <f t="shared" ca="1" si="19"/>
        <v>#REF!</v>
      </c>
      <c r="AO105" s="89" t="e">
        <f t="shared" ca="1" si="20"/>
        <v>#REF!</v>
      </c>
      <c r="AP105" s="57" t="e">
        <f t="shared" ca="1" si="25"/>
        <v>#REF!</v>
      </c>
      <c r="AQ105" s="32" t="e">
        <f>VLOOKUP(U105,#REF!,3,FALSE)</f>
        <v>#REF!</v>
      </c>
      <c r="AR105" s="57" t="e">
        <f t="shared" ca="1" si="21"/>
        <v>#REF!</v>
      </c>
      <c r="AS105" s="6" t="e">
        <f>VLOOKUP(V105,#REF!,3)</f>
        <v>#REF!</v>
      </c>
      <c r="AT105" s="6" t="e">
        <f>VLOOKUP(U105,#REF!,2)</f>
        <v>#REF!</v>
      </c>
      <c r="AU105" s="6" t="e">
        <f>VLOOKUP(V105,#REF!,2)</f>
        <v>#REF!</v>
      </c>
      <c r="AV105" s="6" t="str">
        <f t="shared" si="23"/>
        <v/>
      </c>
      <c r="AW105" s="6" t="str">
        <f t="shared" si="24"/>
        <v/>
      </c>
      <c r="AX105" s="6" t="e">
        <f>VLOOKUP(U105,#REF!,4)</f>
        <v>#REF!</v>
      </c>
      <c r="AY105" s="6" t="e">
        <f>VLOOKUP(V105,#REF!,4)</f>
        <v>#REF!</v>
      </c>
    </row>
    <row r="106" spans="1:155" s="6" customFormat="1">
      <c r="A106" s="53" t="s">
        <v>117</v>
      </c>
      <c r="B106" s="14" t="s">
        <v>541</v>
      </c>
      <c r="C106" s="97">
        <v>1</v>
      </c>
      <c r="D106" s="107" t="s">
        <v>543</v>
      </c>
      <c r="E106" s="57"/>
      <c r="F106" s="57"/>
      <c r="G106" s="57"/>
      <c r="H106" s="57"/>
      <c r="I106" s="57"/>
      <c r="J106" s="57"/>
      <c r="K106" s="57"/>
      <c r="L106" s="57"/>
      <c r="M106" s="57" t="str">
        <f t="shared" si="13"/>
        <v/>
      </c>
      <c r="N106" s="57">
        <v>4</v>
      </c>
      <c r="O106" s="46" t="s">
        <v>73</v>
      </c>
      <c r="P106" s="57">
        <v>3950.38</v>
      </c>
      <c r="Q106" s="57">
        <v>35.164619000000002</v>
      </c>
      <c r="R106" s="57">
        <v>-123.022109</v>
      </c>
      <c r="S106" s="66">
        <v>39870.807986111111</v>
      </c>
      <c r="T106" s="67">
        <f t="shared" si="14"/>
        <v>39870.807986111111</v>
      </c>
      <c r="U106" s="6" t="str">
        <f t="shared" si="15"/>
        <v>Feb-09</v>
      </c>
      <c r="V106" s="6" t="str">
        <f t="shared" si="16"/>
        <v>2009</v>
      </c>
      <c r="W106" s="10" t="s">
        <v>25</v>
      </c>
      <c r="X106" s="10" t="s">
        <v>27</v>
      </c>
      <c r="Y106" s="10" t="s">
        <v>74</v>
      </c>
      <c r="Z106" s="10" t="s">
        <v>76</v>
      </c>
      <c r="AA106" s="10" t="s">
        <v>75</v>
      </c>
      <c r="AB106" s="10"/>
      <c r="AC106" s="10" t="s">
        <v>73</v>
      </c>
      <c r="AD106" s="57" t="s">
        <v>317</v>
      </c>
      <c r="AE106" s="57" t="s">
        <v>236</v>
      </c>
      <c r="AF106" s="57" t="s">
        <v>42</v>
      </c>
      <c r="AG106" s="57">
        <v>8</v>
      </c>
      <c r="AH106" s="57">
        <v>4129709</v>
      </c>
      <c r="AI106" s="57" t="s">
        <v>211</v>
      </c>
      <c r="AJ106" s="57">
        <f t="shared" si="17"/>
        <v>0</v>
      </c>
      <c r="AK106" s="89">
        <f t="shared" si="18"/>
        <v>9.0300925925925923E-2</v>
      </c>
      <c r="AL106" s="90" t="e">
        <f>VLOOKUP(AG106,#REF!,2,FALSE)</f>
        <v>#REF!</v>
      </c>
      <c r="AM106" s="90" t="e">
        <f>VLOOKUP(AG106,#REF!,3,FALSE)</f>
        <v>#REF!</v>
      </c>
      <c r="AN106" s="89" t="e">
        <f t="shared" ca="1" si="19"/>
        <v>#REF!</v>
      </c>
      <c r="AO106" s="89" t="e">
        <f t="shared" ca="1" si="20"/>
        <v>#REF!</v>
      </c>
      <c r="AP106" s="57" t="e">
        <f t="shared" ca="1" si="25"/>
        <v>#REF!</v>
      </c>
      <c r="AQ106" s="32" t="e">
        <f>VLOOKUP(U106,#REF!,3,FALSE)</f>
        <v>#REF!</v>
      </c>
      <c r="AR106" s="57" t="e">
        <f t="shared" ca="1" si="21"/>
        <v>#REF!</v>
      </c>
      <c r="AS106" s="6" t="e">
        <f>VLOOKUP(V106,#REF!,3)</f>
        <v>#REF!</v>
      </c>
      <c r="AT106" s="6" t="e">
        <f>VLOOKUP(U106,#REF!,2)</f>
        <v>#REF!</v>
      </c>
      <c r="AU106" s="6" t="e">
        <f>VLOOKUP(V106,#REF!,2)</f>
        <v>#REF!</v>
      </c>
      <c r="AV106" s="6" t="str">
        <f t="shared" si="23"/>
        <v/>
      </c>
      <c r="AW106" s="6" t="str">
        <f t="shared" si="24"/>
        <v/>
      </c>
      <c r="AX106" s="6" t="e">
        <f>VLOOKUP(U106,#REF!,4)</f>
        <v>#REF!</v>
      </c>
      <c r="AY106" s="6" t="e">
        <f>VLOOKUP(V106,#REF!,4)</f>
        <v>#REF!</v>
      </c>
    </row>
    <row r="107" spans="1:155" s="6" customFormat="1" ht="17.25" customHeight="1">
      <c r="A107" s="54" t="s">
        <v>318</v>
      </c>
      <c r="B107" s="98"/>
      <c r="C107" s="99">
        <v>1</v>
      </c>
      <c r="D107" s="99"/>
      <c r="E107" s="68" t="s">
        <v>531</v>
      </c>
      <c r="F107" s="68" t="s">
        <v>534</v>
      </c>
      <c r="G107" s="68" t="s">
        <v>534</v>
      </c>
      <c r="H107" s="68">
        <v>2</v>
      </c>
      <c r="I107" s="68" t="s">
        <v>532</v>
      </c>
      <c r="J107" s="68" t="s">
        <v>534</v>
      </c>
      <c r="K107" s="68">
        <v>19</v>
      </c>
      <c r="L107" s="68">
        <v>8.9283766973793546E-2</v>
      </c>
      <c r="M107" s="68">
        <f t="shared" si="13"/>
        <v>0.20667303760103922</v>
      </c>
      <c r="N107" s="68">
        <v>4</v>
      </c>
      <c r="O107" s="47" t="s">
        <v>77</v>
      </c>
      <c r="P107" s="68">
        <v>3950.38</v>
      </c>
      <c r="Q107" s="68">
        <v>35.164619000000002</v>
      </c>
      <c r="R107" s="68">
        <v>-123.022109</v>
      </c>
      <c r="S107" s="69">
        <v>39870.807986111111</v>
      </c>
      <c r="T107" s="70">
        <f t="shared" si="14"/>
        <v>39870.807986111111</v>
      </c>
      <c r="U107" s="4" t="str">
        <f t="shared" si="15"/>
        <v>Feb-09</v>
      </c>
      <c r="V107" s="4" t="str">
        <f t="shared" si="16"/>
        <v>2009</v>
      </c>
      <c r="W107" s="12" t="s">
        <v>25</v>
      </c>
      <c r="X107" s="12" t="s">
        <v>65</v>
      </c>
      <c r="Y107" s="12" t="s">
        <v>64</v>
      </c>
      <c r="Z107" s="12" t="s">
        <v>79</v>
      </c>
      <c r="AA107" s="12" t="s">
        <v>78</v>
      </c>
      <c r="AB107" s="12" t="s">
        <v>77</v>
      </c>
      <c r="AC107" s="12"/>
      <c r="AD107" s="68" t="s">
        <v>317</v>
      </c>
      <c r="AE107" s="68" t="s">
        <v>236</v>
      </c>
      <c r="AF107" s="68" t="s">
        <v>42</v>
      </c>
      <c r="AG107" s="68">
        <v>8</v>
      </c>
      <c r="AH107" s="68">
        <v>4123971</v>
      </c>
      <c r="AI107" s="68" t="s">
        <v>211</v>
      </c>
      <c r="AJ107" s="68">
        <f t="shared" si="17"/>
        <v>1</v>
      </c>
      <c r="AK107" s="100">
        <f t="shared" si="18"/>
        <v>9.0300925925925923E-2</v>
      </c>
      <c r="AL107" s="101" t="e">
        <f>VLOOKUP(AG107,#REF!,2,FALSE)</f>
        <v>#REF!</v>
      </c>
      <c r="AM107" s="101" t="e">
        <f>VLOOKUP(AG107,#REF!,3,FALSE)</f>
        <v>#REF!</v>
      </c>
      <c r="AN107" s="100" t="e">
        <f t="shared" ca="1" si="19"/>
        <v>#REF!</v>
      </c>
      <c r="AO107" s="100" t="e">
        <f t="shared" ca="1" si="20"/>
        <v>#REF!</v>
      </c>
      <c r="AP107" s="68" t="e">
        <f t="shared" ca="1" si="25"/>
        <v>#REF!</v>
      </c>
      <c r="AQ107" s="36" t="e">
        <f>VLOOKUP(U107,#REF!,3,FALSE)</f>
        <v>#REF!</v>
      </c>
      <c r="AR107" s="68" t="e">
        <f t="shared" ca="1" si="21"/>
        <v>#REF!</v>
      </c>
      <c r="AS107" s="6" t="e">
        <f>VLOOKUP(V107,#REF!,3)</f>
        <v>#REF!</v>
      </c>
      <c r="AT107" s="6" t="e">
        <f>VLOOKUP(U107,#REF!,2)</f>
        <v>#REF!</v>
      </c>
      <c r="AU107" s="6" t="e">
        <f>VLOOKUP(V107,#REF!,2)</f>
        <v>#REF!</v>
      </c>
      <c r="AV107" s="6" t="e">
        <f t="shared" si="23"/>
        <v>#REF!</v>
      </c>
      <c r="AW107" s="6" t="e">
        <f t="shared" si="24"/>
        <v>#REF!</v>
      </c>
      <c r="AX107" s="6" t="e">
        <f>VLOOKUP(U107,#REF!,4)</f>
        <v>#REF!</v>
      </c>
      <c r="AY107" s="6" t="e">
        <f>VLOOKUP(V107,#REF!,4)</f>
        <v>#REF!</v>
      </c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</row>
    <row r="108" spans="1:155" s="6" customFormat="1">
      <c r="A108" s="53" t="s">
        <v>228</v>
      </c>
      <c r="B108" s="14" t="s">
        <v>539</v>
      </c>
      <c r="C108" s="97">
        <v>1</v>
      </c>
      <c r="D108" s="97" t="s">
        <v>535</v>
      </c>
      <c r="E108" s="57"/>
      <c r="F108" s="57"/>
      <c r="G108" s="57"/>
      <c r="H108" s="57"/>
      <c r="I108" s="57"/>
      <c r="J108" s="57"/>
      <c r="K108" s="57"/>
      <c r="L108" s="57"/>
      <c r="M108" s="57" t="str">
        <f t="shared" si="13"/>
        <v/>
      </c>
      <c r="N108" s="71">
        <v>6</v>
      </c>
      <c r="O108" s="46" t="s">
        <v>47</v>
      </c>
      <c r="P108" s="57">
        <v>3950.93</v>
      </c>
      <c r="Q108" s="57">
        <v>35.163618999999997</v>
      </c>
      <c r="R108" s="57">
        <v>-123.02171800000001</v>
      </c>
      <c r="S108" s="66">
        <v>39870.815081018518</v>
      </c>
      <c r="T108" s="67">
        <f t="shared" si="14"/>
        <v>39870.815081018518</v>
      </c>
      <c r="U108" s="6" t="str">
        <f t="shared" si="15"/>
        <v>Feb-09</v>
      </c>
      <c r="V108" s="6" t="str">
        <f t="shared" si="16"/>
        <v>2009</v>
      </c>
      <c r="W108" s="10" t="s">
        <v>25</v>
      </c>
      <c r="X108" s="10" t="s">
        <v>27</v>
      </c>
      <c r="Y108" s="10" t="s">
        <v>22</v>
      </c>
      <c r="Z108" s="10" t="s">
        <v>44</v>
      </c>
      <c r="AA108" s="10" t="s">
        <v>48</v>
      </c>
      <c r="AB108" s="10" t="s">
        <v>49</v>
      </c>
      <c r="AC108" s="46" t="s">
        <v>47</v>
      </c>
      <c r="AD108" s="57" t="s">
        <v>314</v>
      </c>
      <c r="AE108" s="57" t="s">
        <v>236</v>
      </c>
      <c r="AF108" s="57" t="s">
        <v>42</v>
      </c>
      <c r="AG108" s="57">
        <v>8</v>
      </c>
      <c r="AH108" s="57">
        <v>2955772</v>
      </c>
      <c r="AI108" s="57" t="s">
        <v>211</v>
      </c>
      <c r="AJ108" s="57">
        <f t="shared" si="17"/>
        <v>0</v>
      </c>
      <c r="AK108" s="89">
        <f t="shared" si="18"/>
        <v>9.7129629629629635E-2</v>
      </c>
      <c r="AL108" s="90" t="e">
        <f>VLOOKUP(AG108,#REF!,2,FALSE)</f>
        <v>#REF!</v>
      </c>
      <c r="AM108" s="90" t="e">
        <f>VLOOKUP(AG108,#REF!,3,FALSE)</f>
        <v>#REF!</v>
      </c>
      <c r="AN108" s="89" t="e">
        <f t="shared" ca="1" si="19"/>
        <v>#REF!</v>
      </c>
      <c r="AO108" s="89" t="e">
        <f t="shared" ca="1" si="20"/>
        <v>#REF!</v>
      </c>
      <c r="AP108" s="57" t="e">
        <f t="shared" ca="1" si="25"/>
        <v>#REF!</v>
      </c>
      <c r="AQ108" s="32" t="e">
        <f>VLOOKUP(U108,#REF!,3,FALSE)</f>
        <v>#REF!</v>
      </c>
      <c r="AR108" s="57" t="e">
        <f t="shared" ca="1" si="21"/>
        <v>#REF!</v>
      </c>
      <c r="AS108" s="6" t="e">
        <f>VLOOKUP(V108,#REF!,3)</f>
        <v>#REF!</v>
      </c>
      <c r="AT108" s="6" t="e">
        <f>VLOOKUP(U108,#REF!,2)</f>
        <v>#REF!</v>
      </c>
      <c r="AU108" s="6" t="e">
        <f>VLOOKUP(V108,#REF!,2)</f>
        <v>#REF!</v>
      </c>
      <c r="AV108" s="6" t="str">
        <f t="shared" si="23"/>
        <v/>
      </c>
      <c r="AW108" s="6" t="str">
        <f t="shared" si="24"/>
        <v/>
      </c>
      <c r="AX108" s="6" t="e">
        <f>VLOOKUP(U108,#REF!,4)</f>
        <v>#REF!</v>
      </c>
      <c r="AY108" s="6" t="e">
        <f>VLOOKUP(V108,#REF!,4)</f>
        <v>#REF!</v>
      </c>
    </row>
    <row r="109" spans="1:155" s="6" customFormat="1">
      <c r="A109" s="53" t="s">
        <v>315</v>
      </c>
      <c r="B109" s="14" t="s">
        <v>539</v>
      </c>
      <c r="C109" s="97">
        <v>1</v>
      </c>
      <c r="D109" s="97" t="s">
        <v>535</v>
      </c>
      <c r="E109" s="57"/>
      <c r="F109" s="57"/>
      <c r="G109" s="57"/>
      <c r="H109" s="57"/>
      <c r="I109" s="57"/>
      <c r="J109" s="57"/>
      <c r="K109" s="57"/>
      <c r="L109" s="57"/>
      <c r="M109" s="57" t="str">
        <f t="shared" si="13"/>
        <v/>
      </c>
      <c r="N109" s="71">
        <v>6</v>
      </c>
      <c r="O109" s="46" t="s">
        <v>116</v>
      </c>
      <c r="P109" s="57">
        <v>3950.93</v>
      </c>
      <c r="Q109" s="57">
        <v>35.163618999999997</v>
      </c>
      <c r="R109" s="57">
        <v>-123.02171800000001</v>
      </c>
      <c r="S109" s="66">
        <v>39870.815081018518</v>
      </c>
      <c r="T109" s="67">
        <f t="shared" si="14"/>
        <v>39870.815081018518</v>
      </c>
      <c r="U109" s="6" t="str">
        <f t="shared" si="15"/>
        <v>Feb-09</v>
      </c>
      <c r="V109" s="6" t="str">
        <f t="shared" si="16"/>
        <v>2009</v>
      </c>
      <c r="W109" s="10" t="s">
        <v>25</v>
      </c>
      <c r="X109" s="10" t="s">
        <v>116</v>
      </c>
      <c r="Y109" s="10"/>
      <c r="Z109" s="10"/>
      <c r="AA109" s="10"/>
      <c r="AB109" s="10"/>
      <c r="AC109" s="10"/>
      <c r="AD109" s="57" t="s">
        <v>314</v>
      </c>
      <c r="AE109" s="57" t="s">
        <v>236</v>
      </c>
      <c r="AF109" s="57" t="s">
        <v>42</v>
      </c>
      <c r="AG109" s="57">
        <v>8</v>
      </c>
      <c r="AH109" s="57">
        <v>2955771</v>
      </c>
      <c r="AI109" s="57" t="s">
        <v>211</v>
      </c>
      <c r="AJ109" s="57">
        <f t="shared" si="17"/>
        <v>0</v>
      </c>
      <c r="AK109" s="89">
        <f t="shared" si="18"/>
        <v>9.7129629629629635E-2</v>
      </c>
      <c r="AL109" s="90" t="e">
        <f>VLOOKUP(AG109,#REF!,2,FALSE)</f>
        <v>#REF!</v>
      </c>
      <c r="AM109" s="90" t="e">
        <f>VLOOKUP(AG109,#REF!,3,FALSE)</f>
        <v>#REF!</v>
      </c>
      <c r="AN109" s="89" t="e">
        <f t="shared" ca="1" si="19"/>
        <v>#REF!</v>
      </c>
      <c r="AO109" s="89" t="e">
        <f t="shared" ca="1" si="20"/>
        <v>#REF!</v>
      </c>
      <c r="AP109" s="57" t="e">
        <f t="shared" ca="1" si="25"/>
        <v>#REF!</v>
      </c>
      <c r="AQ109" s="32" t="e">
        <f>VLOOKUP(U109,#REF!,3,FALSE)</f>
        <v>#REF!</v>
      </c>
      <c r="AR109" s="57" t="e">
        <f t="shared" ca="1" si="21"/>
        <v>#REF!</v>
      </c>
      <c r="AS109" s="6" t="e">
        <f>VLOOKUP(V109,#REF!,3)</f>
        <v>#REF!</v>
      </c>
      <c r="AT109" s="6" t="e">
        <f>VLOOKUP(U109,#REF!,2)</f>
        <v>#REF!</v>
      </c>
      <c r="AU109" s="6" t="e">
        <f>VLOOKUP(V109,#REF!,2)</f>
        <v>#REF!</v>
      </c>
      <c r="AV109" s="6" t="str">
        <f t="shared" si="23"/>
        <v/>
      </c>
      <c r="AW109" s="6" t="str">
        <f t="shared" si="24"/>
        <v/>
      </c>
      <c r="AX109" s="6" t="e">
        <f>VLOOKUP(U109,#REF!,4)</f>
        <v>#REF!</v>
      </c>
      <c r="AY109" s="6" t="e">
        <f>VLOOKUP(V109,#REF!,4)</f>
        <v>#REF!</v>
      </c>
    </row>
    <row r="110" spans="1:155" s="6" customFormat="1">
      <c r="A110" s="53" t="s">
        <v>19</v>
      </c>
      <c r="B110" s="14" t="s">
        <v>539</v>
      </c>
      <c r="C110" s="97">
        <v>1</v>
      </c>
      <c r="D110" s="97" t="s">
        <v>535</v>
      </c>
      <c r="E110" s="57"/>
      <c r="F110" s="57"/>
      <c r="G110" s="57"/>
      <c r="H110" s="57"/>
      <c r="I110" s="57"/>
      <c r="J110" s="57"/>
      <c r="K110" s="57"/>
      <c r="L110" s="57"/>
      <c r="M110" s="57" t="str">
        <f t="shared" si="13"/>
        <v/>
      </c>
      <c r="N110" s="71">
        <v>6</v>
      </c>
      <c r="O110" s="46" t="s">
        <v>55</v>
      </c>
      <c r="P110" s="57">
        <v>3950.93</v>
      </c>
      <c r="Q110" s="57">
        <v>35.163618999999997</v>
      </c>
      <c r="R110" s="57">
        <v>-123.02171800000001</v>
      </c>
      <c r="S110" s="66">
        <v>39870.815081018518</v>
      </c>
      <c r="T110" s="67">
        <f t="shared" si="14"/>
        <v>39870.815081018518</v>
      </c>
      <c r="U110" s="6" t="str">
        <f t="shared" si="15"/>
        <v>Feb-09</v>
      </c>
      <c r="V110" s="6" t="str">
        <f t="shared" si="16"/>
        <v>2009</v>
      </c>
      <c r="W110" s="10" t="s">
        <v>25</v>
      </c>
      <c r="X110" s="10" t="s">
        <v>32</v>
      </c>
      <c r="Y110" s="10" t="s">
        <v>56</v>
      </c>
      <c r="Z110" s="10"/>
      <c r="AA110" s="10"/>
      <c r="AB110" s="10"/>
      <c r="AC110" s="10"/>
      <c r="AD110" s="57" t="s">
        <v>314</v>
      </c>
      <c r="AE110" s="57" t="s">
        <v>236</v>
      </c>
      <c r="AF110" s="57" t="s">
        <v>42</v>
      </c>
      <c r="AG110" s="57">
        <v>8</v>
      </c>
      <c r="AH110" s="57">
        <v>4128731</v>
      </c>
      <c r="AI110" s="57" t="s">
        <v>211</v>
      </c>
      <c r="AJ110" s="57">
        <f t="shared" si="17"/>
        <v>0</v>
      </c>
      <c r="AK110" s="89">
        <f t="shared" si="18"/>
        <v>9.7129629629629635E-2</v>
      </c>
      <c r="AL110" s="90" t="e">
        <f>VLOOKUP(AG110,#REF!,2,FALSE)</f>
        <v>#REF!</v>
      </c>
      <c r="AM110" s="90" t="e">
        <f>VLOOKUP(AG110,#REF!,3,FALSE)</f>
        <v>#REF!</v>
      </c>
      <c r="AN110" s="89" t="e">
        <f t="shared" ca="1" si="19"/>
        <v>#REF!</v>
      </c>
      <c r="AO110" s="89" t="e">
        <f t="shared" ca="1" si="20"/>
        <v>#REF!</v>
      </c>
      <c r="AP110" s="57" t="e">
        <f t="shared" ca="1" si="25"/>
        <v>#REF!</v>
      </c>
      <c r="AQ110" s="32" t="e">
        <f>VLOOKUP(U110,#REF!,3,FALSE)</f>
        <v>#REF!</v>
      </c>
      <c r="AR110" s="57" t="e">
        <f t="shared" ca="1" si="21"/>
        <v>#REF!</v>
      </c>
      <c r="AS110" s="6" t="e">
        <f>VLOOKUP(V110,#REF!,3)</f>
        <v>#REF!</v>
      </c>
      <c r="AT110" s="6" t="e">
        <f>VLOOKUP(U110,#REF!,2)</f>
        <v>#REF!</v>
      </c>
      <c r="AU110" s="6" t="e">
        <f>VLOOKUP(V110,#REF!,2)</f>
        <v>#REF!</v>
      </c>
      <c r="AV110" s="6" t="str">
        <f t="shared" si="23"/>
        <v/>
      </c>
      <c r="AW110" s="6" t="str">
        <f t="shared" si="24"/>
        <v/>
      </c>
      <c r="AX110" s="6" t="e">
        <f>VLOOKUP(U110,#REF!,4)</f>
        <v>#REF!</v>
      </c>
      <c r="AY110" s="6" t="e">
        <f>VLOOKUP(V110,#REF!,4)</f>
        <v>#REF!</v>
      </c>
    </row>
    <row r="111" spans="1:155" s="6" customFormat="1">
      <c r="A111" s="53" t="s">
        <v>102</v>
      </c>
      <c r="B111" s="14" t="s">
        <v>539</v>
      </c>
      <c r="C111" s="97">
        <v>1</v>
      </c>
      <c r="D111" s="97" t="s">
        <v>543</v>
      </c>
      <c r="E111" s="57"/>
      <c r="F111" s="57"/>
      <c r="G111" s="57"/>
      <c r="H111" s="57"/>
      <c r="I111" s="57"/>
      <c r="J111" s="57"/>
      <c r="K111" s="57"/>
      <c r="L111" s="57"/>
      <c r="M111" s="57" t="str">
        <f t="shared" si="13"/>
        <v/>
      </c>
      <c r="N111" s="71">
        <v>6</v>
      </c>
      <c r="O111" s="46" t="s">
        <v>27</v>
      </c>
      <c r="P111" s="57">
        <v>3950.93</v>
      </c>
      <c r="Q111" s="57">
        <v>35.163618999999997</v>
      </c>
      <c r="R111" s="57">
        <v>-123.02171800000001</v>
      </c>
      <c r="S111" s="66">
        <v>39870.815081018518</v>
      </c>
      <c r="T111" s="67">
        <f t="shared" si="14"/>
        <v>39870.815081018518</v>
      </c>
      <c r="U111" s="6" t="str">
        <f t="shared" si="15"/>
        <v>Feb-09</v>
      </c>
      <c r="V111" s="6" t="str">
        <f t="shared" si="16"/>
        <v>2009</v>
      </c>
      <c r="W111" s="10" t="s">
        <v>25</v>
      </c>
      <c r="X111" s="10" t="s">
        <v>27</v>
      </c>
      <c r="Y111" s="10"/>
      <c r="Z111" s="10"/>
      <c r="AA111" s="10"/>
      <c r="AB111" s="10"/>
      <c r="AC111" s="10"/>
      <c r="AD111" s="57" t="s">
        <v>314</v>
      </c>
      <c r="AE111" s="57" t="s">
        <v>236</v>
      </c>
      <c r="AF111" s="57" t="s">
        <v>42</v>
      </c>
      <c r="AG111" s="57">
        <v>8</v>
      </c>
      <c r="AH111" s="57">
        <v>4129715</v>
      </c>
      <c r="AI111" s="57" t="s">
        <v>211</v>
      </c>
      <c r="AJ111" s="57">
        <f t="shared" si="17"/>
        <v>0</v>
      </c>
      <c r="AK111" s="89">
        <f t="shared" si="18"/>
        <v>9.7129629629629635E-2</v>
      </c>
      <c r="AL111" s="90" t="e">
        <f>VLOOKUP(AG111,#REF!,2,FALSE)</f>
        <v>#REF!</v>
      </c>
      <c r="AM111" s="90" t="e">
        <f>VLOOKUP(AG111,#REF!,3,FALSE)</f>
        <v>#REF!</v>
      </c>
      <c r="AN111" s="89" t="e">
        <f t="shared" ca="1" si="19"/>
        <v>#REF!</v>
      </c>
      <c r="AO111" s="89" t="e">
        <f t="shared" ca="1" si="20"/>
        <v>#REF!</v>
      </c>
      <c r="AP111" s="57" t="e">
        <f t="shared" ca="1" si="25"/>
        <v>#REF!</v>
      </c>
      <c r="AQ111" s="32" t="e">
        <f>VLOOKUP(U111,#REF!,3,FALSE)</f>
        <v>#REF!</v>
      </c>
      <c r="AR111" s="57" t="e">
        <f t="shared" ca="1" si="21"/>
        <v>#REF!</v>
      </c>
      <c r="AS111" s="6" t="e">
        <f>VLOOKUP(V111,#REF!,3)</f>
        <v>#REF!</v>
      </c>
      <c r="AT111" s="6" t="e">
        <f>VLOOKUP(U111,#REF!,2)</f>
        <v>#REF!</v>
      </c>
      <c r="AU111" s="6" t="e">
        <f>VLOOKUP(V111,#REF!,2)</f>
        <v>#REF!</v>
      </c>
      <c r="AV111" s="6" t="str">
        <f t="shared" si="23"/>
        <v/>
      </c>
      <c r="AW111" s="6" t="str">
        <f t="shared" si="24"/>
        <v/>
      </c>
      <c r="AX111" s="6" t="e">
        <f>VLOOKUP(U111,#REF!,4)</f>
        <v>#REF!</v>
      </c>
      <c r="AY111" s="6" t="e">
        <f>VLOOKUP(V111,#REF!,4)</f>
        <v>#REF!</v>
      </c>
    </row>
    <row r="112" spans="1:155" s="6" customFormat="1">
      <c r="A112" s="53" t="s">
        <v>123</v>
      </c>
      <c r="B112" s="14" t="s">
        <v>541</v>
      </c>
      <c r="C112" s="97">
        <v>2</v>
      </c>
      <c r="D112" s="107" t="s">
        <v>543</v>
      </c>
      <c r="E112" s="57"/>
      <c r="F112" s="57"/>
      <c r="G112" s="57"/>
      <c r="H112" s="57"/>
      <c r="I112" s="57"/>
      <c r="J112" s="57"/>
      <c r="K112" s="57"/>
      <c r="L112" s="57"/>
      <c r="M112" s="57" t="str">
        <f t="shared" si="13"/>
        <v/>
      </c>
      <c r="N112" s="71">
        <v>6</v>
      </c>
      <c r="O112" s="46" t="s">
        <v>73</v>
      </c>
      <c r="P112" s="57">
        <v>3950.93</v>
      </c>
      <c r="Q112" s="57">
        <v>35.163618999999997</v>
      </c>
      <c r="R112" s="57">
        <v>-123.02171800000001</v>
      </c>
      <c r="S112" s="66">
        <v>39870.815081018518</v>
      </c>
      <c r="T112" s="67">
        <f t="shared" si="14"/>
        <v>39870.815081018518</v>
      </c>
      <c r="U112" s="6" t="str">
        <f t="shared" si="15"/>
        <v>Feb-09</v>
      </c>
      <c r="V112" s="6" t="str">
        <f t="shared" si="16"/>
        <v>2009</v>
      </c>
      <c r="W112" s="10" t="s">
        <v>25</v>
      </c>
      <c r="X112" s="10" t="s">
        <v>27</v>
      </c>
      <c r="Y112" s="10" t="s">
        <v>74</v>
      </c>
      <c r="Z112" s="10" t="s">
        <v>76</v>
      </c>
      <c r="AA112" s="10" t="s">
        <v>75</v>
      </c>
      <c r="AB112" s="10"/>
      <c r="AC112" s="10" t="s">
        <v>73</v>
      </c>
      <c r="AD112" s="57" t="s">
        <v>314</v>
      </c>
      <c r="AE112" s="57" t="s">
        <v>236</v>
      </c>
      <c r="AF112" s="57" t="s">
        <v>42</v>
      </c>
      <c r="AG112" s="57">
        <v>8</v>
      </c>
      <c r="AH112" s="57">
        <v>4129711</v>
      </c>
      <c r="AI112" s="57" t="s">
        <v>211</v>
      </c>
      <c r="AJ112" s="57">
        <f t="shared" si="17"/>
        <v>0</v>
      </c>
      <c r="AK112" s="89">
        <f t="shared" si="18"/>
        <v>9.7129629629629635E-2</v>
      </c>
      <c r="AL112" s="90" t="e">
        <f>VLOOKUP(AG112,#REF!,2,FALSE)</f>
        <v>#REF!</v>
      </c>
      <c r="AM112" s="90" t="e">
        <f>VLOOKUP(AG112,#REF!,3,FALSE)</f>
        <v>#REF!</v>
      </c>
      <c r="AN112" s="89" t="e">
        <f t="shared" ca="1" si="19"/>
        <v>#REF!</v>
      </c>
      <c r="AO112" s="89" t="e">
        <f t="shared" ca="1" si="20"/>
        <v>#REF!</v>
      </c>
      <c r="AP112" s="57" t="e">
        <f t="shared" ca="1" si="25"/>
        <v>#REF!</v>
      </c>
      <c r="AQ112" s="32" t="e">
        <f>VLOOKUP(U112,#REF!,3,FALSE)</f>
        <v>#REF!</v>
      </c>
      <c r="AR112" s="57" t="e">
        <f t="shared" ca="1" si="21"/>
        <v>#REF!</v>
      </c>
      <c r="AS112" s="6" t="e">
        <f>VLOOKUP(V112,#REF!,3)</f>
        <v>#REF!</v>
      </c>
      <c r="AT112" s="6" t="e">
        <f>VLOOKUP(U112,#REF!,2)</f>
        <v>#REF!</v>
      </c>
      <c r="AU112" s="6" t="e">
        <f>VLOOKUP(V112,#REF!,2)</f>
        <v>#REF!</v>
      </c>
      <c r="AV112" s="6" t="str">
        <f t="shared" si="23"/>
        <v/>
      </c>
      <c r="AW112" s="6" t="str">
        <f t="shared" si="24"/>
        <v/>
      </c>
      <c r="AX112" s="6" t="e">
        <f>VLOOKUP(U112,#REF!,4)</f>
        <v>#REF!</v>
      </c>
      <c r="AY112" s="6" t="e">
        <f>VLOOKUP(V112,#REF!,4)</f>
        <v>#REF!</v>
      </c>
    </row>
    <row r="113" spans="1:151" s="6" customFormat="1">
      <c r="A113" s="54" t="s">
        <v>316</v>
      </c>
      <c r="B113" s="98"/>
      <c r="C113" s="99">
        <v>1</v>
      </c>
      <c r="D113" s="99"/>
      <c r="E113" s="68" t="s">
        <v>531</v>
      </c>
      <c r="F113" s="68" t="s">
        <v>534</v>
      </c>
      <c r="G113" s="68" t="s">
        <v>534</v>
      </c>
      <c r="H113" s="68">
        <v>0</v>
      </c>
      <c r="I113" s="68" t="s">
        <v>535</v>
      </c>
      <c r="J113" s="68" t="s">
        <v>534</v>
      </c>
      <c r="K113" s="68">
        <v>11</v>
      </c>
      <c r="L113" s="68">
        <v>0.12470683233159081</v>
      </c>
      <c r="M113" s="68">
        <f t="shared" si="13"/>
        <v>0.12470683233159081</v>
      </c>
      <c r="N113" s="68">
        <v>6</v>
      </c>
      <c r="O113" s="47" t="s">
        <v>77</v>
      </c>
      <c r="P113" s="68">
        <v>3950.93</v>
      </c>
      <c r="Q113" s="68">
        <v>35.163618999999997</v>
      </c>
      <c r="R113" s="68">
        <v>-123.02171800000001</v>
      </c>
      <c r="S113" s="69">
        <v>39870.815081018518</v>
      </c>
      <c r="T113" s="70">
        <f t="shared" si="14"/>
        <v>39870.815081018518</v>
      </c>
      <c r="U113" s="4" t="str">
        <f t="shared" si="15"/>
        <v>Feb-09</v>
      </c>
      <c r="V113" s="4" t="str">
        <f t="shared" si="16"/>
        <v>2009</v>
      </c>
      <c r="W113" s="12" t="s">
        <v>25</v>
      </c>
      <c r="X113" s="12" t="s">
        <v>65</v>
      </c>
      <c r="Y113" s="12" t="s">
        <v>64</v>
      </c>
      <c r="Z113" s="12" t="s">
        <v>79</v>
      </c>
      <c r="AA113" s="12" t="s">
        <v>78</v>
      </c>
      <c r="AB113" s="12" t="s">
        <v>77</v>
      </c>
      <c r="AC113" s="12"/>
      <c r="AD113" s="68" t="s">
        <v>314</v>
      </c>
      <c r="AE113" s="68" t="s">
        <v>236</v>
      </c>
      <c r="AF113" s="68" t="s">
        <v>42</v>
      </c>
      <c r="AG113" s="68">
        <v>8</v>
      </c>
      <c r="AH113" s="68">
        <v>4124002</v>
      </c>
      <c r="AI113" s="68" t="s">
        <v>211</v>
      </c>
      <c r="AJ113" s="68">
        <f t="shared" si="17"/>
        <v>1</v>
      </c>
      <c r="AK113" s="100">
        <f t="shared" si="18"/>
        <v>9.7129629629629635E-2</v>
      </c>
      <c r="AL113" s="101" t="e">
        <f>VLOOKUP(AG113,#REF!,2,FALSE)</f>
        <v>#REF!</v>
      </c>
      <c r="AM113" s="101" t="e">
        <f>VLOOKUP(AG113,#REF!,3,FALSE)</f>
        <v>#REF!</v>
      </c>
      <c r="AN113" s="100" t="e">
        <f t="shared" ca="1" si="19"/>
        <v>#REF!</v>
      </c>
      <c r="AO113" s="100" t="e">
        <f t="shared" ca="1" si="20"/>
        <v>#REF!</v>
      </c>
      <c r="AP113" s="68" t="e">
        <f t="shared" ca="1" si="25"/>
        <v>#REF!</v>
      </c>
      <c r="AQ113" s="36" t="e">
        <f>VLOOKUP(U113,#REF!,3,FALSE)</f>
        <v>#REF!</v>
      </c>
      <c r="AR113" s="68" t="e">
        <f t="shared" ca="1" si="21"/>
        <v>#REF!</v>
      </c>
      <c r="AS113" s="6" t="e">
        <f>VLOOKUP(V113,#REF!,3)</f>
        <v>#REF!</v>
      </c>
      <c r="AT113" s="6" t="e">
        <f>VLOOKUP(U113,#REF!,2)</f>
        <v>#REF!</v>
      </c>
      <c r="AU113" s="6" t="e">
        <f>VLOOKUP(V113,#REF!,2)</f>
        <v>#REF!</v>
      </c>
      <c r="AV113" s="6" t="e">
        <f t="shared" si="23"/>
        <v>#REF!</v>
      </c>
      <c r="AW113" s="6" t="e">
        <f t="shared" si="24"/>
        <v>#REF!</v>
      </c>
      <c r="AX113" s="6" t="e">
        <f>VLOOKUP(U113,#REF!,4)</f>
        <v>#REF!</v>
      </c>
      <c r="AY113" s="6" t="e">
        <f>VLOOKUP(V113,#REF!,4)</f>
        <v>#REF!</v>
      </c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</row>
    <row r="114" spans="1:151" s="6" customFormat="1">
      <c r="A114" s="53" t="s">
        <v>292</v>
      </c>
      <c r="B114" s="14" t="s">
        <v>539</v>
      </c>
      <c r="C114" s="97">
        <v>12</v>
      </c>
      <c r="D114" s="97" t="s">
        <v>535</v>
      </c>
      <c r="E114" s="57"/>
      <c r="F114" s="57"/>
      <c r="G114" s="57"/>
      <c r="H114" s="57"/>
      <c r="I114" s="57"/>
      <c r="J114" s="57"/>
      <c r="K114" s="57"/>
      <c r="L114" s="57"/>
      <c r="M114" s="57" t="str">
        <f t="shared" si="13"/>
        <v/>
      </c>
      <c r="N114" s="71">
        <v>7</v>
      </c>
      <c r="O114" s="46" t="s">
        <v>73</v>
      </c>
      <c r="P114" s="57">
        <v>3950.99</v>
      </c>
      <c r="Q114" s="57">
        <v>35.163614000000003</v>
      </c>
      <c r="R114" s="57">
        <v>-123.02172</v>
      </c>
      <c r="S114" s="66">
        <v>39870.815104166664</v>
      </c>
      <c r="T114" s="67">
        <f t="shared" si="14"/>
        <v>39870.815104166664</v>
      </c>
      <c r="U114" s="6" t="str">
        <f t="shared" si="15"/>
        <v>Feb-09</v>
      </c>
      <c r="V114" s="6" t="str">
        <f t="shared" si="16"/>
        <v>2009</v>
      </c>
      <c r="W114" s="10" t="s">
        <v>25</v>
      </c>
      <c r="X114" s="10" t="s">
        <v>27</v>
      </c>
      <c r="Y114" s="10" t="s">
        <v>74</v>
      </c>
      <c r="Z114" s="10" t="s">
        <v>76</v>
      </c>
      <c r="AA114" s="10" t="s">
        <v>75</v>
      </c>
      <c r="AB114" s="10"/>
      <c r="AC114" s="10" t="s">
        <v>73</v>
      </c>
      <c r="AD114" s="57" t="s">
        <v>119</v>
      </c>
      <c r="AE114" s="57" t="s">
        <v>236</v>
      </c>
      <c r="AF114" s="57" t="s">
        <v>42</v>
      </c>
      <c r="AG114" s="57">
        <v>8</v>
      </c>
      <c r="AH114" s="57">
        <v>4128728</v>
      </c>
      <c r="AI114" s="57" t="s">
        <v>211</v>
      </c>
      <c r="AJ114" s="57">
        <f t="shared" si="17"/>
        <v>0</v>
      </c>
      <c r="AK114" s="89">
        <f t="shared" si="18"/>
        <v>9.7164351851851849E-2</v>
      </c>
      <c r="AL114" s="90" t="e">
        <f>VLOOKUP(AG114,#REF!,2,FALSE)</f>
        <v>#REF!</v>
      </c>
      <c r="AM114" s="90" t="e">
        <f>VLOOKUP(AG114,#REF!,3,FALSE)</f>
        <v>#REF!</v>
      </c>
      <c r="AN114" s="89" t="e">
        <f t="shared" ca="1" si="19"/>
        <v>#REF!</v>
      </c>
      <c r="AO114" s="89" t="e">
        <f t="shared" ca="1" si="20"/>
        <v>#REF!</v>
      </c>
      <c r="AP114" s="57" t="e">
        <f t="shared" ca="1" si="25"/>
        <v>#REF!</v>
      </c>
      <c r="AQ114" s="32" t="e">
        <f>VLOOKUP(U114,#REF!,3,FALSE)</f>
        <v>#REF!</v>
      </c>
      <c r="AR114" s="57" t="e">
        <f t="shared" ca="1" si="21"/>
        <v>#REF!</v>
      </c>
      <c r="AS114" s="6" t="e">
        <f>VLOOKUP(V114,#REF!,3)</f>
        <v>#REF!</v>
      </c>
      <c r="AT114" s="6" t="e">
        <f>VLOOKUP(U114,#REF!,2)</f>
        <v>#REF!</v>
      </c>
      <c r="AU114" s="6" t="e">
        <f>VLOOKUP(V114,#REF!,2)</f>
        <v>#REF!</v>
      </c>
      <c r="AV114" s="6" t="str">
        <f t="shared" si="23"/>
        <v/>
      </c>
      <c r="AW114" s="6" t="str">
        <f t="shared" si="24"/>
        <v/>
      </c>
      <c r="AX114" s="6" t="e">
        <f>VLOOKUP(U114,#REF!,4)</f>
        <v>#REF!</v>
      </c>
      <c r="AY114" s="6" t="e">
        <f>VLOOKUP(V114,#REF!,4)</f>
        <v>#REF!</v>
      </c>
    </row>
    <row r="115" spans="1:151" s="6" customFormat="1">
      <c r="A115" s="53" t="s">
        <v>19</v>
      </c>
      <c r="B115" s="14" t="s">
        <v>539</v>
      </c>
      <c r="C115" s="97">
        <v>1</v>
      </c>
      <c r="D115" s="97" t="s">
        <v>535</v>
      </c>
      <c r="E115" s="57"/>
      <c r="F115" s="57"/>
      <c r="G115" s="57"/>
      <c r="H115" s="57"/>
      <c r="I115" s="57"/>
      <c r="J115" s="57"/>
      <c r="K115" s="57"/>
      <c r="L115" s="57"/>
      <c r="M115" s="57" t="str">
        <f t="shared" si="13"/>
        <v/>
      </c>
      <c r="N115" s="71">
        <v>7</v>
      </c>
      <c r="O115" s="46" t="s">
        <v>55</v>
      </c>
      <c r="P115" s="57">
        <v>3950.99</v>
      </c>
      <c r="Q115" s="57">
        <v>35.163614000000003</v>
      </c>
      <c r="R115" s="57">
        <v>-123.02172</v>
      </c>
      <c r="S115" s="66">
        <v>39870.815104166664</v>
      </c>
      <c r="T115" s="67">
        <f t="shared" si="14"/>
        <v>39870.815104166664</v>
      </c>
      <c r="U115" s="6" t="str">
        <f t="shared" si="15"/>
        <v>Feb-09</v>
      </c>
      <c r="V115" s="6" t="str">
        <f t="shared" si="16"/>
        <v>2009</v>
      </c>
      <c r="W115" s="10" t="s">
        <v>25</v>
      </c>
      <c r="X115" s="10" t="s">
        <v>32</v>
      </c>
      <c r="Y115" s="10" t="s">
        <v>56</v>
      </c>
      <c r="Z115" s="10"/>
      <c r="AA115" s="10"/>
      <c r="AB115" s="10"/>
      <c r="AC115" s="10"/>
      <c r="AD115" s="57" t="s">
        <v>119</v>
      </c>
      <c r="AE115" s="57" t="s">
        <v>236</v>
      </c>
      <c r="AF115" s="57" t="s">
        <v>42</v>
      </c>
      <c r="AG115" s="57">
        <v>8</v>
      </c>
      <c r="AH115" s="57">
        <v>4129719</v>
      </c>
      <c r="AI115" s="57" t="s">
        <v>211</v>
      </c>
      <c r="AJ115" s="57">
        <f t="shared" si="17"/>
        <v>0</v>
      </c>
      <c r="AK115" s="89">
        <f t="shared" si="18"/>
        <v>9.7164351851851849E-2</v>
      </c>
      <c r="AL115" s="90" t="e">
        <f>VLOOKUP(AG115,#REF!,2,FALSE)</f>
        <v>#REF!</v>
      </c>
      <c r="AM115" s="90" t="e">
        <f>VLOOKUP(AG115,#REF!,3,FALSE)</f>
        <v>#REF!</v>
      </c>
      <c r="AN115" s="89" t="e">
        <f t="shared" ca="1" si="19"/>
        <v>#REF!</v>
      </c>
      <c r="AO115" s="89" t="e">
        <f t="shared" ca="1" si="20"/>
        <v>#REF!</v>
      </c>
      <c r="AP115" s="57" t="e">
        <f t="shared" ca="1" si="25"/>
        <v>#REF!</v>
      </c>
      <c r="AQ115" s="32" t="e">
        <f>VLOOKUP(U115,#REF!,3,FALSE)</f>
        <v>#REF!</v>
      </c>
      <c r="AR115" s="57" t="e">
        <f t="shared" ca="1" si="21"/>
        <v>#REF!</v>
      </c>
      <c r="AS115" s="6" t="e">
        <f>VLOOKUP(V115,#REF!,3)</f>
        <v>#REF!</v>
      </c>
      <c r="AT115" s="6" t="e">
        <f>VLOOKUP(U115,#REF!,2)</f>
        <v>#REF!</v>
      </c>
      <c r="AU115" s="6" t="e">
        <f>VLOOKUP(V115,#REF!,2)</f>
        <v>#REF!</v>
      </c>
      <c r="AV115" s="6" t="str">
        <f t="shared" si="23"/>
        <v/>
      </c>
      <c r="AW115" s="6" t="str">
        <f t="shared" si="24"/>
        <v/>
      </c>
      <c r="AX115" s="6" t="e">
        <f>VLOOKUP(U115,#REF!,4)</f>
        <v>#REF!</v>
      </c>
      <c r="AY115" s="6" t="e">
        <f>VLOOKUP(V115,#REF!,4)</f>
        <v>#REF!</v>
      </c>
    </row>
    <row r="116" spans="1:151" s="6" customFormat="1">
      <c r="A116" s="53" t="s">
        <v>205</v>
      </c>
      <c r="B116" s="14" t="s">
        <v>539</v>
      </c>
      <c r="C116" s="97">
        <v>6</v>
      </c>
      <c r="D116" s="97" t="s">
        <v>543</v>
      </c>
      <c r="E116" s="57"/>
      <c r="F116" s="57"/>
      <c r="G116" s="57"/>
      <c r="H116" s="57"/>
      <c r="I116" s="57"/>
      <c r="J116" s="57"/>
      <c r="K116" s="57"/>
      <c r="L116" s="57"/>
      <c r="M116" s="57" t="str">
        <f t="shared" si="13"/>
        <v/>
      </c>
      <c r="N116" s="71">
        <v>7</v>
      </c>
      <c r="O116" s="46" t="s">
        <v>27</v>
      </c>
      <c r="P116" s="57">
        <v>3950.99</v>
      </c>
      <c r="Q116" s="57">
        <v>35.163614000000003</v>
      </c>
      <c r="R116" s="57">
        <v>-123.02172</v>
      </c>
      <c r="S116" s="66">
        <v>39870.815104166664</v>
      </c>
      <c r="T116" s="67">
        <f t="shared" si="14"/>
        <v>39870.815104166664</v>
      </c>
      <c r="U116" s="6" t="str">
        <f t="shared" si="15"/>
        <v>Feb-09</v>
      </c>
      <c r="V116" s="6" t="str">
        <f t="shared" si="16"/>
        <v>2009</v>
      </c>
      <c r="W116" s="10" t="s">
        <v>25</v>
      </c>
      <c r="X116" s="10" t="s">
        <v>27</v>
      </c>
      <c r="Y116" s="10"/>
      <c r="Z116" s="10"/>
      <c r="AA116" s="10"/>
      <c r="AB116" s="10"/>
      <c r="AC116" s="10"/>
      <c r="AD116" s="57" t="s">
        <v>119</v>
      </c>
      <c r="AE116" s="57" t="s">
        <v>236</v>
      </c>
      <c r="AF116" s="57" t="s">
        <v>42</v>
      </c>
      <c r="AG116" s="57">
        <v>8</v>
      </c>
      <c r="AH116" s="57">
        <v>4129717</v>
      </c>
      <c r="AI116" s="57" t="s">
        <v>211</v>
      </c>
      <c r="AJ116" s="57">
        <f t="shared" si="17"/>
        <v>0</v>
      </c>
      <c r="AK116" s="89">
        <f t="shared" si="18"/>
        <v>9.7164351851851849E-2</v>
      </c>
      <c r="AL116" s="90" t="e">
        <f>VLOOKUP(AG116,#REF!,2,FALSE)</f>
        <v>#REF!</v>
      </c>
      <c r="AM116" s="90" t="e">
        <f>VLOOKUP(AG116,#REF!,3,FALSE)</f>
        <v>#REF!</v>
      </c>
      <c r="AN116" s="89" t="e">
        <f t="shared" ca="1" si="19"/>
        <v>#REF!</v>
      </c>
      <c r="AO116" s="89" t="e">
        <f t="shared" ca="1" si="20"/>
        <v>#REF!</v>
      </c>
      <c r="AP116" s="57" t="e">
        <f t="shared" ca="1" si="25"/>
        <v>#REF!</v>
      </c>
      <c r="AQ116" s="32" t="e">
        <f>VLOOKUP(U116,#REF!,3,FALSE)</f>
        <v>#REF!</v>
      </c>
      <c r="AR116" s="57" t="e">
        <f t="shared" ca="1" si="21"/>
        <v>#REF!</v>
      </c>
      <c r="AS116" s="6" t="e">
        <f>VLOOKUP(V116,#REF!,3)</f>
        <v>#REF!</v>
      </c>
      <c r="AT116" s="6" t="e">
        <f>VLOOKUP(U116,#REF!,2)</f>
        <v>#REF!</v>
      </c>
      <c r="AU116" s="6" t="e">
        <f>VLOOKUP(V116,#REF!,2)</f>
        <v>#REF!</v>
      </c>
      <c r="AV116" s="6" t="str">
        <f t="shared" si="23"/>
        <v/>
      </c>
      <c r="AW116" s="6" t="str">
        <f t="shared" si="24"/>
        <v/>
      </c>
      <c r="AX116" s="6" t="e">
        <f>VLOOKUP(U116,#REF!,4)</f>
        <v>#REF!</v>
      </c>
      <c r="AY116" s="6" t="e">
        <f>VLOOKUP(V116,#REF!,4)</f>
        <v>#REF!</v>
      </c>
    </row>
    <row r="117" spans="1:151" s="6" customFormat="1">
      <c r="A117" s="54" t="s">
        <v>313</v>
      </c>
      <c r="B117" s="98"/>
      <c r="C117" s="99">
        <v>1</v>
      </c>
      <c r="D117" s="99"/>
      <c r="E117" s="68" t="s">
        <v>534</v>
      </c>
      <c r="F117" s="68" t="s">
        <v>534</v>
      </c>
      <c r="G117" s="68" t="s">
        <v>531</v>
      </c>
      <c r="H117" s="68">
        <v>0</v>
      </c>
      <c r="I117" s="68" t="s">
        <v>535</v>
      </c>
      <c r="J117" s="68" t="s">
        <v>534</v>
      </c>
      <c r="K117" s="68">
        <v>12</v>
      </c>
      <c r="L117" s="68">
        <v>0.22709215558512805</v>
      </c>
      <c r="M117" s="68">
        <f t="shared" si="13"/>
        <v>0.22709215558512805</v>
      </c>
      <c r="N117" s="68">
        <v>7</v>
      </c>
      <c r="O117" s="47" t="s">
        <v>77</v>
      </c>
      <c r="P117" s="68">
        <v>3950.99</v>
      </c>
      <c r="Q117" s="68">
        <v>35.163614000000003</v>
      </c>
      <c r="R117" s="68">
        <v>-123.02172</v>
      </c>
      <c r="S117" s="69">
        <v>39870.815104166664</v>
      </c>
      <c r="T117" s="70">
        <f t="shared" si="14"/>
        <v>39870.815104166664</v>
      </c>
      <c r="U117" s="4" t="str">
        <f t="shared" si="15"/>
        <v>Feb-09</v>
      </c>
      <c r="V117" s="4" t="str">
        <f t="shared" si="16"/>
        <v>2009</v>
      </c>
      <c r="W117" s="12" t="s">
        <v>25</v>
      </c>
      <c r="X117" s="12" t="s">
        <v>65</v>
      </c>
      <c r="Y117" s="12" t="s">
        <v>64</v>
      </c>
      <c r="Z117" s="12" t="s">
        <v>79</v>
      </c>
      <c r="AA117" s="12" t="s">
        <v>78</v>
      </c>
      <c r="AB117" s="12" t="s">
        <v>77</v>
      </c>
      <c r="AC117" s="12"/>
      <c r="AD117" s="68" t="s">
        <v>119</v>
      </c>
      <c r="AE117" s="68" t="s">
        <v>236</v>
      </c>
      <c r="AF117" s="68" t="s">
        <v>42</v>
      </c>
      <c r="AG117" s="68">
        <v>8</v>
      </c>
      <c r="AH117" s="68">
        <v>4124005</v>
      </c>
      <c r="AI117" s="68" t="s">
        <v>211</v>
      </c>
      <c r="AJ117" s="68">
        <f t="shared" si="17"/>
        <v>1</v>
      </c>
      <c r="AK117" s="100">
        <f t="shared" si="18"/>
        <v>9.7164351851851849E-2</v>
      </c>
      <c r="AL117" s="101" t="e">
        <f>VLOOKUP(AG117,#REF!,2,FALSE)</f>
        <v>#REF!</v>
      </c>
      <c r="AM117" s="101" t="e">
        <f>VLOOKUP(AG117,#REF!,3,FALSE)</f>
        <v>#REF!</v>
      </c>
      <c r="AN117" s="100" t="e">
        <f t="shared" ca="1" si="19"/>
        <v>#REF!</v>
      </c>
      <c r="AO117" s="100" t="e">
        <f t="shared" ca="1" si="20"/>
        <v>#REF!</v>
      </c>
      <c r="AP117" s="68" t="e">
        <f t="shared" ca="1" si="25"/>
        <v>#REF!</v>
      </c>
      <c r="AQ117" s="36" t="e">
        <f>VLOOKUP(U117,#REF!,3,FALSE)</f>
        <v>#REF!</v>
      </c>
      <c r="AR117" s="68" t="e">
        <f t="shared" ca="1" si="21"/>
        <v>#REF!</v>
      </c>
      <c r="AS117" s="6" t="e">
        <f>VLOOKUP(V117,#REF!,3)</f>
        <v>#REF!</v>
      </c>
      <c r="AT117" s="6" t="e">
        <f>VLOOKUP(U117,#REF!,2)</f>
        <v>#REF!</v>
      </c>
      <c r="AU117" s="6" t="e">
        <f>VLOOKUP(V117,#REF!,2)</f>
        <v>#REF!</v>
      </c>
      <c r="AV117" s="6" t="e">
        <f t="shared" si="23"/>
        <v>#REF!</v>
      </c>
      <c r="AW117" s="6" t="e">
        <f t="shared" si="24"/>
        <v>#REF!</v>
      </c>
      <c r="AX117" s="6" t="e">
        <f>VLOOKUP(U117,#REF!,4)</f>
        <v>#REF!</v>
      </c>
      <c r="AY117" s="6" t="e">
        <f>VLOOKUP(V117,#REF!,4)</f>
        <v>#REF!</v>
      </c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</row>
    <row r="118" spans="1:151" s="6" customFormat="1">
      <c r="A118" s="53" t="s">
        <v>102</v>
      </c>
      <c r="B118" s="14" t="s">
        <v>539</v>
      </c>
      <c r="C118" s="97">
        <v>1</v>
      </c>
      <c r="D118" s="97" t="s">
        <v>543</v>
      </c>
      <c r="E118" s="57"/>
      <c r="F118" s="57"/>
      <c r="G118" s="57"/>
      <c r="H118" s="57"/>
      <c r="I118" s="57"/>
      <c r="J118" s="57"/>
      <c r="K118" s="57"/>
      <c r="L118" s="57"/>
      <c r="M118" s="57" t="str">
        <f t="shared" si="13"/>
        <v/>
      </c>
      <c r="N118" s="71">
        <v>8</v>
      </c>
      <c r="O118" s="46" t="s">
        <v>27</v>
      </c>
      <c r="P118" s="57">
        <v>3950.56</v>
      </c>
      <c r="Q118" s="57">
        <v>35.164040999999997</v>
      </c>
      <c r="R118" s="57">
        <v>-123.02033</v>
      </c>
      <c r="S118" s="66">
        <v>39870.815763888888</v>
      </c>
      <c r="T118" s="67">
        <f t="shared" si="14"/>
        <v>39870.815763888888</v>
      </c>
      <c r="U118" s="6" t="str">
        <f t="shared" si="15"/>
        <v>Feb-09</v>
      </c>
      <c r="V118" s="6" t="str">
        <f t="shared" si="16"/>
        <v>2009</v>
      </c>
      <c r="W118" s="10" t="s">
        <v>25</v>
      </c>
      <c r="X118" s="10" t="s">
        <v>27</v>
      </c>
      <c r="Y118" s="10"/>
      <c r="Z118" s="10"/>
      <c r="AA118" s="10"/>
      <c r="AB118" s="10"/>
      <c r="AC118" s="10"/>
      <c r="AD118" s="57" t="s">
        <v>311</v>
      </c>
      <c r="AE118" s="57" t="s">
        <v>236</v>
      </c>
      <c r="AF118" s="57" t="s">
        <v>42</v>
      </c>
      <c r="AG118" s="57">
        <v>8</v>
      </c>
      <c r="AH118" s="57">
        <v>4128732</v>
      </c>
      <c r="AI118" s="57" t="s">
        <v>211</v>
      </c>
      <c r="AJ118" s="57">
        <f t="shared" si="17"/>
        <v>0</v>
      </c>
      <c r="AK118" s="89">
        <f t="shared" si="18"/>
        <v>9.7835648148148158E-2</v>
      </c>
      <c r="AL118" s="90" t="e">
        <f>VLOOKUP(AG118,#REF!,2,FALSE)</f>
        <v>#REF!</v>
      </c>
      <c r="AM118" s="90" t="e">
        <f>VLOOKUP(AG118,#REF!,3,FALSE)</f>
        <v>#REF!</v>
      </c>
      <c r="AN118" s="89" t="e">
        <f t="shared" ca="1" si="19"/>
        <v>#REF!</v>
      </c>
      <c r="AO118" s="89" t="e">
        <f t="shared" ca="1" si="20"/>
        <v>#REF!</v>
      </c>
      <c r="AP118" s="57" t="e">
        <f t="shared" ca="1" si="25"/>
        <v>#REF!</v>
      </c>
      <c r="AQ118" s="32" t="e">
        <f>VLOOKUP(U118,#REF!,3,FALSE)</f>
        <v>#REF!</v>
      </c>
      <c r="AR118" s="57" t="e">
        <f t="shared" ca="1" si="21"/>
        <v>#REF!</v>
      </c>
      <c r="AS118" s="6" t="e">
        <f>VLOOKUP(V118,#REF!,3)</f>
        <v>#REF!</v>
      </c>
      <c r="AT118" s="6" t="e">
        <f>VLOOKUP(U118,#REF!,2)</f>
        <v>#REF!</v>
      </c>
      <c r="AU118" s="6" t="e">
        <f>VLOOKUP(V118,#REF!,2)</f>
        <v>#REF!</v>
      </c>
      <c r="AV118" s="6" t="str">
        <f t="shared" si="23"/>
        <v/>
      </c>
      <c r="AW118" s="6" t="str">
        <f t="shared" si="24"/>
        <v/>
      </c>
      <c r="AX118" s="6" t="e">
        <f>VLOOKUP(U118,#REF!,4)</f>
        <v>#REF!</v>
      </c>
      <c r="AY118" s="6" t="e">
        <f>VLOOKUP(V118,#REF!,4)</f>
        <v>#REF!</v>
      </c>
    </row>
    <row r="119" spans="1:151" s="6" customFormat="1">
      <c r="A119" s="54" t="s">
        <v>312</v>
      </c>
      <c r="B119" s="98"/>
      <c r="C119" s="99">
        <v>1</v>
      </c>
      <c r="D119" s="99"/>
      <c r="E119" s="68" t="s">
        <v>531</v>
      </c>
      <c r="F119" s="68" t="s">
        <v>534</v>
      </c>
      <c r="G119" s="68" t="s">
        <v>534</v>
      </c>
      <c r="H119" s="68">
        <v>0</v>
      </c>
      <c r="I119" s="68" t="s">
        <v>532</v>
      </c>
      <c r="J119" s="68" t="s">
        <v>531</v>
      </c>
      <c r="K119" s="68">
        <v>0</v>
      </c>
      <c r="L119" s="68">
        <v>0.16552248403731246</v>
      </c>
      <c r="M119" s="68">
        <f t="shared" si="13"/>
        <v>0.16552248403731246</v>
      </c>
      <c r="N119" s="68">
        <v>8</v>
      </c>
      <c r="O119" s="47" t="s">
        <v>77</v>
      </c>
      <c r="P119" s="68">
        <v>3950.56</v>
      </c>
      <c r="Q119" s="68">
        <v>35.164040999999997</v>
      </c>
      <c r="R119" s="68">
        <v>-123.02033</v>
      </c>
      <c r="S119" s="69">
        <v>39870.815763888888</v>
      </c>
      <c r="T119" s="70">
        <f t="shared" si="14"/>
        <v>39870.815763888888</v>
      </c>
      <c r="U119" s="4" t="str">
        <f t="shared" si="15"/>
        <v>Feb-09</v>
      </c>
      <c r="V119" s="4" t="str">
        <f t="shared" si="16"/>
        <v>2009</v>
      </c>
      <c r="W119" s="12" t="s">
        <v>25</v>
      </c>
      <c r="X119" s="12" t="s">
        <v>65</v>
      </c>
      <c r="Y119" s="12" t="s">
        <v>64</v>
      </c>
      <c r="Z119" s="12" t="s">
        <v>79</v>
      </c>
      <c r="AA119" s="12" t="s">
        <v>78</v>
      </c>
      <c r="AB119" s="12" t="s">
        <v>77</v>
      </c>
      <c r="AC119" s="12"/>
      <c r="AD119" s="68" t="s">
        <v>311</v>
      </c>
      <c r="AE119" s="68" t="s">
        <v>236</v>
      </c>
      <c r="AF119" s="68" t="s">
        <v>42</v>
      </c>
      <c r="AG119" s="68">
        <v>8</v>
      </c>
      <c r="AH119" s="68">
        <v>4124011</v>
      </c>
      <c r="AI119" s="68" t="s">
        <v>211</v>
      </c>
      <c r="AJ119" s="68">
        <f t="shared" si="17"/>
        <v>1</v>
      </c>
      <c r="AK119" s="100">
        <f t="shared" si="18"/>
        <v>9.7835648148148158E-2</v>
      </c>
      <c r="AL119" s="101" t="e">
        <f>VLOOKUP(AG119,#REF!,2,FALSE)</f>
        <v>#REF!</v>
      </c>
      <c r="AM119" s="101" t="e">
        <f>VLOOKUP(AG119,#REF!,3,FALSE)</f>
        <v>#REF!</v>
      </c>
      <c r="AN119" s="100" t="e">
        <f t="shared" ca="1" si="19"/>
        <v>#REF!</v>
      </c>
      <c r="AO119" s="100" t="e">
        <f t="shared" ca="1" si="20"/>
        <v>#REF!</v>
      </c>
      <c r="AP119" s="68" t="e">
        <f t="shared" ca="1" si="25"/>
        <v>#REF!</v>
      </c>
      <c r="AQ119" s="36" t="e">
        <f>VLOOKUP(U119,#REF!,3,FALSE)</f>
        <v>#REF!</v>
      </c>
      <c r="AR119" s="68" t="e">
        <f t="shared" ca="1" si="21"/>
        <v>#REF!</v>
      </c>
      <c r="AS119" s="6" t="e">
        <f>VLOOKUP(V119,#REF!,3)</f>
        <v>#REF!</v>
      </c>
      <c r="AT119" s="6" t="e">
        <f>VLOOKUP(U119,#REF!,2)</f>
        <v>#REF!</v>
      </c>
      <c r="AU119" s="6" t="e">
        <f>VLOOKUP(V119,#REF!,2)</f>
        <v>#REF!</v>
      </c>
      <c r="AV119" s="6" t="e">
        <f t="shared" si="23"/>
        <v>#REF!</v>
      </c>
      <c r="AW119" s="6" t="e">
        <f t="shared" si="24"/>
        <v>#REF!</v>
      </c>
      <c r="AX119" s="6" t="e">
        <f>VLOOKUP(U119,#REF!,4)</f>
        <v>#REF!</v>
      </c>
      <c r="AY119" s="6" t="e">
        <f>VLOOKUP(V119,#REF!,4)</f>
        <v>#REF!</v>
      </c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</row>
    <row r="120" spans="1:151" s="6" customFormat="1">
      <c r="A120" s="53" t="s">
        <v>308</v>
      </c>
      <c r="B120" s="14" t="s">
        <v>539</v>
      </c>
      <c r="C120" s="97">
        <v>1</v>
      </c>
      <c r="D120" s="97" t="s">
        <v>535</v>
      </c>
      <c r="E120" s="57"/>
      <c r="F120" s="57"/>
      <c r="G120" s="57"/>
      <c r="H120" s="57"/>
      <c r="I120" s="57"/>
      <c r="J120" s="57"/>
      <c r="K120" s="57"/>
      <c r="L120" s="57"/>
      <c r="M120" s="57" t="str">
        <f t="shared" si="13"/>
        <v/>
      </c>
      <c r="N120" s="68">
        <v>9</v>
      </c>
      <c r="O120" s="46" t="s">
        <v>73</v>
      </c>
      <c r="P120" s="57">
        <v>3951.16</v>
      </c>
      <c r="Q120" s="57">
        <v>35.163494</v>
      </c>
      <c r="R120" s="57">
        <v>-123.01959600000001</v>
      </c>
      <c r="S120" s="66">
        <v>39870.827615740738</v>
      </c>
      <c r="T120" s="67">
        <f t="shared" si="14"/>
        <v>39870.827615740738</v>
      </c>
      <c r="U120" s="6" t="str">
        <f t="shared" si="15"/>
        <v>Feb-09</v>
      </c>
      <c r="V120" s="6" t="str">
        <f t="shared" si="16"/>
        <v>2009</v>
      </c>
      <c r="W120" s="10" t="s">
        <v>25</v>
      </c>
      <c r="X120" s="10" t="s">
        <v>27</v>
      </c>
      <c r="Y120" s="10" t="s">
        <v>74</v>
      </c>
      <c r="Z120" s="10" t="s">
        <v>76</v>
      </c>
      <c r="AA120" s="10" t="s">
        <v>75</v>
      </c>
      <c r="AB120" s="10"/>
      <c r="AC120" s="10" t="s">
        <v>73</v>
      </c>
      <c r="AD120" s="57" t="s">
        <v>307</v>
      </c>
      <c r="AE120" s="57" t="s">
        <v>236</v>
      </c>
      <c r="AF120" s="57" t="s">
        <v>42</v>
      </c>
      <c r="AG120" s="57">
        <v>8</v>
      </c>
      <c r="AH120" s="57">
        <v>2956279</v>
      </c>
      <c r="AI120" s="57" t="s">
        <v>211</v>
      </c>
      <c r="AJ120" s="57">
        <f t="shared" si="17"/>
        <v>0</v>
      </c>
      <c r="AK120" s="89">
        <f t="shared" si="18"/>
        <v>0.11001157407407407</v>
      </c>
      <c r="AL120" s="90" t="e">
        <f>VLOOKUP(AG120,#REF!,2,FALSE)</f>
        <v>#REF!</v>
      </c>
      <c r="AM120" s="90" t="e">
        <f>VLOOKUP(AG120,#REF!,3,FALSE)</f>
        <v>#REF!</v>
      </c>
      <c r="AN120" s="89" t="e">
        <f t="shared" ca="1" si="19"/>
        <v>#REF!</v>
      </c>
      <c r="AO120" s="89" t="e">
        <f t="shared" ca="1" si="20"/>
        <v>#REF!</v>
      </c>
      <c r="AP120" s="57" t="e">
        <f t="shared" ca="1" si="25"/>
        <v>#REF!</v>
      </c>
      <c r="AQ120" s="32" t="e">
        <f>VLOOKUP(U120,#REF!,3,FALSE)</f>
        <v>#REF!</v>
      </c>
      <c r="AR120" s="57" t="e">
        <f t="shared" ca="1" si="21"/>
        <v>#REF!</v>
      </c>
      <c r="AS120" s="6" t="e">
        <f>VLOOKUP(V120,#REF!,3)</f>
        <v>#REF!</v>
      </c>
      <c r="AT120" s="6" t="e">
        <f>VLOOKUP(U120,#REF!,2)</f>
        <v>#REF!</v>
      </c>
      <c r="AU120" s="6" t="e">
        <f>VLOOKUP(V120,#REF!,2)</f>
        <v>#REF!</v>
      </c>
      <c r="AV120" s="6" t="str">
        <f t="shared" si="23"/>
        <v/>
      </c>
      <c r="AW120" s="6" t="str">
        <f t="shared" si="24"/>
        <v/>
      </c>
      <c r="AX120" s="6" t="e">
        <f>VLOOKUP(U120,#REF!,4)</f>
        <v>#REF!</v>
      </c>
      <c r="AY120" s="6" t="e">
        <f>VLOOKUP(V120,#REF!,4)</f>
        <v>#REF!</v>
      </c>
    </row>
    <row r="121" spans="1:151" s="6" customFormat="1">
      <c r="A121" s="53" t="s">
        <v>309</v>
      </c>
      <c r="B121" s="14" t="s">
        <v>539</v>
      </c>
      <c r="C121" s="97">
        <v>7</v>
      </c>
      <c r="D121" s="97" t="s">
        <v>543</v>
      </c>
      <c r="E121" s="57"/>
      <c r="F121" s="57"/>
      <c r="G121" s="57"/>
      <c r="H121" s="57"/>
      <c r="I121" s="57"/>
      <c r="J121" s="57"/>
      <c r="K121" s="57"/>
      <c r="L121" s="57"/>
      <c r="M121" s="57" t="str">
        <f t="shared" si="13"/>
        <v/>
      </c>
      <c r="N121" s="71">
        <v>9</v>
      </c>
      <c r="O121" s="46" t="s">
        <v>27</v>
      </c>
      <c r="P121" s="57">
        <v>3951.16</v>
      </c>
      <c r="Q121" s="57">
        <v>35.163494</v>
      </c>
      <c r="R121" s="57">
        <v>-123.01959600000001</v>
      </c>
      <c r="S121" s="66">
        <v>39870.827615740738</v>
      </c>
      <c r="T121" s="67">
        <f t="shared" si="14"/>
        <v>39870.827615740738</v>
      </c>
      <c r="U121" s="6" t="str">
        <f t="shared" si="15"/>
        <v>Feb-09</v>
      </c>
      <c r="V121" s="6" t="str">
        <f t="shared" si="16"/>
        <v>2009</v>
      </c>
      <c r="W121" s="10" t="s">
        <v>25</v>
      </c>
      <c r="X121" s="10" t="s">
        <v>27</v>
      </c>
      <c r="Y121" s="10"/>
      <c r="Z121" s="10"/>
      <c r="AA121" s="10"/>
      <c r="AB121" s="10"/>
      <c r="AC121" s="10"/>
      <c r="AD121" s="57" t="s">
        <v>307</v>
      </c>
      <c r="AE121" s="57" t="s">
        <v>236</v>
      </c>
      <c r="AF121" s="57" t="s">
        <v>42</v>
      </c>
      <c r="AG121" s="57">
        <v>8</v>
      </c>
      <c r="AH121" s="57">
        <v>4128734</v>
      </c>
      <c r="AI121" s="57" t="s">
        <v>211</v>
      </c>
      <c r="AJ121" s="57">
        <f t="shared" si="17"/>
        <v>0</v>
      </c>
      <c r="AK121" s="89">
        <f t="shared" si="18"/>
        <v>0.11001157407407407</v>
      </c>
      <c r="AL121" s="90" t="e">
        <f>VLOOKUP(AG121,#REF!,2,FALSE)</f>
        <v>#REF!</v>
      </c>
      <c r="AM121" s="90" t="e">
        <f>VLOOKUP(AG121,#REF!,3,FALSE)</f>
        <v>#REF!</v>
      </c>
      <c r="AN121" s="89" t="e">
        <f t="shared" ca="1" si="19"/>
        <v>#REF!</v>
      </c>
      <c r="AO121" s="89" t="e">
        <f t="shared" ca="1" si="20"/>
        <v>#REF!</v>
      </c>
      <c r="AP121" s="57" t="e">
        <f t="shared" ca="1" si="25"/>
        <v>#REF!</v>
      </c>
      <c r="AQ121" s="32" t="e">
        <f>VLOOKUP(U121,#REF!,3,FALSE)</f>
        <v>#REF!</v>
      </c>
      <c r="AR121" s="57" t="e">
        <f t="shared" ca="1" si="21"/>
        <v>#REF!</v>
      </c>
      <c r="AS121" s="6" t="e">
        <f>VLOOKUP(V121,#REF!,3)</f>
        <v>#REF!</v>
      </c>
      <c r="AT121" s="6" t="e">
        <f>VLOOKUP(U121,#REF!,2)</f>
        <v>#REF!</v>
      </c>
      <c r="AU121" s="6" t="e">
        <f>VLOOKUP(V121,#REF!,2)</f>
        <v>#REF!</v>
      </c>
      <c r="AV121" s="6" t="str">
        <f t="shared" si="23"/>
        <v/>
      </c>
      <c r="AW121" s="6" t="str">
        <f t="shared" si="24"/>
        <v/>
      </c>
      <c r="AX121" s="6" t="e">
        <f>VLOOKUP(U121,#REF!,4)</f>
        <v>#REF!</v>
      </c>
      <c r="AY121" s="6" t="e">
        <f>VLOOKUP(V121,#REF!,4)</f>
        <v>#REF!</v>
      </c>
    </row>
    <row r="122" spans="1:151" s="6" customFormat="1">
      <c r="A122" s="54" t="s">
        <v>310</v>
      </c>
      <c r="B122" s="98"/>
      <c r="C122" s="99">
        <v>1</v>
      </c>
      <c r="D122" s="99"/>
      <c r="E122" s="68" t="s">
        <v>534</v>
      </c>
      <c r="F122" s="68" t="s">
        <v>534</v>
      </c>
      <c r="G122" s="68" t="s">
        <v>531</v>
      </c>
      <c r="H122" s="68">
        <v>0</v>
      </c>
      <c r="I122" s="68" t="s">
        <v>535</v>
      </c>
      <c r="J122" s="68" t="s">
        <v>534</v>
      </c>
      <c r="K122" s="68">
        <v>0</v>
      </c>
      <c r="L122" s="68">
        <v>0.19788166934127113</v>
      </c>
      <c r="M122" s="68">
        <f t="shared" si="13"/>
        <v>0.19788166934127113</v>
      </c>
      <c r="N122" s="68">
        <v>9</v>
      </c>
      <c r="O122" s="47" t="s">
        <v>77</v>
      </c>
      <c r="P122" s="68">
        <v>3951.16</v>
      </c>
      <c r="Q122" s="68">
        <v>35.163494</v>
      </c>
      <c r="R122" s="68">
        <v>-123.01959600000001</v>
      </c>
      <c r="S122" s="69">
        <v>39870.827615740738</v>
      </c>
      <c r="T122" s="70">
        <f t="shared" si="14"/>
        <v>39870.827615740738</v>
      </c>
      <c r="U122" s="4" t="str">
        <f t="shared" si="15"/>
        <v>Feb-09</v>
      </c>
      <c r="V122" s="4" t="str">
        <f t="shared" si="16"/>
        <v>2009</v>
      </c>
      <c r="W122" s="12" t="s">
        <v>25</v>
      </c>
      <c r="X122" s="12" t="s">
        <v>65</v>
      </c>
      <c r="Y122" s="12" t="s">
        <v>64</v>
      </c>
      <c r="Z122" s="12" t="s">
        <v>79</v>
      </c>
      <c r="AA122" s="12" t="s">
        <v>78</v>
      </c>
      <c r="AB122" s="12" t="s">
        <v>77</v>
      </c>
      <c r="AC122" s="12"/>
      <c r="AD122" s="68" t="s">
        <v>307</v>
      </c>
      <c r="AE122" s="68" t="s">
        <v>236</v>
      </c>
      <c r="AF122" s="68" t="s">
        <v>42</v>
      </c>
      <c r="AG122" s="68">
        <v>8</v>
      </c>
      <c r="AH122" s="68">
        <v>4124028</v>
      </c>
      <c r="AI122" s="68" t="s">
        <v>211</v>
      </c>
      <c r="AJ122" s="68">
        <f t="shared" si="17"/>
        <v>1</v>
      </c>
      <c r="AK122" s="100">
        <f t="shared" si="18"/>
        <v>0.11001157407407407</v>
      </c>
      <c r="AL122" s="101" t="e">
        <f>VLOOKUP(AG122,#REF!,2,FALSE)</f>
        <v>#REF!</v>
      </c>
      <c r="AM122" s="101" t="e">
        <f>VLOOKUP(AG122,#REF!,3,FALSE)</f>
        <v>#REF!</v>
      </c>
      <c r="AN122" s="100" t="e">
        <f t="shared" ca="1" si="19"/>
        <v>#REF!</v>
      </c>
      <c r="AO122" s="100" t="e">
        <f t="shared" ca="1" si="20"/>
        <v>#REF!</v>
      </c>
      <c r="AP122" s="68" t="e">
        <f t="shared" ca="1" si="25"/>
        <v>#REF!</v>
      </c>
      <c r="AQ122" s="36" t="e">
        <f>VLOOKUP(U122,#REF!,3,FALSE)</f>
        <v>#REF!</v>
      </c>
      <c r="AR122" s="68" t="e">
        <f t="shared" ca="1" si="21"/>
        <v>#REF!</v>
      </c>
      <c r="AS122" s="6" t="e">
        <f>VLOOKUP(V122,#REF!,3)</f>
        <v>#REF!</v>
      </c>
      <c r="AT122" s="6" t="e">
        <f>VLOOKUP(U122,#REF!,2)</f>
        <v>#REF!</v>
      </c>
      <c r="AU122" s="6" t="e">
        <f>VLOOKUP(V122,#REF!,2)</f>
        <v>#REF!</v>
      </c>
      <c r="AV122" s="6" t="e">
        <f t="shared" si="23"/>
        <v>#REF!</v>
      </c>
      <c r="AW122" s="6" t="e">
        <f t="shared" si="24"/>
        <v>#REF!</v>
      </c>
      <c r="AX122" s="6" t="e">
        <f>VLOOKUP(U122,#REF!,4)</f>
        <v>#REF!</v>
      </c>
      <c r="AY122" s="6" t="e">
        <f>VLOOKUP(V122,#REF!,4)</f>
        <v>#REF!</v>
      </c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</row>
    <row r="123" spans="1:151" s="6" customFormat="1">
      <c r="A123" s="53" t="s">
        <v>137</v>
      </c>
      <c r="B123" s="14" t="s">
        <v>539</v>
      </c>
      <c r="C123" s="97">
        <v>2</v>
      </c>
      <c r="D123" s="97" t="s">
        <v>543</v>
      </c>
      <c r="E123" s="57"/>
      <c r="F123" s="57"/>
      <c r="G123" s="57"/>
      <c r="H123" s="57"/>
      <c r="I123" s="57"/>
      <c r="J123" s="57"/>
      <c r="K123" s="57"/>
      <c r="L123" s="57"/>
      <c r="M123" s="57" t="str">
        <f t="shared" si="13"/>
        <v/>
      </c>
      <c r="N123" s="71">
        <v>10</v>
      </c>
      <c r="O123" s="46" t="s">
        <v>27</v>
      </c>
      <c r="P123" s="57">
        <v>3951.16</v>
      </c>
      <c r="Q123" s="57">
        <v>35.163494</v>
      </c>
      <c r="R123" s="57">
        <v>-123.01959600000001</v>
      </c>
      <c r="S123" s="66">
        <v>39870.827615740738</v>
      </c>
      <c r="T123" s="67">
        <f t="shared" si="14"/>
        <v>39870.827615740738</v>
      </c>
      <c r="U123" s="6" t="str">
        <f t="shared" si="15"/>
        <v>Feb-09</v>
      </c>
      <c r="V123" s="6" t="str">
        <f t="shared" si="16"/>
        <v>2009</v>
      </c>
      <c r="W123" s="10" t="s">
        <v>25</v>
      </c>
      <c r="X123" s="10" t="s">
        <v>27</v>
      </c>
      <c r="Y123" s="10"/>
      <c r="Z123" s="10"/>
      <c r="AA123" s="10"/>
      <c r="AB123" s="10"/>
      <c r="AC123" s="10"/>
      <c r="AD123" s="57" t="s">
        <v>305</v>
      </c>
      <c r="AE123" s="57" t="s">
        <v>236</v>
      </c>
      <c r="AF123" s="57" t="s">
        <v>42</v>
      </c>
      <c r="AG123" s="57">
        <v>8</v>
      </c>
      <c r="AH123" s="57">
        <v>4129726</v>
      </c>
      <c r="AI123" s="57" t="s">
        <v>211</v>
      </c>
      <c r="AJ123" s="57">
        <f t="shared" si="17"/>
        <v>0</v>
      </c>
      <c r="AK123" s="89">
        <f t="shared" si="18"/>
        <v>0.11084490740740742</v>
      </c>
      <c r="AL123" s="90" t="e">
        <f>VLOOKUP(AG123,#REF!,2,FALSE)</f>
        <v>#REF!</v>
      </c>
      <c r="AM123" s="90" t="e">
        <f>VLOOKUP(AG123,#REF!,3,FALSE)</f>
        <v>#REF!</v>
      </c>
      <c r="AN123" s="89" t="e">
        <f t="shared" ca="1" si="19"/>
        <v>#REF!</v>
      </c>
      <c r="AO123" s="89" t="e">
        <f t="shared" ca="1" si="20"/>
        <v>#REF!</v>
      </c>
      <c r="AP123" s="57" t="e">
        <f t="shared" ca="1" si="25"/>
        <v>#REF!</v>
      </c>
      <c r="AQ123" s="32" t="e">
        <f>VLOOKUP(U123,#REF!,3,FALSE)</f>
        <v>#REF!</v>
      </c>
      <c r="AR123" s="57" t="e">
        <f t="shared" ca="1" si="21"/>
        <v>#REF!</v>
      </c>
      <c r="AS123" s="6" t="e">
        <f>VLOOKUP(V123,#REF!,3)</f>
        <v>#REF!</v>
      </c>
      <c r="AT123" s="6" t="e">
        <f>VLOOKUP(U123,#REF!,2)</f>
        <v>#REF!</v>
      </c>
      <c r="AU123" s="6" t="e">
        <f>VLOOKUP(V123,#REF!,2)</f>
        <v>#REF!</v>
      </c>
      <c r="AV123" s="6" t="str">
        <f t="shared" si="23"/>
        <v/>
      </c>
      <c r="AW123" s="6" t="str">
        <f t="shared" si="24"/>
        <v/>
      </c>
      <c r="AX123" s="6" t="e">
        <f>VLOOKUP(U123,#REF!,4)</f>
        <v>#REF!</v>
      </c>
      <c r="AY123" s="6" t="e">
        <f>VLOOKUP(V123,#REF!,4)</f>
        <v>#REF!</v>
      </c>
    </row>
    <row r="124" spans="1:151" s="6" customFormat="1">
      <c r="A124" s="54" t="s">
        <v>306</v>
      </c>
      <c r="B124" s="98"/>
      <c r="C124" s="99">
        <v>1</v>
      </c>
      <c r="D124" s="99"/>
      <c r="E124" s="68" t="s">
        <v>531</v>
      </c>
      <c r="F124" s="68" t="s">
        <v>534</v>
      </c>
      <c r="G124" s="68" t="s">
        <v>534</v>
      </c>
      <c r="H124" s="68">
        <v>0</v>
      </c>
      <c r="I124" s="68" t="s">
        <v>533</v>
      </c>
      <c r="J124" s="68" t="s">
        <v>534</v>
      </c>
      <c r="K124" s="68">
        <v>0</v>
      </c>
      <c r="L124" s="68">
        <v>0.28834306518032948</v>
      </c>
      <c r="M124" s="68">
        <f t="shared" si="13"/>
        <v>0.28834306518032948</v>
      </c>
      <c r="N124" s="68">
        <v>10</v>
      </c>
      <c r="O124" s="47" t="s">
        <v>77</v>
      </c>
      <c r="P124" s="68">
        <v>3951.16</v>
      </c>
      <c r="Q124" s="68">
        <v>35.163494</v>
      </c>
      <c r="R124" s="68">
        <v>-123.01959600000001</v>
      </c>
      <c r="S124" s="69">
        <v>39870.827615740738</v>
      </c>
      <c r="T124" s="70">
        <f t="shared" si="14"/>
        <v>39870.827615740738</v>
      </c>
      <c r="U124" s="4" t="str">
        <f t="shared" si="15"/>
        <v>Feb-09</v>
      </c>
      <c r="V124" s="4" t="str">
        <f t="shared" si="16"/>
        <v>2009</v>
      </c>
      <c r="W124" s="12" t="s">
        <v>25</v>
      </c>
      <c r="X124" s="12" t="s">
        <v>65</v>
      </c>
      <c r="Y124" s="12" t="s">
        <v>64</v>
      </c>
      <c r="Z124" s="12" t="s">
        <v>79</v>
      </c>
      <c r="AA124" s="12" t="s">
        <v>78</v>
      </c>
      <c r="AB124" s="12" t="s">
        <v>77</v>
      </c>
      <c r="AC124" s="12"/>
      <c r="AD124" s="68" t="s">
        <v>305</v>
      </c>
      <c r="AE124" s="68" t="s">
        <v>236</v>
      </c>
      <c r="AF124" s="68" t="s">
        <v>42</v>
      </c>
      <c r="AG124" s="68">
        <v>8</v>
      </c>
      <c r="AH124" s="68">
        <v>4124030</v>
      </c>
      <c r="AI124" s="68" t="s">
        <v>211</v>
      </c>
      <c r="AJ124" s="68">
        <f t="shared" si="17"/>
        <v>1</v>
      </c>
      <c r="AK124" s="100">
        <f t="shared" si="18"/>
        <v>0.11084490740740742</v>
      </c>
      <c r="AL124" s="101" t="e">
        <f>VLOOKUP(AG124,#REF!,2,FALSE)</f>
        <v>#REF!</v>
      </c>
      <c r="AM124" s="101" t="e">
        <f>VLOOKUP(AG124,#REF!,3,FALSE)</f>
        <v>#REF!</v>
      </c>
      <c r="AN124" s="100" t="e">
        <f t="shared" ca="1" si="19"/>
        <v>#REF!</v>
      </c>
      <c r="AO124" s="100" t="e">
        <f t="shared" ca="1" si="20"/>
        <v>#REF!</v>
      </c>
      <c r="AP124" s="68" t="e">
        <f t="shared" ca="1" si="25"/>
        <v>#REF!</v>
      </c>
      <c r="AQ124" s="36" t="e">
        <f>VLOOKUP(U124,#REF!,3,FALSE)</f>
        <v>#REF!</v>
      </c>
      <c r="AR124" s="68" t="e">
        <f t="shared" ca="1" si="21"/>
        <v>#REF!</v>
      </c>
      <c r="AS124" s="6" t="e">
        <f>VLOOKUP(V124,#REF!,3)</f>
        <v>#REF!</v>
      </c>
      <c r="AT124" s="6" t="e">
        <f>VLOOKUP(U124,#REF!,2)</f>
        <v>#REF!</v>
      </c>
      <c r="AU124" s="6" t="e">
        <f>VLOOKUP(V124,#REF!,2)</f>
        <v>#REF!</v>
      </c>
      <c r="AV124" s="6" t="e">
        <f t="shared" si="23"/>
        <v>#REF!</v>
      </c>
      <c r="AW124" s="6" t="e">
        <f t="shared" si="24"/>
        <v>#REF!</v>
      </c>
      <c r="AX124" s="6" t="e">
        <f>VLOOKUP(U124,#REF!,4)</f>
        <v>#REF!</v>
      </c>
      <c r="AY124" s="6" t="e">
        <f>VLOOKUP(V124,#REF!,4)</f>
        <v>#REF!</v>
      </c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</row>
    <row r="125" spans="1:151" s="42" customFormat="1">
      <c r="A125" s="40" t="s">
        <v>148</v>
      </c>
      <c r="B125" s="31" t="s">
        <v>539</v>
      </c>
      <c r="C125" s="32">
        <v>4</v>
      </c>
      <c r="D125" s="32" t="s">
        <v>535</v>
      </c>
      <c r="E125" s="32"/>
      <c r="F125" s="32"/>
      <c r="G125" s="32"/>
      <c r="H125" s="32"/>
      <c r="I125" s="32"/>
      <c r="J125" s="32"/>
      <c r="K125" s="32"/>
      <c r="L125" s="32"/>
      <c r="M125" s="57" t="str">
        <f t="shared" si="13"/>
        <v/>
      </c>
      <c r="N125" s="32">
        <v>164</v>
      </c>
      <c r="O125" s="59" t="s">
        <v>73</v>
      </c>
      <c r="P125" s="32">
        <v>3951.16</v>
      </c>
      <c r="Q125" s="32">
        <v>35.163494</v>
      </c>
      <c r="R125" s="32">
        <v>-123.01959600000001</v>
      </c>
      <c r="S125" s="38">
        <v>39870.827615740738</v>
      </c>
      <c r="T125" s="74">
        <f t="shared" si="14"/>
        <v>39870.827615740738</v>
      </c>
      <c r="U125" s="6" t="str">
        <f t="shared" si="15"/>
        <v>Feb-09</v>
      </c>
      <c r="V125" s="6" t="str">
        <f t="shared" si="16"/>
        <v>2009</v>
      </c>
      <c r="W125" s="59" t="s">
        <v>25</v>
      </c>
      <c r="X125" s="59" t="s">
        <v>27</v>
      </c>
      <c r="Y125" s="59" t="s">
        <v>74</v>
      </c>
      <c r="Z125" s="59" t="s">
        <v>76</v>
      </c>
      <c r="AA125" s="59" t="s">
        <v>75</v>
      </c>
      <c r="AB125" s="59"/>
      <c r="AC125" s="59" t="s">
        <v>73</v>
      </c>
      <c r="AD125" s="32" t="s">
        <v>304</v>
      </c>
      <c r="AE125" s="32" t="s">
        <v>236</v>
      </c>
      <c r="AF125" s="32" t="s">
        <v>42</v>
      </c>
      <c r="AG125" s="32">
        <v>8</v>
      </c>
      <c r="AH125" s="32">
        <v>4128735</v>
      </c>
      <c r="AI125" s="32" t="s">
        <v>211</v>
      </c>
      <c r="AJ125" s="57">
        <f t="shared" si="17"/>
        <v>0</v>
      </c>
      <c r="AK125" s="89">
        <f t="shared" si="18"/>
        <v>0.11532407407407408</v>
      </c>
      <c r="AL125" s="90" t="e">
        <f>VLOOKUP(AG125,#REF!,2,FALSE)</f>
        <v>#REF!</v>
      </c>
      <c r="AM125" s="90" t="e">
        <f>VLOOKUP(AG125,#REF!,3,FALSE)</f>
        <v>#REF!</v>
      </c>
      <c r="AN125" s="89" t="e">
        <f t="shared" ca="1" si="19"/>
        <v>#REF!</v>
      </c>
      <c r="AO125" s="89" t="e">
        <f t="shared" ca="1" si="20"/>
        <v>#REF!</v>
      </c>
      <c r="AP125" s="57" t="e">
        <f t="shared" ca="1" si="25"/>
        <v>#REF!</v>
      </c>
      <c r="AQ125" s="32" t="e">
        <f>VLOOKUP(U125,#REF!,3,FALSE)</f>
        <v>#REF!</v>
      </c>
      <c r="AR125" s="57" t="e">
        <f t="shared" ca="1" si="21"/>
        <v>#REF!</v>
      </c>
      <c r="AS125" s="6" t="e">
        <f>VLOOKUP(V125,#REF!,3)</f>
        <v>#REF!</v>
      </c>
      <c r="AT125" s="6" t="e">
        <f>VLOOKUP(U125,#REF!,2)</f>
        <v>#REF!</v>
      </c>
      <c r="AU125" s="6" t="e">
        <f>VLOOKUP(V125,#REF!,2)</f>
        <v>#REF!</v>
      </c>
      <c r="AV125" s="6" t="str">
        <f t="shared" si="23"/>
        <v/>
      </c>
      <c r="AW125" s="6" t="str">
        <f t="shared" si="24"/>
        <v/>
      </c>
      <c r="AX125" s="6" t="e">
        <f>VLOOKUP(U125,#REF!,4)</f>
        <v>#REF!</v>
      </c>
      <c r="AY125" s="6" t="e">
        <f>VLOOKUP(V125,#REF!,4)</f>
        <v>#REF!</v>
      </c>
    </row>
    <row r="126" spans="1:151" s="6" customFormat="1">
      <c r="A126" s="40" t="s">
        <v>19</v>
      </c>
      <c r="B126" s="31" t="s">
        <v>539</v>
      </c>
      <c r="C126" s="32">
        <v>1</v>
      </c>
      <c r="D126" s="32" t="s">
        <v>535</v>
      </c>
      <c r="E126" s="32"/>
      <c r="F126" s="32"/>
      <c r="G126" s="32"/>
      <c r="H126" s="32"/>
      <c r="I126" s="32"/>
      <c r="J126" s="32"/>
      <c r="K126" s="32"/>
      <c r="L126" s="32"/>
      <c r="M126" s="57" t="str">
        <f t="shared" si="13"/>
        <v/>
      </c>
      <c r="N126" s="32">
        <v>164</v>
      </c>
      <c r="O126" s="59" t="s">
        <v>116</v>
      </c>
      <c r="P126" s="32">
        <v>3951.16</v>
      </c>
      <c r="Q126" s="32">
        <v>35.163494</v>
      </c>
      <c r="R126" s="32">
        <v>-123.01959600000001</v>
      </c>
      <c r="S126" s="38">
        <v>39870.827615740738</v>
      </c>
      <c r="T126" s="74">
        <f t="shared" si="14"/>
        <v>39870.827615740738</v>
      </c>
      <c r="U126" s="6" t="str">
        <f t="shared" si="15"/>
        <v>Feb-09</v>
      </c>
      <c r="V126" s="6" t="str">
        <f t="shared" si="16"/>
        <v>2009</v>
      </c>
      <c r="W126" s="59" t="s">
        <v>25</v>
      </c>
      <c r="X126" s="59" t="s">
        <v>116</v>
      </c>
      <c r="Y126" s="59"/>
      <c r="Z126" s="59"/>
      <c r="AA126" s="59"/>
      <c r="AB126" s="59"/>
      <c r="AC126" s="59"/>
      <c r="AD126" s="32" t="s">
        <v>304</v>
      </c>
      <c r="AE126" s="32" t="s">
        <v>236</v>
      </c>
      <c r="AF126" s="32" t="s">
        <v>42</v>
      </c>
      <c r="AG126" s="32">
        <v>8</v>
      </c>
      <c r="AH126" s="32">
        <v>4128736</v>
      </c>
      <c r="AI126" s="32" t="s">
        <v>211</v>
      </c>
      <c r="AJ126" s="57">
        <f t="shared" si="17"/>
        <v>0</v>
      </c>
      <c r="AK126" s="89">
        <f t="shared" si="18"/>
        <v>0.11532407407407408</v>
      </c>
      <c r="AL126" s="90" t="e">
        <f>VLOOKUP(AG126,#REF!,2,FALSE)</f>
        <v>#REF!</v>
      </c>
      <c r="AM126" s="90" t="e">
        <f>VLOOKUP(AG126,#REF!,3,FALSE)</f>
        <v>#REF!</v>
      </c>
      <c r="AN126" s="89" t="e">
        <f t="shared" ca="1" si="19"/>
        <v>#REF!</v>
      </c>
      <c r="AO126" s="89" t="e">
        <f t="shared" ca="1" si="20"/>
        <v>#REF!</v>
      </c>
      <c r="AP126" s="57" t="e">
        <f t="shared" ca="1" si="25"/>
        <v>#REF!</v>
      </c>
      <c r="AQ126" s="32" t="e">
        <f>VLOOKUP(U126,#REF!,3,FALSE)</f>
        <v>#REF!</v>
      </c>
      <c r="AR126" s="57" t="e">
        <f t="shared" ca="1" si="21"/>
        <v>#REF!</v>
      </c>
      <c r="AS126" s="6" t="e">
        <f>VLOOKUP(V126,#REF!,3)</f>
        <v>#REF!</v>
      </c>
      <c r="AT126" s="6" t="e">
        <f>VLOOKUP(U126,#REF!,2)</f>
        <v>#REF!</v>
      </c>
      <c r="AU126" s="6" t="e">
        <f>VLOOKUP(V126,#REF!,2)</f>
        <v>#REF!</v>
      </c>
      <c r="AV126" s="6" t="str">
        <f t="shared" si="23"/>
        <v/>
      </c>
      <c r="AW126" s="6" t="str">
        <f t="shared" si="24"/>
        <v/>
      </c>
      <c r="AX126" s="6" t="e">
        <f>VLOOKUP(U126,#REF!,4)</f>
        <v>#REF!</v>
      </c>
      <c r="AY126" s="6" t="e">
        <f>VLOOKUP(V126,#REF!,4)</f>
        <v>#REF!</v>
      </c>
    </row>
    <row r="127" spans="1:151" s="6" customFormat="1">
      <c r="A127" s="40" t="s">
        <v>580</v>
      </c>
      <c r="B127" s="31" t="s">
        <v>539</v>
      </c>
      <c r="C127" s="32">
        <v>6</v>
      </c>
      <c r="D127" s="32" t="s">
        <v>543</v>
      </c>
      <c r="E127" s="32"/>
      <c r="F127" s="32"/>
      <c r="G127" s="32"/>
      <c r="H127" s="32"/>
      <c r="I127" s="32"/>
      <c r="J127" s="32"/>
      <c r="K127" s="32"/>
      <c r="L127" s="32"/>
      <c r="M127" s="57" t="str">
        <f t="shared" si="13"/>
        <v/>
      </c>
      <c r="N127" s="32">
        <v>164</v>
      </c>
      <c r="O127" s="59" t="s">
        <v>27</v>
      </c>
      <c r="P127" s="32">
        <v>3951.16</v>
      </c>
      <c r="Q127" s="32">
        <v>35.163494</v>
      </c>
      <c r="R127" s="32">
        <v>-123.01959600000001</v>
      </c>
      <c r="S127" s="38">
        <v>39870.827615740738</v>
      </c>
      <c r="T127" s="74">
        <f t="shared" si="14"/>
        <v>39870.827615740738</v>
      </c>
      <c r="U127" s="6" t="str">
        <f t="shared" si="15"/>
        <v>Feb-09</v>
      </c>
      <c r="V127" s="6" t="str">
        <f t="shared" si="16"/>
        <v>2009</v>
      </c>
      <c r="W127" s="59" t="s">
        <v>25</v>
      </c>
      <c r="X127" s="59" t="s">
        <v>27</v>
      </c>
      <c r="Y127" s="59"/>
      <c r="Z127" s="59"/>
      <c r="AA127" s="59"/>
      <c r="AB127" s="59"/>
      <c r="AC127" s="59"/>
      <c r="AD127" s="32" t="s">
        <v>304</v>
      </c>
      <c r="AE127" s="32" t="s">
        <v>236</v>
      </c>
      <c r="AF127" s="32" t="s">
        <v>42</v>
      </c>
      <c r="AG127" s="32">
        <v>8</v>
      </c>
      <c r="AH127" s="32">
        <v>4128735</v>
      </c>
      <c r="AI127" s="32" t="s">
        <v>211</v>
      </c>
      <c r="AJ127" s="57">
        <f t="shared" si="17"/>
        <v>0</v>
      </c>
      <c r="AK127" s="89">
        <f t="shared" si="18"/>
        <v>0.11532407407407408</v>
      </c>
      <c r="AL127" s="90" t="e">
        <f>VLOOKUP(AG127,#REF!,2,FALSE)</f>
        <v>#REF!</v>
      </c>
      <c r="AM127" s="90" t="e">
        <f>VLOOKUP(AG127,#REF!,3,FALSE)</f>
        <v>#REF!</v>
      </c>
      <c r="AN127" s="89" t="e">
        <f t="shared" ca="1" si="19"/>
        <v>#REF!</v>
      </c>
      <c r="AO127" s="89" t="e">
        <f t="shared" ca="1" si="20"/>
        <v>#REF!</v>
      </c>
      <c r="AP127" s="57" t="e">
        <f t="shared" ca="1" si="25"/>
        <v>#REF!</v>
      </c>
      <c r="AQ127" s="32" t="e">
        <f>VLOOKUP(U127,#REF!,3,FALSE)</f>
        <v>#REF!</v>
      </c>
      <c r="AR127" s="57" t="e">
        <f t="shared" ca="1" si="21"/>
        <v>#REF!</v>
      </c>
      <c r="AS127" s="6" t="e">
        <f>VLOOKUP(V127,#REF!,3)</f>
        <v>#REF!</v>
      </c>
      <c r="AT127" s="6" t="e">
        <f>VLOOKUP(U127,#REF!,2)</f>
        <v>#REF!</v>
      </c>
      <c r="AU127" s="6" t="e">
        <f>VLOOKUP(V127,#REF!,2)</f>
        <v>#REF!</v>
      </c>
      <c r="AV127" s="6" t="str">
        <f t="shared" si="23"/>
        <v/>
      </c>
      <c r="AW127" s="6" t="str">
        <f t="shared" si="24"/>
        <v/>
      </c>
      <c r="AX127" s="6" t="e">
        <f>VLOOKUP(U127,#REF!,4)</f>
        <v>#REF!</v>
      </c>
      <c r="AY127" s="6" t="e">
        <f>VLOOKUP(V127,#REF!,4)</f>
        <v>#REF!</v>
      </c>
    </row>
    <row r="128" spans="1:151" s="6" customFormat="1">
      <c r="A128" s="41" t="s">
        <v>579</v>
      </c>
      <c r="B128" s="35"/>
      <c r="C128" s="36">
        <v>1</v>
      </c>
      <c r="D128" s="36"/>
      <c r="E128" s="36" t="s">
        <v>531</v>
      </c>
      <c r="F128" s="36" t="s">
        <v>534</v>
      </c>
      <c r="G128" s="36" t="s">
        <v>534</v>
      </c>
      <c r="H128" s="36">
        <v>2</v>
      </c>
      <c r="I128" s="36" t="s">
        <v>535</v>
      </c>
      <c r="J128" s="36" t="s">
        <v>534</v>
      </c>
      <c r="K128" s="36">
        <v>13</v>
      </c>
      <c r="L128" s="68">
        <v>0.26724621607405247</v>
      </c>
      <c r="M128" s="68">
        <f t="shared" si="13"/>
        <v>0.34567637472000745</v>
      </c>
      <c r="N128" s="36">
        <v>164</v>
      </c>
      <c r="O128" s="60" t="s">
        <v>77</v>
      </c>
      <c r="P128" s="36">
        <v>3951.16</v>
      </c>
      <c r="Q128" s="36">
        <v>35.163494</v>
      </c>
      <c r="R128" s="36">
        <v>-123.01959600000001</v>
      </c>
      <c r="S128" s="39">
        <v>39870.827615740738</v>
      </c>
      <c r="T128" s="75">
        <f t="shared" si="14"/>
        <v>39870.827615740738</v>
      </c>
      <c r="U128" s="4" t="str">
        <f t="shared" si="15"/>
        <v>Feb-09</v>
      </c>
      <c r="V128" s="4" t="str">
        <f t="shared" si="16"/>
        <v>2009</v>
      </c>
      <c r="W128" s="60" t="s">
        <v>25</v>
      </c>
      <c r="X128" s="60" t="s">
        <v>65</v>
      </c>
      <c r="Y128" s="60" t="s">
        <v>64</v>
      </c>
      <c r="Z128" s="60" t="s">
        <v>79</v>
      </c>
      <c r="AA128" s="60" t="s">
        <v>78</v>
      </c>
      <c r="AB128" s="60" t="s">
        <v>77</v>
      </c>
      <c r="AC128" s="60"/>
      <c r="AD128" s="36" t="s">
        <v>304</v>
      </c>
      <c r="AE128" s="36" t="s">
        <v>236</v>
      </c>
      <c r="AF128" s="36" t="s">
        <v>42</v>
      </c>
      <c r="AG128" s="36">
        <v>8</v>
      </c>
      <c r="AH128" s="36">
        <v>4124044</v>
      </c>
      <c r="AI128" s="36" t="s">
        <v>211</v>
      </c>
      <c r="AJ128" s="68">
        <f t="shared" si="17"/>
        <v>1</v>
      </c>
      <c r="AK128" s="100">
        <f t="shared" si="18"/>
        <v>0.11532407407407408</v>
      </c>
      <c r="AL128" s="101" t="e">
        <f>VLOOKUP(AG128,#REF!,2,FALSE)</f>
        <v>#REF!</v>
      </c>
      <c r="AM128" s="101" t="e">
        <f>VLOOKUP(AG128,#REF!,3,FALSE)</f>
        <v>#REF!</v>
      </c>
      <c r="AN128" s="100" t="e">
        <f t="shared" ca="1" si="19"/>
        <v>#REF!</v>
      </c>
      <c r="AO128" s="100" t="e">
        <f t="shared" ca="1" si="20"/>
        <v>#REF!</v>
      </c>
      <c r="AP128" s="68" t="e">
        <f t="shared" ca="1" si="25"/>
        <v>#REF!</v>
      </c>
      <c r="AQ128" s="36" t="e">
        <f>VLOOKUP(U128,#REF!,3,FALSE)</f>
        <v>#REF!</v>
      </c>
      <c r="AR128" s="68" t="e">
        <f t="shared" ca="1" si="21"/>
        <v>#REF!</v>
      </c>
      <c r="AS128" s="6" t="e">
        <f>VLOOKUP(V128,#REF!,3)</f>
        <v>#REF!</v>
      </c>
      <c r="AT128" s="6" t="e">
        <f>VLOOKUP(U128,#REF!,2)</f>
        <v>#REF!</v>
      </c>
      <c r="AU128" s="6" t="e">
        <f>VLOOKUP(V128,#REF!,2)</f>
        <v>#REF!</v>
      </c>
      <c r="AV128" s="6" t="e">
        <f t="shared" si="23"/>
        <v>#REF!</v>
      </c>
      <c r="AW128" s="6" t="e">
        <f t="shared" si="24"/>
        <v>#REF!</v>
      </c>
      <c r="AX128" s="6" t="e">
        <f>VLOOKUP(U128,#REF!,4)</f>
        <v>#REF!</v>
      </c>
      <c r="AY128" s="6" t="e">
        <f>VLOOKUP(V128,#REF!,4)</f>
        <v>#REF!</v>
      </c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</row>
    <row r="129" spans="1:151" s="6" customFormat="1" ht="19.5" customHeight="1">
      <c r="A129" s="41" t="s">
        <v>581</v>
      </c>
      <c r="B129" s="35"/>
      <c r="C129" s="36">
        <v>1</v>
      </c>
      <c r="D129" s="36"/>
      <c r="E129" s="36" t="s">
        <v>531</v>
      </c>
      <c r="F129" s="36" t="s">
        <v>534</v>
      </c>
      <c r="G129" s="36" t="s">
        <v>534</v>
      </c>
      <c r="H129" s="36">
        <v>2</v>
      </c>
      <c r="I129" s="36" t="s">
        <v>535</v>
      </c>
      <c r="J129" s="36" t="s">
        <v>534</v>
      </c>
      <c r="K129" s="36">
        <v>13</v>
      </c>
      <c r="L129" s="68">
        <v>7.8430158645954984E-2</v>
      </c>
      <c r="M129" s="68">
        <f t="shared" si="13"/>
        <v>0.34567637472000745</v>
      </c>
      <c r="N129" s="36">
        <v>164</v>
      </c>
      <c r="O129" s="60" t="s">
        <v>77</v>
      </c>
      <c r="P129" s="36">
        <v>3951.33</v>
      </c>
      <c r="Q129" s="36">
        <v>35.162999999999997</v>
      </c>
      <c r="R129" s="36">
        <v>-123.018396</v>
      </c>
      <c r="S129" s="39">
        <v>39870.833356481482</v>
      </c>
      <c r="T129" s="75">
        <f t="shared" si="14"/>
        <v>39870.833356481482</v>
      </c>
      <c r="U129" s="4" t="str">
        <f t="shared" si="15"/>
        <v>Feb-09</v>
      </c>
      <c r="V129" s="4" t="str">
        <f t="shared" si="16"/>
        <v>2009</v>
      </c>
      <c r="W129" s="60" t="s">
        <v>25</v>
      </c>
      <c r="X129" s="60" t="s">
        <v>65</v>
      </c>
      <c r="Y129" s="60" t="s">
        <v>64</v>
      </c>
      <c r="Z129" s="60" t="s">
        <v>79</v>
      </c>
      <c r="AA129" s="60" t="s">
        <v>78</v>
      </c>
      <c r="AB129" s="60" t="s">
        <v>77</v>
      </c>
      <c r="AC129" s="60"/>
      <c r="AD129" s="36" t="s">
        <v>237</v>
      </c>
      <c r="AE129" s="36" t="s">
        <v>236</v>
      </c>
      <c r="AF129" s="36" t="s">
        <v>42</v>
      </c>
      <c r="AG129" s="36">
        <v>8</v>
      </c>
      <c r="AH129" s="36">
        <v>4129687</v>
      </c>
      <c r="AI129" s="36" t="s">
        <v>211</v>
      </c>
      <c r="AJ129" s="68">
        <f t="shared" si="17"/>
        <v>1</v>
      </c>
      <c r="AK129" s="100">
        <f t="shared" si="18"/>
        <v>0.11539351851851852</v>
      </c>
      <c r="AL129" s="101" t="e">
        <f>VLOOKUP(AG129,#REF!,2,FALSE)</f>
        <v>#REF!</v>
      </c>
      <c r="AM129" s="101" t="e">
        <f>VLOOKUP(AG129,#REF!,3,FALSE)</f>
        <v>#REF!</v>
      </c>
      <c r="AN129" s="100" t="e">
        <f t="shared" ca="1" si="19"/>
        <v>#REF!</v>
      </c>
      <c r="AO129" s="100" t="e">
        <f t="shared" ca="1" si="20"/>
        <v>#REF!</v>
      </c>
      <c r="AP129" s="68" t="e">
        <f t="shared" ca="1" si="25"/>
        <v>#REF!</v>
      </c>
      <c r="AQ129" s="36" t="e">
        <f>VLOOKUP(U129,#REF!,3,FALSE)</f>
        <v>#REF!</v>
      </c>
      <c r="AR129" s="68" t="e">
        <f t="shared" ca="1" si="21"/>
        <v>#REF!</v>
      </c>
      <c r="AS129" s="6" t="e">
        <f>VLOOKUP(V129,#REF!,3)</f>
        <v>#REF!</v>
      </c>
      <c r="AT129" s="6" t="e">
        <f>VLOOKUP(U129,#REF!,2)</f>
        <v>#REF!</v>
      </c>
      <c r="AU129" s="6" t="e">
        <f>VLOOKUP(V129,#REF!,2)</f>
        <v>#REF!</v>
      </c>
      <c r="AV129" s="6" t="e">
        <f t="shared" si="23"/>
        <v>#REF!</v>
      </c>
      <c r="AW129" s="6" t="e">
        <f t="shared" si="24"/>
        <v>#REF!</v>
      </c>
      <c r="AX129" s="6" t="e">
        <f>VLOOKUP(U129,#REF!,4)</f>
        <v>#REF!</v>
      </c>
      <c r="AY129" s="6" t="e">
        <f>VLOOKUP(V129,#REF!,4)</f>
        <v>#REF!</v>
      </c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</row>
    <row r="130" spans="1:151" s="6" customFormat="1">
      <c r="A130" s="40" t="s">
        <v>235</v>
      </c>
      <c r="B130" s="31" t="s">
        <v>539</v>
      </c>
      <c r="C130" s="32">
        <v>4</v>
      </c>
      <c r="D130" s="32" t="s">
        <v>535</v>
      </c>
      <c r="E130" s="32"/>
      <c r="F130" s="32"/>
      <c r="G130" s="32"/>
      <c r="H130" s="32"/>
      <c r="I130" s="32"/>
      <c r="J130" s="32"/>
      <c r="K130" s="32"/>
      <c r="L130" s="32"/>
      <c r="M130" s="57" t="str">
        <f t="shared" ref="M130:M193" si="26">IF(L130&lt;&gt;"",SUMIFS(L:L,N:N,N130),"")</f>
        <v/>
      </c>
      <c r="N130" s="32">
        <v>13</v>
      </c>
      <c r="O130" s="59" t="s">
        <v>73</v>
      </c>
      <c r="P130" s="32">
        <v>3951.26</v>
      </c>
      <c r="Q130" s="32">
        <v>35.163291000000001</v>
      </c>
      <c r="R130" s="32">
        <v>-123.016795</v>
      </c>
      <c r="S130" s="38">
        <v>39870.922025462962</v>
      </c>
      <c r="T130" s="74">
        <f t="shared" ref="T130:T193" si="27">S130</f>
        <v>39870.922025462962</v>
      </c>
      <c r="U130" s="6" t="str">
        <f t="shared" ref="U130:U193" si="28">TEXT(T130,"mmm-yy")</f>
        <v>Feb-09</v>
      </c>
      <c r="V130" s="6" t="str">
        <f t="shared" ref="V130:V193" si="29">TEXT(T130,"yyyy")</f>
        <v>2009</v>
      </c>
      <c r="W130" s="59" t="s">
        <v>25</v>
      </c>
      <c r="X130" s="59" t="s">
        <v>27</v>
      </c>
      <c r="Y130" s="59" t="s">
        <v>74</v>
      </c>
      <c r="Z130" s="59" t="s">
        <v>76</v>
      </c>
      <c r="AA130" s="59" t="s">
        <v>75</v>
      </c>
      <c r="AB130" s="59"/>
      <c r="AC130" s="59" t="s">
        <v>73</v>
      </c>
      <c r="AD130" s="32" t="s">
        <v>233</v>
      </c>
      <c r="AE130" s="32" t="s">
        <v>229</v>
      </c>
      <c r="AF130" s="32" t="s">
        <v>42</v>
      </c>
      <c r="AG130" s="32">
        <v>8</v>
      </c>
      <c r="AH130" s="32">
        <v>4129758</v>
      </c>
      <c r="AI130" s="32" t="s">
        <v>211</v>
      </c>
      <c r="AJ130" s="57">
        <f t="shared" ref="AJ130:AJ193" si="30">IF(M130="",0,1)</f>
        <v>0</v>
      </c>
      <c r="AK130" s="89">
        <f t="shared" ref="AK130:AK193" si="31">LEFT(AD130,8)*1</f>
        <v>0.21398148148148147</v>
      </c>
      <c r="AL130" s="90" t="e">
        <f>VLOOKUP(AG130,#REF!,2,FALSE)</f>
        <v>#REF!</v>
      </c>
      <c r="AM130" s="90" t="e">
        <f>VLOOKUP(AG130,#REF!,3,FALSE)</f>
        <v>#REF!</v>
      </c>
      <c r="AN130" s="89" t="e">
        <f t="shared" ref="AN130:AN193" ca="1" si="32">VLOOKUP(AK130,INDIRECT("BibliTrans!$AH$"&amp;AL130&amp;":$AL$"&amp;AM130),1,TRUE)</f>
        <v>#REF!</v>
      </c>
      <c r="AO130" s="89" t="e">
        <f t="shared" ref="AO130:AO193" ca="1" si="33">VLOOKUP(AN130,INDIRECT("BibliTrans!$AH$"&amp;AL130&amp;":$AL$"&amp;AM130),2,FALSE)</f>
        <v>#REF!</v>
      </c>
      <c r="AP130" s="57" t="e">
        <f t="shared" ca="1" si="25"/>
        <v>#REF!</v>
      </c>
      <c r="AQ130" s="32" t="e">
        <f>VLOOKUP(U130,#REF!,3,FALSE)</f>
        <v>#REF!</v>
      </c>
      <c r="AR130" s="57" t="e">
        <f t="shared" ref="AR130:AR193" ca="1" si="34">IF(AP130&lt;&gt;AP129,1,0)</f>
        <v>#REF!</v>
      </c>
      <c r="AS130" s="6" t="e">
        <f>VLOOKUP(V130,#REF!,3)</f>
        <v>#REF!</v>
      </c>
      <c r="AT130" s="6" t="e">
        <f>VLOOKUP(U130,#REF!,2)</f>
        <v>#REF!</v>
      </c>
      <c r="AU130" s="6" t="e">
        <f>VLOOKUP(V130,#REF!,2)</f>
        <v>#REF!</v>
      </c>
      <c r="AV130" s="6" t="str">
        <f t="shared" si="23"/>
        <v/>
      </c>
      <c r="AW130" s="6" t="str">
        <f t="shared" si="24"/>
        <v/>
      </c>
      <c r="AX130" s="6" t="e">
        <f>VLOOKUP(U130,#REF!,4)</f>
        <v>#REF!</v>
      </c>
      <c r="AY130" s="6" t="e">
        <f>VLOOKUP(V130,#REF!,4)</f>
        <v>#REF!</v>
      </c>
    </row>
    <row r="131" spans="1:151" s="6" customFormat="1" ht="21" customHeight="1">
      <c r="A131" s="40" t="s">
        <v>19</v>
      </c>
      <c r="B131" s="31" t="s">
        <v>539</v>
      </c>
      <c r="C131" s="32">
        <v>1</v>
      </c>
      <c r="D131" s="32" t="s">
        <v>535</v>
      </c>
      <c r="E131" s="32"/>
      <c r="F131" s="32"/>
      <c r="G131" s="32"/>
      <c r="H131" s="32"/>
      <c r="I131" s="32"/>
      <c r="J131" s="32"/>
      <c r="K131" s="32"/>
      <c r="L131" s="32"/>
      <c r="M131" s="57" t="str">
        <f t="shared" si="26"/>
        <v/>
      </c>
      <c r="N131" s="32">
        <v>13</v>
      </c>
      <c r="O131" s="59" t="s">
        <v>55</v>
      </c>
      <c r="P131" s="32">
        <v>3951.26</v>
      </c>
      <c r="Q131" s="32">
        <v>35.163291000000001</v>
      </c>
      <c r="R131" s="32">
        <v>-123.016795</v>
      </c>
      <c r="S131" s="38">
        <v>39870.922025462962</v>
      </c>
      <c r="T131" s="74">
        <f t="shared" si="27"/>
        <v>39870.922025462962</v>
      </c>
      <c r="U131" s="6" t="str">
        <f t="shared" si="28"/>
        <v>Feb-09</v>
      </c>
      <c r="V131" s="6" t="str">
        <f t="shared" si="29"/>
        <v>2009</v>
      </c>
      <c r="W131" s="59" t="s">
        <v>25</v>
      </c>
      <c r="X131" s="59" t="s">
        <v>32</v>
      </c>
      <c r="Y131" s="59" t="s">
        <v>56</v>
      </c>
      <c r="Z131" s="59"/>
      <c r="AA131" s="59"/>
      <c r="AB131" s="59"/>
      <c r="AC131" s="59"/>
      <c r="AD131" s="32" t="s">
        <v>233</v>
      </c>
      <c r="AE131" s="32" t="s">
        <v>229</v>
      </c>
      <c r="AF131" s="32" t="s">
        <v>42</v>
      </c>
      <c r="AG131" s="32">
        <v>8</v>
      </c>
      <c r="AH131" s="32">
        <v>4129757</v>
      </c>
      <c r="AI131" s="32" t="s">
        <v>211</v>
      </c>
      <c r="AJ131" s="57">
        <f t="shared" si="30"/>
        <v>0</v>
      </c>
      <c r="AK131" s="89">
        <f t="shared" si="31"/>
        <v>0.21398148148148147</v>
      </c>
      <c r="AL131" s="90" t="e">
        <f>VLOOKUP(AG131,#REF!,2,FALSE)</f>
        <v>#REF!</v>
      </c>
      <c r="AM131" s="90" t="e">
        <f>VLOOKUP(AG131,#REF!,3,FALSE)</f>
        <v>#REF!</v>
      </c>
      <c r="AN131" s="89" t="e">
        <f t="shared" ca="1" si="32"/>
        <v>#REF!</v>
      </c>
      <c r="AO131" s="89" t="e">
        <f t="shared" ca="1" si="33"/>
        <v>#REF!</v>
      </c>
      <c r="AP131" s="57" t="e">
        <f t="shared" ref="AP131:AP162" ca="1" si="35">IF(AND(AK131&gt;=AN131,AK131&lt;=AO131),VLOOKUP(AK131,INDIRECT("BibliTrans!$AH$"&amp;AL131&amp;":$AJ$"&amp;AM131),3,TRUE),#N/A)</f>
        <v>#REF!</v>
      </c>
      <c r="AQ131" s="32" t="e">
        <f>VLOOKUP(U131,#REF!,3,FALSE)</f>
        <v>#REF!</v>
      </c>
      <c r="AR131" s="57" t="e">
        <f t="shared" ca="1" si="34"/>
        <v>#REF!</v>
      </c>
      <c r="AS131" s="6" t="e">
        <f>VLOOKUP(V131,#REF!,3)</f>
        <v>#REF!</v>
      </c>
      <c r="AT131" s="6" t="e">
        <f>VLOOKUP(U131,#REF!,2)</f>
        <v>#REF!</v>
      </c>
      <c r="AU131" s="6" t="e">
        <f>VLOOKUP(V131,#REF!,2)</f>
        <v>#REF!</v>
      </c>
      <c r="AV131" s="6" t="str">
        <f t="shared" ref="AV131:AV194" si="36">IF(M131&lt;&gt;"",M131/AT131,"")</f>
        <v/>
      </c>
      <c r="AW131" s="6" t="str">
        <f t="shared" ref="AW131:AW194" si="37">IF(M131&lt;&gt;"",M131/AU131,"")</f>
        <v/>
      </c>
      <c r="AX131" s="6" t="e">
        <f>VLOOKUP(U131,#REF!,4)</f>
        <v>#REF!</v>
      </c>
      <c r="AY131" s="6" t="e">
        <f>VLOOKUP(V131,#REF!,4)</f>
        <v>#REF!</v>
      </c>
    </row>
    <row r="132" spans="1:151" s="6" customFormat="1" ht="21" customHeight="1">
      <c r="A132" s="41" t="s">
        <v>234</v>
      </c>
      <c r="B132" s="35"/>
      <c r="C132" s="36">
        <v>1</v>
      </c>
      <c r="D132" s="36"/>
      <c r="E132" s="36"/>
      <c r="F132" s="36"/>
      <c r="G132" s="36"/>
      <c r="H132" s="36"/>
      <c r="I132" s="36"/>
      <c r="J132" s="36"/>
      <c r="K132" s="36">
        <v>15</v>
      </c>
      <c r="L132" s="68">
        <v>8.4158691925698831E-2</v>
      </c>
      <c r="M132" s="68">
        <f t="shared" si="26"/>
        <v>0.37824158127818108</v>
      </c>
      <c r="N132" s="36">
        <v>13</v>
      </c>
      <c r="O132" s="60" t="s">
        <v>77</v>
      </c>
      <c r="P132" s="36">
        <v>3951.26</v>
      </c>
      <c r="Q132" s="36">
        <v>35.163291000000001</v>
      </c>
      <c r="R132" s="36">
        <v>-123.016795</v>
      </c>
      <c r="S132" s="39">
        <v>39870.922025462962</v>
      </c>
      <c r="T132" s="75">
        <f t="shared" si="27"/>
        <v>39870.922025462962</v>
      </c>
      <c r="U132" s="4" t="str">
        <f t="shared" si="28"/>
        <v>Feb-09</v>
      </c>
      <c r="V132" s="4" t="str">
        <f t="shared" si="29"/>
        <v>2009</v>
      </c>
      <c r="W132" s="60" t="s">
        <v>25</v>
      </c>
      <c r="X132" s="60" t="s">
        <v>65</v>
      </c>
      <c r="Y132" s="60" t="s">
        <v>64</v>
      </c>
      <c r="Z132" s="60" t="s">
        <v>79</v>
      </c>
      <c r="AA132" s="60" t="s">
        <v>78</v>
      </c>
      <c r="AB132" s="60" t="s">
        <v>77</v>
      </c>
      <c r="AC132" s="60"/>
      <c r="AD132" s="36" t="s">
        <v>233</v>
      </c>
      <c r="AE132" s="36" t="s">
        <v>229</v>
      </c>
      <c r="AF132" s="36" t="s">
        <v>42</v>
      </c>
      <c r="AG132" s="36">
        <v>8</v>
      </c>
      <c r="AH132" s="36">
        <v>4129747</v>
      </c>
      <c r="AI132" s="36" t="s">
        <v>211</v>
      </c>
      <c r="AJ132" s="68">
        <f t="shared" si="30"/>
        <v>1</v>
      </c>
      <c r="AK132" s="100">
        <f t="shared" si="31"/>
        <v>0.21398148148148147</v>
      </c>
      <c r="AL132" s="101" t="e">
        <f>VLOOKUP(AG132,#REF!,2,FALSE)</f>
        <v>#REF!</v>
      </c>
      <c r="AM132" s="101" t="e">
        <f>VLOOKUP(AG132,#REF!,3,FALSE)</f>
        <v>#REF!</v>
      </c>
      <c r="AN132" s="100" t="e">
        <f t="shared" ca="1" si="32"/>
        <v>#REF!</v>
      </c>
      <c r="AO132" s="100" t="e">
        <f t="shared" ca="1" si="33"/>
        <v>#REF!</v>
      </c>
      <c r="AP132" s="68" t="e">
        <f t="shared" ca="1" si="35"/>
        <v>#REF!</v>
      </c>
      <c r="AQ132" s="36" t="e">
        <f>VLOOKUP(U132,#REF!,3,FALSE)</f>
        <v>#REF!</v>
      </c>
      <c r="AR132" s="68" t="e">
        <f t="shared" ca="1" si="34"/>
        <v>#REF!</v>
      </c>
      <c r="AS132" s="6" t="e">
        <f>VLOOKUP(V132,#REF!,3)</f>
        <v>#REF!</v>
      </c>
      <c r="AT132" s="6" t="e">
        <f>VLOOKUP(U132,#REF!,2)</f>
        <v>#REF!</v>
      </c>
      <c r="AU132" s="6" t="e">
        <f>VLOOKUP(V132,#REF!,2)</f>
        <v>#REF!</v>
      </c>
      <c r="AV132" s="6" t="e">
        <f t="shared" si="36"/>
        <v>#REF!</v>
      </c>
      <c r="AW132" s="6" t="e">
        <f t="shared" si="37"/>
        <v>#REF!</v>
      </c>
      <c r="AX132" s="6" t="e">
        <f>VLOOKUP(U132,#REF!,4)</f>
        <v>#REF!</v>
      </c>
      <c r="AY132" s="6" t="e">
        <f>VLOOKUP(V132,#REF!,4)</f>
        <v>#REF!</v>
      </c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</row>
    <row r="133" spans="1:151" s="6" customFormat="1" ht="21" customHeight="1">
      <c r="A133" s="54" t="s">
        <v>303</v>
      </c>
      <c r="B133" s="98"/>
      <c r="C133" s="99">
        <v>1</v>
      </c>
      <c r="D133" s="99"/>
      <c r="E133" s="68" t="s">
        <v>531</v>
      </c>
      <c r="F133" s="68" t="s">
        <v>534</v>
      </c>
      <c r="G133" s="68" t="s">
        <v>534</v>
      </c>
      <c r="H133" s="68">
        <v>0</v>
      </c>
      <c r="I133" s="68" t="s">
        <v>535</v>
      </c>
      <c r="J133" s="68" t="s">
        <v>534</v>
      </c>
      <c r="K133" s="68">
        <v>14</v>
      </c>
      <c r="L133" s="68">
        <v>6.2284230003537874E-2</v>
      </c>
      <c r="M133" s="68">
        <f t="shared" si="26"/>
        <v>6.2284230003537874E-2</v>
      </c>
      <c r="N133" s="68">
        <v>11</v>
      </c>
      <c r="O133" s="47" t="s">
        <v>77</v>
      </c>
      <c r="P133" s="68">
        <v>3950.95</v>
      </c>
      <c r="Q133" s="68">
        <v>35.162844999999997</v>
      </c>
      <c r="R133" s="68">
        <v>-123.01522</v>
      </c>
      <c r="S133" s="69">
        <v>39870.930231481485</v>
      </c>
      <c r="T133" s="70">
        <f t="shared" si="27"/>
        <v>39870.930231481485</v>
      </c>
      <c r="U133" s="4" t="str">
        <f t="shared" si="28"/>
        <v>Feb-09</v>
      </c>
      <c r="V133" s="4" t="str">
        <f t="shared" si="29"/>
        <v>2009</v>
      </c>
      <c r="W133" s="12" t="s">
        <v>25</v>
      </c>
      <c r="X133" s="12" t="s">
        <v>65</v>
      </c>
      <c r="Y133" s="12" t="s">
        <v>64</v>
      </c>
      <c r="Z133" s="12" t="s">
        <v>79</v>
      </c>
      <c r="AA133" s="12" t="s">
        <v>78</v>
      </c>
      <c r="AB133" s="12" t="s">
        <v>77</v>
      </c>
      <c r="AC133" s="12"/>
      <c r="AD133" s="68" t="s">
        <v>302</v>
      </c>
      <c r="AE133" s="68" t="s">
        <v>229</v>
      </c>
      <c r="AF133" s="68" t="s">
        <v>42</v>
      </c>
      <c r="AG133" s="68">
        <v>8</v>
      </c>
      <c r="AH133" s="68">
        <v>4124741</v>
      </c>
      <c r="AI133" s="68" t="s">
        <v>211</v>
      </c>
      <c r="AJ133" s="68">
        <f t="shared" si="30"/>
        <v>1</v>
      </c>
      <c r="AK133" s="100">
        <f t="shared" si="31"/>
        <v>0.21083333333333332</v>
      </c>
      <c r="AL133" s="101" t="e">
        <f>VLOOKUP(AG133,#REF!,2,FALSE)</f>
        <v>#REF!</v>
      </c>
      <c r="AM133" s="101" t="e">
        <f>VLOOKUP(AG133,#REF!,3,FALSE)</f>
        <v>#REF!</v>
      </c>
      <c r="AN133" s="100" t="e">
        <f t="shared" ca="1" si="32"/>
        <v>#REF!</v>
      </c>
      <c r="AO133" s="100" t="e">
        <f t="shared" ca="1" si="33"/>
        <v>#REF!</v>
      </c>
      <c r="AP133" s="68" t="e">
        <f t="shared" ca="1" si="35"/>
        <v>#REF!</v>
      </c>
      <c r="AQ133" s="36" t="e">
        <f>VLOOKUP(U133,#REF!,3,FALSE)</f>
        <v>#REF!</v>
      </c>
      <c r="AR133" s="68" t="e">
        <f t="shared" ca="1" si="34"/>
        <v>#REF!</v>
      </c>
      <c r="AS133" s="6" t="e">
        <f>VLOOKUP(V133,#REF!,3)</f>
        <v>#REF!</v>
      </c>
      <c r="AT133" s="6" t="e">
        <f>VLOOKUP(U133,#REF!,2)</f>
        <v>#REF!</v>
      </c>
      <c r="AU133" s="6" t="e">
        <f>VLOOKUP(V133,#REF!,2)</f>
        <v>#REF!</v>
      </c>
      <c r="AV133" s="6" t="e">
        <f t="shared" si="36"/>
        <v>#REF!</v>
      </c>
      <c r="AW133" s="6" t="e">
        <f t="shared" si="37"/>
        <v>#REF!</v>
      </c>
      <c r="AX133" s="6" t="e">
        <f>VLOOKUP(U133,#REF!,4)</f>
        <v>#REF!</v>
      </c>
      <c r="AY133" s="6" t="e">
        <f>VLOOKUP(V133,#REF!,4)</f>
        <v>#REF!</v>
      </c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</row>
    <row r="134" spans="1:151" s="6" customFormat="1">
      <c r="A134" s="53" t="s">
        <v>228</v>
      </c>
      <c r="B134" s="14" t="s">
        <v>539</v>
      </c>
      <c r="C134" s="97">
        <v>1</v>
      </c>
      <c r="D134" s="97" t="s">
        <v>535</v>
      </c>
      <c r="E134" s="57"/>
      <c r="F134" s="57"/>
      <c r="G134" s="57"/>
      <c r="H134" s="57"/>
      <c r="I134" s="57"/>
      <c r="J134" s="57"/>
      <c r="K134" s="57"/>
      <c r="L134" s="57"/>
      <c r="M134" s="57" t="str">
        <f t="shared" si="26"/>
        <v/>
      </c>
      <c r="N134" s="71">
        <v>12</v>
      </c>
      <c r="O134" s="46" t="s">
        <v>47</v>
      </c>
      <c r="P134" s="57">
        <v>3950.62</v>
      </c>
      <c r="Q134" s="57">
        <v>35.162593999999999</v>
      </c>
      <c r="R134" s="57">
        <v>-123.014867</v>
      </c>
      <c r="S134" s="66">
        <v>39870.932013888887</v>
      </c>
      <c r="T134" s="67">
        <f t="shared" si="27"/>
        <v>39870.932013888887</v>
      </c>
      <c r="U134" s="6" t="str">
        <f t="shared" si="28"/>
        <v>Feb-09</v>
      </c>
      <c r="V134" s="6" t="str">
        <f t="shared" si="29"/>
        <v>2009</v>
      </c>
      <c r="W134" s="10" t="s">
        <v>25</v>
      </c>
      <c r="X134" s="10" t="s">
        <v>27</v>
      </c>
      <c r="Y134" s="10" t="s">
        <v>22</v>
      </c>
      <c r="Z134" s="10" t="s">
        <v>44</v>
      </c>
      <c r="AA134" s="10" t="s">
        <v>48</v>
      </c>
      <c r="AB134" s="10" t="s">
        <v>49</v>
      </c>
      <c r="AC134" s="46" t="s">
        <v>47</v>
      </c>
      <c r="AD134" s="57" t="s">
        <v>522</v>
      </c>
      <c r="AE134" s="57" t="s">
        <v>229</v>
      </c>
      <c r="AF134" s="57" t="s">
        <v>42</v>
      </c>
      <c r="AG134" s="57">
        <v>8</v>
      </c>
      <c r="AH134" s="57">
        <v>2960993</v>
      </c>
      <c r="AI134" s="57" t="s">
        <v>211</v>
      </c>
      <c r="AJ134" s="57">
        <f t="shared" si="30"/>
        <v>0</v>
      </c>
      <c r="AK134" s="89">
        <f t="shared" si="31"/>
        <v>0.21262731481481481</v>
      </c>
      <c r="AL134" s="90" t="e">
        <f>VLOOKUP(AG134,#REF!,2,FALSE)</f>
        <v>#REF!</v>
      </c>
      <c r="AM134" s="90" t="e">
        <f>VLOOKUP(AG134,#REF!,3,FALSE)</f>
        <v>#REF!</v>
      </c>
      <c r="AN134" s="89" t="e">
        <f t="shared" ca="1" si="32"/>
        <v>#REF!</v>
      </c>
      <c r="AO134" s="89" t="e">
        <f t="shared" ca="1" si="33"/>
        <v>#REF!</v>
      </c>
      <c r="AP134" s="57" t="e">
        <f t="shared" ca="1" si="35"/>
        <v>#REF!</v>
      </c>
      <c r="AQ134" s="32" t="e">
        <f>VLOOKUP(U134,#REF!,3,FALSE)</f>
        <v>#REF!</v>
      </c>
      <c r="AR134" s="57" t="e">
        <f t="shared" ca="1" si="34"/>
        <v>#REF!</v>
      </c>
      <c r="AS134" s="6" t="e">
        <f>VLOOKUP(V134,#REF!,3)</f>
        <v>#REF!</v>
      </c>
      <c r="AT134" s="6" t="e">
        <f>VLOOKUP(U134,#REF!,2)</f>
        <v>#REF!</v>
      </c>
      <c r="AU134" s="6" t="e">
        <f>VLOOKUP(V134,#REF!,2)</f>
        <v>#REF!</v>
      </c>
      <c r="AV134" s="6" t="str">
        <f t="shared" si="36"/>
        <v/>
      </c>
      <c r="AW134" s="6" t="str">
        <f t="shared" si="37"/>
        <v/>
      </c>
      <c r="AX134" s="6" t="e">
        <f>VLOOKUP(U134,#REF!,4)</f>
        <v>#REF!</v>
      </c>
      <c r="AY134" s="6" t="e">
        <f>VLOOKUP(V134,#REF!,4)</f>
        <v>#REF!</v>
      </c>
    </row>
    <row r="135" spans="1:151" s="6" customFormat="1">
      <c r="A135" s="53" t="s">
        <v>228</v>
      </c>
      <c r="B135" s="14" t="s">
        <v>539</v>
      </c>
      <c r="C135" s="97">
        <v>1</v>
      </c>
      <c r="D135" s="97" t="s">
        <v>535</v>
      </c>
      <c r="E135" s="57"/>
      <c r="F135" s="57"/>
      <c r="G135" s="57"/>
      <c r="H135" s="57"/>
      <c r="I135" s="57"/>
      <c r="J135" s="57"/>
      <c r="K135" s="57"/>
      <c r="L135" s="57"/>
      <c r="M135" s="57" t="str">
        <f t="shared" si="26"/>
        <v/>
      </c>
      <c r="N135" s="71">
        <v>12</v>
      </c>
      <c r="O135" s="46" t="s">
        <v>122</v>
      </c>
      <c r="P135" s="57">
        <v>3950.62</v>
      </c>
      <c r="Q135" s="57">
        <v>35.162593999999999</v>
      </c>
      <c r="R135" s="57">
        <v>-123.014867</v>
      </c>
      <c r="S135" s="66">
        <v>39870.932013888887</v>
      </c>
      <c r="T135" s="67">
        <f t="shared" si="27"/>
        <v>39870.932013888887</v>
      </c>
      <c r="U135" s="6" t="str">
        <f t="shared" si="28"/>
        <v>Feb-09</v>
      </c>
      <c r="V135" s="6" t="str">
        <f t="shared" si="29"/>
        <v>2009</v>
      </c>
      <c r="W135" s="10" t="s">
        <v>25</v>
      </c>
      <c r="X135" s="10" t="s">
        <v>28</v>
      </c>
      <c r="Y135" s="10" t="s">
        <v>51</v>
      </c>
      <c r="Z135" s="10" t="s">
        <v>52</v>
      </c>
      <c r="AA135" s="10" t="s">
        <v>50</v>
      </c>
      <c r="AB135" s="10" t="s">
        <v>122</v>
      </c>
      <c r="AC135" s="10"/>
      <c r="AD135" s="57" t="s">
        <v>522</v>
      </c>
      <c r="AE135" s="57" t="s">
        <v>229</v>
      </c>
      <c r="AF135" s="57" t="s">
        <v>42</v>
      </c>
      <c r="AG135" s="57">
        <v>8</v>
      </c>
      <c r="AH135" s="57">
        <v>2960991</v>
      </c>
      <c r="AI135" s="57" t="s">
        <v>211</v>
      </c>
      <c r="AJ135" s="57">
        <f t="shared" si="30"/>
        <v>0</v>
      </c>
      <c r="AK135" s="89">
        <f t="shared" si="31"/>
        <v>0.21262731481481481</v>
      </c>
      <c r="AL135" s="90" t="e">
        <f>VLOOKUP(AG135,#REF!,2,FALSE)</f>
        <v>#REF!</v>
      </c>
      <c r="AM135" s="90" t="e">
        <f>VLOOKUP(AG135,#REF!,3,FALSE)</f>
        <v>#REF!</v>
      </c>
      <c r="AN135" s="89" t="e">
        <f t="shared" ca="1" si="32"/>
        <v>#REF!</v>
      </c>
      <c r="AO135" s="89" t="e">
        <f t="shared" ca="1" si="33"/>
        <v>#REF!</v>
      </c>
      <c r="AP135" s="57" t="e">
        <f t="shared" ca="1" si="35"/>
        <v>#REF!</v>
      </c>
      <c r="AQ135" s="32" t="e">
        <f>VLOOKUP(U135,#REF!,3,FALSE)</f>
        <v>#REF!</v>
      </c>
      <c r="AR135" s="57" t="e">
        <f t="shared" ca="1" si="34"/>
        <v>#REF!</v>
      </c>
      <c r="AS135" s="6" t="e">
        <f>VLOOKUP(V135,#REF!,3)</f>
        <v>#REF!</v>
      </c>
      <c r="AT135" s="6" t="e">
        <f>VLOOKUP(U135,#REF!,2)</f>
        <v>#REF!</v>
      </c>
      <c r="AU135" s="6" t="e">
        <f>VLOOKUP(V135,#REF!,2)</f>
        <v>#REF!</v>
      </c>
      <c r="AV135" s="6" t="str">
        <f t="shared" si="36"/>
        <v/>
      </c>
      <c r="AW135" s="6" t="str">
        <f t="shared" si="37"/>
        <v/>
      </c>
      <c r="AX135" s="6" t="e">
        <f>VLOOKUP(U135,#REF!,4)</f>
        <v>#REF!</v>
      </c>
      <c r="AY135" s="6" t="e">
        <f>VLOOKUP(V135,#REF!,4)</f>
        <v>#REF!</v>
      </c>
    </row>
    <row r="136" spans="1:151" s="6" customFormat="1">
      <c r="A136" s="53" t="s">
        <v>162</v>
      </c>
      <c r="B136" s="14" t="s">
        <v>539</v>
      </c>
      <c r="C136" s="97">
        <v>3</v>
      </c>
      <c r="D136" s="97" t="s">
        <v>535</v>
      </c>
      <c r="E136" s="57"/>
      <c r="F136" s="57"/>
      <c r="G136" s="57"/>
      <c r="H136" s="57"/>
      <c r="I136" s="57"/>
      <c r="J136" s="57"/>
      <c r="K136" s="57"/>
      <c r="L136" s="57"/>
      <c r="M136" s="57" t="str">
        <f t="shared" si="26"/>
        <v/>
      </c>
      <c r="N136" s="71">
        <v>12</v>
      </c>
      <c r="O136" s="46" t="s">
        <v>55</v>
      </c>
      <c r="P136" s="57">
        <v>3950.62</v>
      </c>
      <c r="Q136" s="57">
        <v>35.162593999999999</v>
      </c>
      <c r="R136" s="57">
        <v>-123.014867</v>
      </c>
      <c r="S136" s="66">
        <v>39870.932013888887</v>
      </c>
      <c r="T136" s="67">
        <f t="shared" si="27"/>
        <v>39870.932013888887</v>
      </c>
      <c r="U136" s="6" t="str">
        <f t="shared" si="28"/>
        <v>Feb-09</v>
      </c>
      <c r="V136" s="6" t="str">
        <f t="shared" si="29"/>
        <v>2009</v>
      </c>
      <c r="W136" s="10" t="s">
        <v>25</v>
      </c>
      <c r="X136" s="10" t="s">
        <v>32</v>
      </c>
      <c r="Y136" s="10" t="s">
        <v>56</v>
      </c>
      <c r="Z136" s="10"/>
      <c r="AA136" s="10"/>
      <c r="AB136" s="10"/>
      <c r="AC136" s="10"/>
      <c r="AD136" s="57" t="s">
        <v>522</v>
      </c>
      <c r="AE136" s="57" t="s">
        <v>229</v>
      </c>
      <c r="AF136" s="57" t="s">
        <v>42</v>
      </c>
      <c r="AG136" s="57">
        <v>8</v>
      </c>
      <c r="AH136" s="57">
        <v>4128747</v>
      </c>
      <c r="AI136" s="57" t="s">
        <v>211</v>
      </c>
      <c r="AJ136" s="57">
        <f t="shared" si="30"/>
        <v>0</v>
      </c>
      <c r="AK136" s="89">
        <f t="shared" si="31"/>
        <v>0.21262731481481481</v>
      </c>
      <c r="AL136" s="90" t="e">
        <f>VLOOKUP(AG136,#REF!,2,FALSE)</f>
        <v>#REF!</v>
      </c>
      <c r="AM136" s="90" t="e">
        <f>VLOOKUP(AG136,#REF!,3,FALSE)</f>
        <v>#REF!</v>
      </c>
      <c r="AN136" s="89" t="e">
        <f t="shared" ca="1" si="32"/>
        <v>#REF!</v>
      </c>
      <c r="AO136" s="89" t="e">
        <f t="shared" ca="1" si="33"/>
        <v>#REF!</v>
      </c>
      <c r="AP136" s="57" t="e">
        <f t="shared" ca="1" si="35"/>
        <v>#REF!</v>
      </c>
      <c r="AQ136" s="32" t="e">
        <f>VLOOKUP(U136,#REF!,3,FALSE)</f>
        <v>#REF!</v>
      </c>
      <c r="AR136" s="57" t="e">
        <f t="shared" ca="1" si="34"/>
        <v>#REF!</v>
      </c>
      <c r="AS136" s="6" t="e">
        <f>VLOOKUP(V136,#REF!,3)</f>
        <v>#REF!</v>
      </c>
      <c r="AT136" s="6" t="e">
        <f>VLOOKUP(U136,#REF!,2)</f>
        <v>#REF!</v>
      </c>
      <c r="AU136" s="6" t="e">
        <f>VLOOKUP(V136,#REF!,2)</f>
        <v>#REF!</v>
      </c>
      <c r="AV136" s="6" t="str">
        <f t="shared" si="36"/>
        <v/>
      </c>
      <c r="AW136" s="6" t="str">
        <f t="shared" si="37"/>
        <v/>
      </c>
      <c r="AX136" s="6" t="e">
        <f>VLOOKUP(U136,#REF!,4)</f>
        <v>#REF!</v>
      </c>
      <c r="AY136" s="6" t="e">
        <f>VLOOKUP(V136,#REF!,4)</f>
        <v>#REF!</v>
      </c>
    </row>
    <row r="137" spans="1:151" s="6" customFormat="1">
      <c r="A137" s="53" t="s">
        <v>129</v>
      </c>
      <c r="B137" s="14" t="s">
        <v>539</v>
      </c>
      <c r="C137" s="97">
        <v>3</v>
      </c>
      <c r="D137" s="97" t="s">
        <v>543</v>
      </c>
      <c r="E137" s="57"/>
      <c r="F137" s="57"/>
      <c r="G137" s="57"/>
      <c r="H137" s="57"/>
      <c r="I137" s="57"/>
      <c r="J137" s="57"/>
      <c r="K137" s="57"/>
      <c r="L137" s="57"/>
      <c r="M137" s="57" t="str">
        <f t="shared" si="26"/>
        <v/>
      </c>
      <c r="N137" s="71">
        <v>12</v>
      </c>
      <c r="O137" s="46" t="s">
        <v>27</v>
      </c>
      <c r="P137" s="57">
        <v>3950.62</v>
      </c>
      <c r="Q137" s="57">
        <v>35.162593999999999</v>
      </c>
      <c r="R137" s="57">
        <v>-123.014867</v>
      </c>
      <c r="S137" s="66">
        <v>39870.932013888887</v>
      </c>
      <c r="T137" s="67">
        <f t="shared" si="27"/>
        <v>39870.932013888887</v>
      </c>
      <c r="U137" s="6" t="str">
        <f t="shared" si="28"/>
        <v>Feb-09</v>
      </c>
      <c r="V137" s="6" t="str">
        <f t="shared" si="29"/>
        <v>2009</v>
      </c>
      <c r="W137" s="10" t="s">
        <v>25</v>
      </c>
      <c r="X137" s="10" t="s">
        <v>27</v>
      </c>
      <c r="Y137" s="10"/>
      <c r="Z137" s="10"/>
      <c r="AA137" s="10"/>
      <c r="AB137" s="10"/>
      <c r="AC137" s="10"/>
      <c r="AD137" s="57" t="s">
        <v>522</v>
      </c>
      <c r="AE137" s="57" t="s">
        <v>229</v>
      </c>
      <c r="AF137" s="57" t="s">
        <v>42</v>
      </c>
      <c r="AG137" s="57">
        <v>8</v>
      </c>
      <c r="AH137" s="57">
        <v>4128746</v>
      </c>
      <c r="AI137" s="57" t="s">
        <v>211</v>
      </c>
      <c r="AJ137" s="57">
        <f t="shared" si="30"/>
        <v>0</v>
      </c>
      <c r="AK137" s="89">
        <f t="shared" si="31"/>
        <v>0.21262731481481481</v>
      </c>
      <c r="AL137" s="90" t="e">
        <f>VLOOKUP(AG137,#REF!,2,FALSE)</f>
        <v>#REF!</v>
      </c>
      <c r="AM137" s="90" t="e">
        <f>VLOOKUP(AG137,#REF!,3,FALSE)</f>
        <v>#REF!</v>
      </c>
      <c r="AN137" s="89" t="e">
        <f t="shared" ca="1" si="32"/>
        <v>#REF!</v>
      </c>
      <c r="AO137" s="89" t="e">
        <f t="shared" ca="1" si="33"/>
        <v>#REF!</v>
      </c>
      <c r="AP137" s="57" t="e">
        <f t="shared" ca="1" si="35"/>
        <v>#REF!</v>
      </c>
      <c r="AQ137" s="32" t="e">
        <f>VLOOKUP(U137,#REF!,3,FALSE)</f>
        <v>#REF!</v>
      </c>
      <c r="AR137" s="57" t="e">
        <f t="shared" ca="1" si="34"/>
        <v>#REF!</v>
      </c>
      <c r="AS137" s="6" t="e">
        <f>VLOOKUP(V137,#REF!,3)</f>
        <v>#REF!</v>
      </c>
      <c r="AT137" s="6" t="e">
        <f>VLOOKUP(U137,#REF!,2)</f>
        <v>#REF!</v>
      </c>
      <c r="AU137" s="6" t="e">
        <f>VLOOKUP(V137,#REF!,2)</f>
        <v>#REF!</v>
      </c>
      <c r="AV137" s="6" t="str">
        <f t="shared" si="36"/>
        <v/>
      </c>
      <c r="AW137" s="6" t="str">
        <f t="shared" si="37"/>
        <v/>
      </c>
      <c r="AX137" s="6" t="e">
        <f>VLOOKUP(U137,#REF!,4)</f>
        <v>#REF!</v>
      </c>
      <c r="AY137" s="6" t="e">
        <f>VLOOKUP(V137,#REF!,4)</f>
        <v>#REF!</v>
      </c>
    </row>
    <row r="138" spans="1:151" s="6" customFormat="1">
      <c r="A138" s="53" t="s">
        <v>521</v>
      </c>
      <c r="B138" s="14" t="s">
        <v>541</v>
      </c>
      <c r="C138" s="97">
        <v>1</v>
      </c>
      <c r="D138" s="107" t="s">
        <v>543</v>
      </c>
      <c r="E138" s="57"/>
      <c r="F138" s="57"/>
      <c r="G138" s="57"/>
      <c r="H138" s="57"/>
      <c r="I138" s="57"/>
      <c r="J138" s="57"/>
      <c r="K138" s="57"/>
      <c r="L138" s="57"/>
      <c r="M138" s="57" t="str">
        <f t="shared" si="26"/>
        <v/>
      </c>
      <c r="N138" s="71">
        <v>12</v>
      </c>
      <c r="O138" s="46" t="s">
        <v>43</v>
      </c>
      <c r="P138" s="57">
        <v>3950.62</v>
      </c>
      <c r="Q138" s="57">
        <v>35.162593999999999</v>
      </c>
      <c r="R138" s="57">
        <v>-123.014867</v>
      </c>
      <c r="S138" s="66">
        <v>39870.932013888887</v>
      </c>
      <c r="T138" s="67">
        <f t="shared" si="27"/>
        <v>39870.932013888887</v>
      </c>
      <c r="U138" s="6" t="str">
        <f t="shared" si="28"/>
        <v>Feb-09</v>
      </c>
      <c r="V138" s="6" t="str">
        <f t="shared" si="29"/>
        <v>2009</v>
      </c>
      <c r="W138" s="10" t="s">
        <v>25</v>
      </c>
      <c r="X138" s="10" t="s">
        <v>27</v>
      </c>
      <c r="Y138" s="10" t="s">
        <v>22</v>
      </c>
      <c r="Z138" s="10" t="s">
        <v>44</v>
      </c>
      <c r="AA138" s="10" t="s">
        <v>43</v>
      </c>
      <c r="AB138" s="10"/>
      <c r="AC138" s="10"/>
      <c r="AD138" s="57" t="s">
        <v>522</v>
      </c>
      <c r="AE138" s="57" t="s">
        <v>229</v>
      </c>
      <c r="AF138" s="57" t="s">
        <v>42</v>
      </c>
      <c r="AG138" s="57">
        <v>8</v>
      </c>
      <c r="AH138" s="57">
        <v>2960887</v>
      </c>
      <c r="AI138" s="57" t="s">
        <v>211</v>
      </c>
      <c r="AJ138" s="57">
        <f t="shared" si="30"/>
        <v>0</v>
      </c>
      <c r="AK138" s="89">
        <f t="shared" si="31"/>
        <v>0.21262731481481481</v>
      </c>
      <c r="AL138" s="90" t="e">
        <f>VLOOKUP(AG138,#REF!,2,FALSE)</f>
        <v>#REF!</v>
      </c>
      <c r="AM138" s="90" t="e">
        <f>VLOOKUP(AG138,#REF!,3,FALSE)</f>
        <v>#REF!</v>
      </c>
      <c r="AN138" s="89" t="e">
        <f t="shared" ca="1" si="32"/>
        <v>#REF!</v>
      </c>
      <c r="AO138" s="89" t="e">
        <f t="shared" ca="1" si="33"/>
        <v>#REF!</v>
      </c>
      <c r="AP138" s="57" t="e">
        <f t="shared" ca="1" si="35"/>
        <v>#REF!</v>
      </c>
      <c r="AQ138" s="32" t="e">
        <f>VLOOKUP(U138,#REF!,3,FALSE)</f>
        <v>#REF!</v>
      </c>
      <c r="AR138" s="57" t="e">
        <f t="shared" ca="1" si="34"/>
        <v>#REF!</v>
      </c>
      <c r="AS138" s="6" t="e">
        <f>VLOOKUP(V138,#REF!,3)</f>
        <v>#REF!</v>
      </c>
      <c r="AT138" s="6" t="e">
        <f>VLOOKUP(U138,#REF!,2)</f>
        <v>#REF!</v>
      </c>
      <c r="AU138" s="6" t="e">
        <f>VLOOKUP(V138,#REF!,2)</f>
        <v>#REF!</v>
      </c>
      <c r="AV138" s="6" t="str">
        <f t="shared" si="36"/>
        <v/>
      </c>
      <c r="AW138" s="6" t="str">
        <f t="shared" si="37"/>
        <v/>
      </c>
      <c r="AX138" s="6" t="e">
        <f>VLOOKUP(U138,#REF!,4)</f>
        <v>#REF!</v>
      </c>
      <c r="AY138" s="6" t="e">
        <f>VLOOKUP(V138,#REF!,4)</f>
        <v>#REF!</v>
      </c>
    </row>
    <row r="139" spans="1:151" s="6" customFormat="1">
      <c r="A139" s="53" t="s">
        <v>521</v>
      </c>
      <c r="B139" s="14" t="s">
        <v>541</v>
      </c>
      <c r="C139" s="97">
        <v>1</v>
      </c>
      <c r="D139" s="107" t="s">
        <v>543</v>
      </c>
      <c r="E139" s="57"/>
      <c r="F139" s="57"/>
      <c r="G139" s="57"/>
      <c r="H139" s="57"/>
      <c r="I139" s="57"/>
      <c r="J139" s="57"/>
      <c r="K139" s="57"/>
      <c r="L139" s="57"/>
      <c r="M139" s="57" t="str">
        <f t="shared" si="26"/>
        <v/>
      </c>
      <c r="N139" s="71">
        <v>12</v>
      </c>
      <c r="O139" s="46" t="s">
        <v>43</v>
      </c>
      <c r="P139" s="57">
        <v>3950.62</v>
      </c>
      <c r="Q139" s="57">
        <v>35.162593999999999</v>
      </c>
      <c r="R139" s="57">
        <v>-123.014867</v>
      </c>
      <c r="S139" s="66">
        <v>39870.932013888887</v>
      </c>
      <c r="T139" s="67">
        <f t="shared" si="27"/>
        <v>39870.932013888887</v>
      </c>
      <c r="U139" s="6" t="str">
        <f t="shared" si="28"/>
        <v>Feb-09</v>
      </c>
      <c r="V139" s="6" t="str">
        <f t="shared" si="29"/>
        <v>2009</v>
      </c>
      <c r="W139" s="10" t="s">
        <v>25</v>
      </c>
      <c r="X139" s="10" t="s">
        <v>27</v>
      </c>
      <c r="Y139" s="10" t="s">
        <v>22</v>
      </c>
      <c r="Z139" s="10" t="s">
        <v>44</v>
      </c>
      <c r="AA139" s="10" t="s">
        <v>43</v>
      </c>
      <c r="AB139" s="10"/>
      <c r="AC139" s="10"/>
      <c r="AD139" s="57" t="s">
        <v>522</v>
      </c>
      <c r="AE139" s="57" t="s">
        <v>229</v>
      </c>
      <c r="AF139" s="57" t="s">
        <v>42</v>
      </c>
      <c r="AG139" s="57">
        <v>8</v>
      </c>
      <c r="AH139" s="57">
        <v>2960989</v>
      </c>
      <c r="AI139" s="57" t="s">
        <v>211</v>
      </c>
      <c r="AJ139" s="57">
        <f t="shared" si="30"/>
        <v>0</v>
      </c>
      <c r="AK139" s="89">
        <f t="shared" si="31"/>
        <v>0.21262731481481481</v>
      </c>
      <c r="AL139" s="90" t="e">
        <f>VLOOKUP(AG139,#REF!,2,FALSE)</f>
        <v>#REF!</v>
      </c>
      <c r="AM139" s="90" t="e">
        <f>VLOOKUP(AG139,#REF!,3,FALSE)</f>
        <v>#REF!</v>
      </c>
      <c r="AN139" s="89" t="e">
        <f t="shared" ca="1" si="32"/>
        <v>#REF!</v>
      </c>
      <c r="AO139" s="89" t="e">
        <f t="shared" ca="1" si="33"/>
        <v>#REF!</v>
      </c>
      <c r="AP139" s="57" t="e">
        <f t="shared" ca="1" si="35"/>
        <v>#REF!</v>
      </c>
      <c r="AQ139" s="32" t="e">
        <f>VLOOKUP(U139,#REF!,3,FALSE)</f>
        <v>#REF!</v>
      </c>
      <c r="AR139" s="57" t="e">
        <f t="shared" ca="1" si="34"/>
        <v>#REF!</v>
      </c>
      <c r="AS139" s="6" t="e">
        <f>VLOOKUP(V139,#REF!,3)</f>
        <v>#REF!</v>
      </c>
      <c r="AT139" s="6" t="e">
        <f>VLOOKUP(U139,#REF!,2)</f>
        <v>#REF!</v>
      </c>
      <c r="AU139" s="6" t="e">
        <f>VLOOKUP(V139,#REF!,2)</f>
        <v>#REF!</v>
      </c>
      <c r="AV139" s="6" t="str">
        <f t="shared" si="36"/>
        <v/>
      </c>
      <c r="AW139" s="6" t="str">
        <f t="shared" si="37"/>
        <v/>
      </c>
      <c r="AX139" s="6" t="e">
        <f>VLOOKUP(U139,#REF!,4)</f>
        <v>#REF!</v>
      </c>
      <c r="AY139" s="6" t="e">
        <f>VLOOKUP(V139,#REF!,4)</f>
        <v>#REF!</v>
      </c>
    </row>
    <row r="140" spans="1:151" s="6" customFormat="1">
      <c r="A140" s="54" t="s">
        <v>523</v>
      </c>
      <c r="B140" s="98"/>
      <c r="C140" s="99">
        <v>1</v>
      </c>
      <c r="D140" s="99"/>
      <c r="E140" s="68" t="s">
        <v>534</v>
      </c>
      <c r="F140" s="68" t="s">
        <v>534</v>
      </c>
      <c r="G140" s="68" t="s">
        <v>534</v>
      </c>
      <c r="H140" s="68">
        <v>0</v>
      </c>
      <c r="I140" s="68" t="s">
        <v>532</v>
      </c>
      <c r="J140" s="68" t="s">
        <v>531</v>
      </c>
      <c r="K140" s="68">
        <v>0</v>
      </c>
      <c r="L140" s="68">
        <v>0.28695718949771842</v>
      </c>
      <c r="M140" s="68">
        <f t="shared" si="26"/>
        <v>0.28695718949771842</v>
      </c>
      <c r="N140" s="68">
        <v>12</v>
      </c>
      <c r="O140" s="47" t="s">
        <v>77</v>
      </c>
      <c r="P140" s="68">
        <v>3950.62</v>
      </c>
      <c r="Q140" s="68">
        <v>35.162593999999999</v>
      </c>
      <c r="R140" s="68">
        <v>-123.014867</v>
      </c>
      <c r="S140" s="69">
        <v>39870.932013888887</v>
      </c>
      <c r="T140" s="70">
        <f t="shared" si="27"/>
        <v>39870.932013888887</v>
      </c>
      <c r="U140" s="4" t="str">
        <f t="shared" si="28"/>
        <v>Feb-09</v>
      </c>
      <c r="V140" s="4" t="str">
        <f t="shared" si="29"/>
        <v>2009</v>
      </c>
      <c r="W140" s="12" t="s">
        <v>25</v>
      </c>
      <c r="X140" s="12" t="s">
        <v>65</v>
      </c>
      <c r="Y140" s="12" t="s">
        <v>64</v>
      </c>
      <c r="Z140" s="12" t="s">
        <v>79</v>
      </c>
      <c r="AA140" s="12" t="s">
        <v>78</v>
      </c>
      <c r="AB140" s="12" t="s">
        <v>77</v>
      </c>
      <c r="AC140" s="12"/>
      <c r="AD140" s="68" t="s">
        <v>522</v>
      </c>
      <c r="AE140" s="68" t="s">
        <v>229</v>
      </c>
      <c r="AF140" s="68" t="s">
        <v>42</v>
      </c>
      <c r="AG140" s="68">
        <v>8</v>
      </c>
      <c r="AH140" s="68">
        <v>4124838</v>
      </c>
      <c r="AI140" s="68" t="s">
        <v>211</v>
      </c>
      <c r="AJ140" s="68">
        <f t="shared" si="30"/>
        <v>1</v>
      </c>
      <c r="AK140" s="100">
        <f t="shared" si="31"/>
        <v>0.21262731481481481</v>
      </c>
      <c r="AL140" s="101" t="e">
        <f>VLOOKUP(AG140,#REF!,2,FALSE)</f>
        <v>#REF!</v>
      </c>
      <c r="AM140" s="101" t="e">
        <f>VLOOKUP(AG140,#REF!,3,FALSE)</f>
        <v>#REF!</v>
      </c>
      <c r="AN140" s="100" t="e">
        <f t="shared" ca="1" si="32"/>
        <v>#REF!</v>
      </c>
      <c r="AO140" s="100" t="e">
        <f t="shared" ca="1" si="33"/>
        <v>#REF!</v>
      </c>
      <c r="AP140" s="68" t="e">
        <f t="shared" ca="1" si="35"/>
        <v>#REF!</v>
      </c>
      <c r="AQ140" s="36" t="e">
        <f>VLOOKUP(U140,#REF!,3,FALSE)</f>
        <v>#REF!</v>
      </c>
      <c r="AR140" s="68" t="e">
        <f t="shared" ca="1" si="34"/>
        <v>#REF!</v>
      </c>
      <c r="AS140" s="6" t="e">
        <f>VLOOKUP(V140,#REF!,3)</f>
        <v>#REF!</v>
      </c>
      <c r="AT140" s="6" t="e">
        <f>VLOOKUP(U140,#REF!,2)</f>
        <v>#REF!</v>
      </c>
      <c r="AU140" s="6" t="e">
        <f>VLOOKUP(V140,#REF!,2)</f>
        <v>#REF!</v>
      </c>
      <c r="AV140" s="6" t="e">
        <f t="shared" si="36"/>
        <v>#REF!</v>
      </c>
      <c r="AW140" s="6" t="e">
        <f t="shared" si="37"/>
        <v>#REF!</v>
      </c>
      <c r="AX140" s="6" t="e">
        <f>VLOOKUP(U140,#REF!,4)</f>
        <v>#REF!</v>
      </c>
      <c r="AY140" s="6" t="e">
        <f>VLOOKUP(V140,#REF!,4)</f>
        <v>#REF!</v>
      </c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</row>
    <row r="141" spans="1:151" s="6" customFormat="1">
      <c r="A141" s="53" t="s">
        <v>301</v>
      </c>
      <c r="B141" s="14" t="s">
        <v>539</v>
      </c>
      <c r="C141" s="97">
        <v>1</v>
      </c>
      <c r="D141" s="97" t="s">
        <v>535</v>
      </c>
      <c r="E141" s="57"/>
      <c r="F141" s="57"/>
      <c r="G141" s="57"/>
      <c r="H141" s="57"/>
      <c r="I141" s="57"/>
      <c r="J141" s="57"/>
      <c r="K141" s="57"/>
      <c r="L141" s="57"/>
      <c r="M141" s="57" t="str">
        <f t="shared" si="26"/>
        <v/>
      </c>
      <c r="N141" s="71">
        <v>13</v>
      </c>
      <c r="O141" s="46" t="s">
        <v>73</v>
      </c>
      <c r="P141" s="57">
        <v>3950.68</v>
      </c>
      <c r="Q141" s="57">
        <v>35.162925000000001</v>
      </c>
      <c r="R141" s="57">
        <v>-123.01452399999999</v>
      </c>
      <c r="S141" s="66">
        <v>39870.93340277778</v>
      </c>
      <c r="T141" s="67">
        <f t="shared" si="27"/>
        <v>39870.93340277778</v>
      </c>
      <c r="U141" s="6" t="str">
        <f t="shared" si="28"/>
        <v>Feb-09</v>
      </c>
      <c r="V141" s="6" t="str">
        <f t="shared" si="29"/>
        <v>2009</v>
      </c>
      <c r="W141" s="10" t="s">
        <v>25</v>
      </c>
      <c r="X141" s="10" t="s">
        <v>27</v>
      </c>
      <c r="Y141" s="10" t="s">
        <v>74</v>
      </c>
      <c r="Z141" s="10" t="s">
        <v>76</v>
      </c>
      <c r="AA141" s="10" t="s">
        <v>75</v>
      </c>
      <c r="AB141" s="10"/>
      <c r="AC141" s="10" t="s">
        <v>73</v>
      </c>
      <c r="AD141" s="57" t="s">
        <v>299</v>
      </c>
      <c r="AE141" s="57" t="s">
        <v>229</v>
      </c>
      <c r="AF141" s="57" t="s">
        <v>42</v>
      </c>
      <c r="AG141" s="57">
        <v>8</v>
      </c>
      <c r="AH141" s="57">
        <v>2961143</v>
      </c>
      <c r="AI141" s="57" t="s">
        <v>211</v>
      </c>
      <c r="AJ141" s="57">
        <f t="shared" si="30"/>
        <v>0</v>
      </c>
      <c r="AK141" s="89">
        <f t="shared" si="31"/>
        <v>0.21399305555555556</v>
      </c>
      <c r="AL141" s="90" t="e">
        <f>VLOOKUP(AG141,#REF!,2,FALSE)</f>
        <v>#REF!</v>
      </c>
      <c r="AM141" s="90" t="e">
        <f>VLOOKUP(AG141,#REF!,3,FALSE)</f>
        <v>#REF!</v>
      </c>
      <c r="AN141" s="89" t="e">
        <f t="shared" ca="1" si="32"/>
        <v>#REF!</v>
      </c>
      <c r="AO141" s="89" t="e">
        <f t="shared" ca="1" si="33"/>
        <v>#REF!</v>
      </c>
      <c r="AP141" s="57" t="e">
        <f t="shared" ca="1" si="35"/>
        <v>#REF!</v>
      </c>
      <c r="AQ141" s="32" t="e">
        <f>VLOOKUP(U141,#REF!,3,FALSE)</f>
        <v>#REF!</v>
      </c>
      <c r="AR141" s="57" t="e">
        <f t="shared" ca="1" si="34"/>
        <v>#REF!</v>
      </c>
      <c r="AS141" s="6" t="e">
        <f>VLOOKUP(V141,#REF!,3)</f>
        <v>#REF!</v>
      </c>
      <c r="AT141" s="6" t="e">
        <f>VLOOKUP(U141,#REF!,2)</f>
        <v>#REF!</v>
      </c>
      <c r="AU141" s="6" t="e">
        <f>VLOOKUP(V141,#REF!,2)</f>
        <v>#REF!</v>
      </c>
      <c r="AV141" s="6" t="str">
        <f t="shared" si="36"/>
        <v/>
      </c>
      <c r="AW141" s="6" t="str">
        <f t="shared" si="37"/>
        <v/>
      </c>
      <c r="AX141" s="6" t="e">
        <f>VLOOKUP(U141,#REF!,4)</f>
        <v>#REF!</v>
      </c>
      <c r="AY141" s="6" t="e">
        <f>VLOOKUP(V141,#REF!,4)</f>
        <v>#REF!</v>
      </c>
    </row>
    <row r="142" spans="1:151" s="6" customFormat="1">
      <c r="A142" s="53" t="s">
        <v>112</v>
      </c>
      <c r="B142" s="14" t="s">
        <v>539</v>
      </c>
      <c r="C142" s="97">
        <v>2</v>
      </c>
      <c r="D142" s="97" t="s">
        <v>535</v>
      </c>
      <c r="E142" s="57"/>
      <c r="F142" s="57"/>
      <c r="G142" s="57"/>
      <c r="H142" s="57"/>
      <c r="I142" s="57"/>
      <c r="J142" s="57"/>
      <c r="K142" s="57"/>
      <c r="L142" s="57"/>
      <c r="M142" s="57" t="str">
        <f t="shared" si="26"/>
        <v/>
      </c>
      <c r="N142" s="71">
        <v>13</v>
      </c>
      <c r="O142" s="46" t="s">
        <v>55</v>
      </c>
      <c r="P142" s="57">
        <v>3950.68</v>
      </c>
      <c r="Q142" s="57">
        <v>35.162925000000001</v>
      </c>
      <c r="R142" s="57">
        <v>-123.01452399999999</v>
      </c>
      <c r="S142" s="66">
        <v>39870.93340277778</v>
      </c>
      <c r="T142" s="67">
        <f t="shared" si="27"/>
        <v>39870.93340277778</v>
      </c>
      <c r="U142" s="6" t="str">
        <f t="shared" si="28"/>
        <v>Feb-09</v>
      </c>
      <c r="V142" s="6" t="str">
        <f t="shared" si="29"/>
        <v>2009</v>
      </c>
      <c r="W142" s="10" t="s">
        <v>25</v>
      </c>
      <c r="X142" s="10" t="s">
        <v>32</v>
      </c>
      <c r="Y142" s="10" t="s">
        <v>56</v>
      </c>
      <c r="Z142" s="10"/>
      <c r="AA142" s="10"/>
      <c r="AB142" s="10"/>
      <c r="AC142" s="10"/>
      <c r="AD142" s="57" t="s">
        <v>299</v>
      </c>
      <c r="AE142" s="57" t="s">
        <v>229</v>
      </c>
      <c r="AF142" s="57" t="s">
        <v>42</v>
      </c>
      <c r="AG142" s="57">
        <v>8</v>
      </c>
      <c r="AH142" s="57">
        <v>4129761</v>
      </c>
      <c r="AI142" s="57" t="s">
        <v>211</v>
      </c>
      <c r="AJ142" s="57">
        <f t="shared" si="30"/>
        <v>0</v>
      </c>
      <c r="AK142" s="89">
        <f t="shared" si="31"/>
        <v>0.21399305555555556</v>
      </c>
      <c r="AL142" s="90" t="e">
        <f>VLOOKUP(AG142,#REF!,2,FALSE)</f>
        <v>#REF!</v>
      </c>
      <c r="AM142" s="90" t="e">
        <f>VLOOKUP(AG142,#REF!,3,FALSE)</f>
        <v>#REF!</v>
      </c>
      <c r="AN142" s="89" t="e">
        <f t="shared" ca="1" si="32"/>
        <v>#REF!</v>
      </c>
      <c r="AO142" s="89" t="e">
        <f t="shared" ca="1" si="33"/>
        <v>#REF!</v>
      </c>
      <c r="AP142" s="57" t="e">
        <f t="shared" ca="1" si="35"/>
        <v>#REF!</v>
      </c>
      <c r="AQ142" s="32" t="e">
        <f>VLOOKUP(U142,#REF!,3,FALSE)</f>
        <v>#REF!</v>
      </c>
      <c r="AR142" s="57" t="e">
        <f t="shared" ca="1" si="34"/>
        <v>#REF!</v>
      </c>
      <c r="AS142" s="6" t="e">
        <f>VLOOKUP(V142,#REF!,3)</f>
        <v>#REF!</v>
      </c>
      <c r="AT142" s="6" t="e">
        <f>VLOOKUP(U142,#REF!,2)</f>
        <v>#REF!</v>
      </c>
      <c r="AU142" s="6" t="e">
        <f>VLOOKUP(V142,#REF!,2)</f>
        <v>#REF!</v>
      </c>
      <c r="AV142" s="6" t="str">
        <f t="shared" si="36"/>
        <v/>
      </c>
      <c r="AW142" s="6" t="str">
        <f t="shared" si="37"/>
        <v/>
      </c>
      <c r="AX142" s="6" t="e">
        <f>VLOOKUP(U142,#REF!,4)</f>
        <v>#REF!</v>
      </c>
      <c r="AY142" s="6" t="e">
        <f>VLOOKUP(V142,#REF!,4)</f>
        <v>#REF!</v>
      </c>
    </row>
    <row r="143" spans="1:151" s="6" customFormat="1">
      <c r="A143" s="53" t="s">
        <v>137</v>
      </c>
      <c r="B143" s="14" t="s">
        <v>539</v>
      </c>
      <c r="C143" s="97">
        <v>2</v>
      </c>
      <c r="D143" s="97" t="s">
        <v>543</v>
      </c>
      <c r="E143" s="57"/>
      <c r="F143" s="57"/>
      <c r="G143" s="57"/>
      <c r="H143" s="57"/>
      <c r="I143" s="57"/>
      <c r="J143" s="57"/>
      <c r="K143" s="57"/>
      <c r="L143" s="57"/>
      <c r="M143" s="57" t="str">
        <f t="shared" si="26"/>
        <v/>
      </c>
      <c r="N143" s="71">
        <v>13</v>
      </c>
      <c r="O143" s="46" t="s">
        <v>27</v>
      </c>
      <c r="P143" s="57">
        <v>3950.68</v>
      </c>
      <c r="Q143" s="57">
        <v>35.162925000000001</v>
      </c>
      <c r="R143" s="57">
        <v>-123.01452399999999</v>
      </c>
      <c r="S143" s="66">
        <v>39870.93340277778</v>
      </c>
      <c r="T143" s="67">
        <f t="shared" si="27"/>
        <v>39870.93340277778</v>
      </c>
      <c r="U143" s="6" t="str">
        <f t="shared" si="28"/>
        <v>Feb-09</v>
      </c>
      <c r="V143" s="6" t="str">
        <f t="shared" si="29"/>
        <v>2009</v>
      </c>
      <c r="W143" s="10" t="s">
        <v>25</v>
      </c>
      <c r="X143" s="10" t="s">
        <v>27</v>
      </c>
      <c r="Y143" s="10"/>
      <c r="Z143" s="10"/>
      <c r="AA143" s="10"/>
      <c r="AB143" s="10"/>
      <c r="AC143" s="10"/>
      <c r="AD143" s="57" t="s">
        <v>299</v>
      </c>
      <c r="AE143" s="57" t="s">
        <v>229</v>
      </c>
      <c r="AF143" s="57" t="s">
        <v>42</v>
      </c>
      <c r="AG143" s="57">
        <v>8</v>
      </c>
      <c r="AH143" s="57">
        <v>4128750</v>
      </c>
      <c r="AI143" s="57" t="s">
        <v>211</v>
      </c>
      <c r="AJ143" s="57">
        <f t="shared" si="30"/>
        <v>0</v>
      </c>
      <c r="AK143" s="89">
        <f t="shared" si="31"/>
        <v>0.21399305555555556</v>
      </c>
      <c r="AL143" s="90" t="e">
        <f>VLOOKUP(AG143,#REF!,2,FALSE)</f>
        <v>#REF!</v>
      </c>
      <c r="AM143" s="90" t="e">
        <f>VLOOKUP(AG143,#REF!,3,FALSE)</f>
        <v>#REF!</v>
      </c>
      <c r="AN143" s="89" t="e">
        <f t="shared" ca="1" si="32"/>
        <v>#REF!</v>
      </c>
      <c r="AO143" s="89" t="e">
        <f t="shared" ca="1" si="33"/>
        <v>#REF!</v>
      </c>
      <c r="AP143" s="57" t="e">
        <f t="shared" ca="1" si="35"/>
        <v>#REF!</v>
      </c>
      <c r="AQ143" s="32" t="e">
        <f>VLOOKUP(U143,#REF!,3,FALSE)</f>
        <v>#REF!</v>
      </c>
      <c r="AR143" s="57" t="e">
        <f t="shared" ca="1" si="34"/>
        <v>#REF!</v>
      </c>
      <c r="AS143" s="6" t="e">
        <f>VLOOKUP(V143,#REF!,3)</f>
        <v>#REF!</v>
      </c>
      <c r="AT143" s="6" t="e">
        <f>VLOOKUP(U143,#REF!,2)</f>
        <v>#REF!</v>
      </c>
      <c r="AU143" s="6" t="e">
        <f>VLOOKUP(V143,#REF!,2)</f>
        <v>#REF!</v>
      </c>
      <c r="AV143" s="6" t="str">
        <f t="shared" si="36"/>
        <v/>
      </c>
      <c r="AW143" s="6" t="str">
        <f t="shared" si="37"/>
        <v/>
      </c>
      <c r="AX143" s="6" t="e">
        <f>VLOOKUP(U143,#REF!,4)</f>
        <v>#REF!</v>
      </c>
      <c r="AY143" s="6" t="e">
        <f>VLOOKUP(V143,#REF!,4)</f>
        <v>#REF!</v>
      </c>
    </row>
    <row r="144" spans="1:151" s="6" customFormat="1">
      <c r="A144" s="53" t="s">
        <v>151</v>
      </c>
      <c r="B144" s="14" t="s">
        <v>541</v>
      </c>
      <c r="C144" s="97">
        <v>5</v>
      </c>
      <c r="D144" s="107" t="s">
        <v>543</v>
      </c>
      <c r="E144" s="57"/>
      <c r="F144" s="57"/>
      <c r="G144" s="57"/>
      <c r="H144" s="57"/>
      <c r="I144" s="57"/>
      <c r="J144" s="57"/>
      <c r="K144" s="57"/>
      <c r="L144" s="57"/>
      <c r="M144" s="57" t="str">
        <f t="shared" si="26"/>
        <v/>
      </c>
      <c r="N144" s="71">
        <v>13</v>
      </c>
      <c r="O144" s="46" t="s">
        <v>73</v>
      </c>
      <c r="P144" s="57">
        <v>3950.68</v>
      </c>
      <c r="Q144" s="57">
        <v>35.162925000000001</v>
      </c>
      <c r="R144" s="57">
        <v>-123.01452399999999</v>
      </c>
      <c r="S144" s="66">
        <v>39870.93340277778</v>
      </c>
      <c r="T144" s="67">
        <f t="shared" si="27"/>
        <v>39870.93340277778</v>
      </c>
      <c r="U144" s="6" t="str">
        <f t="shared" si="28"/>
        <v>Feb-09</v>
      </c>
      <c r="V144" s="6" t="str">
        <f t="shared" si="29"/>
        <v>2009</v>
      </c>
      <c r="W144" s="10" t="s">
        <v>25</v>
      </c>
      <c r="X144" s="10" t="s">
        <v>27</v>
      </c>
      <c r="Y144" s="10" t="s">
        <v>74</v>
      </c>
      <c r="Z144" s="10" t="s">
        <v>76</v>
      </c>
      <c r="AA144" s="10" t="s">
        <v>75</v>
      </c>
      <c r="AB144" s="10"/>
      <c r="AC144" s="10" t="s">
        <v>73</v>
      </c>
      <c r="AD144" s="57" t="s">
        <v>299</v>
      </c>
      <c r="AE144" s="57" t="s">
        <v>229</v>
      </c>
      <c r="AF144" s="57" t="s">
        <v>42</v>
      </c>
      <c r="AG144" s="57">
        <v>8</v>
      </c>
      <c r="AH144" s="57">
        <v>4128749</v>
      </c>
      <c r="AI144" s="57" t="s">
        <v>211</v>
      </c>
      <c r="AJ144" s="57">
        <f t="shared" si="30"/>
        <v>0</v>
      </c>
      <c r="AK144" s="89">
        <f t="shared" si="31"/>
        <v>0.21399305555555556</v>
      </c>
      <c r="AL144" s="90" t="e">
        <f>VLOOKUP(AG144,#REF!,2,FALSE)</f>
        <v>#REF!</v>
      </c>
      <c r="AM144" s="90" t="e">
        <f>VLOOKUP(AG144,#REF!,3,FALSE)</f>
        <v>#REF!</v>
      </c>
      <c r="AN144" s="89" t="e">
        <f t="shared" ca="1" si="32"/>
        <v>#REF!</v>
      </c>
      <c r="AO144" s="89" t="e">
        <f t="shared" ca="1" si="33"/>
        <v>#REF!</v>
      </c>
      <c r="AP144" s="57" t="e">
        <f t="shared" ca="1" si="35"/>
        <v>#REF!</v>
      </c>
      <c r="AQ144" s="32" t="e">
        <f>VLOOKUP(U144,#REF!,3,FALSE)</f>
        <v>#REF!</v>
      </c>
      <c r="AR144" s="57" t="e">
        <f t="shared" ca="1" si="34"/>
        <v>#REF!</v>
      </c>
      <c r="AS144" s="6" t="e">
        <f>VLOOKUP(V144,#REF!,3)</f>
        <v>#REF!</v>
      </c>
      <c r="AT144" s="6" t="e">
        <f>VLOOKUP(U144,#REF!,2)</f>
        <v>#REF!</v>
      </c>
      <c r="AU144" s="6" t="e">
        <f>VLOOKUP(V144,#REF!,2)</f>
        <v>#REF!</v>
      </c>
      <c r="AV144" s="6" t="str">
        <f t="shared" si="36"/>
        <v/>
      </c>
      <c r="AW144" s="6" t="str">
        <f t="shared" si="37"/>
        <v/>
      </c>
      <c r="AX144" s="6" t="e">
        <f>VLOOKUP(U144,#REF!,4)</f>
        <v>#REF!</v>
      </c>
      <c r="AY144" s="6" t="e">
        <f>VLOOKUP(V144,#REF!,4)</f>
        <v>#REF!</v>
      </c>
    </row>
    <row r="145" spans="1:151" s="6" customFormat="1">
      <c r="A145" s="54" t="s">
        <v>300</v>
      </c>
      <c r="B145" s="98"/>
      <c r="C145" s="99">
        <v>1</v>
      </c>
      <c r="D145" s="99"/>
      <c r="E145" s="68" t="s">
        <v>531</v>
      </c>
      <c r="F145" s="68" t="s">
        <v>534</v>
      </c>
      <c r="G145" s="68" t="s">
        <v>534</v>
      </c>
      <c r="H145" s="68">
        <v>1</v>
      </c>
      <c r="I145" s="68" t="s">
        <v>535</v>
      </c>
      <c r="J145" s="68" t="s">
        <v>534</v>
      </c>
      <c r="K145" s="68">
        <v>15</v>
      </c>
      <c r="L145" s="68">
        <v>0.1965091150089919</v>
      </c>
      <c r="M145" s="68">
        <f t="shared" si="26"/>
        <v>0.37824158127818108</v>
      </c>
      <c r="N145" s="68">
        <v>13</v>
      </c>
      <c r="O145" s="47" t="s">
        <v>77</v>
      </c>
      <c r="P145" s="68">
        <v>3950.68</v>
      </c>
      <c r="Q145" s="68">
        <v>35.162925000000001</v>
      </c>
      <c r="R145" s="68">
        <v>-123.01452399999999</v>
      </c>
      <c r="S145" s="69">
        <v>39870.93340277778</v>
      </c>
      <c r="T145" s="70">
        <f t="shared" si="27"/>
        <v>39870.93340277778</v>
      </c>
      <c r="U145" s="4" t="str">
        <f t="shared" si="28"/>
        <v>Feb-09</v>
      </c>
      <c r="V145" s="4" t="str">
        <f t="shared" si="29"/>
        <v>2009</v>
      </c>
      <c r="W145" s="12" t="s">
        <v>25</v>
      </c>
      <c r="X145" s="12" t="s">
        <v>65</v>
      </c>
      <c r="Y145" s="12" t="s">
        <v>64</v>
      </c>
      <c r="Z145" s="12" t="s">
        <v>79</v>
      </c>
      <c r="AA145" s="12" t="s">
        <v>78</v>
      </c>
      <c r="AB145" s="12" t="s">
        <v>77</v>
      </c>
      <c r="AC145" s="12"/>
      <c r="AD145" s="68" t="s">
        <v>299</v>
      </c>
      <c r="AE145" s="68" t="s">
        <v>229</v>
      </c>
      <c r="AF145" s="68" t="s">
        <v>42</v>
      </c>
      <c r="AG145" s="68">
        <v>8</v>
      </c>
      <c r="AH145" s="68">
        <v>4124863</v>
      </c>
      <c r="AI145" s="68" t="s">
        <v>211</v>
      </c>
      <c r="AJ145" s="68">
        <f t="shared" si="30"/>
        <v>1</v>
      </c>
      <c r="AK145" s="100">
        <f t="shared" si="31"/>
        <v>0.21399305555555556</v>
      </c>
      <c r="AL145" s="101" t="e">
        <f>VLOOKUP(AG145,#REF!,2,FALSE)</f>
        <v>#REF!</v>
      </c>
      <c r="AM145" s="101" t="e">
        <f>VLOOKUP(AG145,#REF!,3,FALSE)</f>
        <v>#REF!</v>
      </c>
      <c r="AN145" s="100" t="e">
        <f t="shared" ca="1" si="32"/>
        <v>#REF!</v>
      </c>
      <c r="AO145" s="100" t="e">
        <f t="shared" ca="1" si="33"/>
        <v>#REF!</v>
      </c>
      <c r="AP145" s="68" t="e">
        <f t="shared" ca="1" si="35"/>
        <v>#REF!</v>
      </c>
      <c r="AQ145" s="36" t="e">
        <f>VLOOKUP(U145,#REF!,3,FALSE)</f>
        <v>#REF!</v>
      </c>
      <c r="AR145" s="68" t="e">
        <f t="shared" ca="1" si="34"/>
        <v>#REF!</v>
      </c>
      <c r="AS145" s="6" t="e">
        <f>VLOOKUP(V145,#REF!,3)</f>
        <v>#REF!</v>
      </c>
      <c r="AT145" s="6" t="e">
        <f>VLOOKUP(U145,#REF!,2)</f>
        <v>#REF!</v>
      </c>
      <c r="AU145" s="6" t="e">
        <f>VLOOKUP(V145,#REF!,2)</f>
        <v>#REF!</v>
      </c>
      <c r="AV145" s="6" t="e">
        <f t="shared" si="36"/>
        <v>#REF!</v>
      </c>
      <c r="AW145" s="6" t="e">
        <f t="shared" si="37"/>
        <v>#REF!</v>
      </c>
      <c r="AX145" s="6" t="e">
        <f>VLOOKUP(U145,#REF!,4)</f>
        <v>#REF!</v>
      </c>
      <c r="AY145" s="6" t="e">
        <f>VLOOKUP(V145,#REF!,4)</f>
        <v>#REF!</v>
      </c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</row>
    <row r="146" spans="1:151" s="6" customFormat="1">
      <c r="A146" s="53" t="s">
        <v>228</v>
      </c>
      <c r="B146" s="14" t="s">
        <v>539</v>
      </c>
      <c r="C146" s="97">
        <v>1</v>
      </c>
      <c r="D146" s="97" t="s">
        <v>535</v>
      </c>
      <c r="E146" s="57"/>
      <c r="F146" s="57"/>
      <c r="G146" s="57"/>
      <c r="H146" s="57"/>
      <c r="I146" s="57"/>
      <c r="J146" s="57"/>
      <c r="K146" s="57"/>
      <c r="L146" s="57"/>
      <c r="M146" s="57" t="str">
        <f t="shared" si="26"/>
        <v/>
      </c>
      <c r="N146" s="71">
        <v>13</v>
      </c>
      <c r="O146" s="46" t="s">
        <v>47</v>
      </c>
      <c r="P146" s="57">
        <v>3950.74</v>
      </c>
      <c r="Q146" s="57">
        <v>35.162866999999999</v>
      </c>
      <c r="R146" s="57">
        <v>-123.014518</v>
      </c>
      <c r="S146" s="66">
        <v>39870.933425925927</v>
      </c>
      <c r="T146" s="67">
        <f t="shared" si="27"/>
        <v>39870.933425925927</v>
      </c>
      <c r="U146" s="6" t="str">
        <f t="shared" si="28"/>
        <v>Feb-09</v>
      </c>
      <c r="V146" s="6" t="str">
        <f t="shared" si="29"/>
        <v>2009</v>
      </c>
      <c r="W146" s="10" t="s">
        <v>25</v>
      </c>
      <c r="X146" s="10" t="s">
        <v>27</v>
      </c>
      <c r="Y146" s="10" t="s">
        <v>22</v>
      </c>
      <c r="Z146" s="10" t="s">
        <v>44</v>
      </c>
      <c r="AA146" s="10" t="s">
        <v>48</v>
      </c>
      <c r="AB146" s="10" t="s">
        <v>49</v>
      </c>
      <c r="AC146" s="46" t="s">
        <v>47</v>
      </c>
      <c r="AD146" s="57" t="s">
        <v>296</v>
      </c>
      <c r="AE146" s="57" t="s">
        <v>229</v>
      </c>
      <c r="AF146" s="57" t="s">
        <v>42</v>
      </c>
      <c r="AG146" s="57">
        <v>8</v>
      </c>
      <c r="AH146" s="57">
        <v>2961136</v>
      </c>
      <c r="AI146" s="57" t="s">
        <v>211</v>
      </c>
      <c r="AJ146" s="57">
        <f t="shared" si="30"/>
        <v>0</v>
      </c>
      <c r="AK146" s="89">
        <f t="shared" si="31"/>
        <v>0.21402777777777779</v>
      </c>
      <c r="AL146" s="90" t="e">
        <f>VLOOKUP(AG146,#REF!,2,FALSE)</f>
        <v>#REF!</v>
      </c>
      <c r="AM146" s="90" t="e">
        <f>VLOOKUP(AG146,#REF!,3,FALSE)</f>
        <v>#REF!</v>
      </c>
      <c r="AN146" s="89" t="e">
        <f t="shared" ca="1" si="32"/>
        <v>#REF!</v>
      </c>
      <c r="AO146" s="89" t="e">
        <f t="shared" ca="1" si="33"/>
        <v>#REF!</v>
      </c>
      <c r="AP146" s="57" t="e">
        <f t="shared" ca="1" si="35"/>
        <v>#REF!</v>
      </c>
      <c r="AQ146" s="32" t="e">
        <f>VLOOKUP(U146,#REF!,3,FALSE)</f>
        <v>#REF!</v>
      </c>
      <c r="AR146" s="57" t="e">
        <f t="shared" ca="1" si="34"/>
        <v>#REF!</v>
      </c>
      <c r="AS146" s="6" t="e">
        <f>VLOOKUP(V146,#REF!,3)</f>
        <v>#REF!</v>
      </c>
      <c r="AT146" s="6" t="e">
        <f>VLOOKUP(U146,#REF!,2)</f>
        <v>#REF!</v>
      </c>
      <c r="AU146" s="6" t="e">
        <f>VLOOKUP(V146,#REF!,2)</f>
        <v>#REF!</v>
      </c>
      <c r="AV146" s="6" t="str">
        <f t="shared" si="36"/>
        <v/>
      </c>
      <c r="AW146" s="6" t="str">
        <f t="shared" si="37"/>
        <v/>
      </c>
      <c r="AX146" s="6" t="e">
        <f>VLOOKUP(U146,#REF!,4)</f>
        <v>#REF!</v>
      </c>
      <c r="AY146" s="6" t="e">
        <f>VLOOKUP(V146,#REF!,4)</f>
        <v>#REF!</v>
      </c>
    </row>
    <row r="147" spans="1:151" s="6" customFormat="1">
      <c r="A147" s="53" t="s">
        <v>298</v>
      </c>
      <c r="B147" s="14" t="s">
        <v>539</v>
      </c>
      <c r="C147" s="97">
        <v>1</v>
      </c>
      <c r="D147" s="97" t="s">
        <v>535</v>
      </c>
      <c r="E147" s="57"/>
      <c r="F147" s="57"/>
      <c r="G147" s="57"/>
      <c r="H147" s="57"/>
      <c r="I147" s="57"/>
      <c r="J147" s="57"/>
      <c r="K147" s="57"/>
      <c r="L147" s="57"/>
      <c r="M147" s="57" t="str">
        <f t="shared" si="26"/>
        <v/>
      </c>
      <c r="N147" s="71">
        <v>13</v>
      </c>
      <c r="O147" s="46" t="s">
        <v>73</v>
      </c>
      <c r="P147" s="57">
        <v>3950.74</v>
      </c>
      <c r="Q147" s="57">
        <v>35.162866999999999</v>
      </c>
      <c r="R147" s="57">
        <v>-123.014518</v>
      </c>
      <c r="S147" s="66">
        <v>39870.933425925927</v>
      </c>
      <c r="T147" s="67">
        <f t="shared" si="27"/>
        <v>39870.933425925927</v>
      </c>
      <c r="U147" s="6" t="str">
        <f t="shared" si="28"/>
        <v>Feb-09</v>
      </c>
      <c r="V147" s="6" t="str">
        <f t="shared" si="29"/>
        <v>2009</v>
      </c>
      <c r="W147" s="10" t="s">
        <v>25</v>
      </c>
      <c r="X147" s="10" t="s">
        <v>27</v>
      </c>
      <c r="Y147" s="10" t="s">
        <v>74</v>
      </c>
      <c r="Z147" s="10" t="s">
        <v>76</v>
      </c>
      <c r="AA147" s="10" t="s">
        <v>75</v>
      </c>
      <c r="AB147" s="10"/>
      <c r="AC147" s="10" t="s">
        <v>73</v>
      </c>
      <c r="AD147" s="57" t="s">
        <v>296</v>
      </c>
      <c r="AE147" s="57" t="s">
        <v>229</v>
      </c>
      <c r="AF147" s="57" t="s">
        <v>42</v>
      </c>
      <c r="AG147" s="57">
        <v>8</v>
      </c>
      <c r="AH147" s="57">
        <v>2961144</v>
      </c>
      <c r="AI147" s="57" t="s">
        <v>211</v>
      </c>
      <c r="AJ147" s="57">
        <f t="shared" si="30"/>
        <v>0</v>
      </c>
      <c r="AK147" s="89">
        <f t="shared" si="31"/>
        <v>0.21402777777777779</v>
      </c>
      <c r="AL147" s="90" t="e">
        <f>VLOOKUP(AG147,#REF!,2,FALSE)</f>
        <v>#REF!</v>
      </c>
      <c r="AM147" s="90" t="e">
        <f>VLOOKUP(AG147,#REF!,3,FALSE)</f>
        <v>#REF!</v>
      </c>
      <c r="AN147" s="89" t="e">
        <f t="shared" ca="1" si="32"/>
        <v>#REF!</v>
      </c>
      <c r="AO147" s="89" t="e">
        <f t="shared" ca="1" si="33"/>
        <v>#REF!</v>
      </c>
      <c r="AP147" s="57" t="e">
        <f t="shared" ca="1" si="35"/>
        <v>#REF!</v>
      </c>
      <c r="AQ147" s="32" t="e">
        <f>VLOOKUP(U147,#REF!,3,FALSE)</f>
        <v>#REF!</v>
      </c>
      <c r="AR147" s="57" t="e">
        <f t="shared" ca="1" si="34"/>
        <v>#REF!</v>
      </c>
      <c r="AS147" s="6" t="e">
        <f>VLOOKUP(V147,#REF!,3)</f>
        <v>#REF!</v>
      </c>
      <c r="AT147" s="6" t="e">
        <f>VLOOKUP(U147,#REF!,2)</f>
        <v>#REF!</v>
      </c>
      <c r="AU147" s="6" t="e">
        <f>VLOOKUP(V147,#REF!,2)</f>
        <v>#REF!</v>
      </c>
      <c r="AV147" s="6" t="str">
        <f t="shared" si="36"/>
        <v/>
      </c>
      <c r="AW147" s="6" t="str">
        <f t="shared" si="37"/>
        <v/>
      </c>
      <c r="AX147" s="6" t="e">
        <f>VLOOKUP(U147,#REF!,4)</f>
        <v>#REF!</v>
      </c>
      <c r="AY147" s="6" t="e">
        <f>VLOOKUP(V147,#REF!,4)</f>
        <v>#REF!</v>
      </c>
    </row>
    <row r="148" spans="1:151" s="6" customFormat="1">
      <c r="A148" s="53" t="s">
        <v>162</v>
      </c>
      <c r="B148" s="14" t="s">
        <v>539</v>
      </c>
      <c r="C148" s="97">
        <v>3</v>
      </c>
      <c r="D148" s="97" t="s">
        <v>535</v>
      </c>
      <c r="E148" s="57"/>
      <c r="F148" s="57"/>
      <c r="G148" s="57"/>
      <c r="H148" s="57"/>
      <c r="I148" s="57"/>
      <c r="J148" s="57"/>
      <c r="K148" s="57"/>
      <c r="L148" s="57"/>
      <c r="M148" s="57" t="str">
        <f t="shared" si="26"/>
        <v/>
      </c>
      <c r="N148" s="71">
        <v>13</v>
      </c>
      <c r="O148" s="46" t="s">
        <v>55</v>
      </c>
      <c r="P148" s="57">
        <v>3950.74</v>
      </c>
      <c r="Q148" s="57">
        <v>35.162866999999999</v>
      </c>
      <c r="R148" s="57">
        <v>-123.014518</v>
      </c>
      <c r="S148" s="66">
        <v>39870.933425925927</v>
      </c>
      <c r="T148" s="67">
        <f t="shared" si="27"/>
        <v>39870.933425925927</v>
      </c>
      <c r="U148" s="6" t="str">
        <f t="shared" si="28"/>
        <v>Feb-09</v>
      </c>
      <c r="V148" s="6" t="str">
        <f t="shared" si="29"/>
        <v>2009</v>
      </c>
      <c r="W148" s="10" t="s">
        <v>25</v>
      </c>
      <c r="X148" s="10" t="s">
        <v>32</v>
      </c>
      <c r="Y148" s="10" t="s">
        <v>56</v>
      </c>
      <c r="Z148" s="10"/>
      <c r="AA148" s="10"/>
      <c r="AB148" s="10"/>
      <c r="AC148" s="10"/>
      <c r="AD148" s="57" t="s">
        <v>296</v>
      </c>
      <c r="AE148" s="57" t="s">
        <v>229</v>
      </c>
      <c r="AF148" s="57" t="s">
        <v>42</v>
      </c>
      <c r="AG148" s="57">
        <v>8</v>
      </c>
      <c r="AH148" s="57">
        <v>4129764</v>
      </c>
      <c r="AI148" s="57" t="s">
        <v>211</v>
      </c>
      <c r="AJ148" s="57">
        <f t="shared" si="30"/>
        <v>0</v>
      </c>
      <c r="AK148" s="89">
        <f t="shared" si="31"/>
        <v>0.21402777777777779</v>
      </c>
      <c r="AL148" s="90" t="e">
        <f>VLOOKUP(AG148,#REF!,2,FALSE)</f>
        <v>#REF!</v>
      </c>
      <c r="AM148" s="90" t="e">
        <f>VLOOKUP(AG148,#REF!,3,FALSE)</f>
        <v>#REF!</v>
      </c>
      <c r="AN148" s="89" t="e">
        <f t="shared" ca="1" si="32"/>
        <v>#REF!</v>
      </c>
      <c r="AO148" s="89" t="e">
        <f t="shared" ca="1" si="33"/>
        <v>#REF!</v>
      </c>
      <c r="AP148" s="57" t="e">
        <f t="shared" ca="1" si="35"/>
        <v>#REF!</v>
      </c>
      <c r="AQ148" s="32" t="e">
        <f>VLOOKUP(U148,#REF!,3,FALSE)</f>
        <v>#REF!</v>
      </c>
      <c r="AR148" s="57" t="e">
        <f t="shared" ca="1" si="34"/>
        <v>#REF!</v>
      </c>
      <c r="AS148" s="6" t="e">
        <f>VLOOKUP(V148,#REF!,3)</f>
        <v>#REF!</v>
      </c>
      <c r="AT148" s="6" t="e">
        <f>VLOOKUP(U148,#REF!,2)</f>
        <v>#REF!</v>
      </c>
      <c r="AU148" s="6" t="e">
        <f>VLOOKUP(V148,#REF!,2)</f>
        <v>#REF!</v>
      </c>
      <c r="AV148" s="6" t="str">
        <f t="shared" si="36"/>
        <v/>
      </c>
      <c r="AW148" s="6" t="str">
        <f t="shared" si="37"/>
        <v/>
      </c>
      <c r="AX148" s="6" t="e">
        <f>VLOOKUP(U148,#REF!,4)</f>
        <v>#REF!</v>
      </c>
      <c r="AY148" s="6" t="e">
        <f>VLOOKUP(V148,#REF!,4)</f>
        <v>#REF!</v>
      </c>
    </row>
    <row r="149" spans="1:151" s="6" customFormat="1">
      <c r="A149" s="53" t="s">
        <v>137</v>
      </c>
      <c r="B149" s="14" t="s">
        <v>539</v>
      </c>
      <c r="C149" s="97">
        <v>2</v>
      </c>
      <c r="D149" s="97" t="s">
        <v>543</v>
      </c>
      <c r="E149" s="57"/>
      <c r="F149" s="57"/>
      <c r="G149" s="57"/>
      <c r="H149" s="57"/>
      <c r="I149" s="57"/>
      <c r="J149" s="57"/>
      <c r="K149" s="57"/>
      <c r="L149" s="57"/>
      <c r="M149" s="57" t="str">
        <f t="shared" si="26"/>
        <v/>
      </c>
      <c r="N149" s="71">
        <v>13</v>
      </c>
      <c r="O149" s="46" t="s">
        <v>27</v>
      </c>
      <c r="P149" s="57">
        <v>3950.74</v>
      </c>
      <c r="Q149" s="57">
        <v>35.162866999999999</v>
      </c>
      <c r="R149" s="57">
        <v>-123.014518</v>
      </c>
      <c r="S149" s="66">
        <v>39870.933425925927</v>
      </c>
      <c r="T149" s="67">
        <f t="shared" si="27"/>
        <v>39870.933425925927</v>
      </c>
      <c r="U149" s="6" t="str">
        <f t="shared" si="28"/>
        <v>Feb-09</v>
      </c>
      <c r="V149" s="6" t="str">
        <f t="shared" si="29"/>
        <v>2009</v>
      </c>
      <c r="W149" s="10" t="s">
        <v>25</v>
      </c>
      <c r="X149" s="10" t="s">
        <v>27</v>
      </c>
      <c r="Y149" s="10"/>
      <c r="Z149" s="10"/>
      <c r="AA149" s="10"/>
      <c r="AB149" s="10"/>
      <c r="AC149" s="10"/>
      <c r="AD149" s="57" t="s">
        <v>296</v>
      </c>
      <c r="AE149" s="57" t="s">
        <v>229</v>
      </c>
      <c r="AF149" s="57" t="s">
        <v>42</v>
      </c>
      <c r="AG149" s="57">
        <v>8</v>
      </c>
      <c r="AH149" s="57">
        <v>4129765</v>
      </c>
      <c r="AI149" s="57" t="s">
        <v>211</v>
      </c>
      <c r="AJ149" s="57">
        <f t="shared" si="30"/>
        <v>0</v>
      </c>
      <c r="AK149" s="89">
        <f t="shared" si="31"/>
        <v>0.21402777777777779</v>
      </c>
      <c r="AL149" s="90" t="e">
        <f>VLOOKUP(AG149,#REF!,2,FALSE)</f>
        <v>#REF!</v>
      </c>
      <c r="AM149" s="90" t="e">
        <f>VLOOKUP(AG149,#REF!,3,FALSE)</f>
        <v>#REF!</v>
      </c>
      <c r="AN149" s="89" t="e">
        <f t="shared" ca="1" si="32"/>
        <v>#REF!</v>
      </c>
      <c r="AO149" s="89" t="e">
        <f t="shared" ca="1" si="33"/>
        <v>#REF!</v>
      </c>
      <c r="AP149" s="57" t="e">
        <f t="shared" ca="1" si="35"/>
        <v>#REF!</v>
      </c>
      <c r="AQ149" s="32" t="e">
        <f>VLOOKUP(U149,#REF!,3,FALSE)</f>
        <v>#REF!</v>
      </c>
      <c r="AR149" s="57" t="e">
        <f t="shared" ca="1" si="34"/>
        <v>#REF!</v>
      </c>
      <c r="AS149" s="6" t="e">
        <f>VLOOKUP(V149,#REF!,3)</f>
        <v>#REF!</v>
      </c>
      <c r="AT149" s="6" t="e">
        <f>VLOOKUP(U149,#REF!,2)</f>
        <v>#REF!</v>
      </c>
      <c r="AU149" s="6" t="e">
        <f>VLOOKUP(V149,#REF!,2)</f>
        <v>#REF!</v>
      </c>
      <c r="AV149" s="6" t="str">
        <f t="shared" si="36"/>
        <v/>
      </c>
      <c r="AW149" s="6" t="str">
        <f t="shared" si="37"/>
        <v/>
      </c>
      <c r="AX149" s="6" t="e">
        <f>VLOOKUP(U149,#REF!,4)</f>
        <v>#REF!</v>
      </c>
      <c r="AY149" s="6" t="e">
        <f>VLOOKUP(V149,#REF!,4)</f>
        <v>#REF!</v>
      </c>
    </row>
    <row r="150" spans="1:151" s="6" customFormat="1">
      <c r="A150" s="54" t="s">
        <v>297</v>
      </c>
      <c r="B150" s="98"/>
      <c r="C150" s="99">
        <v>1</v>
      </c>
      <c r="D150" s="99"/>
      <c r="E150" s="68" t="s">
        <v>531</v>
      </c>
      <c r="F150" s="68" t="s">
        <v>534</v>
      </c>
      <c r="G150" s="68" t="s">
        <v>534</v>
      </c>
      <c r="H150" s="68">
        <v>1</v>
      </c>
      <c r="I150" s="68" t="s">
        <v>535</v>
      </c>
      <c r="J150" s="68" t="s">
        <v>534</v>
      </c>
      <c r="K150" s="68">
        <v>15</v>
      </c>
      <c r="L150" s="68">
        <v>9.7573774343490349E-2</v>
      </c>
      <c r="M150" s="68">
        <f t="shared" si="26"/>
        <v>0.37824158127818108</v>
      </c>
      <c r="N150" s="68">
        <v>13</v>
      </c>
      <c r="O150" s="47" t="s">
        <v>77</v>
      </c>
      <c r="P150" s="68">
        <v>3950.74</v>
      </c>
      <c r="Q150" s="68">
        <v>35.162866999999999</v>
      </c>
      <c r="R150" s="68">
        <v>-123.014518</v>
      </c>
      <c r="S150" s="69">
        <v>39870.933425925927</v>
      </c>
      <c r="T150" s="70">
        <f t="shared" si="27"/>
        <v>39870.933425925927</v>
      </c>
      <c r="U150" s="4" t="str">
        <f t="shared" si="28"/>
        <v>Feb-09</v>
      </c>
      <c r="V150" s="4" t="str">
        <f t="shared" si="29"/>
        <v>2009</v>
      </c>
      <c r="W150" s="12" t="s">
        <v>25</v>
      </c>
      <c r="X150" s="12" t="s">
        <v>65</v>
      </c>
      <c r="Y150" s="12" t="s">
        <v>64</v>
      </c>
      <c r="Z150" s="12" t="s">
        <v>79</v>
      </c>
      <c r="AA150" s="12" t="s">
        <v>78</v>
      </c>
      <c r="AB150" s="12" t="s">
        <v>77</v>
      </c>
      <c r="AC150" s="12"/>
      <c r="AD150" s="68" t="s">
        <v>296</v>
      </c>
      <c r="AE150" s="68" t="s">
        <v>229</v>
      </c>
      <c r="AF150" s="68" t="s">
        <v>42</v>
      </c>
      <c r="AG150" s="68">
        <v>8</v>
      </c>
      <c r="AH150" s="68">
        <v>4124864</v>
      </c>
      <c r="AI150" s="68" t="s">
        <v>211</v>
      </c>
      <c r="AJ150" s="68">
        <f t="shared" si="30"/>
        <v>1</v>
      </c>
      <c r="AK150" s="100">
        <f t="shared" si="31"/>
        <v>0.21402777777777779</v>
      </c>
      <c r="AL150" s="101" t="e">
        <f>VLOOKUP(AG150,#REF!,2,FALSE)</f>
        <v>#REF!</v>
      </c>
      <c r="AM150" s="101" t="e">
        <f>VLOOKUP(AG150,#REF!,3,FALSE)</f>
        <v>#REF!</v>
      </c>
      <c r="AN150" s="100" t="e">
        <f t="shared" ca="1" si="32"/>
        <v>#REF!</v>
      </c>
      <c r="AO150" s="100" t="e">
        <f t="shared" ca="1" si="33"/>
        <v>#REF!</v>
      </c>
      <c r="AP150" s="68" t="e">
        <f t="shared" ca="1" si="35"/>
        <v>#REF!</v>
      </c>
      <c r="AQ150" s="36" t="e">
        <f>VLOOKUP(U150,#REF!,3,FALSE)</f>
        <v>#REF!</v>
      </c>
      <c r="AR150" s="68" t="e">
        <f t="shared" ca="1" si="34"/>
        <v>#REF!</v>
      </c>
      <c r="AS150" s="6" t="e">
        <f>VLOOKUP(V150,#REF!,3)</f>
        <v>#REF!</v>
      </c>
      <c r="AT150" s="6" t="e">
        <f>VLOOKUP(U150,#REF!,2)</f>
        <v>#REF!</v>
      </c>
      <c r="AU150" s="6" t="e">
        <f>VLOOKUP(V150,#REF!,2)</f>
        <v>#REF!</v>
      </c>
      <c r="AV150" s="6" t="e">
        <f t="shared" si="36"/>
        <v>#REF!</v>
      </c>
      <c r="AW150" s="6" t="e">
        <f t="shared" si="37"/>
        <v>#REF!</v>
      </c>
      <c r="AX150" s="6" t="e">
        <f>VLOOKUP(U150,#REF!,4)</f>
        <v>#REF!</v>
      </c>
      <c r="AY150" s="6" t="e">
        <f>VLOOKUP(V150,#REF!,4)</f>
        <v>#REF!</v>
      </c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</row>
    <row r="151" spans="1:151" s="6" customFormat="1">
      <c r="A151" s="53" t="s">
        <v>19</v>
      </c>
      <c r="B151" s="14" t="s">
        <v>539</v>
      </c>
      <c r="C151" s="97">
        <v>1</v>
      </c>
      <c r="D151" s="97" t="s">
        <v>535</v>
      </c>
      <c r="E151" s="57"/>
      <c r="F151" s="57"/>
      <c r="G151" s="57"/>
      <c r="H151" s="57"/>
      <c r="I151" s="57"/>
      <c r="J151" s="57"/>
      <c r="K151" s="57"/>
      <c r="L151" s="57"/>
      <c r="M151" s="57" t="str">
        <f t="shared" si="26"/>
        <v/>
      </c>
      <c r="N151" s="71">
        <v>16</v>
      </c>
      <c r="O151" s="46" t="s">
        <v>73</v>
      </c>
      <c r="P151" s="57">
        <v>3949.95</v>
      </c>
      <c r="Q151" s="57">
        <v>35.16328</v>
      </c>
      <c r="R151" s="57">
        <v>-123.013761</v>
      </c>
      <c r="S151" s="66">
        <v>39870.970405092594</v>
      </c>
      <c r="T151" s="67">
        <f t="shared" si="27"/>
        <v>39870.970405092594</v>
      </c>
      <c r="U151" s="6" t="str">
        <f t="shared" si="28"/>
        <v>Feb-09</v>
      </c>
      <c r="V151" s="6" t="str">
        <f t="shared" si="29"/>
        <v>2009</v>
      </c>
      <c r="W151" s="10" t="s">
        <v>25</v>
      </c>
      <c r="X151" s="10" t="s">
        <v>27</v>
      </c>
      <c r="Y151" s="10" t="s">
        <v>74</v>
      </c>
      <c r="Z151" s="10" t="s">
        <v>76</v>
      </c>
      <c r="AA151" s="10" t="s">
        <v>75</v>
      </c>
      <c r="AB151" s="10"/>
      <c r="AC151" s="10" t="s">
        <v>73</v>
      </c>
      <c r="AD151" s="57" t="s">
        <v>294</v>
      </c>
      <c r="AE151" s="57" t="s">
        <v>293</v>
      </c>
      <c r="AF151" s="57" t="s">
        <v>42</v>
      </c>
      <c r="AG151" s="57">
        <v>8</v>
      </c>
      <c r="AH151" s="57">
        <v>4128751</v>
      </c>
      <c r="AI151" s="57" t="s">
        <v>211</v>
      </c>
      <c r="AJ151" s="57">
        <f t="shared" si="30"/>
        <v>0</v>
      </c>
      <c r="AK151" s="89">
        <f t="shared" si="31"/>
        <v>0.2518171296296296</v>
      </c>
      <c r="AL151" s="90" t="e">
        <f>VLOOKUP(AG151,#REF!,2,FALSE)</f>
        <v>#REF!</v>
      </c>
      <c r="AM151" s="90" t="e">
        <f>VLOOKUP(AG151,#REF!,3,FALSE)</f>
        <v>#REF!</v>
      </c>
      <c r="AN151" s="89" t="e">
        <f t="shared" ca="1" si="32"/>
        <v>#REF!</v>
      </c>
      <c r="AO151" s="89" t="e">
        <f t="shared" ca="1" si="33"/>
        <v>#REF!</v>
      </c>
      <c r="AP151" s="57" t="e">
        <f t="shared" ca="1" si="35"/>
        <v>#REF!</v>
      </c>
      <c r="AQ151" s="32" t="e">
        <f>VLOOKUP(U151,#REF!,3,FALSE)</f>
        <v>#REF!</v>
      </c>
      <c r="AR151" s="57" t="e">
        <f t="shared" ca="1" si="34"/>
        <v>#REF!</v>
      </c>
      <c r="AS151" s="6" t="e">
        <f>VLOOKUP(V151,#REF!,3)</f>
        <v>#REF!</v>
      </c>
      <c r="AT151" s="6" t="e">
        <f>VLOOKUP(U151,#REF!,2)</f>
        <v>#REF!</v>
      </c>
      <c r="AU151" s="6" t="e">
        <f>VLOOKUP(V151,#REF!,2)</f>
        <v>#REF!</v>
      </c>
      <c r="AV151" s="6" t="str">
        <f t="shared" si="36"/>
        <v/>
      </c>
      <c r="AW151" s="6" t="str">
        <f t="shared" si="37"/>
        <v/>
      </c>
      <c r="AX151" s="6" t="e">
        <f>VLOOKUP(U151,#REF!,4)</f>
        <v>#REF!</v>
      </c>
      <c r="AY151" s="6" t="e">
        <f>VLOOKUP(V151,#REF!,4)</f>
        <v>#REF!</v>
      </c>
    </row>
    <row r="152" spans="1:151" s="6" customFormat="1">
      <c r="A152" s="53" t="s">
        <v>19</v>
      </c>
      <c r="B152" s="14" t="s">
        <v>539</v>
      </c>
      <c r="C152" s="97">
        <v>1</v>
      </c>
      <c r="D152" s="97" t="s">
        <v>535</v>
      </c>
      <c r="E152" s="57"/>
      <c r="F152" s="57"/>
      <c r="G152" s="57"/>
      <c r="H152" s="57"/>
      <c r="I152" s="57"/>
      <c r="J152" s="57"/>
      <c r="K152" s="57"/>
      <c r="L152" s="57"/>
      <c r="M152" s="57" t="str">
        <f t="shared" si="26"/>
        <v/>
      </c>
      <c r="N152" s="71">
        <v>16</v>
      </c>
      <c r="O152" s="46" t="s">
        <v>55</v>
      </c>
      <c r="P152" s="57">
        <v>3949.95</v>
      </c>
      <c r="Q152" s="57">
        <v>35.16328</v>
      </c>
      <c r="R152" s="57">
        <v>-123.013761</v>
      </c>
      <c r="S152" s="66">
        <v>39870.970405092594</v>
      </c>
      <c r="T152" s="67">
        <f t="shared" si="27"/>
        <v>39870.970405092594</v>
      </c>
      <c r="U152" s="6" t="str">
        <f t="shared" si="28"/>
        <v>Feb-09</v>
      </c>
      <c r="V152" s="6" t="str">
        <f t="shared" si="29"/>
        <v>2009</v>
      </c>
      <c r="W152" s="10" t="s">
        <v>25</v>
      </c>
      <c r="X152" s="10" t="s">
        <v>32</v>
      </c>
      <c r="Y152" s="10" t="s">
        <v>56</v>
      </c>
      <c r="Z152" s="10"/>
      <c r="AA152" s="10"/>
      <c r="AB152" s="10"/>
      <c r="AC152" s="10"/>
      <c r="AD152" s="57" t="s">
        <v>294</v>
      </c>
      <c r="AE152" s="57" t="s">
        <v>293</v>
      </c>
      <c r="AF152" s="57" t="s">
        <v>42</v>
      </c>
      <c r="AG152" s="57">
        <v>8</v>
      </c>
      <c r="AH152" s="57">
        <v>4128752</v>
      </c>
      <c r="AI152" s="57" t="s">
        <v>211</v>
      </c>
      <c r="AJ152" s="57">
        <f t="shared" si="30"/>
        <v>0</v>
      </c>
      <c r="AK152" s="89">
        <f t="shared" si="31"/>
        <v>0.2518171296296296</v>
      </c>
      <c r="AL152" s="90" t="e">
        <f>VLOOKUP(AG152,#REF!,2,FALSE)</f>
        <v>#REF!</v>
      </c>
      <c r="AM152" s="90" t="e">
        <f>VLOOKUP(AG152,#REF!,3,FALSE)</f>
        <v>#REF!</v>
      </c>
      <c r="AN152" s="89" t="e">
        <f t="shared" ca="1" si="32"/>
        <v>#REF!</v>
      </c>
      <c r="AO152" s="89" t="e">
        <f t="shared" ca="1" si="33"/>
        <v>#REF!</v>
      </c>
      <c r="AP152" s="57" t="e">
        <f t="shared" ca="1" si="35"/>
        <v>#REF!</v>
      </c>
      <c r="AQ152" s="32" t="e">
        <f>VLOOKUP(U152,#REF!,3,FALSE)</f>
        <v>#REF!</v>
      </c>
      <c r="AR152" s="57" t="e">
        <f t="shared" ca="1" si="34"/>
        <v>#REF!</v>
      </c>
      <c r="AS152" s="6" t="e">
        <f>VLOOKUP(V152,#REF!,3)</f>
        <v>#REF!</v>
      </c>
      <c r="AT152" s="6" t="e">
        <f>VLOOKUP(U152,#REF!,2)</f>
        <v>#REF!</v>
      </c>
      <c r="AU152" s="6" t="e">
        <f>VLOOKUP(V152,#REF!,2)</f>
        <v>#REF!</v>
      </c>
      <c r="AV152" s="6" t="str">
        <f t="shared" si="36"/>
        <v/>
      </c>
      <c r="AW152" s="6" t="str">
        <f t="shared" si="37"/>
        <v/>
      </c>
      <c r="AX152" s="6" t="e">
        <f>VLOOKUP(U152,#REF!,4)</f>
        <v>#REF!</v>
      </c>
      <c r="AY152" s="6" t="e">
        <f>VLOOKUP(V152,#REF!,4)</f>
        <v>#REF!</v>
      </c>
    </row>
    <row r="153" spans="1:151" s="6" customFormat="1">
      <c r="A153" s="53" t="s">
        <v>117</v>
      </c>
      <c r="B153" s="14" t="s">
        <v>541</v>
      </c>
      <c r="C153" s="97">
        <v>1</v>
      </c>
      <c r="D153" s="107" t="s">
        <v>543</v>
      </c>
      <c r="E153" s="57"/>
      <c r="F153" s="57"/>
      <c r="G153" s="57"/>
      <c r="H153" s="57"/>
      <c r="I153" s="57"/>
      <c r="J153" s="57"/>
      <c r="K153" s="57"/>
      <c r="L153" s="57"/>
      <c r="M153" s="57" t="str">
        <f t="shared" si="26"/>
        <v/>
      </c>
      <c r="N153" s="71">
        <v>16</v>
      </c>
      <c r="O153" s="46" t="s">
        <v>73</v>
      </c>
      <c r="P153" s="57">
        <v>3949.95</v>
      </c>
      <c r="Q153" s="57">
        <v>35.16328</v>
      </c>
      <c r="R153" s="57">
        <v>-123.013761</v>
      </c>
      <c r="S153" s="66">
        <v>39870.970405092594</v>
      </c>
      <c r="T153" s="67">
        <f t="shared" si="27"/>
        <v>39870.970405092594</v>
      </c>
      <c r="U153" s="6" t="str">
        <f t="shared" si="28"/>
        <v>Feb-09</v>
      </c>
      <c r="V153" s="6" t="str">
        <f t="shared" si="29"/>
        <v>2009</v>
      </c>
      <c r="W153" s="10" t="s">
        <v>25</v>
      </c>
      <c r="X153" s="10" t="s">
        <v>27</v>
      </c>
      <c r="Y153" s="10" t="s">
        <v>74</v>
      </c>
      <c r="Z153" s="10" t="s">
        <v>76</v>
      </c>
      <c r="AA153" s="10" t="s">
        <v>75</v>
      </c>
      <c r="AB153" s="10"/>
      <c r="AC153" s="10" t="s">
        <v>73</v>
      </c>
      <c r="AD153" s="57" t="s">
        <v>294</v>
      </c>
      <c r="AE153" s="57" t="s">
        <v>293</v>
      </c>
      <c r="AF153" s="57" t="s">
        <v>42</v>
      </c>
      <c r="AG153" s="57">
        <v>8</v>
      </c>
      <c r="AH153" s="57">
        <v>4129769</v>
      </c>
      <c r="AI153" s="57" t="s">
        <v>211</v>
      </c>
      <c r="AJ153" s="57">
        <f t="shared" si="30"/>
        <v>0</v>
      </c>
      <c r="AK153" s="89">
        <f t="shared" si="31"/>
        <v>0.2518171296296296</v>
      </c>
      <c r="AL153" s="90" t="e">
        <f>VLOOKUP(AG153,#REF!,2,FALSE)</f>
        <v>#REF!</v>
      </c>
      <c r="AM153" s="90" t="e">
        <f>VLOOKUP(AG153,#REF!,3,FALSE)</f>
        <v>#REF!</v>
      </c>
      <c r="AN153" s="89" t="e">
        <f t="shared" ca="1" si="32"/>
        <v>#REF!</v>
      </c>
      <c r="AO153" s="89" t="e">
        <f t="shared" ca="1" si="33"/>
        <v>#REF!</v>
      </c>
      <c r="AP153" s="57" t="e">
        <f t="shared" ca="1" si="35"/>
        <v>#REF!</v>
      </c>
      <c r="AQ153" s="32" t="e">
        <f>VLOOKUP(U153,#REF!,3,FALSE)</f>
        <v>#REF!</v>
      </c>
      <c r="AR153" s="57" t="e">
        <f t="shared" ca="1" si="34"/>
        <v>#REF!</v>
      </c>
      <c r="AS153" s="6" t="e">
        <f>VLOOKUP(V153,#REF!,3)</f>
        <v>#REF!</v>
      </c>
      <c r="AT153" s="6" t="e">
        <f>VLOOKUP(U153,#REF!,2)</f>
        <v>#REF!</v>
      </c>
      <c r="AU153" s="6" t="e">
        <f>VLOOKUP(V153,#REF!,2)</f>
        <v>#REF!</v>
      </c>
      <c r="AV153" s="6" t="str">
        <f t="shared" si="36"/>
        <v/>
      </c>
      <c r="AW153" s="6" t="str">
        <f t="shared" si="37"/>
        <v/>
      </c>
      <c r="AX153" s="6" t="e">
        <f>VLOOKUP(U153,#REF!,4)</f>
        <v>#REF!</v>
      </c>
      <c r="AY153" s="6" t="e">
        <f>VLOOKUP(V153,#REF!,4)</f>
        <v>#REF!</v>
      </c>
    </row>
    <row r="154" spans="1:151" s="6" customFormat="1">
      <c r="A154" s="54" t="s">
        <v>295</v>
      </c>
      <c r="B154" s="98"/>
      <c r="C154" s="99">
        <v>1</v>
      </c>
      <c r="D154" s="99"/>
      <c r="E154" s="68" t="s">
        <v>534</v>
      </c>
      <c r="F154" s="68" t="s">
        <v>534</v>
      </c>
      <c r="G154" s="68" t="s">
        <v>531</v>
      </c>
      <c r="H154" s="68">
        <v>0</v>
      </c>
      <c r="I154" s="68" t="s">
        <v>535</v>
      </c>
      <c r="J154" s="68" t="s">
        <v>531</v>
      </c>
      <c r="K154" s="68">
        <v>17</v>
      </c>
      <c r="L154" s="68">
        <v>0.14484544922081952</v>
      </c>
      <c r="M154" s="68">
        <f t="shared" si="26"/>
        <v>0.14484544922081952</v>
      </c>
      <c r="N154" s="68">
        <v>16</v>
      </c>
      <c r="O154" s="47" t="s">
        <v>77</v>
      </c>
      <c r="P154" s="68">
        <v>3949.95</v>
      </c>
      <c r="Q154" s="68">
        <v>35.16328</v>
      </c>
      <c r="R154" s="68">
        <v>-123.013761</v>
      </c>
      <c r="S154" s="69">
        <v>39870.970405092594</v>
      </c>
      <c r="T154" s="70">
        <f t="shared" si="27"/>
        <v>39870.970405092594</v>
      </c>
      <c r="U154" s="4" t="str">
        <f t="shared" si="28"/>
        <v>Feb-09</v>
      </c>
      <c r="V154" s="4" t="str">
        <f t="shared" si="29"/>
        <v>2009</v>
      </c>
      <c r="W154" s="12" t="s">
        <v>25</v>
      </c>
      <c r="X154" s="12" t="s">
        <v>65</v>
      </c>
      <c r="Y154" s="12" t="s">
        <v>64</v>
      </c>
      <c r="Z154" s="12" t="s">
        <v>79</v>
      </c>
      <c r="AA154" s="12" t="s">
        <v>78</v>
      </c>
      <c r="AB154" s="12" t="s">
        <v>77</v>
      </c>
      <c r="AC154" s="12"/>
      <c r="AD154" s="68" t="s">
        <v>294</v>
      </c>
      <c r="AE154" s="68" t="s">
        <v>293</v>
      </c>
      <c r="AF154" s="68" t="s">
        <v>42</v>
      </c>
      <c r="AG154" s="68">
        <v>8</v>
      </c>
      <c r="AH154" s="68">
        <v>4124950</v>
      </c>
      <c r="AI154" s="68" t="s">
        <v>211</v>
      </c>
      <c r="AJ154" s="68">
        <f t="shared" si="30"/>
        <v>1</v>
      </c>
      <c r="AK154" s="100">
        <f t="shared" si="31"/>
        <v>0.2518171296296296</v>
      </c>
      <c r="AL154" s="101" t="e">
        <f>VLOOKUP(AG154,#REF!,2,FALSE)</f>
        <v>#REF!</v>
      </c>
      <c r="AM154" s="101" t="e">
        <f>VLOOKUP(AG154,#REF!,3,FALSE)</f>
        <v>#REF!</v>
      </c>
      <c r="AN154" s="100" t="e">
        <f t="shared" ca="1" si="32"/>
        <v>#REF!</v>
      </c>
      <c r="AO154" s="100" t="e">
        <f t="shared" ca="1" si="33"/>
        <v>#REF!</v>
      </c>
      <c r="AP154" s="68" t="e">
        <f t="shared" ca="1" si="35"/>
        <v>#REF!</v>
      </c>
      <c r="AQ154" s="36" t="e">
        <f>VLOOKUP(U154,#REF!,3,FALSE)</f>
        <v>#REF!</v>
      </c>
      <c r="AR154" s="68" t="e">
        <f t="shared" ca="1" si="34"/>
        <v>#REF!</v>
      </c>
      <c r="AS154" s="6" t="e">
        <f>VLOOKUP(V154,#REF!,3)</f>
        <v>#REF!</v>
      </c>
      <c r="AT154" s="6" t="e">
        <f>VLOOKUP(U154,#REF!,2)</f>
        <v>#REF!</v>
      </c>
      <c r="AU154" s="6" t="e">
        <f>VLOOKUP(V154,#REF!,2)</f>
        <v>#REF!</v>
      </c>
      <c r="AV154" s="6" t="e">
        <f t="shared" si="36"/>
        <v>#REF!</v>
      </c>
      <c r="AW154" s="6" t="e">
        <f t="shared" si="37"/>
        <v>#REF!</v>
      </c>
      <c r="AX154" s="6" t="e">
        <f>VLOOKUP(U154,#REF!,4)</f>
        <v>#REF!</v>
      </c>
      <c r="AY154" s="6" t="e">
        <f>VLOOKUP(V154,#REF!,4)</f>
        <v>#REF!</v>
      </c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</row>
    <row r="155" spans="1:151" s="6" customFormat="1" ht="17.25" customHeight="1">
      <c r="A155" s="40" t="s">
        <v>148</v>
      </c>
      <c r="B155" s="31" t="s">
        <v>539</v>
      </c>
      <c r="C155" s="32">
        <v>5</v>
      </c>
      <c r="D155" s="32" t="s">
        <v>535</v>
      </c>
      <c r="E155" s="32"/>
      <c r="F155" s="32"/>
      <c r="G155" s="32"/>
      <c r="H155" s="32"/>
      <c r="I155" s="32"/>
      <c r="J155" s="32"/>
      <c r="K155" s="32"/>
      <c r="L155" s="32"/>
      <c r="M155" s="57" t="str">
        <f t="shared" si="26"/>
        <v/>
      </c>
      <c r="N155" s="32">
        <v>165</v>
      </c>
      <c r="O155" s="59" t="s">
        <v>73</v>
      </c>
      <c r="P155" s="32">
        <v>3950.06</v>
      </c>
      <c r="Q155" s="32">
        <v>35.166789000000001</v>
      </c>
      <c r="R155" s="32">
        <v>-123.000855</v>
      </c>
      <c r="S155" s="38">
        <v>40687.704548611109</v>
      </c>
      <c r="T155" s="74">
        <f t="shared" si="27"/>
        <v>40687.704548611109</v>
      </c>
      <c r="U155" s="6" t="str">
        <f t="shared" si="28"/>
        <v>May-11</v>
      </c>
      <c r="V155" s="6" t="str">
        <f t="shared" si="29"/>
        <v>2011</v>
      </c>
      <c r="W155" s="59" t="s">
        <v>25</v>
      </c>
      <c r="X155" s="59" t="s">
        <v>27</v>
      </c>
      <c r="Y155" s="59" t="s">
        <v>74</v>
      </c>
      <c r="Z155" s="59" t="s">
        <v>76</v>
      </c>
      <c r="AA155" s="59" t="s">
        <v>75</v>
      </c>
      <c r="AB155" s="59"/>
      <c r="AC155" s="59" t="s">
        <v>73</v>
      </c>
      <c r="AD155" s="32" t="s">
        <v>256</v>
      </c>
      <c r="AE155" s="32" t="s">
        <v>227</v>
      </c>
      <c r="AF155" s="32" t="s">
        <v>42</v>
      </c>
      <c r="AG155" s="32">
        <v>230</v>
      </c>
      <c r="AH155" s="32">
        <v>4128754</v>
      </c>
      <c r="AI155" s="32" t="s">
        <v>211</v>
      </c>
      <c r="AJ155" s="57">
        <f t="shared" si="30"/>
        <v>0</v>
      </c>
      <c r="AK155" s="89">
        <f t="shared" si="31"/>
        <v>0.22649305555555554</v>
      </c>
      <c r="AL155" s="90" t="e">
        <f>VLOOKUP(AG155,#REF!,2,FALSE)</f>
        <v>#REF!</v>
      </c>
      <c r="AM155" s="90" t="e">
        <f>VLOOKUP(AG155,#REF!,3,FALSE)</f>
        <v>#REF!</v>
      </c>
      <c r="AN155" s="89" t="e">
        <f t="shared" ca="1" si="32"/>
        <v>#REF!</v>
      </c>
      <c r="AO155" s="89" t="e">
        <f t="shared" ca="1" si="33"/>
        <v>#REF!</v>
      </c>
      <c r="AP155" s="57" t="e">
        <f t="shared" ca="1" si="35"/>
        <v>#REF!</v>
      </c>
      <c r="AQ155" s="32" t="e">
        <f>VLOOKUP(U155,#REF!,3,FALSE)</f>
        <v>#REF!</v>
      </c>
      <c r="AR155" s="68" t="e">
        <f t="shared" ca="1" si="34"/>
        <v>#REF!</v>
      </c>
      <c r="AS155" s="6" t="e">
        <f>VLOOKUP(V155,#REF!,3)</f>
        <v>#REF!</v>
      </c>
      <c r="AT155" s="6" t="e">
        <f>VLOOKUP(U155,#REF!,2)</f>
        <v>#REF!</v>
      </c>
      <c r="AU155" s="6" t="e">
        <f>VLOOKUP(V155,#REF!,2)</f>
        <v>#REF!</v>
      </c>
      <c r="AV155" s="6" t="str">
        <f t="shared" si="36"/>
        <v/>
      </c>
      <c r="AW155" s="6" t="str">
        <f t="shared" si="37"/>
        <v/>
      </c>
      <c r="AX155" s="6" t="e">
        <f>VLOOKUP(U155,#REF!,4)</f>
        <v>#REF!</v>
      </c>
      <c r="AY155" s="6" t="e">
        <f>VLOOKUP(V155,#REF!,4)</f>
        <v>#REF!</v>
      </c>
    </row>
    <row r="156" spans="1:151" s="6" customFormat="1">
      <c r="A156" s="40" t="s">
        <v>19</v>
      </c>
      <c r="B156" s="31" t="s">
        <v>539</v>
      </c>
      <c r="C156" s="32">
        <v>1</v>
      </c>
      <c r="D156" s="32" t="s">
        <v>535</v>
      </c>
      <c r="E156" s="32"/>
      <c r="F156" s="32"/>
      <c r="G156" s="32"/>
      <c r="H156" s="32"/>
      <c r="I156" s="32"/>
      <c r="J156" s="32"/>
      <c r="K156" s="32"/>
      <c r="L156" s="32"/>
      <c r="M156" s="57" t="str">
        <f t="shared" si="26"/>
        <v/>
      </c>
      <c r="N156" s="32">
        <v>165</v>
      </c>
      <c r="O156" s="59" t="s">
        <v>116</v>
      </c>
      <c r="P156" s="32">
        <v>3950.06</v>
      </c>
      <c r="Q156" s="32">
        <v>35.166789000000001</v>
      </c>
      <c r="R156" s="32">
        <v>-123.000855</v>
      </c>
      <c r="S156" s="38">
        <v>40687.704548611109</v>
      </c>
      <c r="T156" s="74">
        <f t="shared" si="27"/>
        <v>40687.704548611109</v>
      </c>
      <c r="U156" s="6" t="str">
        <f t="shared" si="28"/>
        <v>May-11</v>
      </c>
      <c r="V156" s="6" t="str">
        <f t="shared" si="29"/>
        <v>2011</v>
      </c>
      <c r="W156" s="59" t="s">
        <v>25</v>
      </c>
      <c r="X156" s="59" t="s">
        <v>116</v>
      </c>
      <c r="Y156" s="59"/>
      <c r="Z156" s="59"/>
      <c r="AA156" s="59"/>
      <c r="AB156" s="59"/>
      <c r="AC156" s="59"/>
      <c r="AD156" s="32" t="s">
        <v>256</v>
      </c>
      <c r="AE156" s="32" t="s">
        <v>227</v>
      </c>
      <c r="AF156" s="32" t="s">
        <v>42</v>
      </c>
      <c r="AG156" s="32">
        <v>230</v>
      </c>
      <c r="AH156" s="32">
        <v>4128754</v>
      </c>
      <c r="AI156" s="32" t="s">
        <v>211</v>
      </c>
      <c r="AJ156" s="57">
        <f t="shared" si="30"/>
        <v>0</v>
      </c>
      <c r="AK156" s="89">
        <f t="shared" si="31"/>
        <v>0.22649305555555554</v>
      </c>
      <c r="AL156" s="90" t="e">
        <f>VLOOKUP(AG156,#REF!,2,FALSE)</f>
        <v>#REF!</v>
      </c>
      <c r="AM156" s="90" t="e">
        <f>VLOOKUP(AG156,#REF!,3,FALSE)</f>
        <v>#REF!</v>
      </c>
      <c r="AN156" s="89" t="e">
        <f t="shared" ca="1" si="32"/>
        <v>#REF!</v>
      </c>
      <c r="AO156" s="89" t="e">
        <f t="shared" ca="1" si="33"/>
        <v>#REF!</v>
      </c>
      <c r="AP156" s="57" t="e">
        <f t="shared" ca="1" si="35"/>
        <v>#REF!</v>
      </c>
      <c r="AQ156" s="32" t="e">
        <f>VLOOKUP(U156,#REF!,3,FALSE)</f>
        <v>#REF!</v>
      </c>
      <c r="AR156" s="57" t="e">
        <f t="shared" ca="1" si="34"/>
        <v>#REF!</v>
      </c>
      <c r="AS156" s="6" t="e">
        <f>VLOOKUP(V156,#REF!,3)</f>
        <v>#REF!</v>
      </c>
      <c r="AT156" s="6" t="e">
        <f>VLOOKUP(U156,#REF!,2)</f>
        <v>#REF!</v>
      </c>
      <c r="AU156" s="6" t="e">
        <f>VLOOKUP(V156,#REF!,2)</f>
        <v>#REF!</v>
      </c>
      <c r="AV156" s="6" t="str">
        <f t="shared" si="36"/>
        <v/>
      </c>
      <c r="AW156" s="6" t="str">
        <f t="shared" si="37"/>
        <v/>
      </c>
      <c r="AX156" s="6" t="e">
        <f>VLOOKUP(U156,#REF!,4)</f>
        <v>#REF!</v>
      </c>
      <c r="AY156" s="6" t="e">
        <f>VLOOKUP(V156,#REF!,4)</f>
        <v>#REF!</v>
      </c>
    </row>
    <row r="157" spans="1:151" s="6" customFormat="1">
      <c r="A157" s="40" t="s">
        <v>112</v>
      </c>
      <c r="B157" s="31" t="s">
        <v>539</v>
      </c>
      <c r="C157" s="32">
        <v>2</v>
      </c>
      <c r="D157" s="32" t="s">
        <v>535</v>
      </c>
      <c r="E157" s="32"/>
      <c r="F157" s="32"/>
      <c r="G157" s="32"/>
      <c r="H157" s="32"/>
      <c r="I157" s="32"/>
      <c r="J157" s="32"/>
      <c r="K157" s="32"/>
      <c r="L157" s="32"/>
      <c r="M157" s="57" t="str">
        <f t="shared" si="26"/>
        <v/>
      </c>
      <c r="N157" s="32">
        <v>165</v>
      </c>
      <c r="O157" s="59" t="s">
        <v>55</v>
      </c>
      <c r="P157" s="32">
        <v>3950.06</v>
      </c>
      <c r="Q157" s="32">
        <v>35.166789000000001</v>
      </c>
      <c r="R157" s="32">
        <v>-123.000855</v>
      </c>
      <c r="S157" s="38">
        <v>40687.704548611109</v>
      </c>
      <c r="T157" s="74">
        <f t="shared" si="27"/>
        <v>40687.704548611109</v>
      </c>
      <c r="U157" s="6" t="str">
        <f t="shared" si="28"/>
        <v>May-11</v>
      </c>
      <c r="V157" s="6" t="str">
        <f t="shared" si="29"/>
        <v>2011</v>
      </c>
      <c r="W157" s="59" t="s">
        <v>25</v>
      </c>
      <c r="X157" s="59" t="s">
        <v>32</v>
      </c>
      <c r="Y157" s="59" t="s">
        <v>56</v>
      </c>
      <c r="Z157" s="59"/>
      <c r="AA157" s="59"/>
      <c r="AB157" s="59"/>
      <c r="AC157" s="59"/>
      <c r="AD157" s="32" t="s">
        <v>256</v>
      </c>
      <c r="AE157" s="32" t="s">
        <v>227</v>
      </c>
      <c r="AF157" s="32" t="s">
        <v>42</v>
      </c>
      <c r="AG157" s="32">
        <v>230</v>
      </c>
      <c r="AH157" s="32">
        <v>4128753</v>
      </c>
      <c r="AI157" s="32" t="s">
        <v>211</v>
      </c>
      <c r="AJ157" s="57">
        <f t="shared" si="30"/>
        <v>0</v>
      </c>
      <c r="AK157" s="89">
        <f t="shared" si="31"/>
        <v>0.22649305555555554</v>
      </c>
      <c r="AL157" s="90" t="e">
        <f>VLOOKUP(AG157,#REF!,2,FALSE)</f>
        <v>#REF!</v>
      </c>
      <c r="AM157" s="90" t="e">
        <f>VLOOKUP(AG157,#REF!,3,FALSE)</f>
        <v>#REF!</v>
      </c>
      <c r="AN157" s="89" t="e">
        <f t="shared" ca="1" si="32"/>
        <v>#REF!</v>
      </c>
      <c r="AO157" s="89" t="e">
        <f t="shared" ca="1" si="33"/>
        <v>#REF!</v>
      </c>
      <c r="AP157" s="57" t="e">
        <f t="shared" ca="1" si="35"/>
        <v>#REF!</v>
      </c>
      <c r="AQ157" s="32" t="e">
        <f>VLOOKUP(U157,#REF!,3,FALSE)</f>
        <v>#REF!</v>
      </c>
      <c r="AR157" s="57" t="e">
        <f t="shared" ca="1" si="34"/>
        <v>#REF!</v>
      </c>
      <c r="AS157" s="6" t="e">
        <f>VLOOKUP(V157,#REF!,3)</f>
        <v>#REF!</v>
      </c>
      <c r="AT157" s="6" t="e">
        <f>VLOOKUP(U157,#REF!,2)</f>
        <v>#REF!</v>
      </c>
      <c r="AU157" s="6" t="e">
        <f>VLOOKUP(V157,#REF!,2)</f>
        <v>#REF!</v>
      </c>
      <c r="AV157" s="6" t="str">
        <f t="shared" si="36"/>
        <v/>
      </c>
      <c r="AW157" s="6" t="str">
        <f t="shared" si="37"/>
        <v/>
      </c>
      <c r="AX157" s="6" t="e">
        <f>VLOOKUP(U157,#REF!,4)</f>
        <v>#REF!</v>
      </c>
      <c r="AY157" s="6" t="e">
        <f>VLOOKUP(V157,#REF!,4)</f>
        <v>#REF!</v>
      </c>
    </row>
    <row r="158" spans="1:151" s="6" customFormat="1">
      <c r="A158" s="40" t="s">
        <v>112</v>
      </c>
      <c r="B158" s="31" t="s">
        <v>539</v>
      </c>
      <c r="C158" s="32">
        <v>2</v>
      </c>
      <c r="D158" s="32" t="s">
        <v>535</v>
      </c>
      <c r="E158" s="32"/>
      <c r="F158" s="32"/>
      <c r="G158" s="32"/>
      <c r="H158" s="32"/>
      <c r="I158" s="32"/>
      <c r="J158" s="32"/>
      <c r="K158" s="32"/>
      <c r="L158" s="32"/>
      <c r="M158" s="57" t="str">
        <f t="shared" si="26"/>
        <v/>
      </c>
      <c r="N158" s="32">
        <v>165</v>
      </c>
      <c r="O158" s="59" t="s">
        <v>103</v>
      </c>
      <c r="P158" s="32">
        <v>3950.06</v>
      </c>
      <c r="Q158" s="32">
        <v>35.166789000000001</v>
      </c>
      <c r="R158" s="32">
        <v>-123.000855</v>
      </c>
      <c r="S158" s="38">
        <v>40687.704548611109</v>
      </c>
      <c r="T158" s="74">
        <f t="shared" si="27"/>
        <v>40687.704548611109</v>
      </c>
      <c r="U158" s="6" t="str">
        <f t="shared" si="28"/>
        <v>May-11</v>
      </c>
      <c r="V158" s="6" t="str">
        <f t="shared" si="29"/>
        <v>2011</v>
      </c>
      <c r="W158" s="59" t="s">
        <v>25</v>
      </c>
      <c r="X158" s="59" t="s">
        <v>108</v>
      </c>
      <c r="Y158" s="59" t="s">
        <v>104</v>
      </c>
      <c r="Z158" s="59" t="s">
        <v>107</v>
      </c>
      <c r="AA158" s="59" t="s">
        <v>105</v>
      </c>
      <c r="AB158" s="59" t="s">
        <v>106</v>
      </c>
      <c r="AC158" s="59" t="s">
        <v>103</v>
      </c>
      <c r="AD158" s="32" t="s">
        <v>256</v>
      </c>
      <c r="AE158" s="32" t="s">
        <v>227</v>
      </c>
      <c r="AF158" s="32" t="s">
        <v>42</v>
      </c>
      <c r="AG158" s="32">
        <v>230</v>
      </c>
      <c r="AH158" s="32">
        <v>4128756</v>
      </c>
      <c r="AI158" s="32" t="s">
        <v>211</v>
      </c>
      <c r="AJ158" s="57">
        <f t="shared" si="30"/>
        <v>0</v>
      </c>
      <c r="AK158" s="89">
        <f t="shared" si="31"/>
        <v>0.22649305555555554</v>
      </c>
      <c r="AL158" s="90" t="e">
        <f>VLOOKUP(AG158,#REF!,2,FALSE)</f>
        <v>#REF!</v>
      </c>
      <c r="AM158" s="90" t="e">
        <f>VLOOKUP(AG158,#REF!,3,FALSE)</f>
        <v>#REF!</v>
      </c>
      <c r="AN158" s="89" t="e">
        <f t="shared" ca="1" si="32"/>
        <v>#REF!</v>
      </c>
      <c r="AO158" s="89" t="e">
        <f t="shared" ca="1" si="33"/>
        <v>#REF!</v>
      </c>
      <c r="AP158" s="57" t="e">
        <f t="shared" ca="1" si="35"/>
        <v>#REF!</v>
      </c>
      <c r="AQ158" s="32" t="e">
        <f>VLOOKUP(U158,#REF!,3,FALSE)</f>
        <v>#REF!</v>
      </c>
      <c r="AR158" s="57" t="e">
        <f t="shared" ca="1" si="34"/>
        <v>#REF!</v>
      </c>
      <c r="AS158" s="6" t="e">
        <f>VLOOKUP(V158,#REF!,3)</f>
        <v>#REF!</v>
      </c>
      <c r="AT158" s="6" t="e">
        <f>VLOOKUP(U158,#REF!,2)</f>
        <v>#REF!</v>
      </c>
      <c r="AU158" s="6" t="e">
        <f>VLOOKUP(V158,#REF!,2)</f>
        <v>#REF!</v>
      </c>
      <c r="AV158" s="6" t="str">
        <f t="shared" si="36"/>
        <v/>
      </c>
      <c r="AW158" s="6" t="str">
        <f t="shared" si="37"/>
        <v/>
      </c>
      <c r="AX158" s="6" t="e">
        <f>VLOOKUP(U158,#REF!,4)</f>
        <v>#REF!</v>
      </c>
      <c r="AY158" s="6" t="e">
        <f>VLOOKUP(V158,#REF!,4)</f>
        <v>#REF!</v>
      </c>
    </row>
    <row r="159" spans="1:151" s="6" customFormat="1">
      <c r="A159" s="41" t="s">
        <v>257</v>
      </c>
      <c r="B159" s="35"/>
      <c r="C159" s="36">
        <v>1</v>
      </c>
      <c r="D159" s="36"/>
      <c r="E159" s="36" t="s">
        <v>534</v>
      </c>
      <c r="F159" s="36" t="s">
        <v>534</v>
      </c>
      <c r="G159" s="36" t="s">
        <v>534</v>
      </c>
      <c r="H159" s="36">
        <v>1</v>
      </c>
      <c r="I159" s="36" t="s">
        <v>535</v>
      </c>
      <c r="J159" s="36" t="s">
        <v>534</v>
      </c>
      <c r="K159" s="36">
        <v>0</v>
      </c>
      <c r="L159" s="68">
        <v>0.13695198799875519</v>
      </c>
      <c r="M159" s="68">
        <f t="shared" si="26"/>
        <v>0.13695198799875519</v>
      </c>
      <c r="N159" s="36">
        <v>165</v>
      </c>
      <c r="O159" s="60" t="s">
        <v>77</v>
      </c>
      <c r="P159" s="36">
        <v>3950.06</v>
      </c>
      <c r="Q159" s="36">
        <v>35.166789000000001</v>
      </c>
      <c r="R159" s="36">
        <v>-123.000855</v>
      </c>
      <c r="S159" s="39">
        <v>40687.704548611109</v>
      </c>
      <c r="T159" s="75">
        <f t="shared" si="27"/>
        <v>40687.704548611109</v>
      </c>
      <c r="U159" s="4" t="str">
        <f t="shared" si="28"/>
        <v>May-11</v>
      </c>
      <c r="V159" s="4" t="str">
        <f t="shared" si="29"/>
        <v>2011</v>
      </c>
      <c r="W159" s="60" t="s">
        <v>25</v>
      </c>
      <c r="X159" s="60" t="s">
        <v>65</v>
      </c>
      <c r="Y159" s="60" t="s">
        <v>64</v>
      </c>
      <c r="Z159" s="60" t="s">
        <v>79</v>
      </c>
      <c r="AA159" s="60" t="s">
        <v>78</v>
      </c>
      <c r="AB159" s="60" t="s">
        <v>77</v>
      </c>
      <c r="AC159" s="60"/>
      <c r="AD159" s="36" t="s">
        <v>256</v>
      </c>
      <c r="AE159" s="36" t="s">
        <v>227</v>
      </c>
      <c r="AF159" s="36" t="s">
        <v>42</v>
      </c>
      <c r="AG159" s="36">
        <v>230</v>
      </c>
      <c r="AH159" s="36">
        <v>4125857</v>
      </c>
      <c r="AI159" s="36" t="s">
        <v>211</v>
      </c>
      <c r="AJ159" s="68">
        <f t="shared" si="30"/>
        <v>1</v>
      </c>
      <c r="AK159" s="100">
        <f t="shared" si="31"/>
        <v>0.22649305555555554</v>
      </c>
      <c r="AL159" s="101" t="e">
        <f>VLOOKUP(AG159,#REF!,2,FALSE)</f>
        <v>#REF!</v>
      </c>
      <c r="AM159" s="101" t="e">
        <f>VLOOKUP(AG159,#REF!,3,FALSE)</f>
        <v>#REF!</v>
      </c>
      <c r="AN159" s="100" t="e">
        <f t="shared" ca="1" si="32"/>
        <v>#REF!</v>
      </c>
      <c r="AO159" s="100" t="e">
        <f t="shared" ca="1" si="33"/>
        <v>#REF!</v>
      </c>
      <c r="AP159" s="68" t="e">
        <f t="shared" ca="1" si="35"/>
        <v>#REF!</v>
      </c>
      <c r="AQ159" s="36" t="e">
        <f>VLOOKUP(U159,#REF!,3,FALSE)</f>
        <v>#REF!</v>
      </c>
      <c r="AR159" s="68" t="e">
        <f t="shared" ca="1" si="34"/>
        <v>#REF!</v>
      </c>
      <c r="AS159" s="6" t="e">
        <f>VLOOKUP(V159,#REF!,3)</f>
        <v>#REF!</v>
      </c>
      <c r="AT159" s="6" t="e">
        <f>VLOOKUP(U159,#REF!,2)</f>
        <v>#REF!</v>
      </c>
      <c r="AU159" s="6" t="e">
        <f>VLOOKUP(V159,#REF!,2)</f>
        <v>#REF!</v>
      </c>
      <c r="AV159" s="6" t="e">
        <f t="shared" si="36"/>
        <v>#REF!</v>
      </c>
      <c r="AW159" s="6" t="e">
        <f t="shared" si="37"/>
        <v>#REF!</v>
      </c>
      <c r="AX159" s="6" t="e">
        <f>VLOOKUP(U159,#REF!,4)</f>
        <v>#REF!</v>
      </c>
      <c r="AY159" s="6" t="e">
        <f>VLOOKUP(V159,#REF!,4)</f>
        <v>#REF!</v>
      </c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</row>
    <row r="160" spans="1:151" s="6" customFormat="1">
      <c r="A160" s="40" t="s">
        <v>112</v>
      </c>
      <c r="B160" s="31" t="s">
        <v>539</v>
      </c>
      <c r="C160" s="32">
        <v>2</v>
      </c>
      <c r="D160" s="32" t="s">
        <v>535</v>
      </c>
      <c r="E160" s="32"/>
      <c r="F160" s="32"/>
      <c r="G160" s="32"/>
      <c r="H160" s="32"/>
      <c r="I160" s="32"/>
      <c r="J160" s="32"/>
      <c r="K160" s="32"/>
      <c r="L160" s="32"/>
      <c r="M160" s="57" t="str">
        <f t="shared" si="26"/>
        <v/>
      </c>
      <c r="N160" s="32">
        <v>166</v>
      </c>
      <c r="O160" s="59" t="s">
        <v>55</v>
      </c>
      <c r="P160" s="32">
        <v>3950.02</v>
      </c>
      <c r="Q160" s="32">
        <v>35.166846</v>
      </c>
      <c r="R160" s="32">
        <v>-123.001284</v>
      </c>
      <c r="S160" s="38">
        <v>40687.706226851849</v>
      </c>
      <c r="T160" s="74">
        <f t="shared" si="27"/>
        <v>40687.706226851849</v>
      </c>
      <c r="U160" s="6" t="str">
        <f t="shared" si="28"/>
        <v>May-11</v>
      </c>
      <c r="V160" s="6" t="str">
        <f t="shared" si="29"/>
        <v>2011</v>
      </c>
      <c r="W160" s="59" t="s">
        <v>25</v>
      </c>
      <c r="X160" s="59" t="s">
        <v>32</v>
      </c>
      <c r="Y160" s="59" t="s">
        <v>56</v>
      </c>
      <c r="Z160" s="59"/>
      <c r="AA160" s="59"/>
      <c r="AB160" s="59"/>
      <c r="AC160" s="59"/>
      <c r="AD160" s="32" t="s">
        <v>253</v>
      </c>
      <c r="AE160" s="32" t="s">
        <v>227</v>
      </c>
      <c r="AF160" s="32" t="s">
        <v>42</v>
      </c>
      <c r="AG160" s="32">
        <v>230</v>
      </c>
      <c r="AH160" s="32">
        <v>4129629</v>
      </c>
      <c r="AI160" s="32" t="s">
        <v>211</v>
      </c>
      <c r="AJ160" s="57">
        <f t="shared" si="30"/>
        <v>0</v>
      </c>
      <c r="AK160" s="89">
        <f t="shared" si="31"/>
        <v>0.22815972222222222</v>
      </c>
      <c r="AL160" s="90" t="e">
        <f>VLOOKUP(AG160,#REF!,2,FALSE)</f>
        <v>#REF!</v>
      </c>
      <c r="AM160" s="90" t="e">
        <f>VLOOKUP(AG160,#REF!,3,FALSE)</f>
        <v>#REF!</v>
      </c>
      <c r="AN160" s="89" t="e">
        <f t="shared" ca="1" si="32"/>
        <v>#REF!</v>
      </c>
      <c r="AO160" s="89" t="e">
        <f t="shared" ca="1" si="33"/>
        <v>#REF!</v>
      </c>
      <c r="AP160" s="57" t="e">
        <f t="shared" ca="1" si="35"/>
        <v>#REF!</v>
      </c>
      <c r="AQ160" s="32" t="e">
        <f>VLOOKUP(U160,#REF!,3,FALSE)</f>
        <v>#REF!</v>
      </c>
      <c r="AR160" s="57" t="e">
        <f t="shared" ca="1" si="34"/>
        <v>#REF!</v>
      </c>
      <c r="AS160" s="6" t="e">
        <f>VLOOKUP(V160,#REF!,3)</f>
        <v>#REF!</v>
      </c>
      <c r="AT160" s="6" t="e">
        <f>VLOOKUP(U160,#REF!,2)</f>
        <v>#REF!</v>
      </c>
      <c r="AU160" s="6" t="e">
        <f>VLOOKUP(V160,#REF!,2)</f>
        <v>#REF!</v>
      </c>
      <c r="AV160" s="6" t="str">
        <f t="shared" si="36"/>
        <v/>
      </c>
      <c r="AW160" s="6" t="str">
        <f t="shared" si="37"/>
        <v/>
      </c>
      <c r="AX160" s="6" t="e">
        <f>VLOOKUP(U160,#REF!,4)</f>
        <v>#REF!</v>
      </c>
      <c r="AY160" s="6" t="e">
        <f>VLOOKUP(V160,#REF!,4)</f>
        <v>#REF!</v>
      </c>
    </row>
    <row r="161" spans="1:151" s="6" customFormat="1">
      <c r="A161" s="40" t="s">
        <v>205</v>
      </c>
      <c r="B161" s="31" t="s">
        <v>539</v>
      </c>
      <c r="C161" s="32">
        <v>7</v>
      </c>
      <c r="D161" s="32" t="s">
        <v>543</v>
      </c>
      <c r="E161" s="32"/>
      <c r="F161" s="32"/>
      <c r="G161" s="32"/>
      <c r="H161" s="32"/>
      <c r="I161" s="32"/>
      <c r="J161" s="32"/>
      <c r="K161" s="32"/>
      <c r="L161" s="32"/>
      <c r="M161" s="57" t="str">
        <f t="shared" si="26"/>
        <v/>
      </c>
      <c r="N161" s="32">
        <v>166</v>
      </c>
      <c r="O161" s="59" t="s">
        <v>27</v>
      </c>
      <c r="P161" s="32">
        <v>3950.02</v>
      </c>
      <c r="Q161" s="32">
        <v>35.166846</v>
      </c>
      <c r="R161" s="32">
        <v>-123.001284</v>
      </c>
      <c r="S161" s="38">
        <v>40687.706226851849</v>
      </c>
      <c r="T161" s="74">
        <f t="shared" si="27"/>
        <v>40687.706226851849</v>
      </c>
      <c r="U161" s="6" t="str">
        <f t="shared" si="28"/>
        <v>May-11</v>
      </c>
      <c r="V161" s="6" t="str">
        <f t="shared" si="29"/>
        <v>2011</v>
      </c>
      <c r="W161" s="59" t="s">
        <v>25</v>
      </c>
      <c r="X161" s="59" t="s">
        <v>27</v>
      </c>
      <c r="Y161" s="59"/>
      <c r="Z161" s="59"/>
      <c r="AA161" s="59"/>
      <c r="AB161" s="59"/>
      <c r="AC161" s="59"/>
      <c r="AD161" s="32" t="s">
        <v>253</v>
      </c>
      <c r="AE161" s="32" t="s">
        <v>227</v>
      </c>
      <c r="AF161" s="32" t="s">
        <v>42</v>
      </c>
      <c r="AG161" s="32">
        <v>230</v>
      </c>
      <c r="AH161" s="32">
        <v>4128758</v>
      </c>
      <c r="AI161" s="32" t="s">
        <v>211</v>
      </c>
      <c r="AJ161" s="57">
        <f t="shared" si="30"/>
        <v>0</v>
      </c>
      <c r="AK161" s="89">
        <f t="shared" si="31"/>
        <v>0.22815972222222222</v>
      </c>
      <c r="AL161" s="90" t="e">
        <f>VLOOKUP(AG161,#REF!,2,FALSE)</f>
        <v>#REF!</v>
      </c>
      <c r="AM161" s="90" t="e">
        <f>VLOOKUP(AG161,#REF!,3,FALSE)</f>
        <v>#REF!</v>
      </c>
      <c r="AN161" s="89" t="e">
        <f t="shared" ca="1" si="32"/>
        <v>#REF!</v>
      </c>
      <c r="AO161" s="89" t="e">
        <f t="shared" ca="1" si="33"/>
        <v>#REF!</v>
      </c>
      <c r="AP161" s="57" t="e">
        <f t="shared" ca="1" si="35"/>
        <v>#REF!</v>
      </c>
      <c r="AQ161" s="32" t="e">
        <f>VLOOKUP(U161,#REF!,3,FALSE)</f>
        <v>#REF!</v>
      </c>
      <c r="AR161" s="57" t="e">
        <f t="shared" ca="1" si="34"/>
        <v>#REF!</v>
      </c>
      <c r="AS161" s="6" t="e">
        <f>VLOOKUP(V161,#REF!,3)</f>
        <v>#REF!</v>
      </c>
      <c r="AT161" s="6" t="e">
        <f>VLOOKUP(U161,#REF!,2)</f>
        <v>#REF!</v>
      </c>
      <c r="AU161" s="6" t="e">
        <f>VLOOKUP(V161,#REF!,2)</f>
        <v>#REF!</v>
      </c>
      <c r="AV161" s="6" t="str">
        <f t="shared" si="36"/>
        <v/>
      </c>
      <c r="AW161" s="6" t="str">
        <f t="shared" si="37"/>
        <v/>
      </c>
      <c r="AX161" s="6" t="e">
        <f>VLOOKUP(U161,#REF!,4)</f>
        <v>#REF!</v>
      </c>
      <c r="AY161" s="6" t="e">
        <f>VLOOKUP(V161,#REF!,4)</f>
        <v>#REF!</v>
      </c>
    </row>
    <row r="162" spans="1:151" s="6" customFormat="1">
      <c r="A162" s="40" t="s">
        <v>19</v>
      </c>
      <c r="B162" s="31" t="s">
        <v>539</v>
      </c>
      <c r="C162" s="32">
        <v>1</v>
      </c>
      <c r="D162" s="32" t="s">
        <v>535</v>
      </c>
      <c r="E162" s="32"/>
      <c r="F162" s="32"/>
      <c r="G162" s="32"/>
      <c r="H162" s="32"/>
      <c r="I162" s="32"/>
      <c r="J162" s="32"/>
      <c r="K162" s="32"/>
      <c r="L162" s="32"/>
      <c r="M162" s="57" t="str">
        <f t="shared" si="26"/>
        <v/>
      </c>
      <c r="N162" s="32">
        <v>166</v>
      </c>
      <c r="O162" s="59" t="s">
        <v>103</v>
      </c>
      <c r="P162" s="32">
        <v>3950.02</v>
      </c>
      <c r="Q162" s="32">
        <v>35.166846</v>
      </c>
      <c r="R162" s="32">
        <v>-123.001284</v>
      </c>
      <c r="S162" s="38">
        <v>40687.706226851849</v>
      </c>
      <c r="T162" s="74">
        <f t="shared" si="27"/>
        <v>40687.706226851849</v>
      </c>
      <c r="U162" s="6" t="str">
        <f t="shared" si="28"/>
        <v>May-11</v>
      </c>
      <c r="V162" s="6" t="str">
        <f t="shared" si="29"/>
        <v>2011</v>
      </c>
      <c r="W162" s="59" t="s">
        <v>25</v>
      </c>
      <c r="X162" s="59" t="s">
        <v>108</v>
      </c>
      <c r="Y162" s="59" t="s">
        <v>104</v>
      </c>
      <c r="Z162" s="59" t="s">
        <v>107</v>
      </c>
      <c r="AA162" s="59" t="s">
        <v>105</v>
      </c>
      <c r="AB162" s="59" t="s">
        <v>106</v>
      </c>
      <c r="AC162" s="59" t="s">
        <v>103</v>
      </c>
      <c r="AD162" s="32" t="s">
        <v>253</v>
      </c>
      <c r="AE162" s="32" t="s">
        <v>227</v>
      </c>
      <c r="AF162" s="32" t="s">
        <v>42</v>
      </c>
      <c r="AG162" s="32">
        <v>230</v>
      </c>
      <c r="AH162" s="32">
        <v>4129631</v>
      </c>
      <c r="AI162" s="32" t="s">
        <v>211</v>
      </c>
      <c r="AJ162" s="57">
        <f t="shared" si="30"/>
        <v>0</v>
      </c>
      <c r="AK162" s="89">
        <f t="shared" si="31"/>
        <v>0.22815972222222222</v>
      </c>
      <c r="AL162" s="90" t="e">
        <f>VLOOKUP(AG162,#REF!,2,FALSE)</f>
        <v>#REF!</v>
      </c>
      <c r="AM162" s="90" t="e">
        <f>VLOOKUP(AG162,#REF!,3,FALSE)</f>
        <v>#REF!</v>
      </c>
      <c r="AN162" s="89" t="e">
        <f t="shared" ca="1" si="32"/>
        <v>#REF!</v>
      </c>
      <c r="AO162" s="89" t="e">
        <f t="shared" ca="1" si="33"/>
        <v>#REF!</v>
      </c>
      <c r="AP162" s="57" t="e">
        <f t="shared" ca="1" si="35"/>
        <v>#REF!</v>
      </c>
      <c r="AQ162" s="32" t="e">
        <f>VLOOKUP(U162,#REF!,3,FALSE)</f>
        <v>#REF!</v>
      </c>
      <c r="AR162" s="57" t="e">
        <f t="shared" ca="1" si="34"/>
        <v>#REF!</v>
      </c>
      <c r="AS162" s="6" t="e">
        <f>VLOOKUP(V162,#REF!,3)</f>
        <v>#REF!</v>
      </c>
      <c r="AT162" s="6" t="e">
        <f>VLOOKUP(U162,#REF!,2)</f>
        <v>#REF!</v>
      </c>
      <c r="AU162" s="6" t="e">
        <f>VLOOKUP(V162,#REF!,2)</f>
        <v>#REF!</v>
      </c>
      <c r="AV162" s="6" t="str">
        <f t="shared" si="36"/>
        <v/>
      </c>
      <c r="AW162" s="6" t="str">
        <f t="shared" si="37"/>
        <v/>
      </c>
      <c r="AX162" s="6" t="e">
        <f>VLOOKUP(U162,#REF!,4)</f>
        <v>#REF!</v>
      </c>
      <c r="AY162" s="6" t="e">
        <f>VLOOKUP(V162,#REF!,4)</f>
        <v>#REF!</v>
      </c>
    </row>
    <row r="163" spans="1:151" s="6" customFormat="1">
      <c r="A163" s="40" t="s">
        <v>254</v>
      </c>
      <c r="B163" s="31" t="s">
        <v>540</v>
      </c>
      <c r="C163" s="32">
        <v>2</v>
      </c>
      <c r="D163" s="32" t="s">
        <v>535</v>
      </c>
      <c r="E163" s="32"/>
      <c r="F163" s="32"/>
      <c r="G163" s="32"/>
      <c r="H163" s="32"/>
      <c r="I163" s="32"/>
      <c r="J163" s="32"/>
      <c r="K163" s="32"/>
      <c r="L163" s="32"/>
      <c r="M163" s="57" t="str">
        <f t="shared" si="26"/>
        <v/>
      </c>
      <c r="N163" s="32">
        <v>166</v>
      </c>
      <c r="O163" s="59" t="s">
        <v>73</v>
      </c>
      <c r="P163" s="32">
        <v>3950.02</v>
      </c>
      <c r="Q163" s="32">
        <v>35.166846</v>
      </c>
      <c r="R163" s="32">
        <v>-123.001284</v>
      </c>
      <c r="S163" s="38">
        <v>40687.706226851849</v>
      </c>
      <c r="T163" s="74">
        <f t="shared" si="27"/>
        <v>40687.706226851849</v>
      </c>
      <c r="U163" s="6" t="str">
        <f t="shared" si="28"/>
        <v>May-11</v>
      </c>
      <c r="V163" s="6" t="str">
        <f t="shared" si="29"/>
        <v>2011</v>
      </c>
      <c r="W163" s="59" t="s">
        <v>25</v>
      </c>
      <c r="X163" s="59" t="s">
        <v>27</v>
      </c>
      <c r="Y163" s="59" t="s">
        <v>74</v>
      </c>
      <c r="Z163" s="59" t="s">
        <v>76</v>
      </c>
      <c r="AA163" s="59" t="s">
        <v>75</v>
      </c>
      <c r="AB163" s="59"/>
      <c r="AC163" s="59" t="s">
        <v>73</v>
      </c>
      <c r="AD163" s="32" t="s">
        <v>253</v>
      </c>
      <c r="AE163" s="32" t="s">
        <v>227</v>
      </c>
      <c r="AF163" s="32" t="s">
        <v>42</v>
      </c>
      <c r="AG163" s="32">
        <v>230</v>
      </c>
      <c r="AH163" s="32">
        <v>4129630</v>
      </c>
      <c r="AI163" s="32" t="s">
        <v>211</v>
      </c>
      <c r="AJ163" s="57">
        <f t="shared" si="30"/>
        <v>0</v>
      </c>
      <c r="AK163" s="89">
        <f t="shared" si="31"/>
        <v>0.22815972222222222</v>
      </c>
      <c r="AL163" s="90" t="e">
        <f>VLOOKUP(AG163,#REF!,2,FALSE)</f>
        <v>#REF!</v>
      </c>
      <c r="AM163" s="90" t="e">
        <f>VLOOKUP(AG163,#REF!,3,FALSE)</f>
        <v>#REF!</v>
      </c>
      <c r="AN163" s="89" t="e">
        <f t="shared" ca="1" si="32"/>
        <v>#REF!</v>
      </c>
      <c r="AO163" s="89" t="e">
        <f t="shared" ca="1" si="33"/>
        <v>#REF!</v>
      </c>
      <c r="AP163" s="57" t="e">
        <f t="shared" ref="AP163:AP194" ca="1" si="38">IF(AND(AK163&gt;=AN163,AK163&lt;=AO163),VLOOKUP(AK163,INDIRECT("BibliTrans!$AH$"&amp;AL163&amp;":$AJ$"&amp;AM163),3,TRUE),#N/A)</f>
        <v>#REF!</v>
      </c>
      <c r="AQ163" s="32" t="e">
        <f>VLOOKUP(U163,#REF!,3,FALSE)</f>
        <v>#REF!</v>
      </c>
      <c r="AR163" s="57" t="e">
        <f t="shared" ca="1" si="34"/>
        <v>#REF!</v>
      </c>
      <c r="AS163" s="6" t="e">
        <f>VLOOKUP(V163,#REF!,3)</f>
        <v>#REF!</v>
      </c>
      <c r="AT163" s="6" t="e">
        <f>VLOOKUP(U163,#REF!,2)</f>
        <v>#REF!</v>
      </c>
      <c r="AU163" s="6" t="e">
        <f>VLOOKUP(V163,#REF!,2)</f>
        <v>#REF!</v>
      </c>
      <c r="AV163" s="6" t="str">
        <f t="shared" si="36"/>
        <v/>
      </c>
      <c r="AW163" s="6" t="str">
        <f t="shared" si="37"/>
        <v/>
      </c>
      <c r="AX163" s="6" t="e">
        <f>VLOOKUP(U163,#REF!,4)</f>
        <v>#REF!</v>
      </c>
      <c r="AY163" s="6" t="e">
        <f>VLOOKUP(V163,#REF!,4)</f>
        <v>#REF!</v>
      </c>
    </row>
    <row r="164" spans="1:151" s="6" customFormat="1">
      <c r="A164" s="41" t="s">
        <v>255</v>
      </c>
      <c r="B164" s="35"/>
      <c r="C164" s="36">
        <v>1</v>
      </c>
      <c r="D164" s="36"/>
      <c r="E164" s="36" t="s">
        <v>534</v>
      </c>
      <c r="F164" s="36" t="s">
        <v>534</v>
      </c>
      <c r="G164" s="36" t="s">
        <v>534</v>
      </c>
      <c r="H164" s="36">
        <v>0</v>
      </c>
      <c r="I164" s="36" t="s">
        <v>535</v>
      </c>
      <c r="J164" s="36" t="s">
        <v>534</v>
      </c>
      <c r="K164" s="36">
        <v>0</v>
      </c>
      <c r="L164" s="68">
        <v>0.28767172970600641</v>
      </c>
      <c r="M164" s="68">
        <f t="shared" si="26"/>
        <v>0.28767172970600641</v>
      </c>
      <c r="N164" s="36">
        <v>166</v>
      </c>
      <c r="O164" s="60" t="s">
        <v>77</v>
      </c>
      <c r="P164" s="36">
        <v>3950.02</v>
      </c>
      <c r="Q164" s="36">
        <v>35.166846</v>
      </c>
      <c r="R164" s="36">
        <v>-123.001284</v>
      </c>
      <c r="S164" s="39">
        <v>40687.706226851849</v>
      </c>
      <c r="T164" s="75">
        <f t="shared" si="27"/>
        <v>40687.706226851849</v>
      </c>
      <c r="U164" s="4" t="str">
        <f t="shared" si="28"/>
        <v>May-11</v>
      </c>
      <c r="V164" s="4" t="str">
        <f t="shared" si="29"/>
        <v>2011</v>
      </c>
      <c r="W164" s="60" t="s">
        <v>25</v>
      </c>
      <c r="X164" s="60" t="s">
        <v>65</v>
      </c>
      <c r="Y164" s="60" t="s">
        <v>64</v>
      </c>
      <c r="Z164" s="60" t="s">
        <v>79</v>
      </c>
      <c r="AA164" s="60" t="s">
        <v>78</v>
      </c>
      <c r="AB164" s="60" t="s">
        <v>77</v>
      </c>
      <c r="AC164" s="60"/>
      <c r="AD164" s="36" t="s">
        <v>253</v>
      </c>
      <c r="AE164" s="36" t="s">
        <v>227</v>
      </c>
      <c r="AF164" s="36" t="s">
        <v>42</v>
      </c>
      <c r="AG164" s="36">
        <v>230</v>
      </c>
      <c r="AH164" s="36">
        <v>4125862</v>
      </c>
      <c r="AI164" s="36" t="s">
        <v>211</v>
      </c>
      <c r="AJ164" s="68">
        <f t="shared" si="30"/>
        <v>1</v>
      </c>
      <c r="AK164" s="100">
        <f t="shared" si="31"/>
        <v>0.22815972222222222</v>
      </c>
      <c r="AL164" s="101" t="e">
        <f>VLOOKUP(AG164,#REF!,2,FALSE)</f>
        <v>#REF!</v>
      </c>
      <c r="AM164" s="101" t="e">
        <f>VLOOKUP(AG164,#REF!,3,FALSE)</f>
        <v>#REF!</v>
      </c>
      <c r="AN164" s="100" t="e">
        <f t="shared" ca="1" si="32"/>
        <v>#REF!</v>
      </c>
      <c r="AO164" s="100" t="e">
        <f t="shared" ca="1" si="33"/>
        <v>#REF!</v>
      </c>
      <c r="AP164" s="68" t="e">
        <f t="shared" ca="1" si="38"/>
        <v>#REF!</v>
      </c>
      <c r="AQ164" s="36" t="e">
        <f>VLOOKUP(U164,#REF!,3,FALSE)</f>
        <v>#REF!</v>
      </c>
      <c r="AR164" s="68" t="e">
        <f t="shared" ca="1" si="34"/>
        <v>#REF!</v>
      </c>
      <c r="AS164" s="6" t="e">
        <f>VLOOKUP(V164,#REF!,3)</f>
        <v>#REF!</v>
      </c>
      <c r="AT164" s="6" t="e">
        <f>VLOOKUP(U164,#REF!,2)</f>
        <v>#REF!</v>
      </c>
      <c r="AU164" s="6" t="e">
        <f>VLOOKUP(V164,#REF!,2)</f>
        <v>#REF!</v>
      </c>
      <c r="AV164" s="6" t="e">
        <f t="shared" si="36"/>
        <v>#REF!</v>
      </c>
      <c r="AW164" s="6" t="e">
        <f t="shared" si="37"/>
        <v>#REF!</v>
      </c>
      <c r="AX164" s="6" t="e">
        <f>VLOOKUP(U164,#REF!,4)</f>
        <v>#REF!</v>
      </c>
      <c r="AY164" s="6" t="e">
        <f>VLOOKUP(V164,#REF!,4)</f>
        <v>#REF!</v>
      </c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</row>
    <row r="165" spans="1:151" s="6" customFormat="1">
      <c r="A165" s="40" t="s">
        <v>19</v>
      </c>
      <c r="B165" s="31" t="s">
        <v>539</v>
      </c>
      <c r="C165" s="32">
        <v>2</v>
      </c>
      <c r="D165" s="32" t="s">
        <v>535</v>
      </c>
      <c r="E165" s="32"/>
      <c r="F165" s="32"/>
      <c r="G165" s="32"/>
      <c r="H165" s="32"/>
      <c r="I165" s="32"/>
      <c r="J165" s="32"/>
      <c r="K165" s="32"/>
      <c r="L165" s="32"/>
      <c r="M165" s="57" t="str">
        <f t="shared" si="26"/>
        <v/>
      </c>
      <c r="N165" s="32">
        <v>167</v>
      </c>
      <c r="O165" s="59" t="s">
        <v>73</v>
      </c>
      <c r="P165" s="32">
        <v>3950.19</v>
      </c>
      <c r="Q165" s="32">
        <v>35.167332999999999</v>
      </c>
      <c r="R165" s="32">
        <v>-123.00112799999999</v>
      </c>
      <c r="S165" s="38">
        <v>40687.70684027778</v>
      </c>
      <c r="T165" s="74">
        <f t="shared" si="27"/>
        <v>40687.70684027778</v>
      </c>
      <c r="U165" s="6" t="str">
        <f t="shared" si="28"/>
        <v>May-11</v>
      </c>
      <c r="V165" s="6" t="str">
        <f t="shared" si="29"/>
        <v>2011</v>
      </c>
      <c r="W165" s="59" t="s">
        <v>25</v>
      </c>
      <c r="X165" s="59" t="s">
        <v>27</v>
      </c>
      <c r="Y165" s="59" t="s">
        <v>74</v>
      </c>
      <c r="Z165" s="59" t="s">
        <v>76</v>
      </c>
      <c r="AA165" s="59" t="s">
        <v>75</v>
      </c>
      <c r="AB165" s="59"/>
      <c r="AC165" s="59" t="s">
        <v>73</v>
      </c>
      <c r="AD165" s="32" t="s">
        <v>251</v>
      </c>
      <c r="AE165" s="32" t="s">
        <v>227</v>
      </c>
      <c r="AF165" s="32" t="s">
        <v>42</v>
      </c>
      <c r="AG165" s="32">
        <v>230</v>
      </c>
      <c r="AH165" s="32">
        <v>4128759</v>
      </c>
      <c r="AI165" s="32" t="s">
        <v>211</v>
      </c>
      <c r="AJ165" s="57">
        <f t="shared" si="30"/>
        <v>0</v>
      </c>
      <c r="AK165" s="89">
        <f t="shared" si="31"/>
        <v>0.2287962962962963</v>
      </c>
      <c r="AL165" s="90" t="e">
        <f>VLOOKUP(AG165,#REF!,2,FALSE)</f>
        <v>#REF!</v>
      </c>
      <c r="AM165" s="90" t="e">
        <f>VLOOKUP(AG165,#REF!,3,FALSE)</f>
        <v>#REF!</v>
      </c>
      <c r="AN165" s="89" t="e">
        <f t="shared" ca="1" si="32"/>
        <v>#REF!</v>
      </c>
      <c r="AO165" s="89" t="e">
        <f t="shared" ca="1" si="33"/>
        <v>#REF!</v>
      </c>
      <c r="AP165" s="57" t="e">
        <f t="shared" ca="1" si="38"/>
        <v>#REF!</v>
      </c>
      <c r="AQ165" s="32" t="e">
        <f>VLOOKUP(U165,#REF!,3,FALSE)</f>
        <v>#REF!</v>
      </c>
      <c r="AR165" s="57" t="e">
        <f t="shared" ca="1" si="34"/>
        <v>#REF!</v>
      </c>
      <c r="AS165" s="6" t="e">
        <f>VLOOKUP(V165,#REF!,3)</f>
        <v>#REF!</v>
      </c>
      <c r="AT165" s="6" t="e">
        <f>VLOOKUP(U165,#REF!,2)</f>
        <v>#REF!</v>
      </c>
      <c r="AU165" s="6" t="e">
        <f>VLOOKUP(V165,#REF!,2)</f>
        <v>#REF!</v>
      </c>
      <c r="AV165" s="6" t="str">
        <f t="shared" si="36"/>
        <v/>
      </c>
      <c r="AW165" s="6" t="str">
        <f t="shared" si="37"/>
        <v/>
      </c>
      <c r="AX165" s="6" t="e">
        <f>VLOOKUP(U165,#REF!,4)</f>
        <v>#REF!</v>
      </c>
      <c r="AY165" s="6" t="e">
        <f>VLOOKUP(V165,#REF!,4)</f>
        <v>#REF!</v>
      </c>
    </row>
    <row r="166" spans="1:151" s="6" customFormat="1">
      <c r="A166" s="40" t="s">
        <v>137</v>
      </c>
      <c r="B166" s="31" t="s">
        <v>539</v>
      </c>
      <c r="C166" s="32">
        <v>2</v>
      </c>
      <c r="D166" s="32" t="s">
        <v>543</v>
      </c>
      <c r="E166" s="32"/>
      <c r="F166" s="32"/>
      <c r="G166" s="32"/>
      <c r="H166" s="32"/>
      <c r="I166" s="32"/>
      <c r="J166" s="32"/>
      <c r="K166" s="32"/>
      <c r="L166" s="32"/>
      <c r="M166" s="57" t="str">
        <f t="shared" si="26"/>
        <v/>
      </c>
      <c r="N166" s="32">
        <v>167</v>
      </c>
      <c r="O166" s="59" t="s">
        <v>27</v>
      </c>
      <c r="P166" s="32">
        <v>3950.19</v>
      </c>
      <c r="Q166" s="32">
        <v>35.167332999999999</v>
      </c>
      <c r="R166" s="32">
        <v>-123.00112799999999</v>
      </c>
      <c r="S166" s="38">
        <v>40687.70684027778</v>
      </c>
      <c r="T166" s="74">
        <f t="shared" si="27"/>
        <v>40687.70684027778</v>
      </c>
      <c r="U166" s="6" t="str">
        <f t="shared" si="28"/>
        <v>May-11</v>
      </c>
      <c r="V166" s="6" t="str">
        <f t="shared" si="29"/>
        <v>2011</v>
      </c>
      <c r="W166" s="59" t="s">
        <v>25</v>
      </c>
      <c r="X166" s="62" t="s">
        <v>27</v>
      </c>
      <c r="Y166" s="59"/>
      <c r="Z166" s="59"/>
      <c r="AA166" s="59"/>
      <c r="AB166" s="59"/>
      <c r="AC166" s="59"/>
      <c r="AD166" s="32" t="s">
        <v>251</v>
      </c>
      <c r="AE166" s="32" t="s">
        <v>227</v>
      </c>
      <c r="AF166" s="32" t="s">
        <v>42</v>
      </c>
      <c r="AG166" s="32">
        <v>230</v>
      </c>
      <c r="AH166" s="32">
        <v>4129635</v>
      </c>
      <c r="AI166" s="32" t="s">
        <v>211</v>
      </c>
      <c r="AJ166" s="57">
        <f t="shared" si="30"/>
        <v>0</v>
      </c>
      <c r="AK166" s="89">
        <f t="shared" si="31"/>
        <v>0.2287962962962963</v>
      </c>
      <c r="AL166" s="90" t="e">
        <f>VLOOKUP(AG166,#REF!,2,FALSE)</f>
        <v>#REF!</v>
      </c>
      <c r="AM166" s="90" t="e">
        <f>VLOOKUP(AG166,#REF!,3,FALSE)</f>
        <v>#REF!</v>
      </c>
      <c r="AN166" s="89" t="e">
        <f t="shared" ca="1" si="32"/>
        <v>#REF!</v>
      </c>
      <c r="AO166" s="89" t="e">
        <f t="shared" ca="1" si="33"/>
        <v>#REF!</v>
      </c>
      <c r="AP166" s="57" t="e">
        <f t="shared" ca="1" si="38"/>
        <v>#REF!</v>
      </c>
      <c r="AQ166" s="32" t="e">
        <f>VLOOKUP(U166,#REF!,3,FALSE)</f>
        <v>#REF!</v>
      </c>
      <c r="AR166" s="57" t="e">
        <f t="shared" ca="1" si="34"/>
        <v>#REF!</v>
      </c>
      <c r="AS166" s="6" t="e">
        <f>VLOOKUP(V166,#REF!,3)</f>
        <v>#REF!</v>
      </c>
      <c r="AT166" s="6" t="e">
        <f>VLOOKUP(U166,#REF!,2)</f>
        <v>#REF!</v>
      </c>
      <c r="AU166" s="6" t="e">
        <f>VLOOKUP(V166,#REF!,2)</f>
        <v>#REF!</v>
      </c>
      <c r="AV166" s="6" t="str">
        <f t="shared" si="36"/>
        <v/>
      </c>
      <c r="AW166" s="6" t="str">
        <f t="shared" si="37"/>
        <v/>
      </c>
      <c r="AX166" s="6" t="e">
        <f>VLOOKUP(U166,#REF!,4)</f>
        <v>#REF!</v>
      </c>
      <c r="AY166" s="6" t="e">
        <f>VLOOKUP(V166,#REF!,4)</f>
        <v>#REF!</v>
      </c>
    </row>
    <row r="167" spans="1:151" s="6" customFormat="1">
      <c r="A167" s="41" t="s">
        <v>252</v>
      </c>
      <c r="B167" s="35"/>
      <c r="C167" s="36">
        <v>1</v>
      </c>
      <c r="D167" s="36"/>
      <c r="E167" s="36" t="s">
        <v>531</v>
      </c>
      <c r="F167" s="36" t="s">
        <v>534</v>
      </c>
      <c r="G167" s="36" t="s">
        <v>534</v>
      </c>
      <c r="H167" s="36">
        <v>0</v>
      </c>
      <c r="I167" s="36" t="s">
        <v>533</v>
      </c>
      <c r="J167" s="36" t="s">
        <v>534</v>
      </c>
      <c r="K167" s="36">
        <v>0</v>
      </c>
      <c r="L167" s="68">
        <v>0.19526089949843362</v>
      </c>
      <c r="M167" s="68">
        <f t="shared" si="26"/>
        <v>0.19526089949843362</v>
      </c>
      <c r="N167" s="36">
        <v>167</v>
      </c>
      <c r="O167" s="60" t="s">
        <v>77</v>
      </c>
      <c r="P167" s="36">
        <v>3950.19</v>
      </c>
      <c r="Q167" s="36">
        <v>35.167332999999999</v>
      </c>
      <c r="R167" s="36">
        <v>-123.00112799999999</v>
      </c>
      <c r="S167" s="39">
        <v>40687.70684027778</v>
      </c>
      <c r="T167" s="75">
        <f t="shared" si="27"/>
        <v>40687.70684027778</v>
      </c>
      <c r="U167" s="4" t="str">
        <f t="shared" si="28"/>
        <v>May-11</v>
      </c>
      <c r="V167" s="4" t="str">
        <f t="shared" si="29"/>
        <v>2011</v>
      </c>
      <c r="W167" s="60" t="s">
        <v>25</v>
      </c>
      <c r="X167" s="60" t="s">
        <v>65</v>
      </c>
      <c r="Y167" s="60" t="s">
        <v>64</v>
      </c>
      <c r="Z167" s="60" t="s">
        <v>79</v>
      </c>
      <c r="AA167" s="60" t="s">
        <v>78</v>
      </c>
      <c r="AB167" s="60" t="s">
        <v>77</v>
      </c>
      <c r="AC167" s="60"/>
      <c r="AD167" s="36" t="s">
        <v>251</v>
      </c>
      <c r="AE167" s="36" t="s">
        <v>227</v>
      </c>
      <c r="AF167" s="36" t="s">
        <v>42</v>
      </c>
      <c r="AG167" s="36">
        <v>230</v>
      </c>
      <c r="AH167" s="36">
        <v>4125868</v>
      </c>
      <c r="AI167" s="36" t="s">
        <v>211</v>
      </c>
      <c r="AJ167" s="68">
        <f t="shared" si="30"/>
        <v>1</v>
      </c>
      <c r="AK167" s="100">
        <f t="shared" si="31"/>
        <v>0.2287962962962963</v>
      </c>
      <c r="AL167" s="101" t="e">
        <f>VLOOKUP(AG167,#REF!,2,FALSE)</f>
        <v>#REF!</v>
      </c>
      <c r="AM167" s="101" t="e">
        <f>VLOOKUP(AG167,#REF!,3,FALSE)</f>
        <v>#REF!</v>
      </c>
      <c r="AN167" s="100" t="e">
        <f t="shared" ca="1" si="32"/>
        <v>#REF!</v>
      </c>
      <c r="AO167" s="100" t="e">
        <f t="shared" ca="1" si="33"/>
        <v>#REF!</v>
      </c>
      <c r="AP167" s="68" t="e">
        <f t="shared" ca="1" si="38"/>
        <v>#REF!</v>
      </c>
      <c r="AQ167" s="36" t="e">
        <f>VLOOKUP(U167,#REF!,3,FALSE)</f>
        <v>#REF!</v>
      </c>
      <c r="AR167" s="68" t="e">
        <f t="shared" ca="1" si="34"/>
        <v>#REF!</v>
      </c>
      <c r="AS167" s="6" t="e">
        <f>VLOOKUP(V167,#REF!,3)</f>
        <v>#REF!</v>
      </c>
      <c r="AT167" s="6" t="e">
        <f>VLOOKUP(U167,#REF!,2)</f>
        <v>#REF!</v>
      </c>
      <c r="AU167" s="6" t="e">
        <f>VLOOKUP(V167,#REF!,2)</f>
        <v>#REF!</v>
      </c>
      <c r="AV167" s="6" t="e">
        <f t="shared" si="36"/>
        <v>#REF!</v>
      </c>
      <c r="AW167" s="6" t="e">
        <f t="shared" si="37"/>
        <v>#REF!</v>
      </c>
      <c r="AX167" s="6" t="e">
        <f>VLOOKUP(U167,#REF!,4)</f>
        <v>#REF!</v>
      </c>
      <c r="AY167" s="6" t="e">
        <f>VLOOKUP(V167,#REF!,4)</f>
        <v>#REF!</v>
      </c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</row>
    <row r="168" spans="1:151" s="6" customFormat="1">
      <c r="A168" s="40" t="s">
        <v>162</v>
      </c>
      <c r="B168" s="31" t="s">
        <v>539</v>
      </c>
      <c r="C168" s="32">
        <v>3</v>
      </c>
      <c r="D168" s="32" t="s">
        <v>535</v>
      </c>
      <c r="E168" s="32"/>
      <c r="F168" s="32"/>
      <c r="G168" s="32"/>
      <c r="H168" s="32"/>
      <c r="I168" s="32"/>
      <c r="J168" s="32"/>
      <c r="K168" s="32"/>
      <c r="L168" s="32"/>
      <c r="M168" s="57" t="str">
        <f t="shared" si="26"/>
        <v/>
      </c>
      <c r="N168" s="32">
        <v>168</v>
      </c>
      <c r="O168" s="59" t="s">
        <v>55</v>
      </c>
      <c r="P168" s="32">
        <v>3950.19</v>
      </c>
      <c r="Q168" s="32">
        <v>35.167332999999999</v>
      </c>
      <c r="R168" s="32">
        <v>-123.00112799999999</v>
      </c>
      <c r="S168" s="38">
        <v>40687.70684027778</v>
      </c>
      <c r="T168" s="74">
        <f t="shared" si="27"/>
        <v>40687.70684027778</v>
      </c>
      <c r="U168" s="6" t="str">
        <f t="shared" si="28"/>
        <v>May-11</v>
      </c>
      <c r="V168" s="6" t="str">
        <f t="shared" si="29"/>
        <v>2011</v>
      </c>
      <c r="W168" s="59" t="s">
        <v>25</v>
      </c>
      <c r="X168" s="59" t="s">
        <v>32</v>
      </c>
      <c r="Y168" s="59" t="s">
        <v>56</v>
      </c>
      <c r="Z168" s="59"/>
      <c r="AA168" s="59"/>
      <c r="AB168" s="59"/>
      <c r="AC168" s="59"/>
      <c r="AD168" s="32" t="s">
        <v>249</v>
      </c>
      <c r="AE168" s="32" t="s">
        <v>227</v>
      </c>
      <c r="AF168" s="32" t="s">
        <v>42</v>
      </c>
      <c r="AG168" s="32">
        <v>230</v>
      </c>
      <c r="AH168" s="32">
        <v>4128768</v>
      </c>
      <c r="AI168" s="32" t="s">
        <v>211</v>
      </c>
      <c r="AJ168" s="57">
        <f t="shared" si="30"/>
        <v>0</v>
      </c>
      <c r="AK168" s="89">
        <f t="shared" si="31"/>
        <v>0.23913194444444444</v>
      </c>
      <c r="AL168" s="90" t="e">
        <f>VLOOKUP(AG168,#REF!,2,FALSE)</f>
        <v>#REF!</v>
      </c>
      <c r="AM168" s="90" t="e">
        <f>VLOOKUP(AG168,#REF!,3,FALSE)</f>
        <v>#REF!</v>
      </c>
      <c r="AN168" s="89" t="e">
        <f t="shared" ca="1" si="32"/>
        <v>#REF!</v>
      </c>
      <c r="AO168" s="89" t="e">
        <f t="shared" ca="1" si="33"/>
        <v>#REF!</v>
      </c>
      <c r="AP168" s="57" t="e">
        <f t="shared" ca="1" si="38"/>
        <v>#REF!</v>
      </c>
      <c r="AQ168" s="32" t="e">
        <f>VLOOKUP(U168,#REF!,3,FALSE)</f>
        <v>#REF!</v>
      </c>
      <c r="AR168" s="57" t="e">
        <f t="shared" ca="1" si="34"/>
        <v>#REF!</v>
      </c>
      <c r="AS168" s="6" t="e">
        <f>VLOOKUP(V168,#REF!,3)</f>
        <v>#REF!</v>
      </c>
      <c r="AT168" s="6" t="e">
        <f>VLOOKUP(U168,#REF!,2)</f>
        <v>#REF!</v>
      </c>
      <c r="AU168" s="6" t="e">
        <f>VLOOKUP(V168,#REF!,2)</f>
        <v>#REF!</v>
      </c>
      <c r="AV168" s="6" t="str">
        <f t="shared" si="36"/>
        <v/>
      </c>
      <c r="AW168" s="6" t="str">
        <f t="shared" si="37"/>
        <v/>
      </c>
      <c r="AX168" s="6" t="e">
        <f>VLOOKUP(U168,#REF!,4)</f>
        <v>#REF!</v>
      </c>
      <c r="AY168" s="6" t="e">
        <f>VLOOKUP(V168,#REF!,4)</f>
        <v>#REF!</v>
      </c>
    </row>
    <row r="169" spans="1:151" s="6" customFormat="1">
      <c r="A169" s="40" t="s">
        <v>140</v>
      </c>
      <c r="B169" s="31" t="s">
        <v>539</v>
      </c>
      <c r="C169" s="32">
        <v>4</v>
      </c>
      <c r="D169" s="32" t="s">
        <v>543</v>
      </c>
      <c r="E169" s="32"/>
      <c r="F169" s="32"/>
      <c r="G169" s="32"/>
      <c r="H169" s="32"/>
      <c r="I169" s="32"/>
      <c r="J169" s="32"/>
      <c r="K169" s="32"/>
      <c r="L169" s="32"/>
      <c r="M169" s="57" t="str">
        <f t="shared" si="26"/>
        <v/>
      </c>
      <c r="N169" s="32">
        <v>168</v>
      </c>
      <c r="O169" s="59" t="s">
        <v>27</v>
      </c>
      <c r="P169" s="32">
        <v>3950.19</v>
      </c>
      <c r="Q169" s="32">
        <v>35.167332999999999</v>
      </c>
      <c r="R169" s="32">
        <v>-123.00112799999999</v>
      </c>
      <c r="S169" s="38">
        <v>40687.70684027778</v>
      </c>
      <c r="T169" s="74">
        <f t="shared" si="27"/>
        <v>40687.70684027778</v>
      </c>
      <c r="U169" s="6" t="str">
        <f t="shared" si="28"/>
        <v>May-11</v>
      </c>
      <c r="V169" s="6" t="str">
        <f t="shared" si="29"/>
        <v>2011</v>
      </c>
      <c r="W169" s="59" t="s">
        <v>25</v>
      </c>
      <c r="X169" s="59" t="s">
        <v>27</v>
      </c>
      <c r="Y169" s="59"/>
      <c r="Z169" s="59"/>
      <c r="AA169" s="59"/>
      <c r="AB169" s="59"/>
      <c r="AC169" s="59"/>
      <c r="AD169" s="32" t="s">
        <v>249</v>
      </c>
      <c r="AE169" s="32" t="s">
        <v>227</v>
      </c>
      <c r="AF169" s="32" t="s">
        <v>42</v>
      </c>
      <c r="AG169" s="32">
        <v>230</v>
      </c>
      <c r="AH169" s="32">
        <v>4128770</v>
      </c>
      <c r="AI169" s="32" t="s">
        <v>211</v>
      </c>
      <c r="AJ169" s="57">
        <f t="shared" si="30"/>
        <v>0</v>
      </c>
      <c r="AK169" s="89">
        <f t="shared" si="31"/>
        <v>0.23913194444444444</v>
      </c>
      <c r="AL169" s="90" t="e">
        <f>VLOOKUP(AG169,#REF!,2,FALSE)</f>
        <v>#REF!</v>
      </c>
      <c r="AM169" s="90" t="e">
        <f>VLOOKUP(AG169,#REF!,3,FALSE)</f>
        <v>#REF!</v>
      </c>
      <c r="AN169" s="89" t="e">
        <f t="shared" ca="1" si="32"/>
        <v>#REF!</v>
      </c>
      <c r="AO169" s="89" t="e">
        <f t="shared" ca="1" si="33"/>
        <v>#REF!</v>
      </c>
      <c r="AP169" s="57" t="e">
        <f t="shared" ca="1" si="38"/>
        <v>#REF!</v>
      </c>
      <c r="AQ169" s="32" t="e">
        <f>VLOOKUP(U169,#REF!,3,FALSE)</f>
        <v>#REF!</v>
      </c>
      <c r="AR169" s="57" t="e">
        <f t="shared" ca="1" si="34"/>
        <v>#REF!</v>
      </c>
      <c r="AS169" s="6" t="e">
        <f>VLOOKUP(V169,#REF!,3)</f>
        <v>#REF!</v>
      </c>
      <c r="AT169" s="6" t="e">
        <f>VLOOKUP(U169,#REF!,2)</f>
        <v>#REF!</v>
      </c>
      <c r="AU169" s="6" t="e">
        <f>VLOOKUP(V169,#REF!,2)</f>
        <v>#REF!</v>
      </c>
      <c r="AV169" s="6" t="str">
        <f t="shared" si="36"/>
        <v/>
      </c>
      <c r="AW169" s="6" t="str">
        <f t="shared" si="37"/>
        <v/>
      </c>
      <c r="AX169" s="6" t="e">
        <f>VLOOKUP(U169,#REF!,4)</f>
        <v>#REF!</v>
      </c>
      <c r="AY169" s="6" t="e">
        <f>VLOOKUP(V169,#REF!,4)</f>
        <v>#REF!</v>
      </c>
    </row>
    <row r="170" spans="1:151" s="6" customFormat="1">
      <c r="A170" s="40" t="s">
        <v>235</v>
      </c>
      <c r="B170" s="31" t="s">
        <v>541</v>
      </c>
      <c r="C170" s="32">
        <v>4</v>
      </c>
      <c r="D170" s="107" t="s">
        <v>543</v>
      </c>
      <c r="E170" s="32"/>
      <c r="F170" s="32"/>
      <c r="G170" s="32"/>
      <c r="H170" s="32"/>
      <c r="I170" s="32"/>
      <c r="J170" s="32"/>
      <c r="K170" s="32"/>
      <c r="L170" s="32"/>
      <c r="M170" s="57" t="str">
        <f t="shared" si="26"/>
        <v/>
      </c>
      <c r="N170" s="32">
        <v>168</v>
      </c>
      <c r="O170" s="59" t="s">
        <v>73</v>
      </c>
      <c r="P170" s="32">
        <v>3950.19</v>
      </c>
      <c r="Q170" s="32">
        <v>35.167332999999999</v>
      </c>
      <c r="R170" s="32">
        <v>-123.00112799999999</v>
      </c>
      <c r="S170" s="38">
        <v>40687.70684027778</v>
      </c>
      <c r="T170" s="74">
        <f t="shared" si="27"/>
        <v>40687.70684027778</v>
      </c>
      <c r="U170" s="6" t="str">
        <f t="shared" si="28"/>
        <v>May-11</v>
      </c>
      <c r="V170" s="6" t="str">
        <f t="shared" si="29"/>
        <v>2011</v>
      </c>
      <c r="W170" s="59" t="s">
        <v>25</v>
      </c>
      <c r="X170" s="59" t="s">
        <v>27</v>
      </c>
      <c r="Y170" s="59" t="s">
        <v>74</v>
      </c>
      <c r="Z170" s="59" t="s">
        <v>76</v>
      </c>
      <c r="AA170" s="59" t="s">
        <v>75</v>
      </c>
      <c r="AB170" s="59"/>
      <c r="AC170" s="59" t="s">
        <v>73</v>
      </c>
      <c r="AD170" s="32" t="s">
        <v>249</v>
      </c>
      <c r="AE170" s="32" t="s">
        <v>227</v>
      </c>
      <c r="AF170" s="32" t="s">
        <v>42</v>
      </c>
      <c r="AG170" s="32">
        <v>230</v>
      </c>
      <c r="AH170" s="32">
        <v>4129640</v>
      </c>
      <c r="AI170" s="32" t="s">
        <v>211</v>
      </c>
      <c r="AJ170" s="57">
        <f t="shared" si="30"/>
        <v>0</v>
      </c>
      <c r="AK170" s="89">
        <f t="shared" si="31"/>
        <v>0.23913194444444444</v>
      </c>
      <c r="AL170" s="90" t="e">
        <f>VLOOKUP(AG170,#REF!,2,FALSE)</f>
        <v>#REF!</v>
      </c>
      <c r="AM170" s="90" t="e">
        <f>VLOOKUP(AG170,#REF!,3,FALSE)</f>
        <v>#REF!</v>
      </c>
      <c r="AN170" s="89" t="e">
        <f t="shared" ca="1" si="32"/>
        <v>#REF!</v>
      </c>
      <c r="AO170" s="89" t="e">
        <f t="shared" ca="1" si="33"/>
        <v>#REF!</v>
      </c>
      <c r="AP170" s="57" t="e">
        <f t="shared" ca="1" si="38"/>
        <v>#REF!</v>
      </c>
      <c r="AQ170" s="32" t="e">
        <f>VLOOKUP(U170,#REF!,3,FALSE)</f>
        <v>#REF!</v>
      </c>
      <c r="AR170" s="57" t="e">
        <f t="shared" ca="1" si="34"/>
        <v>#REF!</v>
      </c>
      <c r="AS170" s="6" t="e">
        <f>VLOOKUP(V170,#REF!,3)</f>
        <v>#REF!</v>
      </c>
      <c r="AT170" s="6" t="e">
        <f>VLOOKUP(U170,#REF!,2)</f>
        <v>#REF!</v>
      </c>
      <c r="AU170" s="6" t="e">
        <f>VLOOKUP(V170,#REF!,2)</f>
        <v>#REF!</v>
      </c>
      <c r="AV170" s="6" t="str">
        <f t="shared" si="36"/>
        <v/>
      </c>
      <c r="AW170" s="6" t="str">
        <f t="shared" si="37"/>
        <v/>
      </c>
      <c r="AX170" s="6" t="e">
        <f>VLOOKUP(U170,#REF!,4)</f>
        <v>#REF!</v>
      </c>
      <c r="AY170" s="6" t="e">
        <f>VLOOKUP(V170,#REF!,4)</f>
        <v>#REF!</v>
      </c>
    </row>
    <row r="171" spans="1:151" s="6" customFormat="1">
      <c r="A171" s="41" t="s">
        <v>250</v>
      </c>
      <c r="B171" s="35"/>
      <c r="C171" s="36">
        <v>1</v>
      </c>
      <c r="D171" s="36"/>
      <c r="E171" s="36" t="s">
        <v>534</v>
      </c>
      <c r="F171" s="36" t="s">
        <v>534</v>
      </c>
      <c r="G171" s="36" t="s">
        <v>534</v>
      </c>
      <c r="H171" s="36">
        <v>0</v>
      </c>
      <c r="I171" s="36" t="s">
        <v>535</v>
      </c>
      <c r="J171" s="36" t="s">
        <v>531</v>
      </c>
      <c r="K171" s="36">
        <v>0</v>
      </c>
      <c r="L171" s="68">
        <v>0.2050897850937452</v>
      </c>
      <c r="M171" s="68">
        <f t="shared" si="26"/>
        <v>0.2050897850937452</v>
      </c>
      <c r="N171" s="36">
        <v>168</v>
      </c>
      <c r="O171" s="60" t="s">
        <v>77</v>
      </c>
      <c r="P171" s="36">
        <v>3950.19</v>
      </c>
      <c r="Q171" s="36">
        <v>35.167332999999999</v>
      </c>
      <c r="R171" s="36">
        <v>-123.00112799999999</v>
      </c>
      <c r="S171" s="39">
        <v>40687.70684027778</v>
      </c>
      <c r="T171" s="75">
        <f t="shared" si="27"/>
        <v>40687.70684027778</v>
      </c>
      <c r="U171" s="4" t="str">
        <f t="shared" si="28"/>
        <v>May-11</v>
      </c>
      <c r="V171" s="4" t="str">
        <f t="shared" si="29"/>
        <v>2011</v>
      </c>
      <c r="W171" s="60" t="s">
        <v>25</v>
      </c>
      <c r="X171" s="60" t="s">
        <v>65</v>
      </c>
      <c r="Y171" s="60" t="s">
        <v>64</v>
      </c>
      <c r="Z171" s="60" t="s">
        <v>79</v>
      </c>
      <c r="AA171" s="60" t="s">
        <v>78</v>
      </c>
      <c r="AB171" s="60" t="s">
        <v>77</v>
      </c>
      <c r="AC171" s="60"/>
      <c r="AD171" s="36" t="s">
        <v>249</v>
      </c>
      <c r="AE171" s="36" t="s">
        <v>227</v>
      </c>
      <c r="AF171" s="36" t="s">
        <v>42</v>
      </c>
      <c r="AG171" s="36">
        <v>230</v>
      </c>
      <c r="AH171" s="36">
        <v>4125872</v>
      </c>
      <c r="AI171" s="36" t="s">
        <v>211</v>
      </c>
      <c r="AJ171" s="68">
        <f t="shared" si="30"/>
        <v>1</v>
      </c>
      <c r="AK171" s="100">
        <f t="shared" si="31"/>
        <v>0.23913194444444444</v>
      </c>
      <c r="AL171" s="101" t="e">
        <f>VLOOKUP(AG171,#REF!,2,FALSE)</f>
        <v>#REF!</v>
      </c>
      <c r="AM171" s="101" t="e">
        <f>VLOOKUP(AG171,#REF!,3,FALSE)</f>
        <v>#REF!</v>
      </c>
      <c r="AN171" s="100" t="e">
        <f t="shared" ca="1" si="32"/>
        <v>#REF!</v>
      </c>
      <c r="AO171" s="100" t="e">
        <f t="shared" ca="1" si="33"/>
        <v>#REF!</v>
      </c>
      <c r="AP171" s="68" t="e">
        <f t="shared" ca="1" si="38"/>
        <v>#REF!</v>
      </c>
      <c r="AQ171" s="36" t="e">
        <f>VLOOKUP(U171,#REF!,3,FALSE)</f>
        <v>#REF!</v>
      </c>
      <c r="AR171" s="68" t="e">
        <f t="shared" ca="1" si="34"/>
        <v>#REF!</v>
      </c>
      <c r="AS171" s="6" t="e">
        <f>VLOOKUP(V171,#REF!,3)</f>
        <v>#REF!</v>
      </c>
      <c r="AT171" s="6" t="e">
        <f>VLOOKUP(U171,#REF!,2)</f>
        <v>#REF!</v>
      </c>
      <c r="AU171" s="6" t="e">
        <f>VLOOKUP(V171,#REF!,2)</f>
        <v>#REF!</v>
      </c>
      <c r="AV171" s="6" t="e">
        <f t="shared" si="36"/>
        <v>#REF!</v>
      </c>
      <c r="AW171" s="6" t="e">
        <f t="shared" si="37"/>
        <v>#REF!</v>
      </c>
      <c r="AX171" s="6" t="e">
        <f>VLOOKUP(U171,#REF!,4)</f>
        <v>#REF!</v>
      </c>
      <c r="AY171" s="6" t="e">
        <f>VLOOKUP(V171,#REF!,4)</f>
        <v>#REF!</v>
      </c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</row>
    <row r="172" spans="1:151" s="6" customFormat="1">
      <c r="A172" s="37" t="s">
        <v>668</v>
      </c>
      <c r="B172" s="103"/>
      <c r="C172" s="103">
        <v>1</v>
      </c>
      <c r="D172" s="103"/>
      <c r="E172" s="103" t="s">
        <v>534</v>
      </c>
      <c r="F172" s="103" t="s">
        <v>534</v>
      </c>
      <c r="G172" s="103" t="s">
        <v>534</v>
      </c>
      <c r="H172" s="103">
        <v>1</v>
      </c>
      <c r="I172" s="103" t="s">
        <v>532</v>
      </c>
      <c r="J172" s="103" t="s">
        <v>534</v>
      </c>
      <c r="K172" s="103">
        <v>10</v>
      </c>
      <c r="L172" s="104">
        <v>7.7156615539614712E-2</v>
      </c>
      <c r="M172" s="68">
        <f t="shared" si="26"/>
        <v>0.1663875451700757</v>
      </c>
      <c r="N172" s="103">
        <v>178</v>
      </c>
      <c r="O172" s="37" t="s">
        <v>77</v>
      </c>
      <c r="P172" s="104">
        <v>3950.6</v>
      </c>
      <c r="Q172" s="104">
        <v>35.166488999999999</v>
      </c>
      <c r="R172" s="104">
        <v>-123.000972</v>
      </c>
      <c r="S172" s="69">
        <v>40688.789155092592</v>
      </c>
      <c r="T172" s="70">
        <f t="shared" si="27"/>
        <v>40688.789155092592</v>
      </c>
      <c r="U172" s="4" t="str">
        <f t="shared" si="28"/>
        <v>May-11</v>
      </c>
      <c r="V172" s="4" t="str">
        <f t="shared" si="29"/>
        <v>2011</v>
      </c>
      <c r="W172" s="60" t="s">
        <v>25</v>
      </c>
      <c r="X172" s="60" t="s">
        <v>65</v>
      </c>
      <c r="Y172" s="60" t="s">
        <v>64</v>
      </c>
      <c r="Z172" s="60" t="s">
        <v>79</v>
      </c>
      <c r="AA172" s="60" t="s">
        <v>78</v>
      </c>
      <c r="AB172" s="60" t="s">
        <v>77</v>
      </c>
      <c r="AC172" s="105"/>
      <c r="AD172" s="104" t="s">
        <v>669</v>
      </c>
      <c r="AE172" s="104" t="s">
        <v>516</v>
      </c>
      <c r="AF172" s="104" t="s">
        <v>42</v>
      </c>
      <c r="AG172" s="104">
        <v>231</v>
      </c>
      <c r="AH172" s="104">
        <v>4138388</v>
      </c>
      <c r="AI172" s="104" t="s">
        <v>211</v>
      </c>
      <c r="AJ172" s="68">
        <f t="shared" si="30"/>
        <v>1</v>
      </c>
      <c r="AK172" s="100">
        <f t="shared" si="31"/>
        <v>0.47902777777777777</v>
      </c>
      <c r="AL172" s="101" t="e">
        <f>VLOOKUP(AG172,#REF!,2,FALSE)</f>
        <v>#REF!</v>
      </c>
      <c r="AM172" s="101" t="e">
        <f>VLOOKUP(AG172,#REF!,3,FALSE)</f>
        <v>#REF!</v>
      </c>
      <c r="AN172" s="100" t="e">
        <f t="shared" ca="1" si="32"/>
        <v>#REF!</v>
      </c>
      <c r="AO172" s="100" t="e">
        <f t="shared" ca="1" si="33"/>
        <v>#REF!</v>
      </c>
      <c r="AP172" s="68" t="e">
        <f t="shared" ca="1" si="38"/>
        <v>#REF!</v>
      </c>
      <c r="AQ172" s="36" t="e">
        <f>VLOOKUP(U172,#REF!,3,FALSE)</f>
        <v>#REF!</v>
      </c>
      <c r="AR172" s="68" t="e">
        <f t="shared" ca="1" si="34"/>
        <v>#REF!</v>
      </c>
      <c r="AS172" s="6" t="e">
        <f>VLOOKUP(V172,#REF!,3)</f>
        <v>#REF!</v>
      </c>
      <c r="AT172" s="6" t="e">
        <f>VLOOKUP(U172,#REF!,2)</f>
        <v>#REF!</v>
      </c>
      <c r="AU172" s="6" t="e">
        <f>VLOOKUP(V172,#REF!,2)</f>
        <v>#REF!</v>
      </c>
      <c r="AV172" s="6" t="e">
        <f t="shared" si="36"/>
        <v>#REF!</v>
      </c>
      <c r="AW172" s="6" t="e">
        <f t="shared" si="37"/>
        <v>#REF!</v>
      </c>
      <c r="AX172" s="6" t="e">
        <f>VLOOKUP(U172,#REF!,4)</f>
        <v>#REF!</v>
      </c>
      <c r="AY172" s="6" t="e">
        <f>VLOOKUP(V172,#REF!,4)</f>
        <v>#REF!</v>
      </c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</row>
    <row r="173" spans="1:151" s="6" customFormat="1">
      <c r="A173" s="1" t="s">
        <v>19</v>
      </c>
      <c r="B173" s="57" t="s">
        <v>539</v>
      </c>
      <c r="C173" s="57">
        <v>1</v>
      </c>
      <c r="D173" s="57" t="s">
        <v>535</v>
      </c>
      <c r="E173" s="57"/>
      <c r="F173" s="57"/>
      <c r="G173" s="57"/>
      <c r="H173" s="57"/>
      <c r="I173" s="57"/>
      <c r="J173" s="57"/>
      <c r="K173" s="57"/>
      <c r="L173" s="57"/>
      <c r="M173" s="57" t="str">
        <f t="shared" si="26"/>
        <v/>
      </c>
      <c r="N173" s="102">
        <v>178</v>
      </c>
      <c r="O173" s="1" t="s">
        <v>122</v>
      </c>
      <c r="P173" s="6">
        <v>3950.6</v>
      </c>
      <c r="Q173" s="6">
        <v>35.166488999999999</v>
      </c>
      <c r="R173" s="6">
        <v>-123.000972</v>
      </c>
      <c r="S173" s="66">
        <v>40688.789155092592</v>
      </c>
      <c r="T173" s="67">
        <f t="shared" si="27"/>
        <v>40688.789155092592</v>
      </c>
      <c r="U173" s="6" t="str">
        <f t="shared" si="28"/>
        <v>May-11</v>
      </c>
      <c r="V173" s="6" t="str">
        <f t="shared" si="29"/>
        <v>2011</v>
      </c>
      <c r="W173" s="10" t="s">
        <v>25</v>
      </c>
      <c r="X173" s="10" t="s">
        <v>28</v>
      </c>
      <c r="Y173" s="10" t="s">
        <v>51</v>
      </c>
      <c r="Z173" s="10" t="s">
        <v>52</v>
      </c>
      <c r="AA173" s="10" t="s">
        <v>50</v>
      </c>
      <c r="AB173" s="10" t="s">
        <v>122</v>
      </c>
      <c r="AC173" s="46"/>
      <c r="AD173" s="6" t="s">
        <v>671</v>
      </c>
      <c r="AE173" s="6" t="s">
        <v>516</v>
      </c>
      <c r="AF173" s="6" t="s">
        <v>42</v>
      </c>
      <c r="AG173" s="6">
        <v>231</v>
      </c>
      <c r="AH173" s="6">
        <v>4138563</v>
      </c>
      <c r="AI173" s="6" t="s">
        <v>211</v>
      </c>
      <c r="AJ173" s="57">
        <f t="shared" si="30"/>
        <v>0</v>
      </c>
      <c r="AK173" s="89">
        <f t="shared" si="31"/>
        <v>0.47905092592592591</v>
      </c>
      <c r="AL173" s="90" t="e">
        <f>VLOOKUP(AG173,#REF!,2,FALSE)</f>
        <v>#REF!</v>
      </c>
      <c r="AM173" s="90" t="e">
        <f>VLOOKUP(AG173,#REF!,3,FALSE)</f>
        <v>#REF!</v>
      </c>
      <c r="AN173" s="89" t="e">
        <f t="shared" ca="1" si="32"/>
        <v>#REF!</v>
      </c>
      <c r="AO173" s="89" t="e">
        <f t="shared" ca="1" si="33"/>
        <v>#REF!</v>
      </c>
      <c r="AP173" s="57" t="e">
        <f t="shared" ca="1" si="38"/>
        <v>#REF!</v>
      </c>
      <c r="AQ173" s="32" t="e">
        <f>VLOOKUP(U173,#REF!,3,FALSE)</f>
        <v>#REF!</v>
      </c>
      <c r="AR173" s="57" t="e">
        <f t="shared" ca="1" si="34"/>
        <v>#REF!</v>
      </c>
      <c r="AS173" s="6" t="e">
        <f>VLOOKUP(V173,#REF!,3)</f>
        <v>#REF!</v>
      </c>
      <c r="AT173" s="6" t="e">
        <f>VLOOKUP(U173,#REF!,2)</f>
        <v>#REF!</v>
      </c>
      <c r="AU173" s="6" t="e">
        <f>VLOOKUP(V173,#REF!,2)</f>
        <v>#REF!</v>
      </c>
      <c r="AV173" s="6" t="str">
        <f t="shared" si="36"/>
        <v/>
      </c>
      <c r="AW173" s="6" t="str">
        <f t="shared" si="37"/>
        <v/>
      </c>
      <c r="AX173" s="6" t="e">
        <f>VLOOKUP(U173,#REF!,4)</f>
        <v>#REF!</v>
      </c>
      <c r="AY173" s="6" t="e">
        <f>VLOOKUP(V173,#REF!,4)</f>
        <v>#REF!</v>
      </c>
    </row>
    <row r="174" spans="1:151" s="6" customFormat="1">
      <c r="A174" s="1" t="s">
        <v>19</v>
      </c>
      <c r="B174" s="57" t="s">
        <v>539</v>
      </c>
      <c r="C174" s="57">
        <v>1</v>
      </c>
      <c r="D174" s="57" t="s">
        <v>535</v>
      </c>
      <c r="E174" s="57"/>
      <c r="F174" s="57"/>
      <c r="G174" s="57"/>
      <c r="H174" s="57"/>
      <c r="I174" s="57"/>
      <c r="J174" s="57"/>
      <c r="K174" s="57"/>
      <c r="L174" s="57"/>
      <c r="M174" s="57" t="str">
        <f t="shared" si="26"/>
        <v/>
      </c>
      <c r="N174" s="102">
        <v>178</v>
      </c>
      <c r="O174" s="1" t="s">
        <v>116</v>
      </c>
      <c r="P174" s="6">
        <v>3950.6</v>
      </c>
      <c r="Q174" s="6">
        <v>35.166488999999999</v>
      </c>
      <c r="R174" s="6">
        <v>-123.000972</v>
      </c>
      <c r="S174" s="66">
        <v>40688.789155092592</v>
      </c>
      <c r="T174" s="67">
        <f t="shared" si="27"/>
        <v>40688.789155092592</v>
      </c>
      <c r="U174" s="6" t="str">
        <f t="shared" si="28"/>
        <v>May-11</v>
      </c>
      <c r="V174" s="6" t="str">
        <f t="shared" si="29"/>
        <v>2011</v>
      </c>
      <c r="W174" s="59" t="s">
        <v>25</v>
      </c>
      <c r="X174" s="59" t="s">
        <v>116</v>
      </c>
      <c r="Y174" s="46"/>
      <c r="Z174" s="46"/>
      <c r="AA174" s="46"/>
      <c r="AB174" s="46"/>
      <c r="AC174" s="46"/>
      <c r="AD174" s="6" t="s">
        <v>671</v>
      </c>
      <c r="AE174" s="6" t="s">
        <v>516</v>
      </c>
      <c r="AF174" s="6" t="s">
        <v>42</v>
      </c>
      <c r="AG174" s="6">
        <v>231</v>
      </c>
      <c r="AH174" s="6">
        <v>4138565</v>
      </c>
      <c r="AI174" s="6" t="s">
        <v>211</v>
      </c>
      <c r="AJ174" s="57">
        <f t="shared" si="30"/>
        <v>0</v>
      </c>
      <c r="AK174" s="89">
        <f t="shared" si="31"/>
        <v>0.47905092592592591</v>
      </c>
      <c r="AL174" s="90" t="e">
        <f>VLOOKUP(AG174,#REF!,2,FALSE)</f>
        <v>#REF!</v>
      </c>
      <c r="AM174" s="90" t="e">
        <f>VLOOKUP(AG174,#REF!,3,FALSE)</f>
        <v>#REF!</v>
      </c>
      <c r="AN174" s="89" t="e">
        <f t="shared" ca="1" si="32"/>
        <v>#REF!</v>
      </c>
      <c r="AO174" s="89" t="e">
        <f t="shared" ca="1" si="33"/>
        <v>#REF!</v>
      </c>
      <c r="AP174" s="57" t="e">
        <f t="shared" ca="1" si="38"/>
        <v>#REF!</v>
      </c>
      <c r="AQ174" s="32" t="e">
        <f>VLOOKUP(U174,#REF!,3,FALSE)</f>
        <v>#REF!</v>
      </c>
      <c r="AR174" s="57" t="e">
        <f t="shared" ca="1" si="34"/>
        <v>#REF!</v>
      </c>
      <c r="AS174" s="6" t="e">
        <f>VLOOKUP(V174,#REF!,3)</f>
        <v>#REF!</v>
      </c>
      <c r="AT174" s="6" t="e">
        <f>VLOOKUP(U174,#REF!,2)</f>
        <v>#REF!</v>
      </c>
      <c r="AU174" s="6" t="e">
        <f>VLOOKUP(V174,#REF!,2)</f>
        <v>#REF!</v>
      </c>
      <c r="AV174" s="6" t="str">
        <f t="shared" si="36"/>
        <v/>
      </c>
      <c r="AW174" s="6" t="str">
        <f t="shared" si="37"/>
        <v/>
      </c>
      <c r="AX174" s="6" t="e">
        <f>VLOOKUP(U174,#REF!,4)</f>
        <v>#REF!</v>
      </c>
      <c r="AY174" s="6" t="e">
        <f>VLOOKUP(V174,#REF!,4)</f>
        <v>#REF!</v>
      </c>
    </row>
    <row r="175" spans="1:151" s="6" customFormat="1">
      <c r="A175" s="1" t="s">
        <v>162</v>
      </c>
      <c r="B175" s="57" t="s">
        <v>539</v>
      </c>
      <c r="C175" s="57">
        <v>3</v>
      </c>
      <c r="D175" s="57" t="s">
        <v>535</v>
      </c>
      <c r="E175" s="57"/>
      <c r="F175" s="57"/>
      <c r="G175" s="57"/>
      <c r="H175" s="57"/>
      <c r="I175" s="57"/>
      <c r="J175" s="57"/>
      <c r="K175" s="57"/>
      <c r="L175" s="57"/>
      <c r="M175" s="57" t="str">
        <f t="shared" si="26"/>
        <v/>
      </c>
      <c r="N175" s="102">
        <v>178</v>
      </c>
      <c r="O175" s="1" t="s">
        <v>55</v>
      </c>
      <c r="P175" s="6">
        <v>3950.6</v>
      </c>
      <c r="Q175" s="6">
        <v>35.166488999999999</v>
      </c>
      <c r="R175" s="6">
        <v>-123.000972</v>
      </c>
      <c r="S175" s="66">
        <v>40688.789155092592</v>
      </c>
      <c r="T175" s="67">
        <f t="shared" si="27"/>
        <v>40688.789155092592</v>
      </c>
      <c r="U175" s="6" t="str">
        <f t="shared" si="28"/>
        <v>May-11</v>
      </c>
      <c r="V175" s="6" t="str">
        <f t="shared" si="29"/>
        <v>2011</v>
      </c>
      <c r="W175" s="59" t="s">
        <v>25</v>
      </c>
      <c r="X175" s="59" t="s">
        <v>32</v>
      </c>
      <c r="Y175" s="59" t="s">
        <v>56</v>
      </c>
      <c r="Z175" s="46"/>
      <c r="AA175" s="46"/>
      <c r="AB175" s="46"/>
      <c r="AC175" s="46"/>
      <c r="AD175" s="6" t="s">
        <v>671</v>
      </c>
      <c r="AE175" s="6" t="s">
        <v>516</v>
      </c>
      <c r="AF175" s="6" t="s">
        <v>42</v>
      </c>
      <c r="AG175" s="6">
        <v>231</v>
      </c>
      <c r="AH175" s="6">
        <v>4138566</v>
      </c>
      <c r="AI175" s="6" t="s">
        <v>211</v>
      </c>
      <c r="AJ175" s="57">
        <f t="shared" si="30"/>
        <v>0</v>
      </c>
      <c r="AK175" s="89">
        <f t="shared" si="31"/>
        <v>0.47905092592592591</v>
      </c>
      <c r="AL175" s="90" t="e">
        <f>VLOOKUP(AG175,#REF!,2,FALSE)</f>
        <v>#REF!</v>
      </c>
      <c r="AM175" s="90" t="e">
        <f>VLOOKUP(AG175,#REF!,3,FALSE)</f>
        <v>#REF!</v>
      </c>
      <c r="AN175" s="89" t="e">
        <f t="shared" ca="1" si="32"/>
        <v>#REF!</v>
      </c>
      <c r="AO175" s="89" t="e">
        <f t="shared" ca="1" si="33"/>
        <v>#REF!</v>
      </c>
      <c r="AP175" s="57" t="e">
        <f t="shared" ca="1" si="38"/>
        <v>#REF!</v>
      </c>
      <c r="AQ175" s="32" t="e">
        <f>VLOOKUP(U175,#REF!,3,FALSE)</f>
        <v>#REF!</v>
      </c>
      <c r="AR175" s="57" t="e">
        <f t="shared" ca="1" si="34"/>
        <v>#REF!</v>
      </c>
      <c r="AS175" s="6" t="e">
        <f>VLOOKUP(V175,#REF!,3)</f>
        <v>#REF!</v>
      </c>
      <c r="AT175" s="6" t="e">
        <f>VLOOKUP(U175,#REF!,2)</f>
        <v>#REF!</v>
      </c>
      <c r="AU175" s="6" t="e">
        <f>VLOOKUP(V175,#REF!,2)</f>
        <v>#REF!</v>
      </c>
      <c r="AV175" s="6" t="str">
        <f t="shared" si="36"/>
        <v/>
      </c>
      <c r="AW175" s="6" t="str">
        <f t="shared" si="37"/>
        <v/>
      </c>
      <c r="AX175" s="6" t="e">
        <f>VLOOKUP(U175,#REF!,4)</f>
        <v>#REF!</v>
      </c>
      <c r="AY175" s="6" t="e">
        <f>VLOOKUP(V175,#REF!,4)</f>
        <v>#REF!</v>
      </c>
    </row>
    <row r="176" spans="1:151" s="6" customFormat="1">
      <c r="A176" s="1" t="s">
        <v>674</v>
      </c>
      <c r="B176" s="57" t="s">
        <v>539</v>
      </c>
      <c r="C176" s="57">
        <v>9</v>
      </c>
      <c r="D176" s="57" t="s">
        <v>543</v>
      </c>
      <c r="E176" s="57"/>
      <c r="F176" s="57"/>
      <c r="G176" s="57"/>
      <c r="H176" s="57"/>
      <c r="I176" s="57"/>
      <c r="J176" s="57"/>
      <c r="K176" s="57"/>
      <c r="L176" s="57"/>
      <c r="M176" s="57" t="str">
        <f t="shared" si="26"/>
        <v/>
      </c>
      <c r="N176" s="102">
        <v>178</v>
      </c>
      <c r="O176" s="1" t="s">
        <v>27</v>
      </c>
      <c r="P176" s="6">
        <v>3950.6</v>
      </c>
      <c r="Q176" s="6">
        <v>35.166488999999999</v>
      </c>
      <c r="R176" s="6">
        <v>-123.000972</v>
      </c>
      <c r="S176" s="66">
        <v>40688.789155092592</v>
      </c>
      <c r="T176" s="67">
        <f t="shared" si="27"/>
        <v>40688.789155092592</v>
      </c>
      <c r="U176" s="6" t="str">
        <f t="shared" si="28"/>
        <v>May-11</v>
      </c>
      <c r="V176" s="6" t="str">
        <f t="shared" si="29"/>
        <v>2011</v>
      </c>
      <c r="W176" s="59" t="s">
        <v>25</v>
      </c>
      <c r="X176" s="59" t="s">
        <v>27</v>
      </c>
      <c r="Y176" s="46"/>
      <c r="Z176" s="46"/>
      <c r="AA176" s="46"/>
      <c r="AB176" s="46"/>
      <c r="AC176" s="46"/>
      <c r="AD176" s="6" t="s">
        <v>671</v>
      </c>
      <c r="AE176" s="6" t="s">
        <v>516</v>
      </c>
      <c r="AF176" s="6" t="s">
        <v>42</v>
      </c>
      <c r="AG176" s="6">
        <v>231</v>
      </c>
      <c r="AH176" s="6">
        <v>4138564</v>
      </c>
      <c r="AI176" s="6" t="s">
        <v>211</v>
      </c>
      <c r="AJ176" s="57">
        <f t="shared" si="30"/>
        <v>0</v>
      </c>
      <c r="AK176" s="89">
        <f t="shared" si="31"/>
        <v>0.47905092592592591</v>
      </c>
      <c r="AL176" s="90" t="e">
        <f>VLOOKUP(AG176,#REF!,2,FALSE)</f>
        <v>#REF!</v>
      </c>
      <c r="AM176" s="90" t="e">
        <f>VLOOKUP(AG176,#REF!,3,FALSE)</f>
        <v>#REF!</v>
      </c>
      <c r="AN176" s="89" t="e">
        <f t="shared" ca="1" si="32"/>
        <v>#REF!</v>
      </c>
      <c r="AO176" s="89" t="e">
        <f t="shared" ca="1" si="33"/>
        <v>#REF!</v>
      </c>
      <c r="AP176" s="57" t="e">
        <f t="shared" ca="1" si="38"/>
        <v>#REF!</v>
      </c>
      <c r="AQ176" s="32" t="e">
        <f>VLOOKUP(U176,#REF!,3,FALSE)</f>
        <v>#REF!</v>
      </c>
      <c r="AR176" s="57" t="e">
        <f t="shared" ca="1" si="34"/>
        <v>#REF!</v>
      </c>
      <c r="AS176" s="6" t="e">
        <f>VLOOKUP(V176,#REF!,3)</f>
        <v>#REF!</v>
      </c>
      <c r="AT176" s="6" t="e">
        <f>VLOOKUP(U176,#REF!,2)</f>
        <v>#REF!</v>
      </c>
      <c r="AU176" s="6" t="e">
        <f>VLOOKUP(V176,#REF!,2)</f>
        <v>#REF!</v>
      </c>
      <c r="AV176" s="6" t="str">
        <f t="shared" si="36"/>
        <v/>
      </c>
      <c r="AW176" s="6" t="str">
        <f t="shared" si="37"/>
        <v/>
      </c>
      <c r="AX176" s="6" t="e">
        <f>VLOOKUP(U176,#REF!,4)</f>
        <v>#REF!</v>
      </c>
      <c r="AY176" s="6" t="e">
        <f>VLOOKUP(V176,#REF!,4)</f>
        <v>#REF!</v>
      </c>
    </row>
    <row r="177" spans="1:151" s="6" customFormat="1">
      <c r="A177" s="1" t="s">
        <v>670</v>
      </c>
      <c r="B177" s="57" t="s">
        <v>540</v>
      </c>
      <c r="C177" s="57">
        <v>3</v>
      </c>
      <c r="D177" s="57" t="s">
        <v>535</v>
      </c>
      <c r="E177" s="57"/>
      <c r="F177" s="57"/>
      <c r="G177" s="57"/>
      <c r="H177" s="57"/>
      <c r="I177" s="57"/>
      <c r="J177" s="57"/>
      <c r="K177" s="57"/>
      <c r="L177" s="57"/>
      <c r="M177" s="57" t="str">
        <f t="shared" si="26"/>
        <v/>
      </c>
      <c r="N177" s="102">
        <v>178</v>
      </c>
      <c r="O177" s="1" t="s">
        <v>60</v>
      </c>
      <c r="P177" s="6">
        <v>3950.6</v>
      </c>
      <c r="Q177" s="6">
        <v>35.166488999999999</v>
      </c>
      <c r="R177" s="6">
        <v>-123.000972</v>
      </c>
      <c r="S177" s="66">
        <v>40688.789155092592</v>
      </c>
      <c r="T177" s="67">
        <f t="shared" si="27"/>
        <v>40688.789155092592</v>
      </c>
      <c r="U177" s="6" t="str">
        <f t="shared" si="28"/>
        <v>May-11</v>
      </c>
      <c r="V177" s="6" t="str">
        <f t="shared" si="29"/>
        <v>2011</v>
      </c>
      <c r="W177" s="10" t="s">
        <v>25</v>
      </c>
      <c r="X177" s="10" t="s">
        <v>32</v>
      </c>
      <c r="Y177" s="10" t="s">
        <v>54</v>
      </c>
      <c r="Z177" s="10" t="s">
        <v>63</v>
      </c>
      <c r="AA177" s="10" t="s">
        <v>61</v>
      </c>
      <c r="AB177" s="10" t="s">
        <v>62</v>
      </c>
      <c r="AC177" s="10" t="s">
        <v>60</v>
      </c>
      <c r="AD177" s="6" t="s">
        <v>671</v>
      </c>
      <c r="AE177" s="6" t="s">
        <v>516</v>
      </c>
      <c r="AF177" s="6" t="s">
        <v>42</v>
      </c>
      <c r="AG177" s="6">
        <v>231</v>
      </c>
      <c r="AH177" s="6">
        <v>4138561</v>
      </c>
      <c r="AI177" s="6" t="s">
        <v>211</v>
      </c>
      <c r="AJ177" s="57">
        <f t="shared" si="30"/>
        <v>0</v>
      </c>
      <c r="AK177" s="89">
        <f t="shared" si="31"/>
        <v>0.47905092592592591</v>
      </c>
      <c r="AL177" s="90" t="e">
        <f>VLOOKUP(AG177,#REF!,2,FALSE)</f>
        <v>#REF!</v>
      </c>
      <c r="AM177" s="90" t="e">
        <f>VLOOKUP(AG177,#REF!,3,FALSE)</f>
        <v>#REF!</v>
      </c>
      <c r="AN177" s="89" t="e">
        <f t="shared" ca="1" si="32"/>
        <v>#REF!</v>
      </c>
      <c r="AO177" s="89" t="e">
        <f t="shared" ca="1" si="33"/>
        <v>#REF!</v>
      </c>
      <c r="AP177" s="57" t="e">
        <f t="shared" ca="1" si="38"/>
        <v>#REF!</v>
      </c>
      <c r="AQ177" s="32" t="e">
        <f>VLOOKUP(U177,#REF!,3,FALSE)</f>
        <v>#REF!</v>
      </c>
      <c r="AR177" s="57" t="e">
        <f t="shared" ca="1" si="34"/>
        <v>#REF!</v>
      </c>
      <c r="AS177" s="6" t="e">
        <f>VLOOKUP(V177,#REF!,3)</f>
        <v>#REF!</v>
      </c>
      <c r="AT177" s="6" t="e">
        <f>VLOOKUP(U177,#REF!,2)</f>
        <v>#REF!</v>
      </c>
      <c r="AU177" s="6" t="e">
        <f>VLOOKUP(V177,#REF!,2)</f>
        <v>#REF!</v>
      </c>
      <c r="AV177" s="6" t="str">
        <f t="shared" si="36"/>
        <v/>
      </c>
      <c r="AW177" s="6" t="str">
        <f t="shared" si="37"/>
        <v/>
      </c>
      <c r="AX177" s="6" t="e">
        <f>VLOOKUP(U177,#REF!,4)</f>
        <v>#REF!</v>
      </c>
      <c r="AY177" s="6" t="e">
        <f>VLOOKUP(V177,#REF!,4)</f>
        <v>#REF!</v>
      </c>
    </row>
    <row r="178" spans="1:151" s="6" customFormat="1">
      <c r="A178" s="1" t="s">
        <v>672</v>
      </c>
      <c r="B178" s="57" t="s">
        <v>540</v>
      </c>
      <c r="C178" s="57">
        <v>5</v>
      </c>
      <c r="D178" s="57" t="s">
        <v>535</v>
      </c>
      <c r="E178" s="57"/>
      <c r="F178" s="57"/>
      <c r="G178" s="57"/>
      <c r="H178" s="57"/>
      <c r="I178" s="57"/>
      <c r="J178" s="57"/>
      <c r="K178" s="57"/>
      <c r="L178" s="57"/>
      <c r="M178" s="57" t="str">
        <f t="shared" si="26"/>
        <v/>
      </c>
      <c r="N178" s="102">
        <v>178</v>
      </c>
      <c r="O178" s="1" t="s">
        <v>73</v>
      </c>
      <c r="P178" s="6">
        <v>3950.6</v>
      </c>
      <c r="Q178" s="6">
        <v>35.166488999999999</v>
      </c>
      <c r="R178" s="6">
        <v>-123.000972</v>
      </c>
      <c r="S178" s="66">
        <v>40688.789155092592</v>
      </c>
      <c r="T178" s="67">
        <f t="shared" si="27"/>
        <v>40688.789155092592</v>
      </c>
      <c r="U178" s="6" t="str">
        <f t="shared" si="28"/>
        <v>May-11</v>
      </c>
      <c r="V178" s="6" t="str">
        <f t="shared" si="29"/>
        <v>2011</v>
      </c>
      <c r="W178" s="59" t="s">
        <v>25</v>
      </c>
      <c r="X178" s="59" t="s">
        <v>27</v>
      </c>
      <c r="Y178" s="59" t="s">
        <v>74</v>
      </c>
      <c r="Z178" s="59" t="s">
        <v>76</v>
      </c>
      <c r="AA178" s="59" t="s">
        <v>75</v>
      </c>
      <c r="AB178" s="59"/>
      <c r="AC178" s="59" t="s">
        <v>73</v>
      </c>
      <c r="AD178" s="6" t="s">
        <v>671</v>
      </c>
      <c r="AE178" s="6" t="s">
        <v>516</v>
      </c>
      <c r="AF178" s="6" t="s">
        <v>42</v>
      </c>
      <c r="AG178" s="6">
        <v>231</v>
      </c>
      <c r="AH178" s="6">
        <v>4138562</v>
      </c>
      <c r="AI178" s="6" t="s">
        <v>211</v>
      </c>
      <c r="AJ178" s="57">
        <f t="shared" si="30"/>
        <v>0</v>
      </c>
      <c r="AK178" s="89">
        <f t="shared" si="31"/>
        <v>0.47905092592592591</v>
      </c>
      <c r="AL178" s="90" t="e">
        <f>VLOOKUP(AG178,#REF!,2,FALSE)</f>
        <v>#REF!</v>
      </c>
      <c r="AM178" s="90" t="e">
        <f>VLOOKUP(AG178,#REF!,3,FALSE)</f>
        <v>#REF!</v>
      </c>
      <c r="AN178" s="89" t="e">
        <f t="shared" ca="1" si="32"/>
        <v>#REF!</v>
      </c>
      <c r="AO178" s="89" t="e">
        <f t="shared" ca="1" si="33"/>
        <v>#REF!</v>
      </c>
      <c r="AP178" s="57" t="e">
        <f t="shared" ca="1" si="38"/>
        <v>#REF!</v>
      </c>
      <c r="AQ178" s="32" t="e">
        <f>VLOOKUP(U178,#REF!,3,FALSE)</f>
        <v>#REF!</v>
      </c>
      <c r="AR178" s="57" t="e">
        <f t="shared" ca="1" si="34"/>
        <v>#REF!</v>
      </c>
      <c r="AS178" s="6" t="e">
        <f>VLOOKUP(V178,#REF!,3)</f>
        <v>#REF!</v>
      </c>
      <c r="AT178" s="6" t="e">
        <f>VLOOKUP(U178,#REF!,2)</f>
        <v>#REF!</v>
      </c>
      <c r="AU178" s="6" t="e">
        <f>VLOOKUP(V178,#REF!,2)</f>
        <v>#REF!</v>
      </c>
      <c r="AV178" s="6" t="str">
        <f t="shared" si="36"/>
        <v/>
      </c>
      <c r="AW178" s="6" t="str">
        <f t="shared" si="37"/>
        <v/>
      </c>
      <c r="AX178" s="6" t="e">
        <f>VLOOKUP(U178,#REF!,4)</f>
        <v>#REF!</v>
      </c>
      <c r="AY178" s="6" t="e">
        <f>VLOOKUP(V178,#REF!,4)</f>
        <v>#REF!</v>
      </c>
    </row>
    <row r="179" spans="1:151" s="6" customFormat="1">
      <c r="A179" s="37" t="s">
        <v>673</v>
      </c>
      <c r="B179" s="103"/>
      <c r="C179" s="103">
        <v>1</v>
      </c>
      <c r="D179" s="103"/>
      <c r="E179" s="103" t="s">
        <v>534</v>
      </c>
      <c r="F179" s="103" t="s">
        <v>534</v>
      </c>
      <c r="G179" s="103" t="s">
        <v>534</v>
      </c>
      <c r="H179" s="103">
        <v>1</v>
      </c>
      <c r="I179" s="103" t="s">
        <v>532</v>
      </c>
      <c r="J179" s="103" t="s">
        <v>534</v>
      </c>
      <c r="K179" s="103">
        <v>10</v>
      </c>
      <c r="L179" s="104">
        <v>2.9471624014843951E-2</v>
      </c>
      <c r="M179" s="68">
        <f t="shared" si="26"/>
        <v>0.1663875451700757</v>
      </c>
      <c r="N179" s="103">
        <v>178</v>
      </c>
      <c r="O179" s="37" t="s">
        <v>77</v>
      </c>
      <c r="P179" s="104">
        <v>3950.6</v>
      </c>
      <c r="Q179" s="104">
        <v>35.166488999999999</v>
      </c>
      <c r="R179" s="104">
        <v>-123.000972</v>
      </c>
      <c r="S179" s="69">
        <v>40688.789155092592</v>
      </c>
      <c r="T179" s="70">
        <f t="shared" si="27"/>
        <v>40688.789155092592</v>
      </c>
      <c r="U179" s="4" t="str">
        <f t="shared" si="28"/>
        <v>May-11</v>
      </c>
      <c r="V179" s="4" t="str">
        <f t="shared" si="29"/>
        <v>2011</v>
      </c>
      <c r="W179" s="60" t="s">
        <v>25</v>
      </c>
      <c r="X179" s="60" t="s">
        <v>65</v>
      </c>
      <c r="Y179" s="60" t="s">
        <v>64</v>
      </c>
      <c r="Z179" s="60" t="s">
        <v>79</v>
      </c>
      <c r="AA179" s="60" t="s">
        <v>78</v>
      </c>
      <c r="AB179" s="60" t="s">
        <v>77</v>
      </c>
      <c r="AC179" s="105"/>
      <c r="AD179" s="104" t="s">
        <v>671</v>
      </c>
      <c r="AE179" s="104" t="s">
        <v>516</v>
      </c>
      <c r="AF179" s="104" t="s">
        <v>42</v>
      </c>
      <c r="AG179" s="104">
        <v>231</v>
      </c>
      <c r="AH179" s="104">
        <v>4138389</v>
      </c>
      <c r="AI179" s="104" t="s">
        <v>211</v>
      </c>
      <c r="AJ179" s="68">
        <f t="shared" si="30"/>
        <v>1</v>
      </c>
      <c r="AK179" s="100">
        <f t="shared" si="31"/>
        <v>0.47905092592592591</v>
      </c>
      <c r="AL179" s="101" t="e">
        <f>VLOOKUP(AG179,#REF!,2,FALSE)</f>
        <v>#REF!</v>
      </c>
      <c r="AM179" s="101" t="e">
        <f>VLOOKUP(AG179,#REF!,3,FALSE)</f>
        <v>#REF!</v>
      </c>
      <c r="AN179" s="100" t="e">
        <f t="shared" ca="1" si="32"/>
        <v>#REF!</v>
      </c>
      <c r="AO179" s="100" t="e">
        <f t="shared" ca="1" si="33"/>
        <v>#REF!</v>
      </c>
      <c r="AP179" s="68" t="e">
        <f t="shared" ca="1" si="38"/>
        <v>#REF!</v>
      </c>
      <c r="AQ179" s="36" t="e">
        <f>VLOOKUP(U179,#REF!,3,FALSE)</f>
        <v>#REF!</v>
      </c>
      <c r="AR179" s="68" t="e">
        <f t="shared" ca="1" si="34"/>
        <v>#REF!</v>
      </c>
      <c r="AS179" s="6" t="e">
        <f>VLOOKUP(V179,#REF!,3)</f>
        <v>#REF!</v>
      </c>
      <c r="AT179" s="6" t="e">
        <f>VLOOKUP(U179,#REF!,2)</f>
        <v>#REF!</v>
      </c>
      <c r="AU179" s="6" t="e">
        <f>VLOOKUP(V179,#REF!,2)</f>
        <v>#REF!</v>
      </c>
      <c r="AV179" s="6" t="e">
        <f t="shared" si="36"/>
        <v>#REF!</v>
      </c>
      <c r="AW179" s="6" t="e">
        <f t="shared" si="37"/>
        <v>#REF!</v>
      </c>
      <c r="AX179" s="6" t="e">
        <f>VLOOKUP(U179,#REF!,4)</f>
        <v>#REF!</v>
      </c>
      <c r="AY179" s="6" t="e">
        <f>VLOOKUP(V179,#REF!,4)</f>
        <v>#REF!</v>
      </c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</row>
    <row r="180" spans="1:151" s="6" customFormat="1">
      <c r="A180" s="1" t="s">
        <v>19</v>
      </c>
      <c r="B180" s="57" t="s">
        <v>539</v>
      </c>
      <c r="C180" s="57">
        <v>1</v>
      </c>
      <c r="D180" s="57" t="s">
        <v>535</v>
      </c>
      <c r="E180" s="57"/>
      <c r="F180" s="57"/>
      <c r="G180" s="57"/>
      <c r="H180" s="57"/>
      <c r="I180" s="57"/>
      <c r="J180" s="57"/>
      <c r="K180" s="57"/>
      <c r="L180" s="57"/>
      <c r="M180" s="57" t="str">
        <f t="shared" si="26"/>
        <v/>
      </c>
      <c r="N180" s="102">
        <v>177</v>
      </c>
      <c r="O180" s="1" t="s">
        <v>118</v>
      </c>
      <c r="P180" s="6">
        <v>3950.67</v>
      </c>
      <c r="Q180" s="6">
        <v>35.166429999999998</v>
      </c>
      <c r="R180" s="6">
        <v>-123.00038600000001</v>
      </c>
      <c r="S180" s="66">
        <v>40688.793067129627</v>
      </c>
      <c r="T180" s="67">
        <f t="shared" si="27"/>
        <v>40688.793067129627</v>
      </c>
      <c r="U180" s="6" t="str">
        <f t="shared" si="28"/>
        <v>May-11</v>
      </c>
      <c r="V180" s="6" t="str">
        <f t="shared" si="29"/>
        <v>2011</v>
      </c>
      <c r="W180" s="10" t="s">
        <v>25</v>
      </c>
      <c r="X180" s="10" t="s">
        <v>27</v>
      </c>
      <c r="Y180" s="10" t="s">
        <v>22</v>
      </c>
      <c r="Z180" s="10"/>
      <c r="AA180" s="10"/>
      <c r="AB180" s="10"/>
      <c r="AC180" s="10" t="s">
        <v>118</v>
      </c>
      <c r="AD180" s="6" t="s">
        <v>663</v>
      </c>
      <c r="AE180" s="6" t="s">
        <v>516</v>
      </c>
      <c r="AF180" s="6" t="s">
        <v>42</v>
      </c>
      <c r="AG180" s="6">
        <v>231</v>
      </c>
      <c r="AH180" s="6">
        <v>4138557</v>
      </c>
      <c r="AI180" s="6" t="s">
        <v>211</v>
      </c>
      <c r="AJ180" s="57">
        <f t="shared" si="30"/>
        <v>0</v>
      </c>
      <c r="AK180" s="89">
        <f t="shared" si="31"/>
        <v>0.47262731481481479</v>
      </c>
      <c r="AL180" s="90" t="e">
        <f>VLOOKUP(AG180,#REF!,2,FALSE)</f>
        <v>#REF!</v>
      </c>
      <c r="AM180" s="90" t="e">
        <f>VLOOKUP(AG180,#REF!,3,FALSE)</f>
        <v>#REF!</v>
      </c>
      <c r="AN180" s="89" t="e">
        <f t="shared" ca="1" si="32"/>
        <v>#REF!</v>
      </c>
      <c r="AO180" s="89" t="e">
        <f t="shared" ca="1" si="33"/>
        <v>#REF!</v>
      </c>
      <c r="AP180" s="57" t="e">
        <f t="shared" ca="1" si="38"/>
        <v>#REF!</v>
      </c>
      <c r="AQ180" s="32" t="e">
        <f>VLOOKUP(U180,#REF!,3,FALSE)</f>
        <v>#REF!</v>
      </c>
      <c r="AR180" s="57" t="e">
        <f t="shared" ca="1" si="34"/>
        <v>#REF!</v>
      </c>
      <c r="AS180" s="6" t="e">
        <f>VLOOKUP(V180,#REF!,3)</f>
        <v>#REF!</v>
      </c>
      <c r="AT180" s="6" t="e">
        <f>VLOOKUP(U180,#REF!,2)</f>
        <v>#REF!</v>
      </c>
      <c r="AU180" s="6" t="e">
        <f>VLOOKUP(V180,#REF!,2)</f>
        <v>#REF!</v>
      </c>
      <c r="AV180" s="6" t="str">
        <f t="shared" si="36"/>
        <v/>
      </c>
      <c r="AW180" s="6" t="str">
        <f t="shared" si="37"/>
        <v/>
      </c>
      <c r="AX180" s="6" t="e">
        <f>VLOOKUP(U180,#REF!,4)</f>
        <v>#REF!</v>
      </c>
      <c r="AY180" s="6" t="e">
        <f>VLOOKUP(V180,#REF!,4)</f>
        <v>#REF!</v>
      </c>
    </row>
    <row r="181" spans="1:151" s="6" customFormat="1">
      <c r="A181" s="1"/>
      <c r="B181" s="57" t="s">
        <v>539</v>
      </c>
      <c r="C181" s="57">
        <v>1</v>
      </c>
      <c r="D181" s="57" t="s">
        <v>535</v>
      </c>
      <c r="E181" s="57"/>
      <c r="F181" s="57"/>
      <c r="G181" s="57"/>
      <c r="H181" s="57"/>
      <c r="I181" s="57"/>
      <c r="J181" s="57"/>
      <c r="K181" s="57"/>
      <c r="L181" s="57"/>
      <c r="M181" s="57" t="str">
        <f t="shared" si="26"/>
        <v/>
      </c>
      <c r="N181" s="102">
        <v>177</v>
      </c>
      <c r="O181" s="1" t="s">
        <v>55</v>
      </c>
      <c r="P181" s="6">
        <v>3950.67</v>
      </c>
      <c r="Q181" s="6">
        <v>35.166429999999998</v>
      </c>
      <c r="R181" s="6">
        <v>-123.00038600000001</v>
      </c>
      <c r="S181" s="66">
        <v>40688.793067129627</v>
      </c>
      <c r="T181" s="67">
        <f t="shared" si="27"/>
        <v>40688.793067129627</v>
      </c>
      <c r="U181" s="6" t="str">
        <f t="shared" si="28"/>
        <v>May-11</v>
      </c>
      <c r="V181" s="6" t="str">
        <f t="shared" si="29"/>
        <v>2011</v>
      </c>
      <c r="W181" s="59" t="s">
        <v>25</v>
      </c>
      <c r="X181" s="59" t="s">
        <v>32</v>
      </c>
      <c r="Y181" s="59" t="s">
        <v>56</v>
      </c>
      <c r="Z181" s="46"/>
      <c r="AA181" s="46"/>
      <c r="AB181" s="46"/>
      <c r="AC181" s="46"/>
      <c r="AD181" s="6" t="s">
        <v>663</v>
      </c>
      <c r="AE181" s="6" t="s">
        <v>516</v>
      </c>
      <c r="AF181" s="6" t="s">
        <v>42</v>
      </c>
      <c r="AG181" s="6">
        <v>231</v>
      </c>
      <c r="AH181" s="6">
        <v>4138558</v>
      </c>
      <c r="AI181" s="6" t="s">
        <v>211</v>
      </c>
      <c r="AJ181" s="57">
        <f t="shared" si="30"/>
        <v>0</v>
      </c>
      <c r="AK181" s="89">
        <f t="shared" si="31"/>
        <v>0.47262731481481479</v>
      </c>
      <c r="AL181" s="90" t="e">
        <f>VLOOKUP(AG181,#REF!,2,FALSE)</f>
        <v>#REF!</v>
      </c>
      <c r="AM181" s="90" t="e">
        <f>VLOOKUP(AG181,#REF!,3,FALSE)</f>
        <v>#REF!</v>
      </c>
      <c r="AN181" s="89" t="e">
        <f t="shared" ca="1" si="32"/>
        <v>#REF!</v>
      </c>
      <c r="AO181" s="89" t="e">
        <f t="shared" ca="1" si="33"/>
        <v>#REF!</v>
      </c>
      <c r="AP181" s="57" t="e">
        <f t="shared" ca="1" si="38"/>
        <v>#REF!</v>
      </c>
      <c r="AQ181" s="32" t="e">
        <f>VLOOKUP(U181,#REF!,3,FALSE)</f>
        <v>#REF!</v>
      </c>
      <c r="AR181" s="57" t="e">
        <f t="shared" ca="1" si="34"/>
        <v>#REF!</v>
      </c>
      <c r="AS181" s="6" t="e">
        <f>VLOOKUP(V181,#REF!,3)</f>
        <v>#REF!</v>
      </c>
      <c r="AT181" s="6" t="e">
        <f>VLOOKUP(U181,#REF!,2)</f>
        <v>#REF!</v>
      </c>
      <c r="AU181" s="6" t="e">
        <f>VLOOKUP(V181,#REF!,2)</f>
        <v>#REF!</v>
      </c>
      <c r="AV181" s="6" t="str">
        <f t="shared" si="36"/>
        <v/>
      </c>
      <c r="AW181" s="6" t="str">
        <f t="shared" si="37"/>
        <v/>
      </c>
      <c r="AX181" s="6" t="e">
        <f>VLOOKUP(U181,#REF!,4)</f>
        <v>#REF!</v>
      </c>
      <c r="AY181" s="6" t="e">
        <f>VLOOKUP(V181,#REF!,4)</f>
        <v>#REF!</v>
      </c>
    </row>
    <row r="182" spans="1:151" s="6" customFormat="1">
      <c r="A182" s="1" t="s">
        <v>664</v>
      </c>
      <c r="B182" s="57" t="s">
        <v>539</v>
      </c>
      <c r="C182" s="57">
        <v>2</v>
      </c>
      <c r="D182" s="57" t="s">
        <v>535</v>
      </c>
      <c r="E182" s="57"/>
      <c r="F182" s="57"/>
      <c r="G182" s="57"/>
      <c r="H182" s="57"/>
      <c r="I182" s="57"/>
      <c r="J182" s="57"/>
      <c r="K182" s="57"/>
      <c r="L182" s="57"/>
      <c r="M182" s="57" t="str">
        <f t="shared" si="26"/>
        <v/>
      </c>
      <c r="N182" s="102">
        <v>177</v>
      </c>
      <c r="O182" s="1" t="s">
        <v>27</v>
      </c>
      <c r="P182" s="6">
        <v>3950.67</v>
      </c>
      <c r="Q182" s="6">
        <v>35.166429999999998</v>
      </c>
      <c r="R182" s="6">
        <v>-123.00038600000001</v>
      </c>
      <c r="S182" s="66">
        <v>40688.793067129627</v>
      </c>
      <c r="T182" s="67">
        <f t="shared" si="27"/>
        <v>40688.793067129627</v>
      </c>
      <c r="U182" s="6" t="str">
        <f t="shared" si="28"/>
        <v>May-11</v>
      </c>
      <c r="V182" s="6" t="str">
        <f t="shared" si="29"/>
        <v>2011</v>
      </c>
      <c r="W182" s="59" t="s">
        <v>25</v>
      </c>
      <c r="X182" s="59" t="s">
        <v>27</v>
      </c>
      <c r="Y182" s="46"/>
      <c r="Z182" s="46"/>
      <c r="AA182" s="46"/>
      <c r="AB182" s="46"/>
      <c r="AC182" s="46"/>
      <c r="AD182" s="6" t="s">
        <v>663</v>
      </c>
      <c r="AE182" s="6" t="s">
        <v>516</v>
      </c>
      <c r="AF182" s="6" t="s">
        <v>42</v>
      </c>
      <c r="AG182" s="6">
        <v>231</v>
      </c>
      <c r="AH182" s="6">
        <v>4138558</v>
      </c>
      <c r="AI182" s="6" t="s">
        <v>211</v>
      </c>
      <c r="AJ182" s="57">
        <f t="shared" si="30"/>
        <v>0</v>
      </c>
      <c r="AK182" s="89">
        <f t="shared" si="31"/>
        <v>0.47262731481481479</v>
      </c>
      <c r="AL182" s="90" t="e">
        <f>VLOOKUP(AG182,#REF!,2,FALSE)</f>
        <v>#REF!</v>
      </c>
      <c r="AM182" s="90" t="e">
        <f>VLOOKUP(AG182,#REF!,3,FALSE)</f>
        <v>#REF!</v>
      </c>
      <c r="AN182" s="89" t="e">
        <f t="shared" ca="1" si="32"/>
        <v>#REF!</v>
      </c>
      <c r="AO182" s="89" t="e">
        <f t="shared" ca="1" si="33"/>
        <v>#REF!</v>
      </c>
      <c r="AP182" s="57" t="e">
        <f t="shared" ca="1" si="38"/>
        <v>#REF!</v>
      </c>
      <c r="AQ182" s="32" t="e">
        <f>VLOOKUP(U182,#REF!,3,FALSE)</f>
        <v>#REF!</v>
      </c>
      <c r="AR182" s="57" t="e">
        <f t="shared" ca="1" si="34"/>
        <v>#REF!</v>
      </c>
      <c r="AS182" s="6" t="e">
        <f>VLOOKUP(V182,#REF!,3)</f>
        <v>#REF!</v>
      </c>
      <c r="AT182" s="6" t="e">
        <f>VLOOKUP(U182,#REF!,2)</f>
        <v>#REF!</v>
      </c>
      <c r="AU182" s="6" t="e">
        <f>VLOOKUP(V182,#REF!,2)</f>
        <v>#REF!</v>
      </c>
      <c r="AV182" s="6" t="str">
        <f t="shared" si="36"/>
        <v/>
      </c>
      <c r="AW182" s="6" t="str">
        <f t="shared" si="37"/>
        <v/>
      </c>
      <c r="AX182" s="6" t="e">
        <f>VLOOKUP(U182,#REF!,4)</f>
        <v>#REF!</v>
      </c>
      <c r="AY182" s="6" t="e">
        <f>VLOOKUP(V182,#REF!,4)</f>
        <v>#REF!</v>
      </c>
    </row>
    <row r="183" spans="1:151" s="6" customFormat="1">
      <c r="A183" s="1" t="s">
        <v>662</v>
      </c>
      <c r="B183" s="57" t="s">
        <v>540</v>
      </c>
      <c r="C183" s="57">
        <v>3</v>
      </c>
      <c r="D183" s="57" t="s">
        <v>535</v>
      </c>
      <c r="E183" s="57"/>
      <c r="F183" s="57"/>
      <c r="G183" s="57"/>
      <c r="H183" s="57"/>
      <c r="I183" s="57"/>
      <c r="J183" s="57"/>
      <c r="K183" s="57"/>
      <c r="L183" s="57"/>
      <c r="M183" s="57" t="str">
        <f t="shared" si="26"/>
        <v/>
      </c>
      <c r="N183" s="102">
        <v>177</v>
      </c>
      <c r="O183" s="1" t="s">
        <v>73</v>
      </c>
      <c r="P183" s="6">
        <v>3950.67</v>
      </c>
      <c r="Q183" s="6">
        <v>35.166429999999998</v>
      </c>
      <c r="R183" s="6">
        <v>-123.00038600000001</v>
      </c>
      <c r="S183" s="66">
        <v>40688.793067129627</v>
      </c>
      <c r="T183" s="67">
        <f t="shared" si="27"/>
        <v>40688.793067129627</v>
      </c>
      <c r="U183" s="6" t="str">
        <f t="shared" si="28"/>
        <v>May-11</v>
      </c>
      <c r="V183" s="6" t="str">
        <f t="shared" si="29"/>
        <v>2011</v>
      </c>
      <c r="W183" s="59" t="s">
        <v>25</v>
      </c>
      <c r="X183" s="59" t="s">
        <v>27</v>
      </c>
      <c r="Y183" s="59" t="s">
        <v>74</v>
      </c>
      <c r="Z183" s="59" t="s">
        <v>76</v>
      </c>
      <c r="AA183" s="59" t="s">
        <v>75</v>
      </c>
      <c r="AB183" s="59"/>
      <c r="AC183" s="59" t="s">
        <v>73</v>
      </c>
      <c r="AD183" s="6" t="s">
        <v>663</v>
      </c>
      <c r="AE183" s="6" t="s">
        <v>516</v>
      </c>
      <c r="AF183" s="6" t="s">
        <v>42</v>
      </c>
      <c r="AG183" s="6">
        <v>231</v>
      </c>
      <c r="AH183" s="6">
        <v>4138559</v>
      </c>
      <c r="AI183" s="6" t="s">
        <v>211</v>
      </c>
      <c r="AJ183" s="57">
        <f t="shared" si="30"/>
        <v>0</v>
      </c>
      <c r="AK183" s="89">
        <f t="shared" si="31"/>
        <v>0.47262731481481479</v>
      </c>
      <c r="AL183" s="90" t="e">
        <f>VLOOKUP(AG183,#REF!,2,FALSE)</f>
        <v>#REF!</v>
      </c>
      <c r="AM183" s="90" t="e">
        <f>VLOOKUP(AG183,#REF!,3,FALSE)</f>
        <v>#REF!</v>
      </c>
      <c r="AN183" s="89" t="e">
        <f t="shared" ca="1" si="32"/>
        <v>#REF!</v>
      </c>
      <c r="AO183" s="89" t="e">
        <f t="shared" ca="1" si="33"/>
        <v>#REF!</v>
      </c>
      <c r="AP183" s="57" t="e">
        <f t="shared" ca="1" si="38"/>
        <v>#REF!</v>
      </c>
      <c r="AQ183" s="32" t="e">
        <f>VLOOKUP(U183,#REF!,3,FALSE)</f>
        <v>#REF!</v>
      </c>
      <c r="AR183" s="57" t="e">
        <f t="shared" ca="1" si="34"/>
        <v>#REF!</v>
      </c>
      <c r="AS183" s="6" t="e">
        <f>VLOOKUP(V183,#REF!,3)</f>
        <v>#REF!</v>
      </c>
      <c r="AT183" s="6" t="e">
        <f>VLOOKUP(U183,#REF!,2)</f>
        <v>#REF!</v>
      </c>
      <c r="AU183" s="6" t="e">
        <f>VLOOKUP(V183,#REF!,2)</f>
        <v>#REF!</v>
      </c>
      <c r="AV183" s="6" t="str">
        <f t="shared" si="36"/>
        <v/>
      </c>
      <c r="AW183" s="6" t="str">
        <f t="shared" si="37"/>
        <v/>
      </c>
      <c r="AX183" s="6" t="e">
        <f>VLOOKUP(U183,#REF!,4)</f>
        <v>#REF!</v>
      </c>
      <c r="AY183" s="6" t="e">
        <f>VLOOKUP(V183,#REF!,4)</f>
        <v>#REF!</v>
      </c>
    </row>
    <row r="184" spans="1:151" s="6" customFormat="1">
      <c r="A184" s="37" t="s">
        <v>665</v>
      </c>
      <c r="B184" s="103"/>
      <c r="C184" s="103">
        <v>1</v>
      </c>
      <c r="D184" s="103"/>
      <c r="E184" s="103" t="s">
        <v>531</v>
      </c>
      <c r="F184" s="103" t="s">
        <v>534</v>
      </c>
      <c r="G184" s="103" t="s">
        <v>531</v>
      </c>
      <c r="H184" s="103">
        <v>0</v>
      </c>
      <c r="I184" s="103" t="s">
        <v>533</v>
      </c>
      <c r="J184" s="103" t="s">
        <v>534</v>
      </c>
      <c r="K184" s="103">
        <v>11</v>
      </c>
      <c r="L184" s="104">
        <v>0.14744812282453129</v>
      </c>
      <c r="M184" s="68">
        <f t="shared" si="26"/>
        <v>0.27626133779514883</v>
      </c>
      <c r="N184" s="103">
        <v>177</v>
      </c>
      <c r="O184" s="37" t="s">
        <v>77</v>
      </c>
      <c r="P184" s="104">
        <v>3950.67</v>
      </c>
      <c r="Q184" s="104">
        <v>35.166429999999998</v>
      </c>
      <c r="R184" s="104">
        <v>-123.00038600000001</v>
      </c>
      <c r="S184" s="69">
        <v>40688.793067129627</v>
      </c>
      <c r="T184" s="70">
        <f t="shared" si="27"/>
        <v>40688.793067129627</v>
      </c>
      <c r="U184" s="4" t="str">
        <f t="shared" si="28"/>
        <v>May-11</v>
      </c>
      <c r="V184" s="4" t="str">
        <f t="shared" si="29"/>
        <v>2011</v>
      </c>
      <c r="W184" s="60" t="s">
        <v>25</v>
      </c>
      <c r="X184" s="60" t="s">
        <v>65</v>
      </c>
      <c r="Y184" s="60" t="s">
        <v>64</v>
      </c>
      <c r="Z184" s="60" t="s">
        <v>79</v>
      </c>
      <c r="AA184" s="60" t="s">
        <v>78</v>
      </c>
      <c r="AB184" s="60" t="s">
        <v>77</v>
      </c>
      <c r="AC184" s="105"/>
      <c r="AD184" s="104" t="s">
        <v>663</v>
      </c>
      <c r="AE184" s="104" t="s">
        <v>516</v>
      </c>
      <c r="AF184" s="104" t="s">
        <v>42</v>
      </c>
      <c r="AG184" s="104">
        <v>231</v>
      </c>
      <c r="AH184" s="104">
        <v>4138393</v>
      </c>
      <c r="AI184" s="104" t="s">
        <v>211</v>
      </c>
      <c r="AJ184" s="68">
        <f t="shared" si="30"/>
        <v>1</v>
      </c>
      <c r="AK184" s="100">
        <f t="shared" si="31"/>
        <v>0.47262731481481479</v>
      </c>
      <c r="AL184" s="101" t="e">
        <f>VLOOKUP(AG184,#REF!,2,FALSE)</f>
        <v>#REF!</v>
      </c>
      <c r="AM184" s="101" t="e">
        <f>VLOOKUP(AG184,#REF!,3,FALSE)</f>
        <v>#REF!</v>
      </c>
      <c r="AN184" s="100" t="e">
        <f t="shared" ca="1" si="32"/>
        <v>#REF!</v>
      </c>
      <c r="AO184" s="100" t="e">
        <f t="shared" ca="1" si="33"/>
        <v>#REF!</v>
      </c>
      <c r="AP184" s="68" t="e">
        <f t="shared" ca="1" si="38"/>
        <v>#REF!</v>
      </c>
      <c r="AQ184" s="36" t="e">
        <f>VLOOKUP(U184,#REF!,3,FALSE)</f>
        <v>#REF!</v>
      </c>
      <c r="AR184" s="68" t="e">
        <f t="shared" ca="1" si="34"/>
        <v>#REF!</v>
      </c>
      <c r="AS184" s="6" t="e">
        <f>VLOOKUP(V184,#REF!,3)</f>
        <v>#REF!</v>
      </c>
      <c r="AT184" s="6" t="e">
        <f>VLOOKUP(U184,#REF!,2)</f>
        <v>#REF!</v>
      </c>
      <c r="AU184" s="6" t="e">
        <f>VLOOKUP(V184,#REF!,2)</f>
        <v>#REF!</v>
      </c>
      <c r="AV184" s="6" t="e">
        <f t="shared" si="36"/>
        <v>#REF!</v>
      </c>
      <c r="AW184" s="6" t="e">
        <f t="shared" si="37"/>
        <v>#REF!</v>
      </c>
      <c r="AX184" s="6" t="e">
        <f>VLOOKUP(U184,#REF!,4)</f>
        <v>#REF!</v>
      </c>
      <c r="AY184" s="6" t="e">
        <f>VLOOKUP(V184,#REF!,4)</f>
        <v>#REF!</v>
      </c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</row>
    <row r="185" spans="1:151" s="6" customFormat="1">
      <c r="A185" s="1" t="s">
        <v>19</v>
      </c>
      <c r="B185" s="57" t="s">
        <v>539</v>
      </c>
      <c r="C185" s="57">
        <v>1</v>
      </c>
      <c r="D185" s="57" t="s">
        <v>535</v>
      </c>
      <c r="E185" s="57"/>
      <c r="F185" s="57"/>
      <c r="G185" s="57"/>
      <c r="H185" s="57"/>
      <c r="I185" s="57"/>
      <c r="J185" s="57"/>
      <c r="K185" s="57"/>
      <c r="L185" s="57"/>
      <c r="M185" s="57" t="str">
        <f t="shared" si="26"/>
        <v/>
      </c>
      <c r="N185" s="102">
        <v>177</v>
      </c>
      <c r="O185" s="1" t="s">
        <v>97</v>
      </c>
      <c r="P185" s="6">
        <v>3950.67</v>
      </c>
      <c r="Q185" s="6">
        <v>35.166429999999998</v>
      </c>
      <c r="R185" s="6">
        <v>-123.00038600000001</v>
      </c>
      <c r="S185" s="66">
        <v>40688.793067129627</v>
      </c>
      <c r="T185" s="67">
        <f t="shared" si="27"/>
        <v>40688.793067129627</v>
      </c>
      <c r="U185" s="6" t="str">
        <f t="shared" si="28"/>
        <v>May-11</v>
      </c>
      <c r="V185" s="6" t="str">
        <f t="shared" si="29"/>
        <v>2011</v>
      </c>
      <c r="W185" s="61" t="s">
        <v>25</v>
      </c>
      <c r="X185" s="61" t="s">
        <v>28</v>
      </c>
      <c r="Y185" s="46"/>
      <c r="Z185" s="46"/>
      <c r="AA185" s="46"/>
      <c r="AB185" s="46"/>
      <c r="AC185" s="46"/>
      <c r="AD185" s="6" t="s">
        <v>667</v>
      </c>
      <c r="AE185" s="6" t="s">
        <v>516</v>
      </c>
      <c r="AF185" s="6" t="s">
        <v>42</v>
      </c>
      <c r="AG185" s="6">
        <v>231</v>
      </c>
      <c r="AH185" s="6">
        <v>4138560</v>
      </c>
      <c r="AI185" s="6" t="s">
        <v>211</v>
      </c>
      <c r="AJ185" s="57">
        <f t="shared" si="30"/>
        <v>0</v>
      </c>
      <c r="AK185" s="89">
        <f t="shared" si="31"/>
        <v>0.47265046296296293</v>
      </c>
      <c r="AL185" s="90" t="e">
        <f>VLOOKUP(AG185,#REF!,2,FALSE)</f>
        <v>#REF!</v>
      </c>
      <c r="AM185" s="90" t="e">
        <f>VLOOKUP(AG185,#REF!,3,FALSE)</f>
        <v>#REF!</v>
      </c>
      <c r="AN185" s="89" t="e">
        <f t="shared" ca="1" si="32"/>
        <v>#REF!</v>
      </c>
      <c r="AO185" s="89" t="e">
        <f t="shared" ca="1" si="33"/>
        <v>#REF!</v>
      </c>
      <c r="AP185" s="57" t="e">
        <f t="shared" ca="1" si="38"/>
        <v>#REF!</v>
      </c>
      <c r="AQ185" s="32" t="e">
        <f>VLOOKUP(U185,#REF!,3,FALSE)</f>
        <v>#REF!</v>
      </c>
      <c r="AR185" s="57" t="e">
        <f t="shared" ca="1" si="34"/>
        <v>#REF!</v>
      </c>
      <c r="AS185" s="6" t="e">
        <f>VLOOKUP(V185,#REF!,3)</f>
        <v>#REF!</v>
      </c>
      <c r="AT185" s="6" t="e">
        <f>VLOOKUP(U185,#REF!,2)</f>
        <v>#REF!</v>
      </c>
      <c r="AU185" s="6" t="e">
        <f>VLOOKUP(V185,#REF!,2)</f>
        <v>#REF!</v>
      </c>
      <c r="AV185" s="6" t="str">
        <f t="shared" si="36"/>
        <v/>
      </c>
      <c r="AW185" s="6" t="str">
        <f t="shared" si="37"/>
        <v/>
      </c>
      <c r="AX185" s="6" t="e">
        <f>VLOOKUP(U185,#REF!,4)</f>
        <v>#REF!</v>
      </c>
      <c r="AY185" s="6" t="e">
        <f>VLOOKUP(V185,#REF!,4)</f>
        <v>#REF!</v>
      </c>
    </row>
    <row r="186" spans="1:151" s="6" customFormat="1">
      <c r="A186" s="37" t="s">
        <v>666</v>
      </c>
      <c r="B186" s="103"/>
      <c r="C186" s="103">
        <v>1</v>
      </c>
      <c r="D186" s="103"/>
      <c r="E186" s="103" t="s">
        <v>531</v>
      </c>
      <c r="F186" s="103" t="s">
        <v>534</v>
      </c>
      <c r="G186" s="103" t="s">
        <v>531</v>
      </c>
      <c r="H186" s="103">
        <v>0</v>
      </c>
      <c r="I186" s="103" t="s">
        <v>533</v>
      </c>
      <c r="J186" s="103" t="s">
        <v>534</v>
      </c>
      <c r="K186" s="103">
        <v>11</v>
      </c>
      <c r="L186" s="104">
        <v>0.12881321497061754</v>
      </c>
      <c r="M186" s="68">
        <f t="shared" si="26"/>
        <v>0.27626133779514883</v>
      </c>
      <c r="N186" s="103">
        <v>177</v>
      </c>
      <c r="O186" s="37" t="s">
        <v>77</v>
      </c>
      <c r="P186" s="104">
        <v>3950.67</v>
      </c>
      <c r="Q186" s="104">
        <v>35.166429999999998</v>
      </c>
      <c r="R186" s="104">
        <v>-123.00038600000001</v>
      </c>
      <c r="S186" s="69">
        <v>40688.793067129627</v>
      </c>
      <c r="T186" s="70">
        <f t="shared" si="27"/>
        <v>40688.793067129627</v>
      </c>
      <c r="U186" s="4" t="str">
        <f t="shared" si="28"/>
        <v>May-11</v>
      </c>
      <c r="V186" s="4" t="str">
        <f t="shared" si="29"/>
        <v>2011</v>
      </c>
      <c r="W186" s="60" t="s">
        <v>25</v>
      </c>
      <c r="X186" s="60" t="s">
        <v>65</v>
      </c>
      <c r="Y186" s="60" t="s">
        <v>64</v>
      </c>
      <c r="Z186" s="60" t="s">
        <v>79</v>
      </c>
      <c r="AA186" s="60" t="s">
        <v>78</v>
      </c>
      <c r="AB186" s="60" t="s">
        <v>77</v>
      </c>
      <c r="AC186" s="105"/>
      <c r="AD186" s="104" t="s">
        <v>667</v>
      </c>
      <c r="AE186" s="104" t="s">
        <v>516</v>
      </c>
      <c r="AF186" s="104" t="s">
        <v>42</v>
      </c>
      <c r="AG186" s="104">
        <v>231</v>
      </c>
      <c r="AH186" s="104">
        <v>4138394</v>
      </c>
      <c r="AI186" s="104" t="s">
        <v>211</v>
      </c>
      <c r="AJ186" s="68">
        <f t="shared" si="30"/>
        <v>1</v>
      </c>
      <c r="AK186" s="100">
        <f t="shared" si="31"/>
        <v>0.47265046296296293</v>
      </c>
      <c r="AL186" s="101" t="e">
        <f>VLOOKUP(AG186,#REF!,2,FALSE)</f>
        <v>#REF!</v>
      </c>
      <c r="AM186" s="101" t="e">
        <f>VLOOKUP(AG186,#REF!,3,FALSE)</f>
        <v>#REF!</v>
      </c>
      <c r="AN186" s="100" t="e">
        <f t="shared" ca="1" si="32"/>
        <v>#REF!</v>
      </c>
      <c r="AO186" s="100" t="e">
        <f t="shared" ca="1" si="33"/>
        <v>#REF!</v>
      </c>
      <c r="AP186" s="68" t="e">
        <f t="shared" ca="1" si="38"/>
        <v>#REF!</v>
      </c>
      <c r="AQ186" s="36" t="e">
        <f>VLOOKUP(U186,#REF!,3,FALSE)</f>
        <v>#REF!</v>
      </c>
      <c r="AR186" s="68" t="e">
        <f t="shared" ca="1" si="34"/>
        <v>#REF!</v>
      </c>
      <c r="AS186" s="6" t="e">
        <f>VLOOKUP(V186,#REF!,3)</f>
        <v>#REF!</v>
      </c>
      <c r="AT186" s="6" t="e">
        <f>VLOOKUP(U186,#REF!,2)</f>
        <v>#REF!</v>
      </c>
      <c r="AU186" s="6" t="e">
        <f>VLOOKUP(V186,#REF!,2)</f>
        <v>#REF!</v>
      </c>
      <c r="AV186" s="6" t="e">
        <f t="shared" si="36"/>
        <v>#REF!</v>
      </c>
      <c r="AW186" s="6" t="e">
        <f t="shared" si="37"/>
        <v>#REF!</v>
      </c>
      <c r="AX186" s="6" t="e">
        <f>VLOOKUP(U186,#REF!,4)</f>
        <v>#REF!</v>
      </c>
      <c r="AY186" s="6" t="e">
        <f>VLOOKUP(V186,#REF!,4)</f>
        <v>#REF!</v>
      </c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</row>
    <row r="187" spans="1:151" s="6" customFormat="1">
      <c r="A187" s="1" t="s">
        <v>19</v>
      </c>
      <c r="B187" s="57" t="s">
        <v>539</v>
      </c>
      <c r="C187" s="57">
        <v>1</v>
      </c>
      <c r="D187" s="57" t="s">
        <v>535</v>
      </c>
      <c r="E187" s="57"/>
      <c r="F187" s="57"/>
      <c r="G187" s="57"/>
      <c r="H187" s="57"/>
      <c r="I187" s="57"/>
      <c r="J187" s="57"/>
      <c r="K187" s="57"/>
      <c r="L187" s="57"/>
      <c r="M187" s="57" t="str">
        <f t="shared" si="26"/>
        <v/>
      </c>
      <c r="N187" s="102">
        <v>176</v>
      </c>
      <c r="O187" s="1" t="s">
        <v>47</v>
      </c>
      <c r="P187" s="6">
        <v>3950.62</v>
      </c>
      <c r="Q187" s="6">
        <v>35.166429999999998</v>
      </c>
      <c r="R187" s="6">
        <v>-123.000372</v>
      </c>
      <c r="S187" s="66">
        <v>40688.793171296296</v>
      </c>
      <c r="T187" s="67">
        <f t="shared" si="27"/>
        <v>40688.793171296296</v>
      </c>
      <c r="U187" s="6" t="str">
        <f t="shared" si="28"/>
        <v>May-11</v>
      </c>
      <c r="V187" s="6" t="str">
        <f t="shared" si="29"/>
        <v>2011</v>
      </c>
      <c r="W187" s="10" t="s">
        <v>25</v>
      </c>
      <c r="X187" s="10" t="s">
        <v>27</v>
      </c>
      <c r="Y187" s="10" t="s">
        <v>22</v>
      </c>
      <c r="Z187" s="10" t="s">
        <v>44</v>
      </c>
      <c r="AA187" s="10" t="s">
        <v>48</v>
      </c>
      <c r="AB187" s="10" t="s">
        <v>49</v>
      </c>
      <c r="AC187" s="46" t="s">
        <v>47</v>
      </c>
      <c r="AD187" s="6" t="s">
        <v>658</v>
      </c>
      <c r="AE187" s="6" t="s">
        <v>516</v>
      </c>
      <c r="AF187" s="6" t="s">
        <v>42</v>
      </c>
      <c r="AG187" s="6">
        <v>231</v>
      </c>
      <c r="AH187" s="6">
        <v>4138555</v>
      </c>
      <c r="AI187" s="6" t="s">
        <v>211</v>
      </c>
      <c r="AJ187" s="57">
        <f t="shared" si="30"/>
        <v>0</v>
      </c>
      <c r="AK187" s="89">
        <f t="shared" si="31"/>
        <v>0.47260416666666666</v>
      </c>
      <c r="AL187" s="90" t="e">
        <f>VLOOKUP(AG187,#REF!,2,FALSE)</f>
        <v>#REF!</v>
      </c>
      <c r="AM187" s="90" t="e">
        <f>VLOOKUP(AG187,#REF!,3,FALSE)</f>
        <v>#REF!</v>
      </c>
      <c r="AN187" s="89" t="e">
        <f t="shared" ca="1" si="32"/>
        <v>#REF!</v>
      </c>
      <c r="AO187" s="89" t="e">
        <f t="shared" ca="1" si="33"/>
        <v>#REF!</v>
      </c>
      <c r="AP187" s="57" t="e">
        <f t="shared" ca="1" si="38"/>
        <v>#REF!</v>
      </c>
      <c r="AQ187" s="32" t="e">
        <f>VLOOKUP(U187,#REF!,3,FALSE)</f>
        <v>#REF!</v>
      </c>
      <c r="AR187" s="57" t="e">
        <f t="shared" ca="1" si="34"/>
        <v>#REF!</v>
      </c>
      <c r="AS187" s="6" t="e">
        <f>VLOOKUP(V187,#REF!,3)</f>
        <v>#REF!</v>
      </c>
      <c r="AT187" s="6" t="e">
        <f>VLOOKUP(U187,#REF!,2)</f>
        <v>#REF!</v>
      </c>
      <c r="AU187" s="6" t="e">
        <f>VLOOKUP(V187,#REF!,2)</f>
        <v>#REF!</v>
      </c>
      <c r="AV187" s="6" t="str">
        <f t="shared" si="36"/>
        <v/>
      </c>
      <c r="AW187" s="6" t="str">
        <f t="shared" si="37"/>
        <v/>
      </c>
      <c r="AX187" s="6" t="e">
        <f>VLOOKUP(U187,#REF!,4)</f>
        <v>#REF!</v>
      </c>
      <c r="AY187" s="6" t="e">
        <f>VLOOKUP(V187,#REF!,4)</f>
        <v>#REF!</v>
      </c>
    </row>
    <row r="188" spans="1:151" s="6" customFormat="1">
      <c r="A188" s="1" t="s">
        <v>660</v>
      </c>
      <c r="B188" s="57" t="s">
        <v>539</v>
      </c>
      <c r="C188" s="57">
        <v>1</v>
      </c>
      <c r="D188" s="57" t="s">
        <v>535</v>
      </c>
      <c r="E188" s="57"/>
      <c r="F188" s="57"/>
      <c r="G188" s="57"/>
      <c r="H188" s="57"/>
      <c r="I188" s="57"/>
      <c r="J188" s="57"/>
      <c r="K188" s="57"/>
      <c r="L188" s="57"/>
      <c r="M188" s="57" t="str">
        <f t="shared" si="26"/>
        <v/>
      </c>
      <c r="N188" s="102">
        <v>176</v>
      </c>
      <c r="O188" s="1" t="s">
        <v>34</v>
      </c>
      <c r="P188" s="6">
        <v>3950.62</v>
      </c>
      <c r="Q188" s="6">
        <v>35.166429999999998</v>
      </c>
      <c r="R188" s="6">
        <v>-123.000372</v>
      </c>
      <c r="S188" s="66">
        <v>40688.793171296296</v>
      </c>
      <c r="T188" s="67">
        <f t="shared" si="27"/>
        <v>40688.793171296296</v>
      </c>
      <c r="U188" s="6" t="str">
        <f t="shared" si="28"/>
        <v>May-11</v>
      </c>
      <c r="V188" s="6" t="str">
        <f t="shared" si="29"/>
        <v>2011</v>
      </c>
      <c r="W188" s="10" t="s">
        <v>25</v>
      </c>
      <c r="X188" s="10" t="s">
        <v>33</v>
      </c>
      <c r="Y188" s="10" t="s">
        <v>35</v>
      </c>
      <c r="Z188" s="10" t="s">
        <v>38</v>
      </c>
      <c r="AA188" s="10" t="s">
        <v>36</v>
      </c>
      <c r="AB188" s="10" t="s">
        <v>37</v>
      </c>
      <c r="AC188" s="10" t="s">
        <v>34</v>
      </c>
      <c r="AD188" s="6" t="s">
        <v>658</v>
      </c>
      <c r="AE188" s="6" t="s">
        <v>516</v>
      </c>
      <c r="AF188" s="6" t="s">
        <v>42</v>
      </c>
      <c r="AG188" s="6">
        <v>231</v>
      </c>
      <c r="AH188" s="6">
        <v>4138554</v>
      </c>
      <c r="AI188" s="6" t="s">
        <v>211</v>
      </c>
      <c r="AJ188" s="57">
        <f t="shared" si="30"/>
        <v>0</v>
      </c>
      <c r="AK188" s="89">
        <f t="shared" si="31"/>
        <v>0.47260416666666666</v>
      </c>
      <c r="AL188" s="90" t="e">
        <f>VLOOKUP(AG188,#REF!,2,FALSE)</f>
        <v>#REF!</v>
      </c>
      <c r="AM188" s="90" t="e">
        <f>VLOOKUP(AG188,#REF!,3,FALSE)</f>
        <v>#REF!</v>
      </c>
      <c r="AN188" s="89" t="e">
        <f t="shared" ca="1" si="32"/>
        <v>#REF!</v>
      </c>
      <c r="AO188" s="89" t="e">
        <f t="shared" ca="1" si="33"/>
        <v>#REF!</v>
      </c>
      <c r="AP188" s="57" t="e">
        <f t="shared" ca="1" si="38"/>
        <v>#REF!</v>
      </c>
      <c r="AQ188" s="32" t="e">
        <f>VLOOKUP(U188,#REF!,3,FALSE)</f>
        <v>#REF!</v>
      </c>
      <c r="AR188" s="57" t="e">
        <f t="shared" ca="1" si="34"/>
        <v>#REF!</v>
      </c>
      <c r="AS188" s="6" t="e">
        <f>VLOOKUP(V188,#REF!,3)</f>
        <v>#REF!</v>
      </c>
      <c r="AT188" s="6" t="e">
        <f>VLOOKUP(U188,#REF!,2)</f>
        <v>#REF!</v>
      </c>
      <c r="AU188" s="6" t="e">
        <f>VLOOKUP(V188,#REF!,2)</f>
        <v>#REF!</v>
      </c>
      <c r="AV188" s="6" t="str">
        <f t="shared" si="36"/>
        <v/>
      </c>
      <c r="AW188" s="6" t="str">
        <f t="shared" si="37"/>
        <v/>
      </c>
      <c r="AX188" s="6" t="e">
        <f>VLOOKUP(U188,#REF!,4)</f>
        <v>#REF!</v>
      </c>
      <c r="AY188" s="6" t="e">
        <f>VLOOKUP(V188,#REF!,4)</f>
        <v>#REF!</v>
      </c>
    </row>
    <row r="189" spans="1:151" s="6" customFormat="1">
      <c r="A189" s="1" t="s">
        <v>19</v>
      </c>
      <c r="B189" s="57" t="s">
        <v>539</v>
      </c>
      <c r="C189" s="57">
        <v>1</v>
      </c>
      <c r="D189" s="57" t="s">
        <v>535</v>
      </c>
      <c r="E189" s="57"/>
      <c r="F189" s="57"/>
      <c r="G189" s="57"/>
      <c r="H189" s="57"/>
      <c r="I189" s="57"/>
      <c r="J189" s="57"/>
      <c r="K189" s="57"/>
      <c r="L189" s="57"/>
      <c r="M189" s="57" t="str">
        <f t="shared" si="26"/>
        <v/>
      </c>
      <c r="N189" s="102">
        <v>176</v>
      </c>
      <c r="O189" s="1" t="s">
        <v>55</v>
      </c>
      <c r="P189" s="6">
        <v>3950.62</v>
      </c>
      <c r="Q189" s="6">
        <v>35.166429999999998</v>
      </c>
      <c r="R189" s="6">
        <v>-123.000372</v>
      </c>
      <c r="S189" s="66">
        <v>40688.793171296296</v>
      </c>
      <c r="T189" s="67">
        <f t="shared" si="27"/>
        <v>40688.793171296296</v>
      </c>
      <c r="U189" s="6" t="str">
        <f t="shared" si="28"/>
        <v>May-11</v>
      </c>
      <c r="V189" s="6" t="str">
        <f t="shared" si="29"/>
        <v>2011</v>
      </c>
      <c r="W189" s="59" t="s">
        <v>25</v>
      </c>
      <c r="X189" s="59" t="s">
        <v>32</v>
      </c>
      <c r="Y189" s="59" t="s">
        <v>56</v>
      </c>
      <c r="Z189" s="46"/>
      <c r="AA189" s="46"/>
      <c r="AB189" s="46"/>
      <c r="AC189" s="46"/>
      <c r="AD189" s="6" t="s">
        <v>658</v>
      </c>
      <c r="AE189" s="6" t="s">
        <v>516</v>
      </c>
      <c r="AF189" s="6" t="s">
        <v>42</v>
      </c>
      <c r="AG189" s="6">
        <v>231</v>
      </c>
      <c r="AH189" s="6">
        <v>4138556</v>
      </c>
      <c r="AI189" s="6" t="s">
        <v>211</v>
      </c>
      <c r="AJ189" s="57">
        <f t="shared" si="30"/>
        <v>0</v>
      </c>
      <c r="AK189" s="89">
        <f t="shared" si="31"/>
        <v>0.47260416666666666</v>
      </c>
      <c r="AL189" s="90" t="e">
        <f>VLOOKUP(AG189,#REF!,2,FALSE)</f>
        <v>#REF!</v>
      </c>
      <c r="AM189" s="90" t="e">
        <f>VLOOKUP(AG189,#REF!,3,FALSE)</f>
        <v>#REF!</v>
      </c>
      <c r="AN189" s="89" t="e">
        <f t="shared" ca="1" si="32"/>
        <v>#REF!</v>
      </c>
      <c r="AO189" s="89" t="e">
        <f t="shared" ca="1" si="33"/>
        <v>#REF!</v>
      </c>
      <c r="AP189" s="57" t="e">
        <f t="shared" ca="1" si="38"/>
        <v>#REF!</v>
      </c>
      <c r="AQ189" s="32" t="e">
        <f>VLOOKUP(U189,#REF!,3,FALSE)</f>
        <v>#REF!</v>
      </c>
      <c r="AR189" s="57" t="e">
        <f t="shared" ca="1" si="34"/>
        <v>#REF!</v>
      </c>
      <c r="AS189" s="6" t="e">
        <f>VLOOKUP(V189,#REF!,3)</f>
        <v>#REF!</v>
      </c>
      <c r="AT189" s="6" t="e">
        <f>VLOOKUP(U189,#REF!,2)</f>
        <v>#REF!</v>
      </c>
      <c r="AU189" s="6" t="e">
        <f>VLOOKUP(V189,#REF!,2)</f>
        <v>#REF!</v>
      </c>
      <c r="AV189" s="6" t="str">
        <f t="shared" si="36"/>
        <v/>
      </c>
      <c r="AW189" s="6" t="str">
        <f t="shared" si="37"/>
        <v/>
      </c>
      <c r="AX189" s="6" t="e">
        <f>VLOOKUP(U189,#REF!,4)</f>
        <v>#REF!</v>
      </c>
      <c r="AY189" s="6" t="e">
        <f>VLOOKUP(V189,#REF!,4)</f>
        <v>#REF!</v>
      </c>
    </row>
    <row r="190" spans="1:151" s="6" customFormat="1">
      <c r="A190" s="1" t="s">
        <v>659</v>
      </c>
      <c r="B190" s="57" t="s">
        <v>541</v>
      </c>
      <c r="C190" s="57">
        <v>2</v>
      </c>
      <c r="D190" s="107" t="s">
        <v>543</v>
      </c>
      <c r="E190" s="57"/>
      <c r="F190" s="57"/>
      <c r="G190" s="57"/>
      <c r="H190" s="57"/>
      <c r="I190" s="57"/>
      <c r="J190" s="57"/>
      <c r="K190" s="57"/>
      <c r="L190" s="57"/>
      <c r="M190" s="57" t="str">
        <f t="shared" si="26"/>
        <v/>
      </c>
      <c r="N190" s="102">
        <v>176</v>
      </c>
      <c r="O190" s="1" t="s">
        <v>73</v>
      </c>
      <c r="P190" s="6">
        <v>3950.62</v>
      </c>
      <c r="Q190" s="6">
        <v>35.166429999999998</v>
      </c>
      <c r="R190" s="6">
        <v>-123.000372</v>
      </c>
      <c r="S190" s="66">
        <v>40688.793171296296</v>
      </c>
      <c r="T190" s="67">
        <f t="shared" si="27"/>
        <v>40688.793171296296</v>
      </c>
      <c r="U190" s="6" t="str">
        <f t="shared" si="28"/>
        <v>May-11</v>
      </c>
      <c r="V190" s="6" t="str">
        <f t="shared" si="29"/>
        <v>2011</v>
      </c>
      <c r="W190" s="59" t="s">
        <v>25</v>
      </c>
      <c r="X190" s="59" t="s">
        <v>27</v>
      </c>
      <c r="Y190" s="59" t="s">
        <v>74</v>
      </c>
      <c r="Z190" s="59" t="s">
        <v>76</v>
      </c>
      <c r="AA190" s="59" t="s">
        <v>75</v>
      </c>
      <c r="AB190" s="59"/>
      <c r="AC190" s="59" t="s">
        <v>73</v>
      </c>
      <c r="AD190" s="6" t="s">
        <v>658</v>
      </c>
      <c r="AE190" s="6" t="s">
        <v>516</v>
      </c>
      <c r="AF190" s="6" t="s">
        <v>42</v>
      </c>
      <c r="AG190" s="6">
        <v>231</v>
      </c>
      <c r="AH190" s="6">
        <v>4138554</v>
      </c>
      <c r="AI190" s="6" t="s">
        <v>211</v>
      </c>
      <c r="AJ190" s="57">
        <f t="shared" si="30"/>
        <v>0</v>
      </c>
      <c r="AK190" s="89">
        <f t="shared" si="31"/>
        <v>0.47260416666666666</v>
      </c>
      <c r="AL190" s="90" t="e">
        <f>VLOOKUP(AG190,#REF!,2,FALSE)</f>
        <v>#REF!</v>
      </c>
      <c r="AM190" s="90" t="e">
        <f>VLOOKUP(AG190,#REF!,3,FALSE)</f>
        <v>#REF!</v>
      </c>
      <c r="AN190" s="89" t="e">
        <f t="shared" ca="1" si="32"/>
        <v>#REF!</v>
      </c>
      <c r="AO190" s="89" t="e">
        <f t="shared" ca="1" si="33"/>
        <v>#REF!</v>
      </c>
      <c r="AP190" s="57" t="e">
        <f t="shared" ca="1" si="38"/>
        <v>#REF!</v>
      </c>
      <c r="AQ190" s="32" t="e">
        <f>VLOOKUP(U190,#REF!,3,FALSE)</f>
        <v>#REF!</v>
      </c>
      <c r="AR190" s="57" t="e">
        <f t="shared" ca="1" si="34"/>
        <v>#REF!</v>
      </c>
      <c r="AS190" s="6" t="e">
        <f>VLOOKUP(V190,#REF!,3)</f>
        <v>#REF!</v>
      </c>
      <c r="AT190" s="6" t="e">
        <f>VLOOKUP(U190,#REF!,2)</f>
        <v>#REF!</v>
      </c>
      <c r="AU190" s="6" t="e">
        <f>VLOOKUP(V190,#REF!,2)</f>
        <v>#REF!</v>
      </c>
      <c r="AV190" s="6" t="str">
        <f t="shared" si="36"/>
        <v/>
      </c>
      <c r="AW190" s="6" t="str">
        <f t="shared" si="37"/>
        <v/>
      </c>
      <c r="AX190" s="6" t="e">
        <f>VLOOKUP(U190,#REF!,4)</f>
        <v>#REF!</v>
      </c>
      <c r="AY190" s="6" t="e">
        <f>VLOOKUP(V190,#REF!,4)</f>
        <v>#REF!</v>
      </c>
    </row>
    <row r="191" spans="1:151" s="6" customFormat="1">
      <c r="A191" s="37" t="s">
        <v>661</v>
      </c>
      <c r="B191" s="103"/>
      <c r="C191" s="103">
        <v>1</v>
      </c>
      <c r="D191" s="103"/>
      <c r="E191" s="103" t="s">
        <v>534</v>
      </c>
      <c r="F191" s="103" t="s">
        <v>534</v>
      </c>
      <c r="G191" s="103" t="s">
        <v>534</v>
      </c>
      <c r="H191" s="103">
        <v>0</v>
      </c>
      <c r="I191" s="103" t="s">
        <v>532</v>
      </c>
      <c r="J191" s="103" t="s">
        <v>534</v>
      </c>
      <c r="K191" s="103">
        <v>0</v>
      </c>
      <c r="L191" s="104">
        <v>4.359240394017503E-2</v>
      </c>
      <c r="M191" s="68">
        <f t="shared" si="26"/>
        <v>4.359240394017503E-2</v>
      </c>
      <c r="N191" s="103">
        <v>176</v>
      </c>
      <c r="O191" s="37" t="s">
        <v>77</v>
      </c>
      <c r="P191" s="104">
        <v>3950.62</v>
      </c>
      <c r="Q191" s="104">
        <v>35.166429999999998</v>
      </c>
      <c r="R191" s="104">
        <v>-123.000372</v>
      </c>
      <c r="S191" s="69">
        <v>40688.793171296296</v>
      </c>
      <c r="T191" s="70">
        <f t="shared" si="27"/>
        <v>40688.793171296296</v>
      </c>
      <c r="U191" s="4" t="str">
        <f t="shared" si="28"/>
        <v>May-11</v>
      </c>
      <c r="V191" s="4" t="str">
        <f t="shared" si="29"/>
        <v>2011</v>
      </c>
      <c r="W191" s="60" t="s">
        <v>25</v>
      </c>
      <c r="X191" s="60" t="s">
        <v>65</v>
      </c>
      <c r="Y191" s="60" t="s">
        <v>64</v>
      </c>
      <c r="Z191" s="60" t="s">
        <v>79</v>
      </c>
      <c r="AA191" s="60" t="s">
        <v>78</v>
      </c>
      <c r="AB191" s="60" t="s">
        <v>77</v>
      </c>
      <c r="AC191" s="105"/>
      <c r="AD191" s="104" t="s">
        <v>658</v>
      </c>
      <c r="AE191" s="104" t="s">
        <v>516</v>
      </c>
      <c r="AF191" s="104" t="s">
        <v>42</v>
      </c>
      <c r="AG191" s="104">
        <v>231</v>
      </c>
      <c r="AH191" s="104">
        <v>4138392</v>
      </c>
      <c r="AI191" s="104" t="s">
        <v>211</v>
      </c>
      <c r="AJ191" s="68">
        <f t="shared" si="30"/>
        <v>1</v>
      </c>
      <c r="AK191" s="100">
        <f t="shared" si="31"/>
        <v>0.47260416666666666</v>
      </c>
      <c r="AL191" s="101" t="e">
        <f>VLOOKUP(AG191,#REF!,2,FALSE)</f>
        <v>#REF!</v>
      </c>
      <c r="AM191" s="101" t="e">
        <f>VLOOKUP(AG191,#REF!,3,FALSE)</f>
        <v>#REF!</v>
      </c>
      <c r="AN191" s="100" t="e">
        <f t="shared" ca="1" si="32"/>
        <v>#REF!</v>
      </c>
      <c r="AO191" s="100" t="e">
        <f t="shared" ca="1" si="33"/>
        <v>#REF!</v>
      </c>
      <c r="AP191" s="68" t="e">
        <f t="shared" ca="1" si="38"/>
        <v>#REF!</v>
      </c>
      <c r="AQ191" s="36" t="e">
        <f>VLOOKUP(U191,#REF!,3,FALSE)</f>
        <v>#REF!</v>
      </c>
      <c r="AR191" s="68" t="e">
        <f t="shared" ca="1" si="34"/>
        <v>#REF!</v>
      </c>
      <c r="AS191" s="6" t="e">
        <f>VLOOKUP(V191,#REF!,3)</f>
        <v>#REF!</v>
      </c>
      <c r="AT191" s="6" t="e">
        <f>VLOOKUP(U191,#REF!,2)</f>
        <v>#REF!</v>
      </c>
      <c r="AU191" s="6" t="e">
        <f>VLOOKUP(V191,#REF!,2)</f>
        <v>#REF!</v>
      </c>
      <c r="AV191" s="6" t="e">
        <f t="shared" si="36"/>
        <v>#REF!</v>
      </c>
      <c r="AW191" s="6" t="e">
        <f t="shared" si="37"/>
        <v>#REF!</v>
      </c>
      <c r="AX191" s="6" t="e">
        <f>VLOOKUP(U191,#REF!,4)</f>
        <v>#REF!</v>
      </c>
      <c r="AY191" s="6" t="e">
        <f>VLOOKUP(V191,#REF!,4)</f>
        <v>#REF!</v>
      </c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</row>
    <row r="192" spans="1:151" s="6" customFormat="1">
      <c r="A192" s="1" t="s">
        <v>148</v>
      </c>
      <c r="B192" s="57" t="s">
        <v>539</v>
      </c>
      <c r="C192" s="57">
        <v>4</v>
      </c>
      <c r="D192" s="57" t="s">
        <v>535</v>
      </c>
      <c r="E192" s="57"/>
      <c r="F192" s="57"/>
      <c r="G192" s="57"/>
      <c r="H192" s="57"/>
      <c r="I192" s="57"/>
      <c r="J192" s="57"/>
      <c r="K192" s="57"/>
      <c r="L192" s="57"/>
      <c r="M192" s="57" t="str">
        <f t="shared" si="26"/>
        <v/>
      </c>
      <c r="N192" s="57">
        <v>180</v>
      </c>
      <c r="O192" s="1" t="s">
        <v>55</v>
      </c>
      <c r="P192" s="6">
        <v>3950.19</v>
      </c>
      <c r="Q192" s="6">
        <v>35.166443000000001</v>
      </c>
      <c r="R192" s="6">
        <v>-123.000013</v>
      </c>
      <c r="S192" s="66">
        <v>40688.796157407407</v>
      </c>
      <c r="T192" s="67">
        <f t="shared" si="27"/>
        <v>40688.796157407407</v>
      </c>
      <c r="U192" s="6" t="str">
        <f t="shared" si="28"/>
        <v>May-11</v>
      </c>
      <c r="V192" s="6" t="str">
        <f t="shared" si="29"/>
        <v>2011</v>
      </c>
      <c r="W192" s="59" t="s">
        <v>25</v>
      </c>
      <c r="X192" s="59" t="s">
        <v>32</v>
      </c>
      <c r="Y192" s="59" t="s">
        <v>56</v>
      </c>
      <c r="Z192" s="46"/>
      <c r="AA192" s="46"/>
      <c r="AB192" s="46"/>
      <c r="AC192" s="46"/>
      <c r="AD192" s="6" t="s">
        <v>680</v>
      </c>
      <c r="AE192" s="6" t="s">
        <v>516</v>
      </c>
      <c r="AF192" s="6" t="s">
        <v>42</v>
      </c>
      <c r="AG192" s="6">
        <v>231</v>
      </c>
      <c r="AH192" s="6">
        <v>4138574</v>
      </c>
      <c r="AI192" s="6" t="s">
        <v>211</v>
      </c>
      <c r="AJ192" s="57">
        <f t="shared" si="30"/>
        <v>0</v>
      </c>
      <c r="AK192" s="89">
        <f t="shared" si="31"/>
        <v>0.49743055555555554</v>
      </c>
      <c r="AL192" s="90" t="e">
        <f>VLOOKUP(AG192,#REF!,2,FALSE)</f>
        <v>#REF!</v>
      </c>
      <c r="AM192" s="90" t="e">
        <f>VLOOKUP(AG192,#REF!,3,FALSE)</f>
        <v>#REF!</v>
      </c>
      <c r="AN192" s="89" t="e">
        <f t="shared" ca="1" si="32"/>
        <v>#REF!</v>
      </c>
      <c r="AO192" s="89" t="e">
        <f t="shared" ca="1" si="33"/>
        <v>#REF!</v>
      </c>
      <c r="AP192" s="57" t="e">
        <f t="shared" ca="1" si="38"/>
        <v>#REF!</v>
      </c>
      <c r="AQ192" s="32" t="e">
        <f>VLOOKUP(U192,#REF!,3,FALSE)</f>
        <v>#REF!</v>
      </c>
      <c r="AR192" s="57" t="e">
        <f t="shared" ca="1" si="34"/>
        <v>#REF!</v>
      </c>
      <c r="AS192" s="6" t="e">
        <f>VLOOKUP(V192,#REF!,3)</f>
        <v>#REF!</v>
      </c>
      <c r="AT192" s="6" t="e">
        <f>VLOOKUP(U192,#REF!,2)</f>
        <v>#REF!</v>
      </c>
      <c r="AU192" s="6" t="e">
        <f>VLOOKUP(V192,#REF!,2)</f>
        <v>#REF!</v>
      </c>
      <c r="AV192" s="6" t="str">
        <f t="shared" si="36"/>
        <v/>
      </c>
      <c r="AW192" s="6" t="str">
        <f t="shared" si="37"/>
        <v/>
      </c>
      <c r="AX192" s="6" t="e">
        <f>VLOOKUP(U192,#REF!,4)</f>
        <v>#REF!</v>
      </c>
      <c r="AY192" s="6" t="e">
        <f>VLOOKUP(V192,#REF!,4)</f>
        <v>#REF!</v>
      </c>
    </row>
    <row r="193" spans="1:151" s="6" customFormat="1">
      <c r="A193" s="1" t="s">
        <v>102</v>
      </c>
      <c r="B193" s="57" t="s">
        <v>539</v>
      </c>
      <c r="C193" s="57">
        <v>1</v>
      </c>
      <c r="D193" s="57" t="s">
        <v>535</v>
      </c>
      <c r="E193" s="57"/>
      <c r="F193" s="57"/>
      <c r="G193" s="57"/>
      <c r="H193" s="57"/>
      <c r="I193" s="57"/>
      <c r="J193" s="57"/>
      <c r="K193" s="57"/>
      <c r="L193" s="57"/>
      <c r="M193" s="57" t="str">
        <f t="shared" si="26"/>
        <v/>
      </c>
      <c r="N193" s="57">
        <v>180</v>
      </c>
      <c r="O193" s="1" t="s">
        <v>27</v>
      </c>
      <c r="P193" s="6">
        <v>3950.19</v>
      </c>
      <c r="Q193" s="6">
        <v>35.166443000000001</v>
      </c>
      <c r="R193" s="6">
        <v>-123.000013</v>
      </c>
      <c r="S193" s="66">
        <v>40688.796157407407</v>
      </c>
      <c r="T193" s="67">
        <f t="shared" si="27"/>
        <v>40688.796157407407</v>
      </c>
      <c r="U193" s="6" t="str">
        <f t="shared" si="28"/>
        <v>May-11</v>
      </c>
      <c r="V193" s="6" t="str">
        <f t="shared" si="29"/>
        <v>2011</v>
      </c>
      <c r="W193" s="59" t="s">
        <v>25</v>
      </c>
      <c r="X193" s="59" t="s">
        <v>27</v>
      </c>
      <c r="Y193" s="46"/>
      <c r="Z193" s="46"/>
      <c r="AA193" s="46"/>
      <c r="AB193" s="46"/>
      <c r="AC193" s="46"/>
      <c r="AD193" s="6" t="s">
        <v>680</v>
      </c>
      <c r="AE193" s="6" t="s">
        <v>516</v>
      </c>
      <c r="AF193" s="6" t="s">
        <v>42</v>
      </c>
      <c r="AG193" s="6">
        <v>231</v>
      </c>
      <c r="AH193" s="6">
        <v>4138572</v>
      </c>
      <c r="AI193" s="6" t="s">
        <v>211</v>
      </c>
      <c r="AJ193" s="57">
        <f t="shared" si="30"/>
        <v>0</v>
      </c>
      <c r="AK193" s="89">
        <f t="shared" si="31"/>
        <v>0.49743055555555554</v>
      </c>
      <c r="AL193" s="90" t="e">
        <f>VLOOKUP(AG193,#REF!,2,FALSE)</f>
        <v>#REF!</v>
      </c>
      <c r="AM193" s="90" t="e">
        <f>VLOOKUP(AG193,#REF!,3,FALSE)</f>
        <v>#REF!</v>
      </c>
      <c r="AN193" s="89" t="e">
        <f t="shared" ca="1" si="32"/>
        <v>#REF!</v>
      </c>
      <c r="AO193" s="89" t="e">
        <f t="shared" ca="1" si="33"/>
        <v>#REF!</v>
      </c>
      <c r="AP193" s="57" t="e">
        <f t="shared" ca="1" si="38"/>
        <v>#REF!</v>
      </c>
      <c r="AQ193" s="32" t="e">
        <f>VLOOKUP(U193,#REF!,3,FALSE)</f>
        <v>#REF!</v>
      </c>
      <c r="AR193" s="57" t="e">
        <f t="shared" ca="1" si="34"/>
        <v>#REF!</v>
      </c>
      <c r="AS193" s="6" t="e">
        <f>VLOOKUP(V193,#REF!,3)</f>
        <v>#REF!</v>
      </c>
      <c r="AT193" s="6" t="e">
        <f>VLOOKUP(U193,#REF!,2)</f>
        <v>#REF!</v>
      </c>
      <c r="AU193" s="6" t="e">
        <f>VLOOKUP(V193,#REF!,2)</f>
        <v>#REF!</v>
      </c>
      <c r="AV193" s="6" t="str">
        <f t="shared" si="36"/>
        <v/>
      </c>
      <c r="AW193" s="6" t="str">
        <f t="shared" si="37"/>
        <v/>
      </c>
      <c r="AX193" s="6" t="e">
        <f>VLOOKUP(U193,#REF!,4)</f>
        <v>#REF!</v>
      </c>
      <c r="AY193" s="6" t="e">
        <f>VLOOKUP(V193,#REF!,4)</f>
        <v>#REF!</v>
      </c>
    </row>
    <row r="194" spans="1:151" s="6" customFormat="1">
      <c r="A194" s="1" t="s">
        <v>679</v>
      </c>
      <c r="B194" s="57" t="s">
        <v>540</v>
      </c>
      <c r="C194" s="57">
        <v>6</v>
      </c>
      <c r="D194" s="57" t="s">
        <v>535</v>
      </c>
      <c r="E194" s="57"/>
      <c r="F194" s="57"/>
      <c r="G194" s="57"/>
      <c r="H194" s="57"/>
      <c r="I194" s="57"/>
      <c r="J194" s="57"/>
      <c r="K194" s="57"/>
      <c r="L194" s="57"/>
      <c r="M194" s="57" t="str">
        <f t="shared" ref="M194:M257" si="39">IF(L194&lt;&gt;"",SUMIFS(L:L,N:N,N194),"")</f>
        <v/>
      </c>
      <c r="N194" s="57">
        <v>180</v>
      </c>
      <c r="O194" s="1" t="s">
        <v>73</v>
      </c>
      <c r="P194" s="6">
        <v>3950.19</v>
      </c>
      <c r="Q194" s="6">
        <v>35.166443000000001</v>
      </c>
      <c r="R194" s="6">
        <v>-123.000013</v>
      </c>
      <c r="S194" s="66">
        <v>40688.796157407407</v>
      </c>
      <c r="T194" s="67">
        <f t="shared" ref="T194:T257" si="40">S194</f>
        <v>40688.796157407407</v>
      </c>
      <c r="U194" s="6" t="str">
        <f t="shared" ref="U194:U257" si="41">TEXT(T194,"mmm-yy")</f>
        <v>May-11</v>
      </c>
      <c r="V194" s="6" t="str">
        <f t="shared" ref="V194:V257" si="42">TEXT(T194,"yyyy")</f>
        <v>2011</v>
      </c>
      <c r="W194" s="59" t="s">
        <v>25</v>
      </c>
      <c r="X194" s="59" t="s">
        <v>27</v>
      </c>
      <c r="Y194" s="59" t="s">
        <v>74</v>
      </c>
      <c r="Z194" s="59" t="s">
        <v>76</v>
      </c>
      <c r="AA194" s="59" t="s">
        <v>75</v>
      </c>
      <c r="AB194" s="59"/>
      <c r="AC194" s="59" t="s">
        <v>73</v>
      </c>
      <c r="AD194" s="6" t="s">
        <v>680</v>
      </c>
      <c r="AE194" s="6" t="s">
        <v>516</v>
      </c>
      <c r="AF194" s="6" t="s">
        <v>42</v>
      </c>
      <c r="AG194" s="6">
        <v>231</v>
      </c>
      <c r="AH194" s="6">
        <v>4138571</v>
      </c>
      <c r="AI194" s="6" t="s">
        <v>211</v>
      </c>
      <c r="AJ194" s="57">
        <f t="shared" ref="AJ194:AJ257" si="43">IF(M194="",0,1)</f>
        <v>0</v>
      </c>
      <c r="AK194" s="89">
        <f t="shared" ref="AK194:AK257" si="44">LEFT(AD194,8)*1</f>
        <v>0.49743055555555554</v>
      </c>
      <c r="AL194" s="90" t="e">
        <f>VLOOKUP(AG194,#REF!,2,FALSE)</f>
        <v>#REF!</v>
      </c>
      <c r="AM194" s="90" t="e">
        <f>VLOOKUP(AG194,#REF!,3,FALSE)</f>
        <v>#REF!</v>
      </c>
      <c r="AN194" s="89" t="e">
        <f t="shared" ref="AN194:AN257" ca="1" si="45">VLOOKUP(AK194,INDIRECT("BibliTrans!$AH$"&amp;AL194&amp;":$AL$"&amp;AM194),1,TRUE)</f>
        <v>#REF!</v>
      </c>
      <c r="AO194" s="89" t="e">
        <f t="shared" ref="AO194:AO257" ca="1" si="46">VLOOKUP(AN194,INDIRECT("BibliTrans!$AH$"&amp;AL194&amp;":$AL$"&amp;AM194),2,FALSE)</f>
        <v>#REF!</v>
      </c>
      <c r="AP194" s="57" t="e">
        <f t="shared" ca="1" si="38"/>
        <v>#REF!</v>
      </c>
      <c r="AQ194" s="32" t="e">
        <f>VLOOKUP(U194,#REF!,3,FALSE)</f>
        <v>#REF!</v>
      </c>
      <c r="AR194" s="57" t="e">
        <f t="shared" ref="AR194:AR257" ca="1" si="47">IF(AP194&lt;&gt;AP193,1,0)</f>
        <v>#REF!</v>
      </c>
      <c r="AS194" s="6" t="e">
        <f>VLOOKUP(V194,#REF!,3)</f>
        <v>#REF!</v>
      </c>
      <c r="AT194" s="6" t="e">
        <f>VLOOKUP(U194,#REF!,2)</f>
        <v>#REF!</v>
      </c>
      <c r="AU194" s="6" t="e">
        <f>VLOOKUP(V194,#REF!,2)</f>
        <v>#REF!</v>
      </c>
      <c r="AV194" s="6" t="str">
        <f t="shared" si="36"/>
        <v/>
      </c>
      <c r="AW194" s="6" t="str">
        <f t="shared" si="37"/>
        <v/>
      </c>
      <c r="AX194" s="6" t="e">
        <f>VLOOKUP(U194,#REF!,4)</f>
        <v>#REF!</v>
      </c>
      <c r="AY194" s="6" t="e">
        <f>VLOOKUP(V194,#REF!,4)</f>
        <v>#REF!</v>
      </c>
    </row>
    <row r="195" spans="1:151" s="6" customFormat="1">
      <c r="A195" s="37" t="s">
        <v>681</v>
      </c>
      <c r="B195" s="103"/>
      <c r="C195" s="103">
        <v>1</v>
      </c>
      <c r="D195" s="103"/>
      <c r="E195" s="103" t="s">
        <v>531</v>
      </c>
      <c r="F195" s="103" t="s">
        <v>531</v>
      </c>
      <c r="G195" s="103" t="s">
        <v>534</v>
      </c>
      <c r="H195" s="103">
        <v>0</v>
      </c>
      <c r="I195" s="103" t="s">
        <v>532</v>
      </c>
      <c r="J195" s="103" t="s">
        <v>531</v>
      </c>
      <c r="K195" s="103">
        <v>13</v>
      </c>
      <c r="L195" s="104">
        <v>2.4191934720421464E-2</v>
      </c>
      <c r="M195" s="68">
        <f t="shared" si="39"/>
        <v>0.16323977499356615</v>
      </c>
      <c r="N195" s="103">
        <v>180</v>
      </c>
      <c r="O195" s="37" t="s">
        <v>77</v>
      </c>
      <c r="P195" s="104">
        <v>3950.19</v>
      </c>
      <c r="Q195" s="104">
        <v>35.166443000000001</v>
      </c>
      <c r="R195" s="104">
        <v>-123.000013</v>
      </c>
      <c r="S195" s="69">
        <v>40688.796157407407</v>
      </c>
      <c r="T195" s="70">
        <f t="shared" si="40"/>
        <v>40688.796157407407</v>
      </c>
      <c r="U195" s="4" t="str">
        <f t="shared" si="41"/>
        <v>May-11</v>
      </c>
      <c r="V195" s="4" t="str">
        <f t="shared" si="42"/>
        <v>2011</v>
      </c>
      <c r="W195" s="60" t="s">
        <v>25</v>
      </c>
      <c r="X195" s="60" t="s">
        <v>65</v>
      </c>
      <c r="Y195" s="60" t="s">
        <v>64</v>
      </c>
      <c r="Z195" s="60" t="s">
        <v>79</v>
      </c>
      <c r="AA195" s="60" t="s">
        <v>78</v>
      </c>
      <c r="AB195" s="60" t="s">
        <v>77</v>
      </c>
      <c r="AC195" s="105"/>
      <c r="AD195" s="104" t="s">
        <v>680</v>
      </c>
      <c r="AE195" s="104" t="s">
        <v>516</v>
      </c>
      <c r="AF195" s="104" t="s">
        <v>42</v>
      </c>
      <c r="AG195" s="104">
        <v>231</v>
      </c>
      <c r="AH195" s="104">
        <v>4138399</v>
      </c>
      <c r="AI195" s="104" t="s">
        <v>211</v>
      </c>
      <c r="AJ195" s="68">
        <f t="shared" si="43"/>
        <v>1</v>
      </c>
      <c r="AK195" s="100">
        <f t="shared" si="44"/>
        <v>0.49743055555555554</v>
      </c>
      <c r="AL195" s="101" t="e">
        <f>VLOOKUP(AG195,#REF!,2,FALSE)</f>
        <v>#REF!</v>
      </c>
      <c r="AM195" s="101" t="e">
        <f>VLOOKUP(AG195,#REF!,3,FALSE)</f>
        <v>#REF!</v>
      </c>
      <c r="AN195" s="100" t="e">
        <f t="shared" ca="1" si="45"/>
        <v>#REF!</v>
      </c>
      <c r="AO195" s="100" t="e">
        <f t="shared" ca="1" si="46"/>
        <v>#REF!</v>
      </c>
      <c r="AP195" s="68" t="e">
        <f t="shared" ref="AP195:AP226" ca="1" si="48">IF(AND(AK195&gt;=AN195,AK195&lt;=AO195),VLOOKUP(AK195,INDIRECT("BibliTrans!$AH$"&amp;AL195&amp;":$AJ$"&amp;AM195),3,TRUE),#N/A)</f>
        <v>#REF!</v>
      </c>
      <c r="AQ195" s="36" t="e">
        <f>VLOOKUP(U195,#REF!,3,FALSE)</f>
        <v>#REF!</v>
      </c>
      <c r="AR195" s="68" t="e">
        <f t="shared" ca="1" si="47"/>
        <v>#REF!</v>
      </c>
      <c r="AS195" s="6" t="e">
        <f>VLOOKUP(V195,#REF!,3)</f>
        <v>#REF!</v>
      </c>
      <c r="AT195" s="6" t="e">
        <f>VLOOKUP(U195,#REF!,2)</f>
        <v>#REF!</v>
      </c>
      <c r="AU195" s="6" t="e">
        <f>VLOOKUP(V195,#REF!,2)</f>
        <v>#REF!</v>
      </c>
      <c r="AV195" s="6" t="e">
        <f t="shared" ref="AV195:AV258" si="49">IF(M195&lt;&gt;"",M195/AT195,"")</f>
        <v>#REF!</v>
      </c>
      <c r="AW195" s="6" t="e">
        <f t="shared" ref="AW195:AW258" si="50">IF(M195&lt;&gt;"",M195/AU195,"")</f>
        <v>#REF!</v>
      </c>
      <c r="AX195" s="6" t="e">
        <f>VLOOKUP(U195,#REF!,4)</f>
        <v>#REF!</v>
      </c>
      <c r="AY195" s="6" t="e">
        <f>VLOOKUP(V195,#REF!,4)</f>
        <v>#REF!</v>
      </c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</row>
    <row r="196" spans="1:151" s="6" customFormat="1">
      <c r="A196" s="1" t="s">
        <v>19</v>
      </c>
      <c r="B196" s="57" t="s">
        <v>539</v>
      </c>
      <c r="C196" s="57">
        <v>1</v>
      </c>
      <c r="D196" s="57" t="s">
        <v>535</v>
      </c>
      <c r="E196" s="57"/>
      <c r="F196" s="57"/>
      <c r="G196" s="57"/>
      <c r="H196" s="57"/>
      <c r="I196" s="57"/>
      <c r="J196" s="57"/>
      <c r="K196" s="57"/>
      <c r="L196" s="57"/>
      <c r="M196" s="57" t="str">
        <f t="shared" si="39"/>
        <v/>
      </c>
      <c r="N196" s="57">
        <v>180</v>
      </c>
      <c r="O196" s="1" t="s">
        <v>210</v>
      </c>
      <c r="P196" s="6">
        <v>3950.19</v>
      </c>
      <c r="Q196" s="6">
        <v>35.166443000000001</v>
      </c>
      <c r="R196" s="6">
        <v>-123.000013</v>
      </c>
      <c r="S196" s="66">
        <v>40688.796157407407</v>
      </c>
      <c r="T196" s="67">
        <f t="shared" si="40"/>
        <v>40688.796157407407</v>
      </c>
      <c r="U196" s="6" t="str">
        <f t="shared" si="41"/>
        <v>May-11</v>
      </c>
      <c r="V196" s="6" t="str">
        <f t="shared" si="42"/>
        <v>2011</v>
      </c>
      <c r="W196" s="10" t="s">
        <v>25</v>
      </c>
      <c r="X196" s="10" t="s">
        <v>32</v>
      </c>
      <c r="Y196" s="10" t="s">
        <v>93</v>
      </c>
      <c r="Z196" s="10" t="s">
        <v>209</v>
      </c>
      <c r="AA196" s="10" t="s">
        <v>208</v>
      </c>
      <c r="AB196" s="46"/>
      <c r="AC196" s="1" t="s">
        <v>210</v>
      </c>
      <c r="AD196" s="6" t="s">
        <v>682</v>
      </c>
      <c r="AE196" s="6" t="s">
        <v>516</v>
      </c>
      <c r="AF196" s="6" t="s">
        <v>42</v>
      </c>
      <c r="AG196" s="6">
        <v>231</v>
      </c>
      <c r="AH196" s="6">
        <v>4138573</v>
      </c>
      <c r="AI196" s="6" t="s">
        <v>211</v>
      </c>
      <c r="AJ196" s="57">
        <f t="shared" si="43"/>
        <v>0</v>
      </c>
      <c r="AK196" s="89">
        <f t="shared" si="44"/>
        <v>0.49746527777777777</v>
      </c>
      <c r="AL196" s="90" t="e">
        <f>VLOOKUP(AG196,#REF!,2,FALSE)</f>
        <v>#REF!</v>
      </c>
      <c r="AM196" s="90" t="e">
        <f>VLOOKUP(AG196,#REF!,3,FALSE)</f>
        <v>#REF!</v>
      </c>
      <c r="AN196" s="89" t="e">
        <f t="shared" ca="1" si="45"/>
        <v>#REF!</v>
      </c>
      <c r="AO196" s="89" t="e">
        <f t="shared" ca="1" si="46"/>
        <v>#REF!</v>
      </c>
      <c r="AP196" s="57" t="e">
        <f t="shared" ca="1" si="48"/>
        <v>#REF!</v>
      </c>
      <c r="AQ196" s="32" t="e">
        <f>VLOOKUP(U196,#REF!,3,FALSE)</f>
        <v>#REF!</v>
      </c>
      <c r="AR196" s="57" t="e">
        <f t="shared" ca="1" si="47"/>
        <v>#REF!</v>
      </c>
      <c r="AS196" s="6" t="e">
        <f>VLOOKUP(V196,#REF!,3)</f>
        <v>#REF!</v>
      </c>
      <c r="AT196" s="6" t="e">
        <f>VLOOKUP(U196,#REF!,2)</f>
        <v>#REF!</v>
      </c>
      <c r="AU196" s="6" t="e">
        <f>VLOOKUP(V196,#REF!,2)</f>
        <v>#REF!</v>
      </c>
      <c r="AV196" s="6" t="str">
        <f t="shared" si="49"/>
        <v/>
      </c>
      <c r="AW196" s="6" t="str">
        <f t="shared" si="50"/>
        <v/>
      </c>
      <c r="AX196" s="6" t="e">
        <f>VLOOKUP(U196,#REF!,4)</f>
        <v>#REF!</v>
      </c>
      <c r="AY196" s="6" t="e">
        <f>VLOOKUP(V196,#REF!,4)</f>
        <v>#REF!</v>
      </c>
    </row>
    <row r="197" spans="1:151" s="6" customFormat="1">
      <c r="A197" s="37" t="s">
        <v>683</v>
      </c>
      <c r="B197" s="103"/>
      <c r="C197" s="103">
        <v>1</v>
      </c>
      <c r="D197" s="103"/>
      <c r="E197" s="103" t="s">
        <v>531</v>
      </c>
      <c r="F197" s="103" t="s">
        <v>531</v>
      </c>
      <c r="G197" s="103" t="s">
        <v>534</v>
      </c>
      <c r="H197" s="103">
        <v>0</v>
      </c>
      <c r="I197" s="103" t="s">
        <v>532</v>
      </c>
      <c r="J197" s="103" t="s">
        <v>531</v>
      </c>
      <c r="K197" s="103">
        <v>13</v>
      </c>
      <c r="L197" s="104">
        <v>9.8036260661673771E-2</v>
      </c>
      <c r="M197" s="68">
        <f t="shared" si="39"/>
        <v>0.16323977499356615</v>
      </c>
      <c r="N197" s="103">
        <v>180</v>
      </c>
      <c r="O197" s="37" t="s">
        <v>77</v>
      </c>
      <c r="P197" s="104">
        <v>3950.19</v>
      </c>
      <c r="Q197" s="104">
        <v>35.166443000000001</v>
      </c>
      <c r="R197" s="104">
        <v>-123.000013</v>
      </c>
      <c r="S197" s="69">
        <v>40688.796157407407</v>
      </c>
      <c r="T197" s="70">
        <f t="shared" si="40"/>
        <v>40688.796157407407</v>
      </c>
      <c r="U197" s="4" t="str">
        <f t="shared" si="41"/>
        <v>May-11</v>
      </c>
      <c r="V197" s="4" t="str">
        <f t="shared" si="42"/>
        <v>2011</v>
      </c>
      <c r="W197" s="60" t="s">
        <v>25</v>
      </c>
      <c r="X197" s="60" t="s">
        <v>65</v>
      </c>
      <c r="Y197" s="60" t="s">
        <v>64</v>
      </c>
      <c r="Z197" s="60" t="s">
        <v>79</v>
      </c>
      <c r="AA197" s="60" t="s">
        <v>78</v>
      </c>
      <c r="AB197" s="60" t="s">
        <v>77</v>
      </c>
      <c r="AC197" s="105"/>
      <c r="AD197" s="104" t="s">
        <v>682</v>
      </c>
      <c r="AE197" s="104" t="s">
        <v>516</v>
      </c>
      <c r="AF197" s="104" t="s">
        <v>42</v>
      </c>
      <c r="AG197" s="104">
        <v>231</v>
      </c>
      <c r="AH197" s="104">
        <v>4138400</v>
      </c>
      <c r="AI197" s="104" t="s">
        <v>211</v>
      </c>
      <c r="AJ197" s="68">
        <f t="shared" si="43"/>
        <v>1</v>
      </c>
      <c r="AK197" s="100">
        <f t="shared" si="44"/>
        <v>0.49746527777777777</v>
      </c>
      <c r="AL197" s="101" t="e">
        <f>VLOOKUP(AG197,#REF!,2,FALSE)</f>
        <v>#REF!</v>
      </c>
      <c r="AM197" s="101" t="e">
        <f>VLOOKUP(AG197,#REF!,3,FALSE)</f>
        <v>#REF!</v>
      </c>
      <c r="AN197" s="100" t="e">
        <f t="shared" ca="1" si="45"/>
        <v>#REF!</v>
      </c>
      <c r="AO197" s="100" t="e">
        <f t="shared" ca="1" si="46"/>
        <v>#REF!</v>
      </c>
      <c r="AP197" s="68" t="e">
        <f t="shared" ca="1" si="48"/>
        <v>#REF!</v>
      </c>
      <c r="AQ197" s="36" t="e">
        <f>VLOOKUP(U197,#REF!,3,FALSE)</f>
        <v>#REF!</v>
      </c>
      <c r="AR197" s="68" t="e">
        <f t="shared" ca="1" si="47"/>
        <v>#REF!</v>
      </c>
      <c r="AS197" s="6" t="e">
        <f>VLOOKUP(V197,#REF!,3)</f>
        <v>#REF!</v>
      </c>
      <c r="AT197" s="6" t="e">
        <f>VLOOKUP(U197,#REF!,2)</f>
        <v>#REF!</v>
      </c>
      <c r="AU197" s="6" t="e">
        <f>VLOOKUP(V197,#REF!,2)</f>
        <v>#REF!</v>
      </c>
      <c r="AV197" s="6" t="e">
        <f t="shared" si="49"/>
        <v>#REF!</v>
      </c>
      <c r="AW197" s="6" t="e">
        <f t="shared" si="50"/>
        <v>#REF!</v>
      </c>
      <c r="AX197" s="6" t="e">
        <f>VLOOKUP(U197,#REF!,4)</f>
        <v>#REF!</v>
      </c>
      <c r="AY197" s="6" t="e">
        <f>VLOOKUP(V197,#REF!,4)</f>
        <v>#REF!</v>
      </c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</row>
    <row r="198" spans="1:151" s="6" customFormat="1">
      <c r="A198" s="37" t="s">
        <v>684</v>
      </c>
      <c r="B198" s="103"/>
      <c r="C198" s="103">
        <v>1</v>
      </c>
      <c r="D198" s="103"/>
      <c r="E198" s="103" t="s">
        <v>531</v>
      </c>
      <c r="F198" s="103" t="s">
        <v>531</v>
      </c>
      <c r="G198" s="103" t="s">
        <v>534</v>
      </c>
      <c r="H198" s="103">
        <v>0</v>
      </c>
      <c r="I198" s="103" t="s">
        <v>532</v>
      </c>
      <c r="J198" s="103" t="s">
        <v>531</v>
      </c>
      <c r="K198" s="103">
        <v>13</v>
      </c>
      <c r="L198" s="104">
        <v>4.1011579611470929E-2</v>
      </c>
      <c r="M198" s="68">
        <f t="shared" si="39"/>
        <v>0.16323977499356615</v>
      </c>
      <c r="N198" s="103">
        <v>180</v>
      </c>
      <c r="O198" s="37" t="s">
        <v>77</v>
      </c>
      <c r="P198" s="104">
        <v>3950.19</v>
      </c>
      <c r="Q198" s="104">
        <v>35.166443000000001</v>
      </c>
      <c r="R198" s="104">
        <v>-123.000013</v>
      </c>
      <c r="S198" s="69">
        <v>40688.796157407407</v>
      </c>
      <c r="T198" s="70">
        <f t="shared" si="40"/>
        <v>40688.796157407407</v>
      </c>
      <c r="U198" s="4" t="str">
        <f t="shared" si="41"/>
        <v>May-11</v>
      </c>
      <c r="V198" s="4" t="str">
        <f t="shared" si="42"/>
        <v>2011</v>
      </c>
      <c r="W198" s="60" t="s">
        <v>25</v>
      </c>
      <c r="X198" s="60" t="s">
        <v>65</v>
      </c>
      <c r="Y198" s="60" t="s">
        <v>64</v>
      </c>
      <c r="Z198" s="60" t="s">
        <v>79</v>
      </c>
      <c r="AA198" s="60" t="s">
        <v>78</v>
      </c>
      <c r="AB198" s="60" t="s">
        <v>77</v>
      </c>
      <c r="AC198" s="105"/>
      <c r="AD198" s="104" t="s">
        <v>685</v>
      </c>
      <c r="AE198" s="104" t="s">
        <v>516</v>
      </c>
      <c r="AF198" s="104" t="s">
        <v>42</v>
      </c>
      <c r="AG198" s="104">
        <v>231</v>
      </c>
      <c r="AH198" s="104">
        <v>4138401</v>
      </c>
      <c r="AI198" s="104" t="s">
        <v>211</v>
      </c>
      <c r="AJ198" s="68">
        <f t="shared" si="43"/>
        <v>1</v>
      </c>
      <c r="AK198" s="100">
        <f t="shared" si="44"/>
        <v>0.49748842592592596</v>
      </c>
      <c r="AL198" s="101" t="e">
        <f>VLOOKUP(AG198,#REF!,2,FALSE)</f>
        <v>#REF!</v>
      </c>
      <c r="AM198" s="101" t="e">
        <f>VLOOKUP(AG198,#REF!,3,FALSE)</f>
        <v>#REF!</v>
      </c>
      <c r="AN198" s="100" t="e">
        <f t="shared" ca="1" si="45"/>
        <v>#REF!</v>
      </c>
      <c r="AO198" s="100" t="e">
        <f t="shared" ca="1" si="46"/>
        <v>#REF!</v>
      </c>
      <c r="AP198" s="68" t="e">
        <f t="shared" ca="1" si="48"/>
        <v>#REF!</v>
      </c>
      <c r="AQ198" s="36" t="e">
        <f>VLOOKUP(U198,#REF!,3,FALSE)</f>
        <v>#REF!</v>
      </c>
      <c r="AR198" s="68" t="e">
        <f t="shared" ca="1" si="47"/>
        <v>#REF!</v>
      </c>
      <c r="AS198" s="6" t="e">
        <f>VLOOKUP(V198,#REF!,3)</f>
        <v>#REF!</v>
      </c>
      <c r="AT198" s="6" t="e">
        <f>VLOOKUP(U198,#REF!,2)</f>
        <v>#REF!</v>
      </c>
      <c r="AU198" s="6" t="e">
        <f>VLOOKUP(V198,#REF!,2)</f>
        <v>#REF!</v>
      </c>
      <c r="AV198" s="6" t="e">
        <f t="shared" si="49"/>
        <v>#REF!</v>
      </c>
      <c r="AW198" s="6" t="e">
        <f t="shared" si="50"/>
        <v>#REF!</v>
      </c>
      <c r="AX198" s="6" t="e">
        <f>VLOOKUP(U198,#REF!,4)</f>
        <v>#REF!</v>
      </c>
      <c r="AY198" s="6" t="e">
        <f>VLOOKUP(V198,#REF!,4)</f>
        <v>#REF!</v>
      </c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</row>
    <row r="199" spans="1:151" s="6" customFormat="1">
      <c r="A199" s="37" t="s">
        <v>675</v>
      </c>
      <c r="B199" s="103"/>
      <c r="C199" s="103">
        <v>1</v>
      </c>
      <c r="D199" s="103"/>
      <c r="E199" s="103" t="s">
        <v>534</v>
      </c>
      <c r="F199" s="103" t="s">
        <v>534</v>
      </c>
      <c r="G199" s="103" t="s">
        <v>534</v>
      </c>
      <c r="H199" s="103">
        <v>1</v>
      </c>
      <c r="I199" s="103" t="s">
        <v>532</v>
      </c>
      <c r="J199" s="103" t="s">
        <v>534</v>
      </c>
      <c r="K199" s="103">
        <v>10</v>
      </c>
      <c r="L199" s="104">
        <v>5.9759305615617035E-2</v>
      </c>
      <c r="M199" s="68">
        <f t="shared" si="39"/>
        <v>0.1663875451700757</v>
      </c>
      <c r="N199" s="103">
        <v>178</v>
      </c>
      <c r="O199" s="37" t="s">
        <v>77</v>
      </c>
      <c r="P199" s="104">
        <v>3949.83</v>
      </c>
      <c r="Q199" s="104">
        <v>35.166432</v>
      </c>
      <c r="R199" s="104">
        <v>-122.99961500000001</v>
      </c>
      <c r="S199" s="69">
        <v>40688.799537037034</v>
      </c>
      <c r="T199" s="70">
        <f t="shared" si="40"/>
        <v>40688.799537037034</v>
      </c>
      <c r="U199" s="4" t="str">
        <f t="shared" si="41"/>
        <v>May-11</v>
      </c>
      <c r="V199" s="4" t="str">
        <f t="shared" si="42"/>
        <v>2011</v>
      </c>
      <c r="W199" s="60" t="s">
        <v>25</v>
      </c>
      <c r="X199" s="60" t="s">
        <v>65</v>
      </c>
      <c r="Y199" s="60" t="s">
        <v>64</v>
      </c>
      <c r="Z199" s="60" t="s">
        <v>79</v>
      </c>
      <c r="AA199" s="60" t="s">
        <v>78</v>
      </c>
      <c r="AB199" s="60" t="s">
        <v>77</v>
      </c>
      <c r="AC199" s="105"/>
      <c r="AD199" s="104" t="s">
        <v>676</v>
      </c>
      <c r="AE199" s="104" t="s">
        <v>516</v>
      </c>
      <c r="AF199" s="104" t="s">
        <v>42</v>
      </c>
      <c r="AG199" s="104">
        <v>231</v>
      </c>
      <c r="AH199" s="104">
        <v>4138390</v>
      </c>
      <c r="AI199" s="104" t="s">
        <v>211</v>
      </c>
      <c r="AJ199" s="68">
        <f t="shared" si="43"/>
        <v>1</v>
      </c>
      <c r="AK199" s="100">
        <f t="shared" si="44"/>
        <v>0.47907407407407404</v>
      </c>
      <c r="AL199" s="101" t="e">
        <f>VLOOKUP(AG199,#REF!,2,FALSE)</f>
        <v>#REF!</v>
      </c>
      <c r="AM199" s="101" t="e">
        <f>VLOOKUP(AG199,#REF!,3,FALSE)</f>
        <v>#REF!</v>
      </c>
      <c r="AN199" s="100" t="e">
        <f t="shared" ca="1" si="45"/>
        <v>#REF!</v>
      </c>
      <c r="AO199" s="100" t="e">
        <f t="shared" ca="1" si="46"/>
        <v>#REF!</v>
      </c>
      <c r="AP199" s="68" t="e">
        <f t="shared" ca="1" si="48"/>
        <v>#REF!</v>
      </c>
      <c r="AQ199" s="36" t="e">
        <f>VLOOKUP(U199,#REF!,3,FALSE)</f>
        <v>#REF!</v>
      </c>
      <c r="AR199" s="68" t="e">
        <f t="shared" ca="1" si="47"/>
        <v>#REF!</v>
      </c>
      <c r="AS199" s="6" t="e">
        <f>VLOOKUP(V199,#REF!,3)</f>
        <v>#REF!</v>
      </c>
      <c r="AT199" s="6" t="e">
        <f>VLOOKUP(U199,#REF!,2)</f>
        <v>#REF!</v>
      </c>
      <c r="AU199" s="6" t="e">
        <f>VLOOKUP(V199,#REF!,2)</f>
        <v>#REF!</v>
      </c>
      <c r="AV199" s="6" t="e">
        <f t="shared" si="49"/>
        <v>#REF!</v>
      </c>
      <c r="AW199" s="6" t="e">
        <f t="shared" si="50"/>
        <v>#REF!</v>
      </c>
      <c r="AX199" s="6" t="e">
        <f>VLOOKUP(U199,#REF!,4)</f>
        <v>#REF!</v>
      </c>
      <c r="AY199" s="6" t="e">
        <f>VLOOKUP(V199,#REF!,4)</f>
        <v>#REF!</v>
      </c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</row>
    <row r="200" spans="1:151" s="6" customFormat="1">
      <c r="A200" s="1" t="s">
        <v>19</v>
      </c>
      <c r="B200" s="57" t="s">
        <v>539</v>
      </c>
      <c r="C200" s="57">
        <v>1</v>
      </c>
      <c r="D200" s="57" t="s">
        <v>535</v>
      </c>
      <c r="E200" s="57"/>
      <c r="F200" s="57"/>
      <c r="G200" s="57"/>
      <c r="H200" s="57"/>
      <c r="I200" s="57"/>
      <c r="J200" s="57"/>
      <c r="K200" s="57"/>
      <c r="L200" s="57"/>
      <c r="M200" s="57" t="str">
        <f t="shared" si="39"/>
        <v/>
      </c>
      <c r="N200" s="57">
        <v>179</v>
      </c>
      <c r="O200" s="1" t="s">
        <v>47</v>
      </c>
      <c r="P200" s="6">
        <v>3949.83</v>
      </c>
      <c r="Q200" s="6">
        <v>35.166432</v>
      </c>
      <c r="R200" s="6">
        <v>-122.99961500000001</v>
      </c>
      <c r="S200" s="66">
        <v>40688.799537037034</v>
      </c>
      <c r="T200" s="67">
        <f t="shared" si="40"/>
        <v>40688.799537037034</v>
      </c>
      <c r="U200" s="6" t="str">
        <f t="shared" si="41"/>
        <v>May-11</v>
      </c>
      <c r="V200" s="6" t="str">
        <f t="shared" si="42"/>
        <v>2011</v>
      </c>
      <c r="W200" s="10" t="s">
        <v>25</v>
      </c>
      <c r="X200" s="10" t="s">
        <v>27</v>
      </c>
      <c r="Y200" s="10" t="s">
        <v>22</v>
      </c>
      <c r="Z200" s="10" t="s">
        <v>44</v>
      </c>
      <c r="AA200" s="10" t="s">
        <v>48</v>
      </c>
      <c r="AB200" s="10" t="s">
        <v>49</v>
      </c>
      <c r="AC200" s="46" t="s">
        <v>47</v>
      </c>
      <c r="AD200" s="6" t="s">
        <v>677</v>
      </c>
      <c r="AE200" s="6" t="s">
        <v>516</v>
      </c>
      <c r="AF200" s="6" t="s">
        <v>42</v>
      </c>
      <c r="AG200" s="6">
        <v>231</v>
      </c>
      <c r="AH200" s="6">
        <v>4138568</v>
      </c>
      <c r="AI200" s="6" t="s">
        <v>211</v>
      </c>
      <c r="AJ200" s="57">
        <f t="shared" si="43"/>
        <v>0</v>
      </c>
      <c r="AK200" s="89">
        <f t="shared" si="44"/>
        <v>0.47909722222222223</v>
      </c>
      <c r="AL200" s="90" t="e">
        <f>VLOOKUP(AG200,#REF!,2,FALSE)</f>
        <v>#REF!</v>
      </c>
      <c r="AM200" s="90" t="e">
        <f>VLOOKUP(AG200,#REF!,3,FALSE)</f>
        <v>#REF!</v>
      </c>
      <c r="AN200" s="89" t="e">
        <f t="shared" ca="1" si="45"/>
        <v>#REF!</v>
      </c>
      <c r="AO200" s="89" t="e">
        <f t="shared" ca="1" si="46"/>
        <v>#REF!</v>
      </c>
      <c r="AP200" s="57" t="e">
        <f t="shared" ca="1" si="48"/>
        <v>#REF!</v>
      </c>
      <c r="AQ200" s="32" t="e">
        <f>VLOOKUP(U200,#REF!,3,FALSE)</f>
        <v>#REF!</v>
      </c>
      <c r="AR200" s="57" t="e">
        <f t="shared" ca="1" si="47"/>
        <v>#REF!</v>
      </c>
      <c r="AS200" s="6" t="e">
        <f>VLOOKUP(V200,#REF!,3)</f>
        <v>#REF!</v>
      </c>
      <c r="AT200" s="6" t="e">
        <f>VLOOKUP(U200,#REF!,2)</f>
        <v>#REF!</v>
      </c>
      <c r="AU200" s="6" t="e">
        <f>VLOOKUP(V200,#REF!,2)</f>
        <v>#REF!</v>
      </c>
      <c r="AV200" s="6" t="str">
        <f t="shared" si="49"/>
        <v/>
      </c>
      <c r="AW200" s="6" t="str">
        <f t="shared" si="50"/>
        <v/>
      </c>
      <c r="AX200" s="6" t="e">
        <f>VLOOKUP(U200,#REF!,4)</f>
        <v>#REF!</v>
      </c>
      <c r="AY200" s="6" t="e">
        <f>VLOOKUP(V200,#REF!,4)</f>
        <v>#REF!</v>
      </c>
    </row>
    <row r="201" spans="1:151" s="6" customFormat="1">
      <c r="A201" s="1"/>
      <c r="B201" s="57" t="s">
        <v>539</v>
      </c>
      <c r="C201" s="57">
        <v>1</v>
      </c>
      <c r="D201" s="57" t="s">
        <v>535</v>
      </c>
      <c r="E201" s="57"/>
      <c r="F201" s="57"/>
      <c r="G201" s="57"/>
      <c r="H201" s="57"/>
      <c r="I201" s="57"/>
      <c r="J201" s="57"/>
      <c r="K201" s="57"/>
      <c r="L201" s="57"/>
      <c r="M201" s="57" t="str">
        <f t="shared" si="39"/>
        <v/>
      </c>
      <c r="N201" s="57">
        <v>179</v>
      </c>
      <c r="O201" s="1" t="s">
        <v>73</v>
      </c>
      <c r="P201" s="6">
        <v>3949.83</v>
      </c>
      <c r="Q201" s="6">
        <v>35.166432</v>
      </c>
      <c r="R201" s="6">
        <v>-122.99961500000001</v>
      </c>
      <c r="S201" s="66">
        <v>40688.799537037034</v>
      </c>
      <c r="T201" s="67">
        <f t="shared" si="40"/>
        <v>40688.799537037034</v>
      </c>
      <c r="U201" s="6" t="str">
        <f t="shared" si="41"/>
        <v>May-11</v>
      </c>
      <c r="V201" s="6" t="str">
        <f t="shared" si="42"/>
        <v>2011</v>
      </c>
      <c r="W201" s="59" t="s">
        <v>25</v>
      </c>
      <c r="X201" s="59" t="s">
        <v>27</v>
      </c>
      <c r="Y201" s="59" t="s">
        <v>74</v>
      </c>
      <c r="Z201" s="59" t="s">
        <v>76</v>
      </c>
      <c r="AA201" s="59" t="s">
        <v>75</v>
      </c>
      <c r="AB201" s="59"/>
      <c r="AC201" s="59" t="s">
        <v>73</v>
      </c>
      <c r="AD201" s="6" t="s">
        <v>677</v>
      </c>
      <c r="AE201" s="6" t="s">
        <v>516</v>
      </c>
      <c r="AF201" s="6" t="s">
        <v>42</v>
      </c>
      <c r="AG201" s="6">
        <v>231</v>
      </c>
      <c r="AH201" s="6">
        <v>4138570</v>
      </c>
      <c r="AI201" s="6" t="s">
        <v>211</v>
      </c>
      <c r="AJ201" s="57">
        <f t="shared" si="43"/>
        <v>0</v>
      </c>
      <c r="AK201" s="89">
        <f t="shared" si="44"/>
        <v>0.47909722222222223</v>
      </c>
      <c r="AL201" s="90" t="e">
        <f>VLOOKUP(AG201,#REF!,2,FALSE)</f>
        <v>#REF!</v>
      </c>
      <c r="AM201" s="90" t="e">
        <f>VLOOKUP(AG201,#REF!,3,FALSE)</f>
        <v>#REF!</v>
      </c>
      <c r="AN201" s="89" t="e">
        <f t="shared" ca="1" si="45"/>
        <v>#REF!</v>
      </c>
      <c r="AO201" s="89" t="e">
        <f t="shared" ca="1" si="46"/>
        <v>#REF!</v>
      </c>
      <c r="AP201" s="57" t="e">
        <f t="shared" ca="1" si="48"/>
        <v>#REF!</v>
      </c>
      <c r="AQ201" s="32" t="e">
        <f>VLOOKUP(U201,#REF!,3,FALSE)</f>
        <v>#REF!</v>
      </c>
      <c r="AR201" s="57" t="e">
        <f t="shared" ca="1" si="47"/>
        <v>#REF!</v>
      </c>
      <c r="AS201" s="6" t="e">
        <f>VLOOKUP(V201,#REF!,3)</f>
        <v>#REF!</v>
      </c>
      <c r="AT201" s="6" t="e">
        <f>VLOOKUP(U201,#REF!,2)</f>
        <v>#REF!</v>
      </c>
      <c r="AU201" s="6" t="e">
        <f>VLOOKUP(V201,#REF!,2)</f>
        <v>#REF!</v>
      </c>
      <c r="AV201" s="6" t="str">
        <f t="shared" si="49"/>
        <v/>
      </c>
      <c r="AW201" s="6" t="str">
        <f t="shared" si="50"/>
        <v/>
      </c>
      <c r="AX201" s="6" t="e">
        <f>VLOOKUP(U201,#REF!,4)</f>
        <v>#REF!</v>
      </c>
      <c r="AY201" s="6" t="e">
        <f>VLOOKUP(V201,#REF!,4)</f>
        <v>#REF!</v>
      </c>
    </row>
    <row r="202" spans="1:151" s="6" customFormat="1">
      <c r="A202" s="1" t="s">
        <v>114</v>
      </c>
      <c r="B202" s="57" t="s">
        <v>539</v>
      </c>
      <c r="C202" s="57">
        <v>999</v>
      </c>
      <c r="D202" s="57" t="s">
        <v>535</v>
      </c>
      <c r="E202" s="57"/>
      <c r="F202" s="57"/>
      <c r="G202" s="57"/>
      <c r="H202" s="57"/>
      <c r="I202" s="57"/>
      <c r="J202" s="57"/>
      <c r="K202" s="57"/>
      <c r="L202" s="57"/>
      <c r="M202" s="57" t="str">
        <f t="shared" si="39"/>
        <v/>
      </c>
      <c r="N202" s="57">
        <v>179</v>
      </c>
      <c r="O202" s="1" t="s">
        <v>34</v>
      </c>
      <c r="P202" s="6">
        <v>3949.83</v>
      </c>
      <c r="Q202" s="6">
        <v>35.166432</v>
      </c>
      <c r="R202" s="6">
        <v>-122.99961500000001</v>
      </c>
      <c r="S202" s="66">
        <v>40688.799537037034</v>
      </c>
      <c r="T202" s="67">
        <f t="shared" si="40"/>
        <v>40688.799537037034</v>
      </c>
      <c r="U202" s="6" t="str">
        <f t="shared" si="41"/>
        <v>May-11</v>
      </c>
      <c r="V202" s="6" t="str">
        <f t="shared" si="42"/>
        <v>2011</v>
      </c>
      <c r="W202" s="10" t="s">
        <v>25</v>
      </c>
      <c r="X202" s="10" t="s">
        <v>33</v>
      </c>
      <c r="Y202" s="10" t="s">
        <v>35</v>
      </c>
      <c r="Z202" s="10" t="s">
        <v>38</v>
      </c>
      <c r="AA202" s="10" t="s">
        <v>36</v>
      </c>
      <c r="AB202" s="10" t="s">
        <v>37</v>
      </c>
      <c r="AC202" s="10" t="s">
        <v>34</v>
      </c>
      <c r="AD202" s="6" t="s">
        <v>677</v>
      </c>
      <c r="AE202" s="6" t="s">
        <v>516</v>
      </c>
      <c r="AF202" s="6" t="s">
        <v>42</v>
      </c>
      <c r="AG202" s="6">
        <v>231</v>
      </c>
      <c r="AH202" s="6">
        <v>4138567</v>
      </c>
      <c r="AI202" s="6" t="s">
        <v>211</v>
      </c>
      <c r="AJ202" s="57">
        <f t="shared" si="43"/>
        <v>0</v>
      </c>
      <c r="AK202" s="89">
        <f t="shared" si="44"/>
        <v>0.47909722222222223</v>
      </c>
      <c r="AL202" s="90" t="e">
        <f>VLOOKUP(AG202,#REF!,2,FALSE)</f>
        <v>#REF!</v>
      </c>
      <c r="AM202" s="90" t="e">
        <f>VLOOKUP(AG202,#REF!,3,FALSE)</f>
        <v>#REF!</v>
      </c>
      <c r="AN202" s="89" t="e">
        <f t="shared" ca="1" si="45"/>
        <v>#REF!</v>
      </c>
      <c r="AO202" s="89" t="e">
        <f t="shared" ca="1" si="46"/>
        <v>#REF!</v>
      </c>
      <c r="AP202" s="57" t="e">
        <f t="shared" ca="1" si="48"/>
        <v>#REF!</v>
      </c>
      <c r="AQ202" s="32" t="e">
        <f>VLOOKUP(U202,#REF!,3,FALSE)</f>
        <v>#REF!</v>
      </c>
      <c r="AR202" s="57" t="e">
        <f t="shared" ca="1" si="47"/>
        <v>#REF!</v>
      </c>
      <c r="AS202" s="6" t="e">
        <f>VLOOKUP(V202,#REF!,3)</f>
        <v>#REF!</v>
      </c>
      <c r="AT202" s="6" t="e">
        <f>VLOOKUP(U202,#REF!,2)</f>
        <v>#REF!</v>
      </c>
      <c r="AU202" s="6" t="e">
        <f>VLOOKUP(V202,#REF!,2)</f>
        <v>#REF!</v>
      </c>
      <c r="AV202" s="6" t="str">
        <f t="shared" si="49"/>
        <v/>
      </c>
      <c r="AW202" s="6" t="str">
        <f t="shared" si="50"/>
        <v/>
      </c>
      <c r="AX202" s="6" t="e">
        <f>VLOOKUP(U202,#REF!,4)</f>
        <v>#REF!</v>
      </c>
      <c r="AY202" s="6" t="e">
        <f>VLOOKUP(V202,#REF!,4)</f>
        <v>#REF!</v>
      </c>
    </row>
    <row r="203" spans="1:151" s="6" customFormat="1">
      <c r="A203" s="1" t="s">
        <v>102</v>
      </c>
      <c r="B203" s="57" t="s">
        <v>539</v>
      </c>
      <c r="C203" s="57">
        <v>1</v>
      </c>
      <c r="D203" s="57" t="s">
        <v>543</v>
      </c>
      <c r="E203" s="57"/>
      <c r="F203" s="57"/>
      <c r="G203" s="57"/>
      <c r="H203" s="57"/>
      <c r="I203" s="57"/>
      <c r="J203" s="57"/>
      <c r="K203" s="57"/>
      <c r="L203" s="57"/>
      <c r="M203" s="57" t="str">
        <f t="shared" si="39"/>
        <v/>
      </c>
      <c r="N203" s="57">
        <v>179</v>
      </c>
      <c r="O203" s="1" t="s">
        <v>27</v>
      </c>
      <c r="P203" s="6">
        <v>3949.83</v>
      </c>
      <c r="Q203" s="6">
        <v>35.166432</v>
      </c>
      <c r="R203" s="6">
        <v>-122.99961500000001</v>
      </c>
      <c r="S203" s="66">
        <v>40688.799537037034</v>
      </c>
      <c r="T203" s="67">
        <f t="shared" si="40"/>
        <v>40688.799537037034</v>
      </c>
      <c r="U203" s="6" t="str">
        <f t="shared" si="41"/>
        <v>May-11</v>
      </c>
      <c r="V203" s="6" t="str">
        <f t="shared" si="42"/>
        <v>2011</v>
      </c>
      <c r="W203" s="59" t="s">
        <v>25</v>
      </c>
      <c r="X203" s="59" t="s">
        <v>27</v>
      </c>
      <c r="Y203" s="46"/>
      <c r="Z203" s="46"/>
      <c r="AA203" s="46"/>
      <c r="AB203" s="46"/>
      <c r="AC203" s="46"/>
      <c r="AD203" s="6" t="s">
        <v>677</v>
      </c>
      <c r="AE203" s="6" t="s">
        <v>516</v>
      </c>
      <c r="AF203" s="6" t="s">
        <v>42</v>
      </c>
      <c r="AG203" s="6">
        <v>231</v>
      </c>
      <c r="AH203" s="6">
        <v>4138569</v>
      </c>
      <c r="AI203" s="6" t="s">
        <v>211</v>
      </c>
      <c r="AJ203" s="57">
        <f t="shared" si="43"/>
        <v>0</v>
      </c>
      <c r="AK203" s="89">
        <f t="shared" si="44"/>
        <v>0.47909722222222223</v>
      </c>
      <c r="AL203" s="90" t="e">
        <f>VLOOKUP(AG203,#REF!,2,FALSE)</f>
        <v>#REF!</v>
      </c>
      <c r="AM203" s="90" t="e">
        <f>VLOOKUP(AG203,#REF!,3,FALSE)</f>
        <v>#REF!</v>
      </c>
      <c r="AN203" s="89" t="e">
        <f t="shared" ca="1" si="45"/>
        <v>#REF!</v>
      </c>
      <c r="AO203" s="89" t="e">
        <f t="shared" ca="1" si="46"/>
        <v>#REF!</v>
      </c>
      <c r="AP203" s="57" t="e">
        <f t="shared" ca="1" si="48"/>
        <v>#REF!</v>
      </c>
      <c r="AQ203" s="32" t="e">
        <f>VLOOKUP(U203,#REF!,3,FALSE)</f>
        <v>#REF!</v>
      </c>
      <c r="AR203" s="57" t="e">
        <f t="shared" ca="1" si="47"/>
        <v>#REF!</v>
      </c>
      <c r="AS203" s="6" t="e">
        <f>VLOOKUP(V203,#REF!,3)</f>
        <v>#REF!</v>
      </c>
      <c r="AT203" s="6" t="e">
        <f>VLOOKUP(U203,#REF!,2)</f>
        <v>#REF!</v>
      </c>
      <c r="AU203" s="6" t="e">
        <f>VLOOKUP(V203,#REF!,2)</f>
        <v>#REF!</v>
      </c>
      <c r="AV203" s="6" t="str">
        <f t="shared" si="49"/>
        <v/>
      </c>
      <c r="AW203" s="6" t="str">
        <f t="shared" si="50"/>
        <v/>
      </c>
      <c r="AX203" s="6" t="e">
        <f>VLOOKUP(U203,#REF!,4)</f>
        <v>#REF!</v>
      </c>
      <c r="AY203" s="6" t="e">
        <f>VLOOKUP(V203,#REF!,4)</f>
        <v>#REF!</v>
      </c>
    </row>
    <row r="204" spans="1:151" s="6" customFormat="1">
      <c r="A204" s="37" t="s">
        <v>678</v>
      </c>
      <c r="B204" s="103"/>
      <c r="C204" s="103">
        <v>1</v>
      </c>
      <c r="D204" s="103"/>
      <c r="E204" s="103" t="s">
        <v>534</v>
      </c>
      <c r="F204" s="103" t="s">
        <v>534</v>
      </c>
      <c r="G204" s="103" t="s">
        <v>534</v>
      </c>
      <c r="H204" s="103">
        <v>0</v>
      </c>
      <c r="I204" s="103" t="s">
        <v>532</v>
      </c>
      <c r="J204" s="103" t="s">
        <v>534</v>
      </c>
      <c r="K204" s="103">
        <v>0</v>
      </c>
      <c r="L204" s="104">
        <v>5.5235466507202194E-2</v>
      </c>
      <c r="M204" s="68">
        <f t="shared" si="39"/>
        <v>5.5235466507202194E-2</v>
      </c>
      <c r="N204" s="103">
        <v>179</v>
      </c>
      <c r="O204" s="37" t="s">
        <v>77</v>
      </c>
      <c r="P204" s="104">
        <v>3949.83</v>
      </c>
      <c r="Q204" s="104">
        <v>35.166432</v>
      </c>
      <c r="R204" s="104">
        <v>-122.99961500000001</v>
      </c>
      <c r="S204" s="69">
        <v>40688.799537037034</v>
      </c>
      <c r="T204" s="70">
        <f t="shared" si="40"/>
        <v>40688.799537037034</v>
      </c>
      <c r="U204" s="4" t="str">
        <f t="shared" si="41"/>
        <v>May-11</v>
      </c>
      <c r="V204" s="4" t="str">
        <f t="shared" si="42"/>
        <v>2011</v>
      </c>
      <c r="W204" s="60" t="s">
        <v>25</v>
      </c>
      <c r="X204" s="60" t="s">
        <v>65</v>
      </c>
      <c r="Y204" s="60" t="s">
        <v>64</v>
      </c>
      <c r="Z204" s="60" t="s">
        <v>79</v>
      </c>
      <c r="AA204" s="60" t="s">
        <v>78</v>
      </c>
      <c r="AB204" s="60" t="s">
        <v>77</v>
      </c>
      <c r="AC204" s="105"/>
      <c r="AD204" s="104" t="s">
        <v>677</v>
      </c>
      <c r="AE204" s="104" t="s">
        <v>516</v>
      </c>
      <c r="AF204" s="104" t="s">
        <v>42</v>
      </c>
      <c r="AG204" s="104">
        <v>231</v>
      </c>
      <c r="AH204" s="104">
        <v>4138391</v>
      </c>
      <c r="AI204" s="104" t="s">
        <v>211</v>
      </c>
      <c r="AJ204" s="68">
        <f t="shared" si="43"/>
        <v>1</v>
      </c>
      <c r="AK204" s="100">
        <f t="shared" si="44"/>
        <v>0.47909722222222223</v>
      </c>
      <c r="AL204" s="101" t="e">
        <f>VLOOKUP(AG204,#REF!,2,FALSE)</f>
        <v>#REF!</v>
      </c>
      <c r="AM204" s="101" t="e">
        <f>VLOOKUP(AG204,#REF!,3,FALSE)</f>
        <v>#REF!</v>
      </c>
      <c r="AN204" s="100" t="e">
        <f t="shared" ca="1" si="45"/>
        <v>#REF!</v>
      </c>
      <c r="AO204" s="100" t="e">
        <f t="shared" ca="1" si="46"/>
        <v>#REF!</v>
      </c>
      <c r="AP204" s="68" t="e">
        <f t="shared" ca="1" si="48"/>
        <v>#REF!</v>
      </c>
      <c r="AQ204" s="36" t="e">
        <f>VLOOKUP(U204,#REF!,3,FALSE)</f>
        <v>#REF!</v>
      </c>
      <c r="AR204" s="68" t="e">
        <f t="shared" ca="1" si="47"/>
        <v>#REF!</v>
      </c>
      <c r="AS204" s="6" t="e">
        <f>VLOOKUP(V204,#REF!,3)</f>
        <v>#REF!</v>
      </c>
      <c r="AT204" s="6" t="e">
        <f>VLOOKUP(U204,#REF!,2)</f>
        <v>#REF!</v>
      </c>
      <c r="AU204" s="6" t="e">
        <f>VLOOKUP(V204,#REF!,2)</f>
        <v>#REF!</v>
      </c>
      <c r="AV204" s="6" t="e">
        <f t="shared" si="49"/>
        <v>#REF!</v>
      </c>
      <c r="AW204" s="6" t="e">
        <f t="shared" si="50"/>
        <v>#REF!</v>
      </c>
      <c r="AX204" s="6" t="e">
        <f>VLOOKUP(U204,#REF!,4)</f>
        <v>#REF!</v>
      </c>
      <c r="AY204" s="6" t="e">
        <f>VLOOKUP(V204,#REF!,4)</f>
        <v>#REF!</v>
      </c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</row>
    <row r="205" spans="1:151" s="6" customFormat="1">
      <c r="A205" s="37" t="s">
        <v>686</v>
      </c>
      <c r="B205" s="103"/>
      <c r="C205" s="103">
        <v>1</v>
      </c>
      <c r="D205" s="103"/>
      <c r="E205" s="103" t="s">
        <v>531</v>
      </c>
      <c r="F205" s="103" t="s">
        <v>534</v>
      </c>
      <c r="G205" s="103" t="s">
        <v>534</v>
      </c>
      <c r="H205" s="103">
        <v>0</v>
      </c>
      <c r="I205" s="103" t="s">
        <v>532</v>
      </c>
      <c r="J205" s="103" t="s">
        <v>534</v>
      </c>
      <c r="K205" s="103">
        <v>0</v>
      </c>
      <c r="L205" s="104">
        <v>6.9522056484765324E-2</v>
      </c>
      <c r="M205" s="68">
        <f t="shared" si="39"/>
        <v>6.9522056484765324E-2</v>
      </c>
      <c r="N205" s="103">
        <v>181</v>
      </c>
      <c r="O205" s="37" t="s">
        <v>77</v>
      </c>
      <c r="P205" s="104">
        <v>3948.15</v>
      </c>
      <c r="Q205" s="104">
        <v>35.166479000000002</v>
      </c>
      <c r="R205" s="104">
        <v>-122.996877</v>
      </c>
      <c r="S205" s="69">
        <v>40688.829421296294</v>
      </c>
      <c r="T205" s="70">
        <f t="shared" si="40"/>
        <v>40688.829421296294</v>
      </c>
      <c r="U205" s="4" t="str">
        <f t="shared" si="41"/>
        <v>May-11</v>
      </c>
      <c r="V205" s="4" t="str">
        <f t="shared" si="42"/>
        <v>2011</v>
      </c>
      <c r="W205" s="60" t="s">
        <v>25</v>
      </c>
      <c r="X205" s="60" t="s">
        <v>65</v>
      </c>
      <c r="Y205" s="60" t="s">
        <v>64</v>
      </c>
      <c r="Z205" s="60" t="s">
        <v>79</v>
      </c>
      <c r="AA205" s="60" t="s">
        <v>78</v>
      </c>
      <c r="AB205" s="60" t="s">
        <v>77</v>
      </c>
      <c r="AC205" s="105"/>
      <c r="AD205" s="104" t="s">
        <v>687</v>
      </c>
      <c r="AE205" s="104" t="s">
        <v>520</v>
      </c>
      <c r="AF205" s="104" t="s">
        <v>42</v>
      </c>
      <c r="AG205" s="104">
        <v>231</v>
      </c>
      <c r="AH205" s="104">
        <v>4138387</v>
      </c>
      <c r="AI205" s="104" t="s">
        <v>211</v>
      </c>
      <c r="AJ205" s="68">
        <f t="shared" si="43"/>
        <v>1</v>
      </c>
      <c r="AK205" s="100">
        <f t="shared" si="44"/>
        <v>0.54145833333333326</v>
      </c>
      <c r="AL205" s="101" t="e">
        <f>VLOOKUP(AG205,#REF!,2,FALSE)</f>
        <v>#REF!</v>
      </c>
      <c r="AM205" s="101" t="e">
        <f>VLOOKUP(AG205,#REF!,3,FALSE)</f>
        <v>#REF!</v>
      </c>
      <c r="AN205" s="100" t="e">
        <f t="shared" ca="1" si="45"/>
        <v>#REF!</v>
      </c>
      <c r="AO205" s="100" t="e">
        <f t="shared" ca="1" si="46"/>
        <v>#REF!</v>
      </c>
      <c r="AP205" s="68" t="e">
        <f t="shared" ca="1" si="48"/>
        <v>#REF!</v>
      </c>
      <c r="AQ205" s="36" t="e">
        <f>VLOOKUP(U205,#REF!,3,FALSE)</f>
        <v>#REF!</v>
      </c>
      <c r="AR205" s="68" t="e">
        <f t="shared" ca="1" si="47"/>
        <v>#REF!</v>
      </c>
      <c r="AS205" s="6" t="e">
        <f>VLOOKUP(V205,#REF!,3)</f>
        <v>#REF!</v>
      </c>
      <c r="AT205" s="6" t="e">
        <f>VLOOKUP(U205,#REF!,2)</f>
        <v>#REF!</v>
      </c>
      <c r="AU205" s="6" t="e">
        <f>VLOOKUP(V205,#REF!,2)</f>
        <v>#REF!</v>
      </c>
      <c r="AV205" s="6" t="e">
        <f t="shared" si="49"/>
        <v>#REF!</v>
      </c>
      <c r="AW205" s="6" t="e">
        <f t="shared" si="50"/>
        <v>#REF!</v>
      </c>
      <c r="AX205" s="6" t="e">
        <f>VLOOKUP(U205,#REF!,4)</f>
        <v>#REF!</v>
      </c>
      <c r="AY205" s="6" t="e">
        <f>VLOOKUP(V205,#REF!,4)</f>
        <v>#REF!</v>
      </c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</row>
    <row r="206" spans="1:151" s="6" customFormat="1">
      <c r="A206" s="1" t="s">
        <v>112</v>
      </c>
      <c r="B206" s="57" t="s">
        <v>539</v>
      </c>
      <c r="C206" s="57">
        <v>2</v>
      </c>
      <c r="D206" s="57" t="s">
        <v>535</v>
      </c>
      <c r="E206" s="57"/>
      <c r="F206" s="57"/>
      <c r="G206" s="57"/>
      <c r="H206" s="57"/>
      <c r="I206" s="57"/>
      <c r="J206" s="57"/>
      <c r="K206" s="57"/>
      <c r="L206" s="57"/>
      <c r="M206" s="57" t="str">
        <f t="shared" si="39"/>
        <v/>
      </c>
      <c r="N206" s="57">
        <v>182</v>
      </c>
      <c r="O206" s="1" t="s">
        <v>73</v>
      </c>
      <c r="P206" s="6">
        <v>3948.61</v>
      </c>
      <c r="Q206" s="6">
        <v>35.166611000000003</v>
      </c>
      <c r="R206" s="6">
        <v>-122.992729</v>
      </c>
      <c r="S206" s="66">
        <v>40688.87228009259</v>
      </c>
      <c r="T206" s="67">
        <f t="shared" si="40"/>
        <v>40688.87228009259</v>
      </c>
      <c r="U206" s="6" t="str">
        <f t="shared" si="41"/>
        <v>May-11</v>
      </c>
      <c r="V206" s="6" t="str">
        <f t="shared" si="42"/>
        <v>2011</v>
      </c>
      <c r="W206" s="59" t="s">
        <v>25</v>
      </c>
      <c r="X206" s="59" t="s">
        <v>27</v>
      </c>
      <c r="Y206" s="59" t="s">
        <v>74</v>
      </c>
      <c r="Z206" s="59" t="s">
        <v>76</v>
      </c>
      <c r="AA206" s="59" t="s">
        <v>75</v>
      </c>
      <c r="AB206" s="59"/>
      <c r="AC206" s="59" t="s">
        <v>73</v>
      </c>
      <c r="AD206" s="6" t="s">
        <v>688</v>
      </c>
      <c r="AE206" s="6" t="s">
        <v>519</v>
      </c>
      <c r="AF206" s="6" t="s">
        <v>42</v>
      </c>
      <c r="AG206" s="6">
        <v>231</v>
      </c>
      <c r="AH206" s="6">
        <v>4138717</v>
      </c>
      <c r="AI206" s="6" t="s">
        <v>211</v>
      </c>
      <c r="AJ206" s="57">
        <f t="shared" si="43"/>
        <v>0</v>
      </c>
      <c r="AK206" s="89">
        <f t="shared" si="44"/>
        <v>0.54921296296296296</v>
      </c>
      <c r="AL206" s="90" t="e">
        <f>VLOOKUP(AG206,#REF!,2,FALSE)</f>
        <v>#REF!</v>
      </c>
      <c r="AM206" s="90" t="e">
        <f>VLOOKUP(AG206,#REF!,3,FALSE)</f>
        <v>#REF!</v>
      </c>
      <c r="AN206" s="89" t="e">
        <f t="shared" ca="1" si="45"/>
        <v>#REF!</v>
      </c>
      <c r="AO206" s="89" t="e">
        <f t="shared" ca="1" si="46"/>
        <v>#REF!</v>
      </c>
      <c r="AP206" s="57" t="e">
        <f t="shared" ca="1" si="48"/>
        <v>#REF!</v>
      </c>
      <c r="AQ206" s="32" t="e">
        <f>VLOOKUP(U206,#REF!,3,FALSE)</f>
        <v>#REF!</v>
      </c>
      <c r="AR206" s="57" t="e">
        <f t="shared" ca="1" si="47"/>
        <v>#REF!</v>
      </c>
      <c r="AS206" s="6" t="e">
        <f>VLOOKUP(V206,#REF!,3)</f>
        <v>#REF!</v>
      </c>
      <c r="AT206" s="6" t="e">
        <f>VLOOKUP(U206,#REF!,2)</f>
        <v>#REF!</v>
      </c>
      <c r="AU206" s="6" t="e">
        <f>VLOOKUP(V206,#REF!,2)</f>
        <v>#REF!</v>
      </c>
      <c r="AV206" s="6" t="str">
        <f t="shared" si="49"/>
        <v/>
      </c>
      <c r="AW206" s="6" t="str">
        <f t="shared" si="50"/>
        <v/>
      </c>
      <c r="AX206" s="6" t="e">
        <f>VLOOKUP(U206,#REF!,4)</f>
        <v>#REF!</v>
      </c>
      <c r="AY206" s="6" t="e">
        <f>VLOOKUP(V206,#REF!,4)</f>
        <v>#REF!</v>
      </c>
    </row>
    <row r="207" spans="1:151" s="6" customFormat="1">
      <c r="A207" s="1" t="s">
        <v>19</v>
      </c>
      <c r="B207" s="57" t="s">
        <v>539</v>
      </c>
      <c r="C207" s="57">
        <v>1</v>
      </c>
      <c r="D207" s="57" t="s">
        <v>535</v>
      </c>
      <c r="E207" s="57"/>
      <c r="F207" s="57"/>
      <c r="G207" s="57"/>
      <c r="H207" s="57"/>
      <c r="I207" s="57"/>
      <c r="J207" s="57"/>
      <c r="K207" s="57"/>
      <c r="L207" s="57"/>
      <c r="M207" s="57" t="str">
        <f t="shared" si="39"/>
        <v/>
      </c>
      <c r="N207" s="57">
        <v>182</v>
      </c>
      <c r="O207" s="1" t="s">
        <v>66</v>
      </c>
      <c r="P207" s="6">
        <v>3948.61</v>
      </c>
      <c r="Q207" s="6">
        <v>35.166611000000003</v>
      </c>
      <c r="R207" s="6">
        <v>-122.992729</v>
      </c>
      <c r="S207" s="66">
        <v>40688.87228009259</v>
      </c>
      <c r="T207" s="67">
        <f t="shared" si="40"/>
        <v>40688.87228009259</v>
      </c>
      <c r="U207" s="6" t="str">
        <f t="shared" si="41"/>
        <v>May-11</v>
      </c>
      <c r="V207" s="6" t="str">
        <f t="shared" si="42"/>
        <v>2011</v>
      </c>
      <c r="W207" s="10" t="s">
        <v>25</v>
      </c>
      <c r="X207" s="10" t="s">
        <v>33</v>
      </c>
      <c r="Y207" s="10"/>
      <c r="Z207" s="10" t="s">
        <v>67</v>
      </c>
      <c r="AA207" s="10" t="s">
        <v>66</v>
      </c>
      <c r="AB207" s="46"/>
      <c r="AC207" s="46"/>
      <c r="AD207" s="6" t="s">
        <v>688</v>
      </c>
      <c r="AE207" s="6" t="s">
        <v>519</v>
      </c>
      <c r="AF207" s="6" t="s">
        <v>42</v>
      </c>
      <c r="AG207" s="6">
        <v>231</v>
      </c>
      <c r="AH207" s="6">
        <v>4138725</v>
      </c>
      <c r="AI207" s="6" t="s">
        <v>211</v>
      </c>
      <c r="AJ207" s="57">
        <f t="shared" si="43"/>
        <v>0</v>
      </c>
      <c r="AK207" s="89">
        <f t="shared" si="44"/>
        <v>0.54921296296296296</v>
      </c>
      <c r="AL207" s="90" t="e">
        <f>VLOOKUP(AG207,#REF!,2,FALSE)</f>
        <v>#REF!</v>
      </c>
      <c r="AM207" s="90" t="e">
        <f>VLOOKUP(AG207,#REF!,3,FALSE)</f>
        <v>#REF!</v>
      </c>
      <c r="AN207" s="89" t="e">
        <f t="shared" ca="1" si="45"/>
        <v>#REF!</v>
      </c>
      <c r="AO207" s="89" t="e">
        <f t="shared" ca="1" si="46"/>
        <v>#REF!</v>
      </c>
      <c r="AP207" s="57" t="e">
        <f t="shared" ca="1" si="48"/>
        <v>#REF!</v>
      </c>
      <c r="AQ207" s="32" t="e">
        <f>VLOOKUP(U207,#REF!,3,FALSE)</f>
        <v>#REF!</v>
      </c>
      <c r="AR207" s="57" t="e">
        <f t="shared" ca="1" si="47"/>
        <v>#REF!</v>
      </c>
      <c r="AS207" s="6" t="e">
        <f>VLOOKUP(V207,#REF!,3)</f>
        <v>#REF!</v>
      </c>
      <c r="AT207" s="6" t="e">
        <f>VLOOKUP(U207,#REF!,2)</f>
        <v>#REF!</v>
      </c>
      <c r="AU207" s="6" t="e">
        <f>VLOOKUP(V207,#REF!,2)</f>
        <v>#REF!</v>
      </c>
      <c r="AV207" s="6" t="str">
        <f t="shared" si="49"/>
        <v/>
      </c>
      <c r="AW207" s="6" t="str">
        <f t="shared" si="50"/>
        <v/>
      </c>
      <c r="AX207" s="6" t="e">
        <f>VLOOKUP(U207,#REF!,4)</f>
        <v>#REF!</v>
      </c>
      <c r="AY207" s="6" t="e">
        <f>VLOOKUP(V207,#REF!,4)</f>
        <v>#REF!</v>
      </c>
    </row>
    <row r="208" spans="1:151" s="6" customFormat="1">
      <c r="A208" s="1" t="s">
        <v>148</v>
      </c>
      <c r="B208" s="57" t="s">
        <v>539</v>
      </c>
      <c r="C208" s="57">
        <v>4</v>
      </c>
      <c r="D208" s="57" t="s">
        <v>535</v>
      </c>
      <c r="E208" s="57"/>
      <c r="F208" s="57"/>
      <c r="G208" s="57"/>
      <c r="H208" s="57"/>
      <c r="I208" s="57"/>
      <c r="J208" s="57"/>
      <c r="K208" s="57"/>
      <c r="L208" s="57"/>
      <c r="M208" s="57" t="str">
        <f t="shared" si="39"/>
        <v/>
      </c>
      <c r="N208" s="57">
        <v>182</v>
      </c>
      <c r="O208" s="1" t="s">
        <v>55</v>
      </c>
      <c r="P208" s="6">
        <v>3948.61</v>
      </c>
      <c r="Q208" s="6">
        <v>35.166611000000003</v>
      </c>
      <c r="R208" s="6">
        <v>-122.992729</v>
      </c>
      <c r="S208" s="66">
        <v>40688.87228009259</v>
      </c>
      <c r="T208" s="67">
        <f t="shared" si="40"/>
        <v>40688.87228009259</v>
      </c>
      <c r="U208" s="6" t="str">
        <f t="shared" si="41"/>
        <v>May-11</v>
      </c>
      <c r="V208" s="6" t="str">
        <f t="shared" si="42"/>
        <v>2011</v>
      </c>
      <c r="W208" s="59" t="s">
        <v>25</v>
      </c>
      <c r="X208" s="59" t="s">
        <v>32</v>
      </c>
      <c r="Y208" s="59" t="s">
        <v>56</v>
      </c>
      <c r="Z208" s="46"/>
      <c r="AA208" s="46"/>
      <c r="AB208" s="46"/>
      <c r="AC208" s="46"/>
      <c r="AD208" s="6" t="s">
        <v>688</v>
      </c>
      <c r="AE208" s="6" t="s">
        <v>519</v>
      </c>
      <c r="AF208" s="6" t="s">
        <v>42</v>
      </c>
      <c r="AG208" s="6">
        <v>231</v>
      </c>
      <c r="AH208" s="6">
        <v>4138722</v>
      </c>
      <c r="AI208" s="6" t="s">
        <v>211</v>
      </c>
      <c r="AJ208" s="57">
        <f t="shared" si="43"/>
        <v>0</v>
      </c>
      <c r="AK208" s="89">
        <f t="shared" si="44"/>
        <v>0.54921296296296296</v>
      </c>
      <c r="AL208" s="90" t="e">
        <f>VLOOKUP(AG208,#REF!,2,FALSE)</f>
        <v>#REF!</v>
      </c>
      <c r="AM208" s="90" t="e">
        <f>VLOOKUP(AG208,#REF!,3,FALSE)</f>
        <v>#REF!</v>
      </c>
      <c r="AN208" s="89" t="e">
        <f t="shared" ca="1" si="45"/>
        <v>#REF!</v>
      </c>
      <c r="AO208" s="89" t="e">
        <f t="shared" ca="1" si="46"/>
        <v>#REF!</v>
      </c>
      <c r="AP208" s="57" t="e">
        <f t="shared" ca="1" si="48"/>
        <v>#REF!</v>
      </c>
      <c r="AQ208" s="32" t="e">
        <f>VLOOKUP(U208,#REF!,3,FALSE)</f>
        <v>#REF!</v>
      </c>
      <c r="AR208" s="57" t="e">
        <f t="shared" ca="1" si="47"/>
        <v>#REF!</v>
      </c>
      <c r="AS208" s="6" t="e">
        <f>VLOOKUP(V208,#REF!,3)</f>
        <v>#REF!</v>
      </c>
      <c r="AT208" s="6" t="e">
        <f>VLOOKUP(U208,#REF!,2)</f>
        <v>#REF!</v>
      </c>
      <c r="AU208" s="6" t="e">
        <f>VLOOKUP(V208,#REF!,2)</f>
        <v>#REF!</v>
      </c>
      <c r="AV208" s="6" t="str">
        <f t="shared" si="49"/>
        <v/>
      </c>
      <c r="AW208" s="6" t="str">
        <f t="shared" si="50"/>
        <v/>
      </c>
      <c r="AX208" s="6" t="e">
        <f>VLOOKUP(U208,#REF!,4)</f>
        <v>#REF!</v>
      </c>
      <c r="AY208" s="6" t="e">
        <f>VLOOKUP(V208,#REF!,4)</f>
        <v>#REF!</v>
      </c>
    </row>
    <row r="209" spans="1:151" s="6" customFormat="1">
      <c r="A209" s="1" t="s">
        <v>689</v>
      </c>
      <c r="B209" s="57" t="s">
        <v>539</v>
      </c>
      <c r="C209" s="102">
        <v>4</v>
      </c>
      <c r="D209" s="57" t="s">
        <v>543</v>
      </c>
      <c r="E209" s="102"/>
      <c r="F209" s="102"/>
      <c r="G209" s="102"/>
      <c r="H209" s="102"/>
      <c r="I209" s="102"/>
      <c r="J209" s="102"/>
      <c r="K209" s="102"/>
      <c r="L209" s="102"/>
      <c r="M209" s="57" t="str">
        <f t="shared" si="39"/>
        <v/>
      </c>
      <c r="N209" s="57">
        <v>182</v>
      </c>
      <c r="O209" s="1" t="s">
        <v>27</v>
      </c>
      <c r="P209" s="6">
        <v>3948.61</v>
      </c>
      <c r="Q209" s="6">
        <v>35.166611000000003</v>
      </c>
      <c r="R209" s="6">
        <v>-122.992729</v>
      </c>
      <c r="S209" s="66">
        <v>40688.87228009259</v>
      </c>
      <c r="T209" s="67">
        <f t="shared" si="40"/>
        <v>40688.87228009259</v>
      </c>
      <c r="U209" s="6" t="str">
        <f t="shared" si="41"/>
        <v>May-11</v>
      </c>
      <c r="V209" s="6" t="str">
        <f t="shared" si="42"/>
        <v>2011</v>
      </c>
      <c r="W209" s="59" t="s">
        <v>25</v>
      </c>
      <c r="X209" s="59" t="s">
        <v>27</v>
      </c>
      <c r="Y209" s="106"/>
      <c r="Z209" s="106"/>
      <c r="AA209" s="106"/>
      <c r="AB209" s="106"/>
      <c r="AC209" s="106"/>
      <c r="AD209" s="6" t="s">
        <v>688</v>
      </c>
      <c r="AE209" s="6" t="s">
        <v>519</v>
      </c>
      <c r="AF209" s="6" t="s">
        <v>42</v>
      </c>
      <c r="AG209" s="6">
        <v>231</v>
      </c>
      <c r="AH209" s="6">
        <v>4138722</v>
      </c>
      <c r="AI209" s="6" t="s">
        <v>211</v>
      </c>
      <c r="AJ209" s="57">
        <f t="shared" si="43"/>
        <v>0</v>
      </c>
      <c r="AK209" s="89">
        <f t="shared" si="44"/>
        <v>0.54921296296296296</v>
      </c>
      <c r="AL209" s="90" t="e">
        <f>VLOOKUP(AG209,#REF!,2,FALSE)</f>
        <v>#REF!</v>
      </c>
      <c r="AM209" s="90" t="e">
        <f>VLOOKUP(AG209,#REF!,3,FALSE)</f>
        <v>#REF!</v>
      </c>
      <c r="AN209" s="89" t="e">
        <f t="shared" ca="1" si="45"/>
        <v>#REF!</v>
      </c>
      <c r="AO209" s="89" t="e">
        <f t="shared" ca="1" si="46"/>
        <v>#REF!</v>
      </c>
      <c r="AP209" s="57" t="e">
        <f t="shared" ca="1" si="48"/>
        <v>#REF!</v>
      </c>
      <c r="AQ209" s="32" t="e">
        <f>VLOOKUP(U209,#REF!,3,FALSE)</f>
        <v>#REF!</v>
      </c>
      <c r="AR209" s="57" t="e">
        <f t="shared" ca="1" si="47"/>
        <v>#REF!</v>
      </c>
      <c r="AS209" s="6" t="e">
        <f>VLOOKUP(V209,#REF!,3)</f>
        <v>#REF!</v>
      </c>
      <c r="AT209" s="6" t="e">
        <f>VLOOKUP(U209,#REF!,2)</f>
        <v>#REF!</v>
      </c>
      <c r="AU209" s="6" t="e">
        <f>VLOOKUP(V209,#REF!,2)</f>
        <v>#REF!</v>
      </c>
      <c r="AV209" s="6" t="str">
        <f t="shared" si="49"/>
        <v/>
      </c>
      <c r="AW209" s="6" t="str">
        <f t="shared" si="50"/>
        <v/>
      </c>
      <c r="AX209" s="6" t="e">
        <f>VLOOKUP(U209,#REF!,4)</f>
        <v>#REF!</v>
      </c>
      <c r="AY209" s="6" t="e">
        <f>VLOOKUP(V209,#REF!,4)</f>
        <v>#REF!</v>
      </c>
    </row>
    <row r="210" spans="1:151" s="6" customFormat="1">
      <c r="A210" s="37" t="s">
        <v>690</v>
      </c>
      <c r="B210" s="103"/>
      <c r="C210" s="103">
        <v>1</v>
      </c>
      <c r="D210" s="103"/>
      <c r="E210" s="103" t="s">
        <v>534</v>
      </c>
      <c r="F210" s="103" t="s">
        <v>534</v>
      </c>
      <c r="G210" s="103" t="s">
        <v>534</v>
      </c>
      <c r="H210" s="103">
        <v>0</v>
      </c>
      <c r="I210" s="103" t="s">
        <v>533</v>
      </c>
      <c r="J210" s="103" t="s">
        <v>534</v>
      </c>
      <c r="K210" s="103">
        <v>8</v>
      </c>
      <c r="L210" s="104">
        <v>0.11791924342979111</v>
      </c>
      <c r="M210" s="68">
        <f t="shared" si="39"/>
        <v>0.16746039988726955</v>
      </c>
      <c r="N210" s="103">
        <v>182</v>
      </c>
      <c r="O210" s="37" t="s">
        <v>77</v>
      </c>
      <c r="P210" s="104">
        <v>3948.61</v>
      </c>
      <c r="Q210" s="104">
        <v>35.166611000000003</v>
      </c>
      <c r="R210" s="104">
        <v>-122.992729</v>
      </c>
      <c r="S210" s="69">
        <v>40688.87228009259</v>
      </c>
      <c r="T210" s="70">
        <f t="shared" si="40"/>
        <v>40688.87228009259</v>
      </c>
      <c r="U210" s="4" t="str">
        <f t="shared" si="41"/>
        <v>May-11</v>
      </c>
      <c r="V210" s="4" t="str">
        <f t="shared" si="42"/>
        <v>2011</v>
      </c>
      <c r="W210" s="60" t="s">
        <v>25</v>
      </c>
      <c r="X210" s="60" t="s">
        <v>65</v>
      </c>
      <c r="Y210" s="60" t="s">
        <v>64</v>
      </c>
      <c r="Z210" s="60" t="s">
        <v>79</v>
      </c>
      <c r="AA210" s="60" t="s">
        <v>78</v>
      </c>
      <c r="AB210" s="60" t="s">
        <v>77</v>
      </c>
      <c r="AC210" s="105"/>
      <c r="AD210" s="104" t="s">
        <v>688</v>
      </c>
      <c r="AE210" s="104" t="s">
        <v>519</v>
      </c>
      <c r="AF210" s="104" t="s">
        <v>42</v>
      </c>
      <c r="AG210" s="104">
        <v>231</v>
      </c>
      <c r="AH210" s="104">
        <v>4138381</v>
      </c>
      <c r="AI210" s="104" t="s">
        <v>211</v>
      </c>
      <c r="AJ210" s="68">
        <f t="shared" si="43"/>
        <v>1</v>
      </c>
      <c r="AK210" s="100">
        <f t="shared" si="44"/>
        <v>0.54921296296296296</v>
      </c>
      <c r="AL210" s="101" t="e">
        <f>VLOOKUP(AG210,#REF!,2,FALSE)</f>
        <v>#REF!</v>
      </c>
      <c r="AM210" s="101" t="e">
        <f>VLOOKUP(AG210,#REF!,3,FALSE)</f>
        <v>#REF!</v>
      </c>
      <c r="AN210" s="100" t="e">
        <f t="shared" ca="1" si="45"/>
        <v>#REF!</v>
      </c>
      <c r="AO210" s="100" t="e">
        <f t="shared" ca="1" si="46"/>
        <v>#REF!</v>
      </c>
      <c r="AP210" s="68" t="e">
        <f t="shared" ca="1" si="48"/>
        <v>#REF!</v>
      </c>
      <c r="AQ210" s="36" t="e">
        <f>VLOOKUP(U210,#REF!,3,FALSE)</f>
        <v>#REF!</v>
      </c>
      <c r="AR210" s="68" t="e">
        <f t="shared" ca="1" si="47"/>
        <v>#REF!</v>
      </c>
      <c r="AS210" s="6" t="e">
        <f>VLOOKUP(V210,#REF!,3)</f>
        <v>#REF!</v>
      </c>
      <c r="AT210" s="6" t="e">
        <f>VLOOKUP(U210,#REF!,2)</f>
        <v>#REF!</v>
      </c>
      <c r="AU210" s="6" t="e">
        <f>VLOOKUP(V210,#REF!,2)</f>
        <v>#REF!</v>
      </c>
      <c r="AV210" s="6" t="e">
        <f t="shared" si="49"/>
        <v>#REF!</v>
      </c>
      <c r="AW210" s="6" t="e">
        <f t="shared" si="50"/>
        <v>#REF!</v>
      </c>
      <c r="AX210" s="6" t="e">
        <f>VLOOKUP(U210,#REF!,4)</f>
        <v>#REF!</v>
      </c>
      <c r="AY210" s="6" t="e">
        <f>VLOOKUP(V210,#REF!,4)</f>
        <v>#REF!</v>
      </c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</row>
    <row r="211" spans="1:151" s="6" customFormat="1">
      <c r="A211" s="37" t="s">
        <v>691</v>
      </c>
      <c r="B211" s="103"/>
      <c r="C211" s="103">
        <v>1</v>
      </c>
      <c r="D211" s="103"/>
      <c r="E211" s="103" t="s">
        <v>534</v>
      </c>
      <c r="F211" s="103" t="s">
        <v>534</v>
      </c>
      <c r="G211" s="103" t="s">
        <v>534</v>
      </c>
      <c r="H211" s="103">
        <v>0</v>
      </c>
      <c r="I211" s="103" t="s">
        <v>533</v>
      </c>
      <c r="J211" s="103" t="s">
        <v>534</v>
      </c>
      <c r="K211" s="103">
        <v>8</v>
      </c>
      <c r="L211" s="104">
        <v>4.9541156457478426E-2</v>
      </c>
      <c r="M211" s="68">
        <f t="shared" si="39"/>
        <v>0.16746039988726955</v>
      </c>
      <c r="N211" s="103">
        <v>182</v>
      </c>
      <c r="O211" s="37" t="s">
        <v>77</v>
      </c>
      <c r="P211" s="104">
        <v>3948.61</v>
      </c>
      <c r="Q211" s="104">
        <v>35.166611000000003</v>
      </c>
      <c r="R211" s="104">
        <v>-122.992729</v>
      </c>
      <c r="S211" s="69">
        <v>40688.87228009259</v>
      </c>
      <c r="T211" s="70">
        <f t="shared" si="40"/>
        <v>40688.87228009259</v>
      </c>
      <c r="U211" s="4" t="str">
        <f t="shared" si="41"/>
        <v>May-11</v>
      </c>
      <c r="V211" s="4" t="str">
        <f t="shared" si="42"/>
        <v>2011</v>
      </c>
      <c r="W211" s="60" t="s">
        <v>25</v>
      </c>
      <c r="X211" s="60" t="s">
        <v>65</v>
      </c>
      <c r="Y211" s="60" t="s">
        <v>64</v>
      </c>
      <c r="Z211" s="60" t="s">
        <v>79</v>
      </c>
      <c r="AA211" s="60" t="s">
        <v>78</v>
      </c>
      <c r="AB211" s="60" t="s">
        <v>77</v>
      </c>
      <c r="AC211" s="105"/>
      <c r="AD211" s="104" t="s">
        <v>692</v>
      </c>
      <c r="AE211" s="104" t="s">
        <v>519</v>
      </c>
      <c r="AF211" s="104" t="s">
        <v>42</v>
      </c>
      <c r="AG211" s="104">
        <v>231</v>
      </c>
      <c r="AH211" s="104">
        <v>4138382</v>
      </c>
      <c r="AI211" s="104" t="s">
        <v>211</v>
      </c>
      <c r="AJ211" s="68">
        <f t="shared" si="43"/>
        <v>1</v>
      </c>
      <c r="AK211" s="100">
        <f t="shared" si="44"/>
        <v>0.54927083333333326</v>
      </c>
      <c r="AL211" s="101" t="e">
        <f>VLOOKUP(AG211,#REF!,2,FALSE)</f>
        <v>#REF!</v>
      </c>
      <c r="AM211" s="101" t="e">
        <f>VLOOKUP(AG211,#REF!,3,FALSE)</f>
        <v>#REF!</v>
      </c>
      <c r="AN211" s="100" t="e">
        <f t="shared" ca="1" si="45"/>
        <v>#REF!</v>
      </c>
      <c r="AO211" s="100" t="e">
        <f t="shared" ca="1" si="46"/>
        <v>#REF!</v>
      </c>
      <c r="AP211" s="68" t="e">
        <f t="shared" ca="1" si="48"/>
        <v>#REF!</v>
      </c>
      <c r="AQ211" s="36" t="e">
        <f>VLOOKUP(U211,#REF!,3,FALSE)</f>
        <v>#REF!</v>
      </c>
      <c r="AR211" s="68" t="e">
        <f t="shared" ca="1" si="47"/>
        <v>#REF!</v>
      </c>
      <c r="AS211" s="6" t="e">
        <f>VLOOKUP(V211,#REF!,3)</f>
        <v>#REF!</v>
      </c>
      <c r="AT211" s="6" t="e">
        <f>VLOOKUP(U211,#REF!,2)</f>
        <v>#REF!</v>
      </c>
      <c r="AU211" s="6" t="e">
        <f>VLOOKUP(V211,#REF!,2)</f>
        <v>#REF!</v>
      </c>
      <c r="AV211" s="6" t="e">
        <f t="shared" si="49"/>
        <v>#REF!</v>
      </c>
      <c r="AW211" s="6" t="e">
        <f t="shared" si="50"/>
        <v>#REF!</v>
      </c>
      <c r="AX211" s="6" t="e">
        <f>VLOOKUP(U211,#REF!,4)</f>
        <v>#REF!</v>
      </c>
      <c r="AY211" s="6" t="e">
        <f>VLOOKUP(V211,#REF!,4)</f>
        <v>#REF!</v>
      </c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</row>
    <row r="212" spans="1:151" s="6" customFormat="1">
      <c r="A212" s="1" t="s">
        <v>19</v>
      </c>
      <c r="B212" s="57" t="s">
        <v>539</v>
      </c>
      <c r="C212" s="57">
        <v>1</v>
      </c>
      <c r="D212" s="57" t="s">
        <v>535</v>
      </c>
      <c r="E212" s="57"/>
      <c r="F212" s="57"/>
      <c r="G212" s="57"/>
      <c r="H212" s="57"/>
      <c r="I212" s="57"/>
      <c r="J212" s="57"/>
      <c r="K212" s="57"/>
      <c r="L212" s="57"/>
      <c r="M212" s="57" t="str">
        <f t="shared" si="39"/>
        <v/>
      </c>
      <c r="N212" s="57">
        <v>183</v>
      </c>
      <c r="O212" s="1" t="s">
        <v>43</v>
      </c>
      <c r="P212" s="6">
        <v>3949.51</v>
      </c>
      <c r="Q212" s="6">
        <v>35.166604</v>
      </c>
      <c r="R212" s="6">
        <v>-122.99053000000001</v>
      </c>
      <c r="S212" s="66">
        <v>40688.897592592592</v>
      </c>
      <c r="T212" s="67">
        <f t="shared" si="40"/>
        <v>40688.897592592592</v>
      </c>
      <c r="U212" s="6" t="str">
        <f t="shared" si="41"/>
        <v>May-11</v>
      </c>
      <c r="V212" s="6" t="str">
        <f t="shared" si="42"/>
        <v>2011</v>
      </c>
      <c r="W212" s="10" t="s">
        <v>25</v>
      </c>
      <c r="X212" s="10" t="s">
        <v>27</v>
      </c>
      <c r="Y212" s="10" t="s">
        <v>22</v>
      </c>
      <c r="Z212" s="10" t="s">
        <v>44</v>
      </c>
      <c r="AA212" s="10" t="s">
        <v>43</v>
      </c>
      <c r="AB212" s="46"/>
      <c r="AC212" s="46"/>
      <c r="AD212" s="6" t="s">
        <v>694</v>
      </c>
      <c r="AE212" s="6" t="s">
        <v>519</v>
      </c>
      <c r="AF212" s="6" t="s">
        <v>42</v>
      </c>
      <c r="AG212" s="6">
        <v>231</v>
      </c>
      <c r="AH212" s="6">
        <v>4138780</v>
      </c>
      <c r="AI212" s="6" t="s">
        <v>211</v>
      </c>
      <c r="AJ212" s="57">
        <f t="shared" si="43"/>
        <v>0</v>
      </c>
      <c r="AK212" s="89">
        <f t="shared" si="44"/>
        <v>0.57456018518518526</v>
      </c>
      <c r="AL212" s="90" t="e">
        <f>VLOOKUP(AG212,#REF!,2,FALSE)</f>
        <v>#REF!</v>
      </c>
      <c r="AM212" s="90" t="e">
        <f>VLOOKUP(AG212,#REF!,3,FALSE)</f>
        <v>#REF!</v>
      </c>
      <c r="AN212" s="89" t="e">
        <f t="shared" ca="1" si="45"/>
        <v>#REF!</v>
      </c>
      <c r="AO212" s="89" t="e">
        <f t="shared" ca="1" si="46"/>
        <v>#REF!</v>
      </c>
      <c r="AP212" s="57" t="e">
        <f t="shared" ca="1" si="48"/>
        <v>#REF!</v>
      </c>
      <c r="AQ212" s="32" t="e">
        <f>VLOOKUP(U212,#REF!,3,FALSE)</f>
        <v>#REF!</v>
      </c>
      <c r="AR212" s="57" t="e">
        <f t="shared" ca="1" si="47"/>
        <v>#REF!</v>
      </c>
      <c r="AS212" s="6" t="e">
        <f>VLOOKUP(V212,#REF!,3)</f>
        <v>#REF!</v>
      </c>
      <c r="AT212" s="6" t="e">
        <f>VLOOKUP(U212,#REF!,2)</f>
        <v>#REF!</v>
      </c>
      <c r="AU212" s="6" t="e">
        <f>VLOOKUP(V212,#REF!,2)</f>
        <v>#REF!</v>
      </c>
      <c r="AV212" s="6" t="str">
        <f t="shared" si="49"/>
        <v/>
      </c>
      <c r="AW212" s="6" t="str">
        <f t="shared" si="50"/>
        <v/>
      </c>
      <c r="AX212" s="6" t="e">
        <f>VLOOKUP(U212,#REF!,4)</f>
        <v>#REF!</v>
      </c>
      <c r="AY212" s="6" t="e">
        <f>VLOOKUP(V212,#REF!,4)</f>
        <v>#REF!</v>
      </c>
    </row>
    <row r="213" spans="1:151" s="6" customFormat="1">
      <c r="A213" s="1" t="s">
        <v>19</v>
      </c>
      <c r="B213" s="57" t="s">
        <v>539</v>
      </c>
      <c r="C213" s="57">
        <v>1</v>
      </c>
      <c r="D213" s="57" t="s">
        <v>535</v>
      </c>
      <c r="E213" s="57"/>
      <c r="F213" s="57"/>
      <c r="G213" s="57"/>
      <c r="H213" s="57"/>
      <c r="I213" s="57"/>
      <c r="J213" s="57"/>
      <c r="K213" s="57"/>
      <c r="L213" s="57"/>
      <c r="M213" s="57" t="str">
        <f t="shared" si="39"/>
        <v/>
      </c>
      <c r="N213" s="57">
        <v>183</v>
      </c>
      <c r="O213" s="1" t="s">
        <v>118</v>
      </c>
      <c r="P213" s="6">
        <v>3949.51</v>
      </c>
      <c r="Q213" s="6">
        <v>35.166604</v>
      </c>
      <c r="R213" s="6">
        <v>-122.99053000000001</v>
      </c>
      <c r="S213" s="66">
        <v>40688.897592592592</v>
      </c>
      <c r="T213" s="67">
        <f t="shared" si="40"/>
        <v>40688.897592592592</v>
      </c>
      <c r="U213" s="6" t="str">
        <f t="shared" si="41"/>
        <v>May-11</v>
      </c>
      <c r="V213" s="6" t="str">
        <f t="shared" si="42"/>
        <v>2011</v>
      </c>
      <c r="W213" s="10" t="s">
        <v>25</v>
      </c>
      <c r="X213" s="10" t="s">
        <v>27</v>
      </c>
      <c r="Y213" s="10" t="s">
        <v>22</v>
      </c>
      <c r="Z213" s="10"/>
      <c r="AA213" s="10"/>
      <c r="AB213" s="10"/>
      <c r="AC213" s="10" t="s">
        <v>118</v>
      </c>
      <c r="AD213" s="6" t="s">
        <v>694</v>
      </c>
      <c r="AE213" s="6" t="s">
        <v>519</v>
      </c>
      <c r="AF213" s="6" t="s">
        <v>42</v>
      </c>
      <c r="AG213" s="6">
        <v>231</v>
      </c>
      <c r="AH213" s="6">
        <v>4138774</v>
      </c>
      <c r="AI213" s="6" t="s">
        <v>211</v>
      </c>
      <c r="AJ213" s="57">
        <f t="shared" si="43"/>
        <v>0</v>
      </c>
      <c r="AK213" s="89">
        <f t="shared" si="44"/>
        <v>0.57456018518518526</v>
      </c>
      <c r="AL213" s="90" t="e">
        <f>VLOOKUP(AG213,#REF!,2,FALSE)</f>
        <v>#REF!</v>
      </c>
      <c r="AM213" s="90" t="e">
        <f>VLOOKUP(AG213,#REF!,3,FALSE)</f>
        <v>#REF!</v>
      </c>
      <c r="AN213" s="89" t="e">
        <f t="shared" ca="1" si="45"/>
        <v>#REF!</v>
      </c>
      <c r="AO213" s="89" t="e">
        <f t="shared" ca="1" si="46"/>
        <v>#REF!</v>
      </c>
      <c r="AP213" s="57" t="e">
        <f t="shared" ca="1" si="48"/>
        <v>#REF!</v>
      </c>
      <c r="AQ213" s="32" t="e">
        <f>VLOOKUP(U213,#REF!,3,FALSE)</f>
        <v>#REF!</v>
      </c>
      <c r="AR213" s="57" t="e">
        <f t="shared" ca="1" si="47"/>
        <v>#REF!</v>
      </c>
      <c r="AS213" s="6" t="e">
        <f>VLOOKUP(V213,#REF!,3)</f>
        <v>#REF!</v>
      </c>
      <c r="AT213" s="6" t="e">
        <f>VLOOKUP(U213,#REF!,2)</f>
        <v>#REF!</v>
      </c>
      <c r="AU213" s="6" t="e">
        <f>VLOOKUP(V213,#REF!,2)</f>
        <v>#REF!</v>
      </c>
      <c r="AV213" s="6" t="str">
        <f t="shared" si="49"/>
        <v/>
      </c>
      <c r="AW213" s="6" t="str">
        <f t="shared" si="50"/>
        <v/>
      </c>
      <c r="AX213" s="6" t="e">
        <f>VLOOKUP(U213,#REF!,4)</f>
        <v>#REF!</v>
      </c>
      <c r="AY213" s="6" t="e">
        <f>VLOOKUP(V213,#REF!,4)</f>
        <v>#REF!</v>
      </c>
    </row>
    <row r="214" spans="1:151" s="6" customFormat="1">
      <c r="A214" s="1" t="s">
        <v>695</v>
      </c>
      <c r="B214" s="57" t="s">
        <v>539</v>
      </c>
      <c r="C214" s="57">
        <v>7</v>
      </c>
      <c r="D214" s="57" t="s">
        <v>535</v>
      </c>
      <c r="E214" s="57"/>
      <c r="F214" s="57"/>
      <c r="G214" s="57"/>
      <c r="H214" s="57"/>
      <c r="I214" s="57"/>
      <c r="J214" s="57"/>
      <c r="K214" s="57"/>
      <c r="L214" s="57"/>
      <c r="M214" s="57" t="str">
        <f t="shared" si="39"/>
        <v/>
      </c>
      <c r="N214" s="57">
        <v>183</v>
      </c>
      <c r="O214" s="1" t="s">
        <v>55</v>
      </c>
      <c r="P214" s="6">
        <v>3949.51</v>
      </c>
      <c r="Q214" s="6">
        <v>35.166604</v>
      </c>
      <c r="R214" s="6">
        <v>-122.99053000000001</v>
      </c>
      <c r="S214" s="66">
        <v>40688.897592592592</v>
      </c>
      <c r="T214" s="67">
        <f t="shared" si="40"/>
        <v>40688.897592592592</v>
      </c>
      <c r="U214" s="6" t="str">
        <f t="shared" si="41"/>
        <v>May-11</v>
      </c>
      <c r="V214" s="6" t="str">
        <f t="shared" si="42"/>
        <v>2011</v>
      </c>
      <c r="W214" s="59" t="s">
        <v>25</v>
      </c>
      <c r="X214" s="59" t="s">
        <v>32</v>
      </c>
      <c r="Y214" s="59" t="s">
        <v>56</v>
      </c>
      <c r="Z214" s="46"/>
      <c r="AA214" s="46"/>
      <c r="AB214" s="46"/>
      <c r="AC214" s="46"/>
      <c r="AD214" s="6" t="s">
        <v>694</v>
      </c>
      <c r="AE214" s="6" t="s">
        <v>519</v>
      </c>
      <c r="AF214" s="6" t="s">
        <v>42</v>
      </c>
      <c r="AG214" s="6">
        <v>231</v>
      </c>
      <c r="AH214" s="6">
        <v>4138777</v>
      </c>
      <c r="AI214" s="6" t="s">
        <v>211</v>
      </c>
      <c r="AJ214" s="57">
        <f t="shared" si="43"/>
        <v>0</v>
      </c>
      <c r="AK214" s="89">
        <f t="shared" si="44"/>
        <v>0.57456018518518526</v>
      </c>
      <c r="AL214" s="90" t="e">
        <f>VLOOKUP(AG214,#REF!,2,FALSE)</f>
        <v>#REF!</v>
      </c>
      <c r="AM214" s="90" t="e">
        <f>VLOOKUP(AG214,#REF!,3,FALSE)</f>
        <v>#REF!</v>
      </c>
      <c r="AN214" s="89" t="e">
        <f t="shared" ca="1" si="45"/>
        <v>#REF!</v>
      </c>
      <c r="AO214" s="89" t="e">
        <f t="shared" ca="1" si="46"/>
        <v>#REF!</v>
      </c>
      <c r="AP214" s="57" t="e">
        <f t="shared" ca="1" si="48"/>
        <v>#REF!</v>
      </c>
      <c r="AQ214" s="32" t="e">
        <f>VLOOKUP(U214,#REF!,3,FALSE)</f>
        <v>#REF!</v>
      </c>
      <c r="AR214" s="57" t="e">
        <f t="shared" ca="1" si="47"/>
        <v>#REF!</v>
      </c>
      <c r="AS214" s="6" t="e">
        <f>VLOOKUP(V214,#REF!,3)</f>
        <v>#REF!</v>
      </c>
      <c r="AT214" s="6" t="e">
        <f>VLOOKUP(U214,#REF!,2)</f>
        <v>#REF!</v>
      </c>
      <c r="AU214" s="6" t="e">
        <f>VLOOKUP(V214,#REF!,2)</f>
        <v>#REF!</v>
      </c>
      <c r="AV214" s="6" t="str">
        <f t="shared" si="49"/>
        <v/>
      </c>
      <c r="AW214" s="6" t="str">
        <f t="shared" si="50"/>
        <v/>
      </c>
      <c r="AX214" s="6" t="e">
        <f>VLOOKUP(U214,#REF!,4)</f>
        <v>#REF!</v>
      </c>
      <c r="AY214" s="6" t="e">
        <f>VLOOKUP(V214,#REF!,4)</f>
        <v>#REF!</v>
      </c>
    </row>
    <row r="215" spans="1:151" s="6" customFormat="1">
      <c r="A215" s="1" t="s">
        <v>697</v>
      </c>
      <c r="B215" s="57" t="s">
        <v>539</v>
      </c>
      <c r="C215" s="57">
        <v>1</v>
      </c>
      <c r="D215" s="57" t="s">
        <v>543</v>
      </c>
      <c r="E215" s="57"/>
      <c r="F215" s="57"/>
      <c r="G215" s="57"/>
      <c r="H215" s="57"/>
      <c r="I215" s="57"/>
      <c r="J215" s="57"/>
      <c r="K215" s="57"/>
      <c r="L215" s="57"/>
      <c r="M215" s="57" t="str">
        <f t="shared" si="39"/>
        <v/>
      </c>
      <c r="N215" s="57">
        <v>183</v>
      </c>
      <c r="O215" s="1" t="s">
        <v>27</v>
      </c>
      <c r="P215" s="6">
        <v>3949.51</v>
      </c>
      <c r="Q215" s="6">
        <v>35.166604</v>
      </c>
      <c r="R215" s="6">
        <v>-122.99053000000001</v>
      </c>
      <c r="S215" s="66">
        <v>40688.897592592592</v>
      </c>
      <c r="T215" s="67">
        <f t="shared" si="40"/>
        <v>40688.897592592592</v>
      </c>
      <c r="U215" s="6" t="str">
        <f t="shared" si="41"/>
        <v>May-11</v>
      </c>
      <c r="V215" s="6" t="str">
        <f t="shared" si="42"/>
        <v>2011</v>
      </c>
      <c r="W215" s="59" t="s">
        <v>25</v>
      </c>
      <c r="X215" s="59" t="s">
        <v>27</v>
      </c>
      <c r="Y215" s="46"/>
      <c r="Z215" s="46"/>
      <c r="AA215" s="46"/>
      <c r="AB215" s="46"/>
      <c r="AC215" s="46"/>
      <c r="AD215" s="6" t="s">
        <v>694</v>
      </c>
      <c r="AE215" s="6" t="s">
        <v>519</v>
      </c>
      <c r="AF215" s="6" t="s">
        <v>42</v>
      </c>
      <c r="AG215" s="6">
        <v>231</v>
      </c>
      <c r="AH215" s="6">
        <v>4138776</v>
      </c>
      <c r="AI215" s="6" t="s">
        <v>211</v>
      </c>
      <c r="AJ215" s="57">
        <f t="shared" si="43"/>
        <v>0</v>
      </c>
      <c r="AK215" s="89">
        <f t="shared" si="44"/>
        <v>0.57456018518518526</v>
      </c>
      <c r="AL215" s="90" t="e">
        <f>VLOOKUP(AG215,#REF!,2,FALSE)</f>
        <v>#REF!</v>
      </c>
      <c r="AM215" s="90" t="e">
        <f>VLOOKUP(AG215,#REF!,3,FALSE)</f>
        <v>#REF!</v>
      </c>
      <c r="AN215" s="89" t="e">
        <f t="shared" ca="1" si="45"/>
        <v>#REF!</v>
      </c>
      <c r="AO215" s="89" t="e">
        <f t="shared" ca="1" si="46"/>
        <v>#REF!</v>
      </c>
      <c r="AP215" s="57" t="e">
        <f t="shared" ca="1" si="48"/>
        <v>#REF!</v>
      </c>
      <c r="AQ215" s="32" t="e">
        <f>VLOOKUP(U215,#REF!,3,FALSE)</f>
        <v>#REF!</v>
      </c>
      <c r="AR215" s="57" t="e">
        <f t="shared" ca="1" si="47"/>
        <v>#REF!</v>
      </c>
      <c r="AS215" s="6" t="e">
        <f>VLOOKUP(V215,#REF!,3)</f>
        <v>#REF!</v>
      </c>
      <c r="AT215" s="6" t="e">
        <f>VLOOKUP(U215,#REF!,2)</f>
        <v>#REF!</v>
      </c>
      <c r="AU215" s="6" t="e">
        <f>VLOOKUP(V215,#REF!,2)</f>
        <v>#REF!</v>
      </c>
      <c r="AV215" s="6" t="str">
        <f t="shared" si="49"/>
        <v/>
      </c>
      <c r="AW215" s="6" t="str">
        <f t="shared" si="50"/>
        <v/>
      </c>
      <c r="AX215" s="6" t="e">
        <f>VLOOKUP(U215,#REF!,4)</f>
        <v>#REF!</v>
      </c>
      <c r="AY215" s="6" t="e">
        <f>VLOOKUP(V215,#REF!,4)</f>
        <v>#REF!</v>
      </c>
    </row>
    <row r="216" spans="1:151" s="6" customFormat="1">
      <c r="A216" s="1" t="s">
        <v>693</v>
      </c>
      <c r="B216" s="57" t="s">
        <v>540</v>
      </c>
      <c r="C216" s="57">
        <v>4</v>
      </c>
      <c r="D216" s="57" t="s">
        <v>535</v>
      </c>
      <c r="E216" s="57"/>
      <c r="F216" s="57"/>
      <c r="G216" s="57"/>
      <c r="H216" s="57"/>
      <c r="I216" s="57"/>
      <c r="J216" s="57"/>
      <c r="K216" s="57"/>
      <c r="L216" s="57"/>
      <c r="M216" s="57" t="str">
        <f t="shared" si="39"/>
        <v/>
      </c>
      <c r="N216" s="57">
        <v>183</v>
      </c>
      <c r="O216" s="1" t="s">
        <v>73</v>
      </c>
      <c r="P216" s="6">
        <v>3949.51</v>
      </c>
      <c r="Q216" s="6">
        <v>35.166604</v>
      </c>
      <c r="R216" s="6">
        <v>-122.99053000000001</v>
      </c>
      <c r="S216" s="66">
        <v>40688.897592592592</v>
      </c>
      <c r="T216" s="67">
        <f t="shared" si="40"/>
        <v>40688.897592592592</v>
      </c>
      <c r="U216" s="6" t="str">
        <f t="shared" si="41"/>
        <v>May-11</v>
      </c>
      <c r="V216" s="6" t="str">
        <f t="shared" si="42"/>
        <v>2011</v>
      </c>
      <c r="W216" s="59" t="s">
        <v>25</v>
      </c>
      <c r="X216" s="59" t="s">
        <v>27</v>
      </c>
      <c r="Y216" s="59" t="s">
        <v>74</v>
      </c>
      <c r="Z216" s="59" t="s">
        <v>76</v>
      </c>
      <c r="AA216" s="59" t="s">
        <v>75</v>
      </c>
      <c r="AB216" s="59"/>
      <c r="AC216" s="59" t="s">
        <v>73</v>
      </c>
      <c r="AD216" s="6" t="s">
        <v>694</v>
      </c>
      <c r="AE216" s="6" t="s">
        <v>519</v>
      </c>
      <c r="AF216" s="6" t="s">
        <v>42</v>
      </c>
      <c r="AG216" s="6">
        <v>231</v>
      </c>
      <c r="AH216" s="6">
        <v>4138778</v>
      </c>
      <c r="AI216" s="6" t="s">
        <v>211</v>
      </c>
      <c r="AJ216" s="57">
        <f t="shared" si="43"/>
        <v>0</v>
      </c>
      <c r="AK216" s="89">
        <f t="shared" si="44"/>
        <v>0.57456018518518526</v>
      </c>
      <c r="AL216" s="90" t="e">
        <f>VLOOKUP(AG216,#REF!,2,FALSE)</f>
        <v>#REF!</v>
      </c>
      <c r="AM216" s="90" t="e">
        <f>VLOOKUP(AG216,#REF!,3,FALSE)</f>
        <v>#REF!</v>
      </c>
      <c r="AN216" s="89" t="e">
        <f t="shared" ca="1" si="45"/>
        <v>#REF!</v>
      </c>
      <c r="AO216" s="89" t="e">
        <f t="shared" ca="1" si="46"/>
        <v>#REF!</v>
      </c>
      <c r="AP216" s="57" t="e">
        <f t="shared" ca="1" si="48"/>
        <v>#REF!</v>
      </c>
      <c r="AQ216" s="32" t="e">
        <f>VLOOKUP(U216,#REF!,3,FALSE)</f>
        <v>#REF!</v>
      </c>
      <c r="AR216" s="57" t="e">
        <f t="shared" ca="1" si="47"/>
        <v>#REF!</v>
      </c>
      <c r="AS216" s="6" t="e">
        <f>VLOOKUP(V216,#REF!,3)</f>
        <v>#REF!</v>
      </c>
      <c r="AT216" s="6" t="e">
        <f>VLOOKUP(U216,#REF!,2)</f>
        <v>#REF!</v>
      </c>
      <c r="AU216" s="6" t="e">
        <f>VLOOKUP(V216,#REF!,2)</f>
        <v>#REF!</v>
      </c>
      <c r="AV216" s="6" t="str">
        <f t="shared" si="49"/>
        <v/>
      </c>
      <c r="AW216" s="6" t="str">
        <f t="shared" si="50"/>
        <v/>
      </c>
      <c r="AX216" s="6" t="e">
        <f>VLOOKUP(U216,#REF!,4)</f>
        <v>#REF!</v>
      </c>
      <c r="AY216" s="6" t="e">
        <f>VLOOKUP(V216,#REF!,4)</f>
        <v>#REF!</v>
      </c>
    </row>
    <row r="217" spans="1:151" s="6" customFormat="1">
      <c r="A217" s="37" t="s">
        <v>696</v>
      </c>
      <c r="B217" s="103"/>
      <c r="C217" s="103">
        <v>1</v>
      </c>
      <c r="D217" s="103"/>
      <c r="E217" s="103" t="s">
        <v>531</v>
      </c>
      <c r="F217" s="103" t="s">
        <v>531</v>
      </c>
      <c r="G217" s="103" t="s">
        <v>534</v>
      </c>
      <c r="H217" s="103">
        <v>1</v>
      </c>
      <c r="I217" s="103" t="s">
        <v>533</v>
      </c>
      <c r="J217" s="103" t="s">
        <v>534</v>
      </c>
      <c r="K217" s="103">
        <v>9</v>
      </c>
      <c r="L217" s="104">
        <v>0.24548826748982128</v>
      </c>
      <c r="M217" s="68">
        <f t="shared" si="39"/>
        <v>0.40854049493933547</v>
      </c>
      <c r="N217" s="103">
        <v>183</v>
      </c>
      <c r="O217" s="37" t="s">
        <v>77</v>
      </c>
      <c r="P217" s="104">
        <v>3949.51</v>
      </c>
      <c r="Q217" s="104">
        <v>35.166604</v>
      </c>
      <c r="R217" s="104">
        <v>-122.99053000000001</v>
      </c>
      <c r="S217" s="69">
        <v>40688.897592592592</v>
      </c>
      <c r="T217" s="70">
        <f t="shared" si="40"/>
        <v>40688.897592592592</v>
      </c>
      <c r="U217" s="4" t="str">
        <f t="shared" si="41"/>
        <v>May-11</v>
      </c>
      <c r="V217" s="4" t="str">
        <f t="shared" si="42"/>
        <v>2011</v>
      </c>
      <c r="W217" s="60" t="s">
        <v>25</v>
      </c>
      <c r="X217" s="60" t="s">
        <v>65</v>
      </c>
      <c r="Y217" s="60" t="s">
        <v>64</v>
      </c>
      <c r="Z217" s="60" t="s">
        <v>79</v>
      </c>
      <c r="AA217" s="60" t="s">
        <v>78</v>
      </c>
      <c r="AB217" s="60" t="s">
        <v>77</v>
      </c>
      <c r="AC217" s="105"/>
      <c r="AD217" s="104" t="s">
        <v>694</v>
      </c>
      <c r="AE217" s="104" t="s">
        <v>519</v>
      </c>
      <c r="AF217" s="104" t="s">
        <v>42</v>
      </c>
      <c r="AG217" s="104">
        <v>231</v>
      </c>
      <c r="AH217" s="104">
        <v>4138384</v>
      </c>
      <c r="AI217" s="104" t="s">
        <v>211</v>
      </c>
      <c r="AJ217" s="68">
        <f t="shared" si="43"/>
        <v>1</v>
      </c>
      <c r="AK217" s="100">
        <f t="shared" si="44"/>
        <v>0.57456018518518526</v>
      </c>
      <c r="AL217" s="101" t="e">
        <f>VLOOKUP(AG217,#REF!,2,FALSE)</f>
        <v>#REF!</v>
      </c>
      <c r="AM217" s="101" t="e">
        <f>VLOOKUP(AG217,#REF!,3,FALSE)</f>
        <v>#REF!</v>
      </c>
      <c r="AN217" s="100" t="e">
        <f t="shared" ca="1" si="45"/>
        <v>#REF!</v>
      </c>
      <c r="AO217" s="100" t="e">
        <f t="shared" ca="1" si="46"/>
        <v>#REF!</v>
      </c>
      <c r="AP217" s="68" t="e">
        <f t="shared" ca="1" si="48"/>
        <v>#REF!</v>
      </c>
      <c r="AQ217" s="36" t="e">
        <f>VLOOKUP(U217,#REF!,3,FALSE)</f>
        <v>#REF!</v>
      </c>
      <c r="AR217" s="68" t="e">
        <f t="shared" ca="1" si="47"/>
        <v>#REF!</v>
      </c>
      <c r="AS217" s="6" t="e">
        <f>VLOOKUP(V217,#REF!,3)</f>
        <v>#REF!</v>
      </c>
      <c r="AT217" s="6" t="e">
        <f>VLOOKUP(U217,#REF!,2)</f>
        <v>#REF!</v>
      </c>
      <c r="AU217" s="6" t="e">
        <f>VLOOKUP(V217,#REF!,2)</f>
        <v>#REF!</v>
      </c>
      <c r="AV217" s="6" t="e">
        <f t="shared" si="49"/>
        <v>#REF!</v>
      </c>
      <c r="AW217" s="6" t="e">
        <f t="shared" si="50"/>
        <v>#REF!</v>
      </c>
      <c r="AX217" s="6" t="e">
        <f>VLOOKUP(U217,#REF!,4)</f>
        <v>#REF!</v>
      </c>
      <c r="AY217" s="6" t="e">
        <f>VLOOKUP(V217,#REF!,4)</f>
        <v>#REF!</v>
      </c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</row>
    <row r="218" spans="1:151" s="6" customFormat="1">
      <c r="A218" s="37" t="s">
        <v>700</v>
      </c>
      <c r="B218" s="103"/>
      <c r="C218" s="103">
        <v>1</v>
      </c>
      <c r="D218" s="103"/>
      <c r="E218" s="103" t="s">
        <v>531</v>
      </c>
      <c r="F218" s="103" t="s">
        <v>531</v>
      </c>
      <c r="G218" s="103" t="s">
        <v>534</v>
      </c>
      <c r="H218" s="103">
        <v>1</v>
      </c>
      <c r="I218" s="103" t="s">
        <v>533</v>
      </c>
      <c r="J218" s="103" t="s">
        <v>534</v>
      </c>
      <c r="K218" s="103">
        <v>9</v>
      </c>
      <c r="L218" s="104">
        <v>6.2794972090826115E-2</v>
      </c>
      <c r="M218" s="68">
        <f t="shared" si="39"/>
        <v>0.40854049493933547</v>
      </c>
      <c r="N218" s="103">
        <v>183</v>
      </c>
      <c r="O218" s="37" t="s">
        <v>77</v>
      </c>
      <c r="P218" s="104">
        <v>3949.47</v>
      </c>
      <c r="Q218" s="104">
        <v>35.166603000000002</v>
      </c>
      <c r="R218" s="104">
        <v>-122.99052500000001</v>
      </c>
      <c r="S218" s="69">
        <v>40688.897638888891</v>
      </c>
      <c r="T218" s="70">
        <f t="shared" si="40"/>
        <v>40688.897638888891</v>
      </c>
      <c r="U218" s="4" t="str">
        <f t="shared" si="41"/>
        <v>May-11</v>
      </c>
      <c r="V218" s="4" t="str">
        <f t="shared" si="42"/>
        <v>2011</v>
      </c>
      <c r="W218" s="60" t="s">
        <v>25</v>
      </c>
      <c r="X218" s="60" t="s">
        <v>65</v>
      </c>
      <c r="Y218" s="60" t="s">
        <v>64</v>
      </c>
      <c r="Z218" s="60" t="s">
        <v>79</v>
      </c>
      <c r="AA218" s="60" t="s">
        <v>78</v>
      </c>
      <c r="AB218" s="60" t="s">
        <v>77</v>
      </c>
      <c r="AC218" s="105"/>
      <c r="AD218" s="104" t="s">
        <v>701</v>
      </c>
      <c r="AE218" s="104" t="s">
        <v>519</v>
      </c>
      <c r="AF218" s="104" t="s">
        <v>42</v>
      </c>
      <c r="AG218" s="104">
        <v>231</v>
      </c>
      <c r="AH218" s="104">
        <v>4138386</v>
      </c>
      <c r="AI218" s="104" t="s">
        <v>211</v>
      </c>
      <c r="AJ218" s="68">
        <f t="shared" si="43"/>
        <v>1</v>
      </c>
      <c r="AK218" s="100">
        <f t="shared" si="44"/>
        <v>0.57460648148148141</v>
      </c>
      <c r="AL218" s="101" t="e">
        <f>VLOOKUP(AG218,#REF!,2,FALSE)</f>
        <v>#REF!</v>
      </c>
      <c r="AM218" s="101" t="e">
        <f>VLOOKUP(AG218,#REF!,3,FALSE)</f>
        <v>#REF!</v>
      </c>
      <c r="AN218" s="100" t="e">
        <f t="shared" ca="1" si="45"/>
        <v>#REF!</v>
      </c>
      <c r="AO218" s="100" t="e">
        <f t="shared" ca="1" si="46"/>
        <v>#REF!</v>
      </c>
      <c r="AP218" s="68" t="e">
        <f t="shared" ca="1" si="48"/>
        <v>#REF!</v>
      </c>
      <c r="AQ218" s="36" t="e">
        <f>VLOOKUP(U218,#REF!,3,FALSE)</f>
        <v>#REF!</v>
      </c>
      <c r="AR218" s="68" t="e">
        <f t="shared" ca="1" si="47"/>
        <v>#REF!</v>
      </c>
      <c r="AS218" s="6" t="e">
        <f>VLOOKUP(V218,#REF!,3)</f>
        <v>#REF!</v>
      </c>
      <c r="AT218" s="6" t="e">
        <f>VLOOKUP(U218,#REF!,2)</f>
        <v>#REF!</v>
      </c>
      <c r="AU218" s="6" t="e">
        <f>VLOOKUP(V218,#REF!,2)</f>
        <v>#REF!</v>
      </c>
      <c r="AV218" s="6" t="e">
        <f t="shared" si="49"/>
        <v>#REF!</v>
      </c>
      <c r="AW218" s="6" t="e">
        <f t="shared" si="50"/>
        <v>#REF!</v>
      </c>
      <c r="AX218" s="6" t="e">
        <f>VLOOKUP(U218,#REF!,4)</f>
        <v>#REF!</v>
      </c>
      <c r="AY218" s="6" t="e">
        <f>VLOOKUP(V218,#REF!,4)</f>
        <v>#REF!</v>
      </c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</row>
    <row r="219" spans="1:151" s="6" customFormat="1">
      <c r="A219" s="37" t="s">
        <v>698</v>
      </c>
      <c r="B219" s="103"/>
      <c r="C219" s="103">
        <v>1</v>
      </c>
      <c r="D219" s="103"/>
      <c r="E219" s="103" t="s">
        <v>531</v>
      </c>
      <c r="F219" s="103" t="s">
        <v>531</v>
      </c>
      <c r="G219" s="103" t="s">
        <v>534</v>
      </c>
      <c r="H219" s="103">
        <v>1</v>
      </c>
      <c r="I219" s="103" t="s">
        <v>533</v>
      </c>
      <c r="J219" s="103" t="s">
        <v>534</v>
      </c>
      <c r="K219" s="103">
        <v>9</v>
      </c>
      <c r="L219" s="104">
        <v>0.10025725535868808</v>
      </c>
      <c r="M219" s="68">
        <f t="shared" si="39"/>
        <v>0.40854049493933547</v>
      </c>
      <c r="N219" s="103">
        <v>183</v>
      </c>
      <c r="O219" s="37" t="s">
        <v>77</v>
      </c>
      <c r="P219" s="104">
        <v>3949.53</v>
      </c>
      <c r="Q219" s="104">
        <v>35.166603000000002</v>
      </c>
      <c r="R219" s="104">
        <v>-122.990523</v>
      </c>
      <c r="S219" s="69">
        <v>40688.897662037038</v>
      </c>
      <c r="T219" s="70">
        <f t="shared" si="40"/>
        <v>40688.897662037038</v>
      </c>
      <c r="U219" s="4" t="str">
        <f t="shared" si="41"/>
        <v>May-11</v>
      </c>
      <c r="V219" s="4" t="str">
        <f t="shared" si="42"/>
        <v>2011</v>
      </c>
      <c r="W219" s="60" t="s">
        <v>25</v>
      </c>
      <c r="X219" s="60" t="s">
        <v>65</v>
      </c>
      <c r="Y219" s="60" t="s">
        <v>64</v>
      </c>
      <c r="Z219" s="60" t="s">
        <v>79</v>
      </c>
      <c r="AA219" s="60" t="s">
        <v>78</v>
      </c>
      <c r="AB219" s="60" t="s">
        <v>77</v>
      </c>
      <c r="AC219" s="105"/>
      <c r="AD219" s="104" t="s">
        <v>699</v>
      </c>
      <c r="AE219" s="104" t="s">
        <v>519</v>
      </c>
      <c r="AF219" s="104" t="s">
        <v>42</v>
      </c>
      <c r="AG219" s="104">
        <v>231</v>
      </c>
      <c r="AH219" s="104">
        <v>4138385</v>
      </c>
      <c r="AI219" s="104" t="s">
        <v>211</v>
      </c>
      <c r="AJ219" s="68">
        <f t="shared" si="43"/>
        <v>1</v>
      </c>
      <c r="AK219" s="100">
        <f t="shared" si="44"/>
        <v>0.57458333333333333</v>
      </c>
      <c r="AL219" s="101" t="e">
        <f>VLOOKUP(AG219,#REF!,2,FALSE)</f>
        <v>#REF!</v>
      </c>
      <c r="AM219" s="101" t="e">
        <f>VLOOKUP(AG219,#REF!,3,FALSE)</f>
        <v>#REF!</v>
      </c>
      <c r="AN219" s="100" t="e">
        <f t="shared" ca="1" si="45"/>
        <v>#REF!</v>
      </c>
      <c r="AO219" s="100" t="e">
        <f t="shared" ca="1" si="46"/>
        <v>#REF!</v>
      </c>
      <c r="AP219" s="68" t="e">
        <f t="shared" ca="1" si="48"/>
        <v>#REF!</v>
      </c>
      <c r="AQ219" s="36" t="e">
        <f>VLOOKUP(U219,#REF!,3,FALSE)</f>
        <v>#REF!</v>
      </c>
      <c r="AR219" s="68" t="e">
        <f t="shared" ca="1" si="47"/>
        <v>#REF!</v>
      </c>
      <c r="AS219" s="6" t="e">
        <f>VLOOKUP(V219,#REF!,3)</f>
        <v>#REF!</v>
      </c>
      <c r="AT219" s="6" t="e">
        <f>VLOOKUP(U219,#REF!,2)</f>
        <v>#REF!</v>
      </c>
      <c r="AU219" s="6" t="e">
        <f>VLOOKUP(V219,#REF!,2)</f>
        <v>#REF!</v>
      </c>
      <c r="AV219" s="6" t="e">
        <f t="shared" si="49"/>
        <v>#REF!</v>
      </c>
      <c r="AW219" s="6" t="e">
        <f t="shared" si="50"/>
        <v>#REF!</v>
      </c>
      <c r="AX219" s="6" t="e">
        <f>VLOOKUP(U219,#REF!,4)</f>
        <v>#REF!</v>
      </c>
      <c r="AY219" s="6" t="e">
        <f>VLOOKUP(V219,#REF!,4)</f>
        <v>#REF!</v>
      </c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</row>
    <row r="220" spans="1:151" s="6" customFormat="1">
      <c r="A220" s="53" t="s">
        <v>19</v>
      </c>
      <c r="B220" s="14" t="s">
        <v>539</v>
      </c>
      <c r="C220" s="97">
        <v>1</v>
      </c>
      <c r="D220" s="97" t="s">
        <v>535</v>
      </c>
      <c r="E220" s="57"/>
      <c r="F220" s="57"/>
      <c r="G220" s="57"/>
      <c r="H220" s="57"/>
      <c r="I220" s="57"/>
      <c r="J220" s="57"/>
      <c r="K220" s="57"/>
      <c r="L220" s="57"/>
      <c r="M220" s="57" t="str">
        <f t="shared" si="39"/>
        <v/>
      </c>
      <c r="N220" s="71">
        <v>28</v>
      </c>
      <c r="O220" s="46" t="s">
        <v>73</v>
      </c>
      <c r="P220" s="57">
        <v>3950.08</v>
      </c>
      <c r="Q220" s="57">
        <v>35.166555000000002</v>
      </c>
      <c r="R220" s="57">
        <v>-122.99988399999999</v>
      </c>
      <c r="S220" s="66">
        <v>40689.653807870367</v>
      </c>
      <c r="T220" s="67">
        <f t="shared" si="40"/>
        <v>40689.653807870367</v>
      </c>
      <c r="U220" s="6" t="str">
        <f t="shared" si="41"/>
        <v>May-11</v>
      </c>
      <c r="V220" s="6" t="str">
        <f t="shared" si="42"/>
        <v>2011</v>
      </c>
      <c r="W220" s="10" t="s">
        <v>25</v>
      </c>
      <c r="X220" s="10" t="s">
        <v>27</v>
      </c>
      <c r="Y220" s="10" t="s">
        <v>74</v>
      </c>
      <c r="Z220" s="10" t="s">
        <v>76</v>
      </c>
      <c r="AA220" s="10" t="s">
        <v>75</v>
      </c>
      <c r="AB220" s="10"/>
      <c r="AC220" s="10" t="s">
        <v>73</v>
      </c>
      <c r="AD220" s="57" t="s">
        <v>356</v>
      </c>
      <c r="AE220" s="57" t="s">
        <v>226</v>
      </c>
      <c r="AF220" s="57" t="s">
        <v>42</v>
      </c>
      <c r="AG220" s="57">
        <v>232</v>
      </c>
      <c r="AH220" s="57">
        <v>4129558</v>
      </c>
      <c r="AI220" s="57" t="s">
        <v>211</v>
      </c>
      <c r="AJ220" s="57">
        <f t="shared" si="43"/>
        <v>0</v>
      </c>
      <c r="AK220" s="89">
        <f t="shared" si="44"/>
        <v>0.64399305555555553</v>
      </c>
      <c r="AL220" s="90" t="e">
        <f>VLOOKUP(AG220,#REF!,2,FALSE)</f>
        <v>#REF!</v>
      </c>
      <c r="AM220" s="90" t="e">
        <f>VLOOKUP(AG220,#REF!,3,FALSE)</f>
        <v>#REF!</v>
      </c>
      <c r="AN220" s="89" t="e">
        <f t="shared" ca="1" si="45"/>
        <v>#REF!</v>
      </c>
      <c r="AO220" s="89" t="e">
        <f t="shared" ca="1" si="46"/>
        <v>#REF!</v>
      </c>
      <c r="AP220" s="57" t="e">
        <f t="shared" ca="1" si="48"/>
        <v>#REF!</v>
      </c>
      <c r="AQ220" s="32" t="e">
        <f>VLOOKUP(U220,#REF!,3,FALSE)</f>
        <v>#REF!</v>
      </c>
      <c r="AR220" s="57" t="e">
        <f t="shared" ca="1" si="47"/>
        <v>#REF!</v>
      </c>
      <c r="AS220" s="6" t="e">
        <f>VLOOKUP(V220,#REF!,3)</f>
        <v>#REF!</v>
      </c>
      <c r="AT220" s="6" t="e">
        <f>VLOOKUP(U220,#REF!,2)</f>
        <v>#REF!</v>
      </c>
      <c r="AU220" s="6" t="e">
        <f>VLOOKUP(V220,#REF!,2)</f>
        <v>#REF!</v>
      </c>
      <c r="AV220" s="6" t="str">
        <f t="shared" si="49"/>
        <v/>
      </c>
      <c r="AW220" s="6" t="str">
        <f t="shared" si="50"/>
        <v/>
      </c>
      <c r="AX220" s="6" t="e">
        <f>VLOOKUP(U220,#REF!,4)</f>
        <v>#REF!</v>
      </c>
      <c r="AY220" s="6" t="e">
        <f>VLOOKUP(V220,#REF!,4)</f>
        <v>#REF!</v>
      </c>
    </row>
    <row r="221" spans="1:151" s="6" customFormat="1">
      <c r="A221" s="53" t="s">
        <v>19</v>
      </c>
      <c r="B221" s="14" t="s">
        <v>539</v>
      </c>
      <c r="C221" s="97">
        <v>1</v>
      </c>
      <c r="D221" s="97" t="s">
        <v>535</v>
      </c>
      <c r="E221" s="57"/>
      <c r="F221" s="57"/>
      <c r="G221" s="57"/>
      <c r="H221" s="57"/>
      <c r="I221" s="57"/>
      <c r="J221" s="57"/>
      <c r="K221" s="57"/>
      <c r="L221" s="57"/>
      <c r="M221" s="57" t="str">
        <f t="shared" si="39"/>
        <v/>
      </c>
      <c r="N221" s="71">
        <v>28</v>
      </c>
      <c r="O221" s="46" t="s">
        <v>116</v>
      </c>
      <c r="P221" s="57">
        <v>3950.08</v>
      </c>
      <c r="Q221" s="57">
        <v>35.166555000000002</v>
      </c>
      <c r="R221" s="57">
        <v>-122.99988399999999</v>
      </c>
      <c r="S221" s="66">
        <v>40689.653807870367</v>
      </c>
      <c r="T221" s="67">
        <f t="shared" si="40"/>
        <v>40689.653807870367</v>
      </c>
      <c r="U221" s="6" t="str">
        <f t="shared" si="41"/>
        <v>May-11</v>
      </c>
      <c r="V221" s="6" t="str">
        <f t="shared" si="42"/>
        <v>2011</v>
      </c>
      <c r="W221" s="10" t="s">
        <v>25</v>
      </c>
      <c r="X221" s="10" t="s">
        <v>116</v>
      </c>
      <c r="Y221" s="10"/>
      <c r="Z221" s="10"/>
      <c r="AA221" s="10"/>
      <c r="AB221" s="10"/>
      <c r="AC221" s="10"/>
      <c r="AD221" s="57" t="s">
        <v>356</v>
      </c>
      <c r="AE221" s="57" t="s">
        <v>226</v>
      </c>
      <c r="AF221" s="57" t="s">
        <v>42</v>
      </c>
      <c r="AG221" s="57">
        <v>232</v>
      </c>
      <c r="AH221" s="57">
        <v>4128771</v>
      </c>
      <c r="AI221" s="57" t="s">
        <v>211</v>
      </c>
      <c r="AJ221" s="57">
        <f t="shared" si="43"/>
        <v>0</v>
      </c>
      <c r="AK221" s="89">
        <f t="shared" si="44"/>
        <v>0.64399305555555553</v>
      </c>
      <c r="AL221" s="90" t="e">
        <f>VLOOKUP(AG221,#REF!,2,FALSE)</f>
        <v>#REF!</v>
      </c>
      <c r="AM221" s="90" t="e">
        <f>VLOOKUP(AG221,#REF!,3,FALSE)</f>
        <v>#REF!</v>
      </c>
      <c r="AN221" s="89" t="e">
        <f t="shared" ca="1" si="45"/>
        <v>#REF!</v>
      </c>
      <c r="AO221" s="89" t="e">
        <f t="shared" ca="1" si="46"/>
        <v>#REF!</v>
      </c>
      <c r="AP221" s="57" t="e">
        <f t="shared" ca="1" si="48"/>
        <v>#REF!</v>
      </c>
      <c r="AQ221" s="32" t="e">
        <f>VLOOKUP(U221,#REF!,3,FALSE)</f>
        <v>#REF!</v>
      </c>
      <c r="AR221" s="57" t="e">
        <f t="shared" ca="1" si="47"/>
        <v>#REF!</v>
      </c>
      <c r="AS221" s="6" t="e">
        <f>VLOOKUP(V221,#REF!,3)</f>
        <v>#REF!</v>
      </c>
      <c r="AT221" s="6" t="e">
        <f>VLOOKUP(U221,#REF!,2)</f>
        <v>#REF!</v>
      </c>
      <c r="AU221" s="6" t="e">
        <f>VLOOKUP(V221,#REF!,2)</f>
        <v>#REF!</v>
      </c>
      <c r="AV221" s="6" t="str">
        <f t="shared" si="49"/>
        <v/>
      </c>
      <c r="AW221" s="6" t="str">
        <f t="shared" si="50"/>
        <v/>
      </c>
      <c r="AX221" s="6" t="e">
        <f>VLOOKUP(U221,#REF!,4)</f>
        <v>#REF!</v>
      </c>
      <c r="AY221" s="6" t="e">
        <f>VLOOKUP(V221,#REF!,4)</f>
        <v>#REF!</v>
      </c>
    </row>
    <row r="222" spans="1:151" s="6" customFormat="1">
      <c r="A222" s="53" t="s">
        <v>19</v>
      </c>
      <c r="B222" s="14" t="s">
        <v>539</v>
      </c>
      <c r="C222" s="97">
        <v>1</v>
      </c>
      <c r="D222" s="97" t="s">
        <v>535</v>
      </c>
      <c r="E222" s="57"/>
      <c r="F222" s="57"/>
      <c r="G222" s="57"/>
      <c r="H222" s="57"/>
      <c r="I222" s="57"/>
      <c r="J222" s="57"/>
      <c r="K222" s="57"/>
      <c r="L222" s="57"/>
      <c r="M222" s="57" t="str">
        <f t="shared" si="39"/>
        <v/>
      </c>
      <c r="N222" s="71">
        <v>28</v>
      </c>
      <c r="O222" s="46" t="s">
        <v>27</v>
      </c>
      <c r="P222" s="57">
        <v>3950.08</v>
      </c>
      <c r="Q222" s="57">
        <v>35.166555000000002</v>
      </c>
      <c r="R222" s="57">
        <v>-122.99988399999999</v>
      </c>
      <c r="S222" s="66">
        <v>40689.653807870367</v>
      </c>
      <c r="T222" s="67">
        <f t="shared" si="40"/>
        <v>40689.653807870367</v>
      </c>
      <c r="U222" s="6" t="str">
        <f t="shared" si="41"/>
        <v>May-11</v>
      </c>
      <c r="V222" s="6" t="str">
        <f t="shared" si="42"/>
        <v>2011</v>
      </c>
      <c r="W222" s="10" t="s">
        <v>25</v>
      </c>
      <c r="X222" s="10" t="s">
        <v>27</v>
      </c>
      <c r="Y222" s="10"/>
      <c r="Z222" s="10"/>
      <c r="AA222" s="10"/>
      <c r="AB222" s="10"/>
      <c r="AC222" s="10"/>
      <c r="AD222" s="57" t="s">
        <v>356</v>
      </c>
      <c r="AE222" s="57" t="s">
        <v>226</v>
      </c>
      <c r="AF222" s="57" t="s">
        <v>42</v>
      </c>
      <c r="AG222" s="57">
        <v>232</v>
      </c>
      <c r="AH222" s="57">
        <v>4129556</v>
      </c>
      <c r="AI222" s="57" t="s">
        <v>211</v>
      </c>
      <c r="AJ222" s="57">
        <f t="shared" si="43"/>
        <v>0</v>
      </c>
      <c r="AK222" s="89">
        <f t="shared" si="44"/>
        <v>0.64399305555555553</v>
      </c>
      <c r="AL222" s="90" t="e">
        <f>VLOOKUP(AG222,#REF!,2,FALSE)</f>
        <v>#REF!</v>
      </c>
      <c r="AM222" s="90" t="e">
        <f>VLOOKUP(AG222,#REF!,3,FALSE)</f>
        <v>#REF!</v>
      </c>
      <c r="AN222" s="89" t="e">
        <f t="shared" ca="1" si="45"/>
        <v>#REF!</v>
      </c>
      <c r="AO222" s="89" t="e">
        <f t="shared" ca="1" si="46"/>
        <v>#REF!</v>
      </c>
      <c r="AP222" s="57" t="e">
        <f t="shared" ca="1" si="48"/>
        <v>#REF!</v>
      </c>
      <c r="AQ222" s="32" t="e">
        <f>VLOOKUP(U222,#REF!,3,FALSE)</f>
        <v>#REF!</v>
      </c>
      <c r="AR222" s="57" t="e">
        <f t="shared" ca="1" si="47"/>
        <v>#REF!</v>
      </c>
      <c r="AS222" s="6" t="e">
        <f>VLOOKUP(V222,#REF!,3)</f>
        <v>#REF!</v>
      </c>
      <c r="AT222" s="6" t="e">
        <f>VLOOKUP(U222,#REF!,2)</f>
        <v>#REF!</v>
      </c>
      <c r="AU222" s="6" t="e">
        <f>VLOOKUP(V222,#REF!,2)</f>
        <v>#REF!</v>
      </c>
      <c r="AV222" s="6" t="str">
        <f t="shared" si="49"/>
        <v/>
      </c>
      <c r="AW222" s="6" t="str">
        <f t="shared" si="50"/>
        <v/>
      </c>
      <c r="AX222" s="6" t="e">
        <f>VLOOKUP(U222,#REF!,4)</f>
        <v>#REF!</v>
      </c>
      <c r="AY222" s="6" t="e">
        <f>VLOOKUP(V222,#REF!,4)</f>
        <v>#REF!</v>
      </c>
    </row>
    <row r="223" spans="1:151" s="6" customFormat="1" ht="14.25" customHeight="1">
      <c r="A223" s="54" t="s">
        <v>357</v>
      </c>
      <c r="B223" s="98"/>
      <c r="C223" s="99">
        <v>1</v>
      </c>
      <c r="D223" s="99"/>
      <c r="E223" s="68" t="s">
        <v>534</v>
      </c>
      <c r="F223" s="68" t="s">
        <v>534</v>
      </c>
      <c r="G223" s="68" t="s">
        <v>534</v>
      </c>
      <c r="H223" s="68">
        <v>1</v>
      </c>
      <c r="I223" s="68" t="s">
        <v>532</v>
      </c>
      <c r="J223" s="68" t="s">
        <v>534</v>
      </c>
      <c r="K223" s="68">
        <v>1</v>
      </c>
      <c r="L223" s="68">
        <v>0.17903933560593399</v>
      </c>
      <c r="M223" s="68">
        <f t="shared" si="39"/>
        <v>0.43783915289051389</v>
      </c>
      <c r="N223" s="68">
        <v>28</v>
      </c>
      <c r="O223" s="47" t="s">
        <v>77</v>
      </c>
      <c r="P223" s="68">
        <v>3950.08</v>
      </c>
      <c r="Q223" s="68">
        <v>35.166555000000002</v>
      </c>
      <c r="R223" s="68">
        <v>-122.99988399999999</v>
      </c>
      <c r="S223" s="69">
        <v>40689.653807870367</v>
      </c>
      <c r="T223" s="70">
        <f t="shared" si="40"/>
        <v>40689.653807870367</v>
      </c>
      <c r="U223" s="4" t="str">
        <f t="shared" si="41"/>
        <v>May-11</v>
      </c>
      <c r="V223" s="4" t="str">
        <f t="shared" si="42"/>
        <v>2011</v>
      </c>
      <c r="W223" s="12" t="s">
        <v>25</v>
      </c>
      <c r="X223" s="12" t="s">
        <v>65</v>
      </c>
      <c r="Y223" s="12" t="s">
        <v>64</v>
      </c>
      <c r="Z223" s="12" t="s">
        <v>79</v>
      </c>
      <c r="AA223" s="12" t="s">
        <v>78</v>
      </c>
      <c r="AB223" s="12" t="s">
        <v>77</v>
      </c>
      <c r="AC223" s="12"/>
      <c r="AD223" s="68" t="s">
        <v>356</v>
      </c>
      <c r="AE223" s="68" t="s">
        <v>226</v>
      </c>
      <c r="AF223" s="68" t="s">
        <v>42</v>
      </c>
      <c r="AG223" s="68">
        <v>232</v>
      </c>
      <c r="AH223" s="68">
        <v>4122611</v>
      </c>
      <c r="AI223" s="68" t="s">
        <v>211</v>
      </c>
      <c r="AJ223" s="68">
        <f t="shared" si="43"/>
        <v>1</v>
      </c>
      <c r="AK223" s="100">
        <f t="shared" si="44"/>
        <v>0.64399305555555553</v>
      </c>
      <c r="AL223" s="101" t="e">
        <f>VLOOKUP(AG223,#REF!,2,FALSE)</f>
        <v>#REF!</v>
      </c>
      <c r="AM223" s="101" t="e">
        <f>VLOOKUP(AG223,#REF!,3,FALSE)</f>
        <v>#REF!</v>
      </c>
      <c r="AN223" s="100" t="e">
        <f t="shared" ca="1" si="45"/>
        <v>#REF!</v>
      </c>
      <c r="AO223" s="100" t="e">
        <f t="shared" ca="1" si="46"/>
        <v>#REF!</v>
      </c>
      <c r="AP223" s="68" t="e">
        <f t="shared" ca="1" si="48"/>
        <v>#REF!</v>
      </c>
      <c r="AQ223" s="36" t="e">
        <f>VLOOKUP(U223,#REF!,3,FALSE)</f>
        <v>#REF!</v>
      </c>
      <c r="AR223" s="68" t="e">
        <f t="shared" ca="1" si="47"/>
        <v>#REF!</v>
      </c>
      <c r="AS223" s="6" t="e">
        <f>VLOOKUP(V223,#REF!,3)</f>
        <v>#REF!</v>
      </c>
      <c r="AT223" s="6" t="e">
        <f>VLOOKUP(U223,#REF!,2)</f>
        <v>#REF!</v>
      </c>
      <c r="AU223" s="6" t="e">
        <f>VLOOKUP(V223,#REF!,2)</f>
        <v>#REF!</v>
      </c>
      <c r="AV223" s="6" t="e">
        <f t="shared" si="49"/>
        <v>#REF!</v>
      </c>
      <c r="AW223" s="6" t="e">
        <f t="shared" si="50"/>
        <v>#REF!</v>
      </c>
      <c r="AX223" s="6" t="e">
        <f>VLOOKUP(U223,#REF!,4)</f>
        <v>#REF!</v>
      </c>
      <c r="AY223" s="6" t="e">
        <f>VLOOKUP(V223,#REF!,4)</f>
        <v>#REF!</v>
      </c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</row>
    <row r="224" spans="1:151" s="6" customFormat="1">
      <c r="A224" s="53" t="s">
        <v>19</v>
      </c>
      <c r="B224" s="14" t="s">
        <v>539</v>
      </c>
      <c r="C224" s="97">
        <v>1</v>
      </c>
      <c r="D224" s="97" t="s">
        <v>535</v>
      </c>
      <c r="E224" s="57"/>
      <c r="F224" s="57"/>
      <c r="G224" s="57"/>
      <c r="H224" s="57"/>
      <c r="I224" s="57"/>
      <c r="J224" s="57"/>
      <c r="K224" s="57"/>
      <c r="L224" s="57"/>
      <c r="M224" s="57" t="str">
        <f t="shared" si="39"/>
        <v/>
      </c>
      <c r="N224" s="71">
        <v>28</v>
      </c>
      <c r="O224" s="46" t="s">
        <v>55</v>
      </c>
      <c r="P224" s="57">
        <v>3950.08</v>
      </c>
      <c r="Q224" s="57">
        <v>35.166555000000002</v>
      </c>
      <c r="R224" s="57">
        <v>-122.99988399999999</v>
      </c>
      <c r="S224" s="66">
        <v>40689.653807870367</v>
      </c>
      <c r="T224" s="67">
        <f t="shared" si="40"/>
        <v>40689.653807870367</v>
      </c>
      <c r="U224" s="6" t="str">
        <f t="shared" si="41"/>
        <v>May-11</v>
      </c>
      <c r="V224" s="6" t="str">
        <f t="shared" si="42"/>
        <v>2011</v>
      </c>
      <c r="W224" s="10" t="s">
        <v>25</v>
      </c>
      <c r="X224" s="10" t="s">
        <v>32</v>
      </c>
      <c r="Y224" s="10" t="s">
        <v>56</v>
      </c>
      <c r="Z224" s="10"/>
      <c r="AA224" s="10"/>
      <c r="AB224" s="10"/>
      <c r="AC224" s="10"/>
      <c r="AD224" s="57" t="s">
        <v>354</v>
      </c>
      <c r="AE224" s="57" t="s">
        <v>226</v>
      </c>
      <c r="AF224" s="57" t="s">
        <v>42</v>
      </c>
      <c r="AG224" s="57">
        <v>232</v>
      </c>
      <c r="AH224" s="57">
        <v>4128772</v>
      </c>
      <c r="AI224" s="57" t="s">
        <v>211</v>
      </c>
      <c r="AJ224" s="57">
        <f t="shared" si="43"/>
        <v>0</v>
      </c>
      <c r="AK224" s="89">
        <f t="shared" si="44"/>
        <v>0.64401620370370372</v>
      </c>
      <c r="AL224" s="90" t="e">
        <f>VLOOKUP(AG224,#REF!,2,FALSE)</f>
        <v>#REF!</v>
      </c>
      <c r="AM224" s="90" t="e">
        <f>VLOOKUP(AG224,#REF!,3,FALSE)</f>
        <v>#REF!</v>
      </c>
      <c r="AN224" s="89" t="e">
        <f t="shared" ca="1" si="45"/>
        <v>#REF!</v>
      </c>
      <c r="AO224" s="89" t="e">
        <f t="shared" ca="1" si="46"/>
        <v>#REF!</v>
      </c>
      <c r="AP224" s="57" t="e">
        <f t="shared" ca="1" si="48"/>
        <v>#REF!</v>
      </c>
      <c r="AQ224" s="32" t="e">
        <f>VLOOKUP(U224,#REF!,3,FALSE)</f>
        <v>#REF!</v>
      </c>
      <c r="AR224" s="57" t="e">
        <f t="shared" ca="1" si="47"/>
        <v>#REF!</v>
      </c>
      <c r="AS224" s="6" t="e">
        <f>VLOOKUP(V224,#REF!,3)</f>
        <v>#REF!</v>
      </c>
      <c r="AT224" s="6" t="e">
        <f>VLOOKUP(U224,#REF!,2)</f>
        <v>#REF!</v>
      </c>
      <c r="AU224" s="6" t="e">
        <f>VLOOKUP(V224,#REF!,2)</f>
        <v>#REF!</v>
      </c>
      <c r="AV224" s="6" t="str">
        <f t="shared" si="49"/>
        <v/>
      </c>
      <c r="AW224" s="6" t="str">
        <f t="shared" si="50"/>
        <v/>
      </c>
      <c r="AX224" s="6" t="e">
        <f>VLOOKUP(U224,#REF!,4)</f>
        <v>#REF!</v>
      </c>
      <c r="AY224" s="6" t="e">
        <f>VLOOKUP(V224,#REF!,4)</f>
        <v>#REF!</v>
      </c>
    </row>
    <row r="225" spans="1:151" s="6" customFormat="1">
      <c r="A225" s="53" t="s">
        <v>71</v>
      </c>
      <c r="B225" s="14" t="s">
        <v>542</v>
      </c>
      <c r="C225" s="97">
        <v>1</v>
      </c>
      <c r="D225" s="97" t="s">
        <v>535</v>
      </c>
      <c r="E225" s="57"/>
      <c r="F225" s="57"/>
      <c r="G225" s="57"/>
      <c r="H225" s="57"/>
      <c r="I225" s="57"/>
      <c r="J225" s="57"/>
      <c r="K225" s="57"/>
      <c r="L225" s="57"/>
      <c r="M225" s="57" t="str">
        <f t="shared" si="39"/>
        <v/>
      </c>
      <c r="N225" s="71">
        <v>28</v>
      </c>
      <c r="O225" s="46" t="s">
        <v>84</v>
      </c>
      <c r="P225" s="57">
        <v>3950.08</v>
      </c>
      <c r="Q225" s="57">
        <v>35.166555000000002</v>
      </c>
      <c r="R225" s="57">
        <v>-122.99988399999999</v>
      </c>
      <c r="S225" s="66">
        <v>40689.653807870367</v>
      </c>
      <c r="T225" s="67">
        <f t="shared" si="40"/>
        <v>40689.653807870367</v>
      </c>
      <c r="U225" s="6" t="str">
        <f t="shared" si="41"/>
        <v>May-11</v>
      </c>
      <c r="V225" s="6" t="str">
        <f t="shared" si="42"/>
        <v>2011</v>
      </c>
      <c r="W225" s="10" t="s">
        <v>86</v>
      </c>
      <c r="X225" s="10" t="s">
        <v>88</v>
      </c>
      <c r="Y225" s="10" t="s">
        <v>85</v>
      </c>
      <c r="Z225" s="10" t="s">
        <v>87</v>
      </c>
      <c r="AA225" s="10" t="s">
        <v>84</v>
      </c>
      <c r="AB225" s="10"/>
      <c r="AC225" s="10"/>
      <c r="AD225" s="57" t="s">
        <v>354</v>
      </c>
      <c r="AE225" s="57" t="s">
        <v>226</v>
      </c>
      <c r="AF225" s="57" t="s">
        <v>42</v>
      </c>
      <c r="AG225" s="57">
        <v>232</v>
      </c>
      <c r="AH225" s="57">
        <v>4128773</v>
      </c>
      <c r="AI225" s="57" t="s">
        <v>211</v>
      </c>
      <c r="AJ225" s="57">
        <f t="shared" si="43"/>
        <v>0</v>
      </c>
      <c r="AK225" s="89">
        <f t="shared" si="44"/>
        <v>0.64401620370370372</v>
      </c>
      <c r="AL225" s="90" t="e">
        <f>VLOOKUP(AG225,#REF!,2,FALSE)</f>
        <v>#REF!</v>
      </c>
      <c r="AM225" s="90" t="e">
        <f>VLOOKUP(AG225,#REF!,3,FALSE)</f>
        <v>#REF!</v>
      </c>
      <c r="AN225" s="89" t="e">
        <f t="shared" ca="1" si="45"/>
        <v>#REF!</v>
      </c>
      <c r="AO225" s="89" t="e">
        <f t="shared" ca="1" si="46"/>
        <v>#REF!</v>
      </c>
      <c r="AP225" s="57" t="e">
        <f t="shared" ca="1" si="48"/>
        <v>#REF!</v>
      </c>
      <c r="AQ225" s="32" t="e">
        <f>VLOOKUP(U225,#REF!,3,FALSE)</f>
        <v>#REF!</v>
      </c>
      <c r="AR225" s="57" t="e">
        <f t="shared" ca="1" si="47"/>
        <v>#REF!</v>
      </c>
      <c r="AS225" s="6" t="e">
        <f>VLOOKUP(V225,#REF!,3)</f>
        <v>#REF!</v>
      </c>
      <c r="AT225" s="6" t="e">
        <f>VLOOKUP(U225,#REF!,2)</f>
        <v>#REF!</v>
      </c>
      <c r="AU225" s="6" t="e">
        <f>VLOOKUP(V225,#REF!,2)</f>
        <v>#REF!</v>
      </c>
      <c r="AV225" s="6" t="str">
        <f t="shared" si="49"/>
        <v/>
      </c>
      <c r="AW225" s="6" t="str">
        <f t="shared" si="50"/>
        <v/>
      </c>
      <c r="AX225" s="6" t="e">
        <f>VLOOKUP(U225,#REF!,4)</f>
        <v>#REF!</v>
      </c>
      <c r="AY225" s="6" t="e">
        <f>VLOOKUP(V225,#REF!,4)</f>
        <v>#REF!</v>
      </c>
    </row>
    <row r="226" spans="1:151" s="6" customFormat="1">
      <c r="A226" s="54" t="s">
        <v>355</v>
      </c>
      <c r="B226" s="98"/>
      <c r="C226" s="99">
        <v>1</v>
      </c>
      <c r="D226" s="99"/>
      <c r="E226" s="68" t="s">
        <v>534</v>
      </c>
      <c r="F226" s="68" t="s">
        <v>534</v>
      </c>
      <c r="G226" s="68" t="s">
        <v>534</v>
      </c>
      <c r="H226" s="68">
        <v>1</v>
      </c>
      <c r="I226" s="68" t="s">
        <v>532</v>
      </c>
      <c r="J226" s="68" t="s">
        <v>534</v>
      </c>
      <c r="K226" s="68">
        <v>1</v>
      </c>
      <c r="L226" s="68">
        <v>0.125502986490963</v>
      </c>
      <c r="M226" s="68">
        <f t="shared" si="39"/>
        <v>0.43783915289051389</v>
      </c>
      <c r="N226" s="68">
        <v>28</v>
      </c>
      <c r="O226" s="47" t="s">
        <v>77</v>
      </c>
      <c r="P226" s="68">
        <v>3950.08</v>
      </c>
      <c r="Q226" s="68">
        <v>35.166555000000002</v>
      </c>
      <c r="R226" s="68">
        <v>-122.99988399999999</v>
      </c>
      <c r="S226" s="69">
        <v>40689.653807870367</v>
      </c>
      <c r="T226" s="70">
        <f t="shared" si="40"/>
        <v>40689.653807870367</v>
      </c>
      <c r="U226" s="4" t="str">
        <f t="shared" si="41"/>
        <v>May-11</v>
      </c>
      <c r="V226" s="4" t="str">
        <f t="shared" si="42"/>
        <v>2011</v>
      </c>
      <c r="W226" s="12" t="s">
        <v>25</v>
      </c>
      <c r="X226" s="12" t="s">
        <v>65</v>
      </c>
      <c r="Y226" s="12" t="s">
        <v>64</v>
      </c>
      <c r="Z226" s="12" t="s">
        <v>79</v>
      </c>
      <c r="AA226" s="12" t="s">
        <v>78</v>
      </c>
      <c r="AB226" s="12" t="s">
        <v>77</v>
      </c>
      <c r="AC226" s="12"/>
      <c r="AD226" s="68" t="s">
        <v>354</v>
      </c>
      <c r="AE226" s="68" t="s">
        <v>226</v>
      </c>
      <c r="AF226" s="68" t="s">
        <v>42</v>
      </c>
      <c r="AG226" s="68">
        <v>232</v>
      </c>
      <c r="AH226" s="68">
        <v>4122616</v>
      </c>
      <c r="AI226" s="68" t="s">
        <v>211</v>
      </c>
      <c r="AJ226" s="68">
        <f t="shared" si="43"/>
        <v>1</v>
      </c>
      <c r="AK226" s="100">
        <f t="shared" si="44"/>
        <v>0.64401620370370372</v>
      </c>
      <c r="AL226" s="101" t="e">
        <f>VLOOKUP(AG226,#REF!,2,FALSE)</f>
        <v>#REF!</v>
      </c>
      <c r="AM226" s="101" t="e">
        <f>VLOOKUP(AG226,#REF!,3,FALSE)</f>
        <v>#REF!</v>
      </c>
      <c r="AN226" s="100" t="e">
        <f t="shared" ca="1" si="45"/>
        <v>#REF!</v>
      </c>
      <c r="AO226" s="100" t="e">
        <f t="shared" ca="1" si="46"/>
        <v>#REF!</v>
      </c>
      <c r="AP226" s="68" t="e">
        <f t="shared" ca="1" si="48"/>
        <v>#REF!</v>
      </c>
      <c r="AQ226" s="36" t="e">
        <f>VLOOKUP(U226,#REF!,3,FALSE)</f>
        <v>#REF!</v>
      </c>
      <c r="AR226" s="68" t="e">
        <f t="shared" ca="1" si="47"/>
        <v>#REF!</v>
      </c>
      <c r="AS226" s="6" t="e">
        <f>VLOOKUP(V226,#REF!,3)</f>
        <v>#REF!</v>
      </c>
      <c r="AT226" s="6" t="e">
        <f>VLOOKUP(U226,#REF!,2)</f>
        <v>#REF!</v>
      </c>
      <c r="AU226" s="6" t="e">
        <f>VLOOKUP(V226,#REF!,2)</f>
        <v>#REF!</v>
      </c>
      <c r="AV226" s="6" t="e">
        <f t="shared" si="49"/>
        <v>#REF!</v>
      </c>
      <c r="AW226" s="6" t="e">
        <f t="shared" si="50"/>
        <v>#REF!</v>
      </c>
      <c r="AX226" s="6" t="e">
        <f>VLOOKUP(U226,#REF!,4)</f>
        <v>#REF!</v>
      </c>
      <c r="AY226" s="6" t="e">
        <f>VLOOKUP(V226,#REF!,4)</f>
        <v>#REF!</v>
      </c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</row>
    <row r="227" spans="1:151" s="6" customFormat="1">
      <c r="A227" s="53" t="s">
        <v>112</v>
      </c>
      <c r="B227" s="14" t="s">
        <v>539</v>
      </c>
      <c r="C227" s="97">
        <v>2</v>
      </c>
      <c r="D227" s="97" t="s">
        <v>535</v>
      </c>
      <c r="E227" s="57"/>
      <c r="F227" s="57"/>
      <c r="G227" s="57"/>
      <c r="H227" s="57"/>
      <c r="I227" s="57"/>
      <c r="J227" s="57"/>
      <c r="K227" s="57"/>
      <c r="L227" s="57"/>
      <c r="M227" s="57" t="str">
        <f t="shared" si="39"/>
        <v/>
      </c>
      <c r="N227" s="71">
        <v>28</v>
      </c>
      <c r="O227" s="46" t="s">
        <v>73</v>
      </c>
      <c r="P227" s="57">
        <v>3950.08</v>
      </c>
      <c r="Q227" s="57">
        <v>35.166555000000002</v>
      </c>
      <c r="R227" s="57">
        <v>-122.99988399999999</v>
      </c>
      <c r="S227" s="66">
        <v>40689.653807870367</v>
      </c>
      <c r="T227" s="67">
        <f t="shared" si="40"/>
        <v>40689.653807870367</v>
      </c>
      <c r="U227" s="6" t="str">
        <f t="shared" si="41"/>
        <v>May-11</v>
      </c>
      <c r="V227" s="6" t="str">
        <f t="shared" si="42"/>
        <v>2011</v>
      </c>
      <c r="W227" s="10" t="s">
        <v>25</v>
      </c>
      <c r="X227" s="10" t="s">
        <v>27</v>
      </c>
      <c r="Y227" s="10" t="s">
        <v>74</v>
      </c>
      <c r="Z227" s="10" t="s">
        <v>76</v>
      </c>
      <c r="AA227" s="10" t="s">
        <v>75</v>
      </c>
      <c r="AB227" s="10"/>
      <c r="AC227" s="10" t="s">
        <v>73</v>
      </c>
      <c r="AD227" s="57" t="s">
        <v>352</v>
      </c>
      <c r="AE227" s="57" t="s">
        <v>226</v>
      </c>
      <c r="AF227" s="57" t="s">
        <v>42</v>
      </c>
      <c r="AG227" s="57">
        <v>232</v>
      </c>
      <c r="AH227" s="57">
        <v>4128774</v>
      </c>
      <c r="AI227" s="57" t="s">
        <v>211</v>
      </c>
      <c r="AJ227" s="57">
        <f t="shared" si="43"/>
        <v>0</v>
      </c>
      <c r="AK227" s="89">
        <f t="shared" si="44"/>
        <v>0.64402777777777775</v>
      </c>
      <c r="AL227" s="90" t="e">
        <f>VLOOKUP(AG227,#REF!,2,FALSE)</f>
        <v>#REF!</v>
      </c>
      <c r="AM227" s="90" t="e">
        <f>VLOOKUP(AG227,#REF!,3,FALSE)</f>
        <v>#REF!</v>
      </c>
      <c r="AN227" s="89" t="e">
        <f t="shared" ca="1" si="45"/>
        <v>#REF!</v>
      </c>
      <c r="AO227" s="89" t="e">
        <f t="shared" ca="1" si="46"/>
        <v>#REF!</v>
      </c>
      <c r="AP227" s="57" t="e">
        <f t="shared" ref="AP227:AP233" ca="1" si="51">IF(AND(AK227&gt;=AN227,AK227&lt;=AO227),VLOOKUP(AK227,INDIRECT("BibliTrans!$AH$"&amp;AL227&amp;":$AJ$"&amp;AM227),3,TRUE),#N/A)</f>
        <v>#REF!</v>
      </c>
      <c r="AQ227" s="32" t="e">
        <f>VLOOKUP(U227,#REF!,3,FALSE)</f>
        <v>#REF!</v>
      </c>
      <c r="AR227" s="57" t="e">
        <f t="shared" ca="1" si="47"/>
        <v>#REF!</v>
      </c>
      <c r="AS227" s="6" t="e">
        <f>VLOOKUP(V227,#REF!,3)</f>
        <v>#REF!</v>
      </c>
      <c r="AT227" s="6" t="e">
        <f>VLOOKUP(U227,#REF!,2)</f>
        <v>#REF!</v>
      </c>
      <c r="AU227" s="6" t="e">
        <f>VLOOKUP(V227,#REF!,2)</f>
        <v>#REF!</v>
      </c>
      <c r="AV227" s="6" t="str">
        <f t="shared" si="49"/>
        <v/>
      </c>
      <c r="AW227" s="6" t="str">
        <f t="shared" si="50"/>
        <v/>
      </c>
      <c r="AX227" s="6" t="e">
        <f>VLOOKUP(U227,#REF!,4)</f>
        <v>#REF!</v>
      </c>
      <c r="AY227" s="6" t="e">
        <f>VLOOKUP(V227,#REF!,4)</f>
        <v>#REF!</v>
      </c>
    </row>
    <row r="228" spans="1:151" s="6" customFormat="1">
      <c r="A228" s="53" t="s">
        <v>19</v>
      </c>
      <c r="B228" s="14" t="s">
        <v>539</v>
      </c>
      <c r="C228" s="97">
        <v>1</v>
      </c>
      <c r="D228" s="97" t="s">
        <v>535</v>
      </c>
      <c r="E228" s="57"/>
      <c r="F228" s="57"/>
      <c r="G228" s="57"/>
      <c r="H228" s="57"/>
      <c r="I228" s="57"/>
      <c r="J228" s="57"/>
      <c r="K228" s="57"/>
      <c r="L228" s="57"/>
      <c r="M228" s="57" t="str">
        <f t="shared" si="39"/>
        <v/>
      </c>
      <c r="N228" s="71">
        <v>28</v>
      </c>
      <c r="O228" s="46" t="s">
        <v>55</v>
      </c>
      <c r="P228" s="57">
        <v>3950.08</v>
      </c>
      <c r="Q228" s="57">
        <v>35.166555000000002</v>
      </c>
      <c r="R228" s="57">
        <v>-122.99988399999999</v>
      </c>
      <c r="S228" s="66">
        <v>40689.653807870367</v>
      </c>
      <c r="T228" s="67">
        <f t="shared" si="40"/>
        <v>40689.653807870367</v>
      </c>
      <c r="U228" s="6" t="str">
        <f t="shared" si="41"/>
        <v>May-11</v>
      </c>
      <c r="V228" s="6" t="str">
        <f t="shared" si="42"/>
        <v>2011</v>
      </c>
      <c r="W228" s="10" t="s">
        <v>25</v>
      </c>
      <c r="X228" s="10" t="s">
        <v>32</v>
      </c>
      <c r="Y228" s="10" t="s">
        <v>56</v>
      </c>
      <c r="Z228" s="10"/>
      <c r="AA228" s="10"/>
      <c r="AB228" s="10"/>
      <c r="AC228" s="10"/>
      <c r="AD228" s="57" t="s">
        <v>352</v>
      </c>
      <c r="AE228" s="57" t="s">
        <v>226</v>
      </c>
      <c r="AF228" s="57" t="s">
        <v>42</v>
      </c>
      <c r="AG228" s="57">
        <v>232</v>
      </c>
      <c r="AH228" s="57">
        <v>4129563</v>
      </c>
      <c r="AI228" s="57" t="s">
        <v>211</v>
      </c>
      <c r="AJ228" s="57">
        <f t="shared" si="43"/>
        <v>0</v>
      </c>
      <c r="AK228" s="89">
        <f t="shared" si="44"/>
        <v>0.64402777777777775</v>
      </c>
      <c r="AL228" s="90" t="e">
        <f>VLOOKUP(AG228,#REF!,2,FALSE)</f>
        <v>#REF!</v>
      </c>
      <c r="AM228" s="90" t="e">
        <f>VLOOKUP(AG228,#REF!,3,FALSE)</f>
        <v>#REF!</v>
      </c>
      <c r="AN228" s="89" t="e">
        <f t="shared" ca="1" si="45"/>
        <v>#REF!</v>
      </c>
      <c r="AO228" s="89" t="e">
        <f t="shared" ca="1" si="46"/>
        <v>#REF!</v>
      </c>
      <c r="AP228" s="57" t="e">
        <f t="shared" ca="1" si="51"/>
        <v>#REF!</v>
      </c>
      <c r="AQ228" s="32" t="e">
        <f>VLOOKUP(U228,#REF!,3,FALSE)</f>
        <v>#REF!</v>
      </c>
      <c r="AR228" s="57" t="e">
        <f t="shared" ca="1" si="47"/>
        <v>#REF!</v>
      </c>
      <c r="AS228" s="6" t="e">
        <f>VLOOKUP(V228,#REF!,3)</f>
        <v>#REF!</v>
      </c>
      <c r="AT228" s="6" t="e">
        <f>VLOOKUP(U228,#REF!,2)</f>
        <v>#REF!</v>
      </c>
      <c r="AU228" s="6" t="e">
        <f>VLOOKUP(V228,#REF!,2)</f>
        <v>#REF!</v>
      </c>
      <c r="AV228" s="6" t="str">
        <f t="shared" si="49"/>
        <v/>
      </c>
      <c r="AW228" s="6" t="str">
        <f t="shared" si="50"/>
        <v/>
      </c>
      <c r="AX228" s="6" t="e">
        <f>VLOOKUP(U228,#REF!,4)</f>
        <v>#REF!</v>
      </c>
      <c r="AY228" s="6" t="e">
        <f>VLOOKUP(V228,#REF!,4)</f>
        <v>#REF!</v>
      </c>
    </row>
    <row r="229" spans="1:151" s="6" customFormat="1">
      <c r="A229" s="53" t="s">
        <v>19</v>
      </c>
      <c r="B229" s="14" t="s">
        <v>539</v>
      </c>
      <c r="C229" s="97">
        <v>1</v>
      </c>
      <c r="D229" s="97" t="s">
        <v>535</v>
      </c>
      <c r="E229" s="57"/>
      <c r="F229" s="57"/>
      <c r="G229" s="57"/>
      <c r="H229" s="57"/>
      <c r="I229" s="57"/>
      <c r="J229" s="57"/>
      <c r="K229" s="57"/>
      <c r="L229" s="57"/>
      <c r="M229" s="57" t="str">
        <f t="shared" si="39"/>
        <v/>
      </c>
      <c r="N229" s="71">
        <v>28</v>
      </c>
      <c r="O229" s="46" t="s">
        <v>27</v>
      </c>
      <c r="P229" s="57">
        <v>3950.08</v>
      </c>
      <c r="Q229" s="57">
        <v>35.166555000000002</v>
      </c>
      <c r="R229" s="57">
        <v>-122.99988399999999</v>
      </c>
      <c r="S229" s="66">
        <v>40689.653807870367</v>
      </c>
      <c r="T229" s="67">
        <f t="shared" si="40"/>
        <v>40689.653807870367</v>
      </c>
      <c r="U229" s="6" t="str">
        <f t="shared" si="41"/>
        <v>May-11</v>
      </c>
      <c r="V229" s="6" t="str">
        <f t="shared" si="42"/>
        <v>2011</v>
      </c>
      <c r="W229" s="10" t="s">
        <v>25</v>
      </c>
      <c r="X229" s="10" t="s">
        <v>27</v>
      </c>
      <c r="Y229" s="10"/>
      <c r="Z229" s="10"/>
      <c r="AA229" s="10"/>
      <c r="AB229" s="10"/>
      <c r="AC229" s="10"/>
      <c r="AD229" s="57" t="s">
        <v>352</v>
      </c>
      <c r="AE229" s="57" t="s">
        <v>226</v>
      </c>
      <c r="AF229" s="57" t="s">
        <v>42</v>
      </c>
      <c r="AG229" s="57">
        <v>232</v>
      </c>
      <c r="AH229" s="57">
        <v>4129561</v>
      </c>
      <c r="AI229" s="57" t="s">
        <v>211</v>
      </c>
      <c r="AJ229" s="57">
        <f t="shared" si="43"/>
        <v>0</v>
      </c>
      <c r="AK229" s="89">
        <f t="shared" si="44"/>
        <v>0.64402777777777775</v>
      </c>
      <c r="AL229" s="90" t="e">
        <f>VLOOKUP(AG229,#REF!,2,FALSE)</f>
        <v>#REF!</v>
      </c>
      <c r="AM229" s="90" t="e">
        <f>VLOOKUP(AG229,#REF!,3,FALSE)</f>
        <v>#REF!</v>
      </c>
      <c r="AN229" s="89" t="e">
        <f t="shared" ca="1" si="45"/>
        <v>#REF!</v>
      </c>
      <c r="AO229" s="89" t="e">
        <f t="shared" ca="1" si="46"/>
        <v>#REF!</v>
      </c>
      <c r="AP229" s="57" t="e">
        <f t="shared" ca="1" si="51"/>
        <v>#REF!</v>
      </c>
      <c r="AQ229" s="32" t="e">
        <f>VLOOKUP(U229,#REF!,3,FALSE)</f>
        <v>#REF!</v>
      </c>
      <c r="AR229" s="57" t="e">
        <f t="shared" ca="1" si="47"/>
        <v>#REF!</v>
      </c>
      <c r="AS229" s="6" t="e">
        <f>VLOOKUP(V229,#REF!,3)</f>
        <v>#REF!</v>
      </c>
      <c r="AT229" s="6" t="e">
        <f>VLOOKUP(U229,#REF!,2)</f>
        <v>#REF!</v>
      </c>
      <c r="AU229" s="6" t="e">
        <f>VLOOKUP(V229,#REF!,2)</f>
        <v>#REF!</v>
      </c>
      <c r="AV229" s="6" t="str">
        <f t="shared" si="49"/>
        <v/>
      </c>
      <c r="AW229" s="6" t="str">
        <f t="shared" si="50"/>
        <v/>
      </c>
      <c r="AX229" s="6" t="e">
        <f>VLOOKUP(U229,#REF!,4)</f>
        <v>#REF!</v>
      </c>
      <c r="AY229" s="6" t="e">
        <f>VLOOKUP(V229,#REF!,4)</f>
        <v>#REF!</v>
      </c>
    </row>
    <row r="230" spans="1:151" s="6" customFormat="1">
      <c r="A230" s="54" t="s">
        <v>353</v>
      </c>
      <c r="B230" s="98"/>
      <c r="C230" s="99">
        <v>1</v>
      </c>
      <c r="D230" s="99"/>
      <c r="E230" s="68" t="s">
        <v>534</v>
      </c>
      <c r="F230" s="68" t="s">
        <v>534</v>
      </c>
      <c r="G230" s="68" t="s">
        <v>534</v>
      </c>
      <c r="H230" s="68">
        <v>1</v>
      </c>
      <c r="I230" s="68" t="s">
        <v>532</v>
      </c>
      <c r="J230" s="68" t="s">
        <v>534</v>
      </c>
      <c r="K230" s="68">
        <v>1</v>
      </c>
      <c r="L230" s="68">
        <v>0.1332968307936169</v>
      </c>
      <c r="M230" s="68">
        <f t="shared" si="39"/>
        <v>0.43783915289051389</v>
      </c>
      <c r="N230" s="68">
        <v>28</v>
      </c>
      <c r="O230" s="47" t="s">
        <v>77</v>
      </c>
      <c r="P230" s="68">
        <v>3950.08</v>
      </c>
      <c r="Q230" s="68">
        <v>35.166555000000002</v>
      </c>
      <c r="R230" s="68">
        <v>-122.99988399999999</v>
      </c>
      <c r="S230" s="69">
        <v>40689.653807870367</v>
      </c>
      <c r="T230" s="70">
        <f t="shared" si="40"/>
        <v>40689.653807870367</v>
      </c>
      <c r="U230" s="4" t="str">
        <f t="shared" si="41"/>
        <v>May-11</v>
      </c>
      <c r="V230" s="4" t="str">
        <f t="shared" si="42"/>
        <v>2011</v>
      </c>
      <c r="W230" s="12" t="s">
        <v>25</v>
      </c>
      <c r="X230" s="12" t="s">
        <v>65</v>
      </c>
      <c r="Y230" s="12" t="s">
        <v>64</v>
      </c>
      <c r="Z230" s="12" t="s">
        <v>79</v>
      </c>
      <c r="AA230" s="12" t="s">
        <v>78</v>
      </c>
      <c r="AB230" s="12" t="s">
        <v>77</v>
      </c>
      <c r="AC230" s="12"/>
      <c r="AD230" s="68" t="s">
        <v>352</v>
      </c>
      <c r="AE230" s="68" t="s">
        <v>226</v>
      </c>
      <c r="AF230" s="68" t="s">
        <v>42</v>
      </c>
      <c r="AG230" s="68">
        <v>232</v>
      </c>
      <c r="AH230" s="68">
        <v>4122617</v>
      </c>
      <c r="AI230" s="68" t="s">
        <v>211</v>
      </c>
      <c r="AJ230" s="68">
        <f t="shared" si="43"/>
        <v>1</v>
      </c>
      <c r="AK230" s="100">
        <f t="shared" si="44"/>
        <v>0.64402777777777775</v>
      </c>
      <c r="AL230" s="101" t="e">
        <f>VLOOKUP(AG230,#REF!,2,FALSE)</f>
        <v>#REF!</v>
      </c>
      <c r="AM230" s="101" t="e">
        <f>VLOOKUP(AG230,#REF!,3,FALSE)</f>
        <v>#REF!</v>
      </c>
      <c r="AN230" s="100" t="e">
        <f t="shared" ca="1" si="45"/>
        <v>#REF!</v>
      </c>
      <c r="AO230" s="100" t="e">
        <f t="shared" ca="1" si="46"/>
        <v>#REF!</v>
      </c>
      <c r="AP230" s="68" t="e">
        <f t="shared" ca="1" si="51"/>
        <v>#REF!</v>
      </c>
      <c r="AQ230" s="36" t="e">
        <f>VLOOKUP(U230,#REF!,3,FALSE)</f>
        <v>#REF!</v>
      </c>
      <c r="AR230" s="68" t="e">
        <f t="shared" ca="1" si="47"/>
        <v>#REF!</v>
      </c>
      <c r="AS230" s="6" t="e">
        <f>VLOOKUP(V230,#REF!,3)</f>
        <v>#REF!</v>
      </c>
      <c r="AT230" s="6" t="e">
        <f>VLOOKUP(U230,#REF!,2)</f>
        <v>#REF!</v>
      </c>
      <c r="AU230" s="6" t="e">
        <f>VLOOKUP(V230,#REF!,2)</f>
        <v>#REF!</v>
      </c>
      <c r="AV230" s="6" t="e">
        <f t="shared" si="49"/>
        <v>#REF!</v>
      </c>
      <c r="AW230" s="6" t="e">
        <f t="shared" si="50"/>
        <v>#REF!</v>
      </c>
      <c r="AX230" s="6" t="e">
        <f>VLOOKUP(U230,#REF!,4)</f>
        <v>#REF!</v>
      </c>
      <c r="AY230" s="6" t="e">
        <f>VLOOKUP(V230,#REF!,4)</f>
        <v>#REF!</v>
      </c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</row>
    <row r="231" spans="1:151" s="6" customFormat="1">
      <c r="A231" s="53" t="s">
        <v>19</v>
      </c>
      <c r="B231" s="14" t="s">
        <v>539</v>
      </c>
      <c r="C231" s="97">
        <v>1</v>
      </c>
      <c r="D231" s="97" t="s">
        <v>535</v>
      </c>
      <c r="E231" s="57"/>
      <c r="F231" s="57"/>
      <c r="G231" s="57"/>
      <c r="H231" s="57"/>
      <c r="I231" s="57"/>
      <c r="J231" s="57"/>
      <c r="K231" s="57"/>
      <c r="L231" s="57"/>
      <c r="M231" s="57" t="str">
        <f t="shared" si="39"/>
        <v/>
      </c>
      <c r="N231" s="71">
        <v>31</v>
      </c>
      <c r="O231" s="46" t="s">
        <v>27</v>
      </c>
      <c r="P231" s="57">
        <v>3950.97</v>
      </c>
      <c r="Q231" s="57">
        <v>35.165475999999998</v>
      </c>
      <c r="R231" s="57">
        <v>-123.000107</v>
      </c>
      <c r="S231" s="66">
        <v>40689.683171296296</v>
      </c>
      <c r="T231" s="67">
        <f t="shared" si="40"/>
        <v>40689.683171296296</v>
      </c>
      <c r="U231" s="6" t="str">
        <f t="shared" si="41"/>
        <v>May-11</v>
      </c>
      <c r="V231" s="6" t="str">
        <f t="shared" si="42"/>
        <v>2011</v>
      </c>
      <c r="W231" s="10" t="s">
        <v>25</v>
      </c>
      <c r="X231" s="10" t="s">
        <v>27</v>
      </c>
      <c r="Y231" s="10"/>
      <c r="Z231" s="10"/>
      <c r="AA231" s="10"/>
      <c r="AB231" s="10"/>
      <c r="AC231" s="10"/>
      <c r="AD231" s="57" t="s">
        <v>350</v>
      </c>
      <c r="AE231" s="57" t="s">
        <v>226</v>
      </c>
      <c r="AF231" s="57" t="s">
        <v>42</v>
      </c>
      <c r="AG231" s="57">
        <v>232</v>
      </c>
      <c r="AH231" s="57">
        <v>4129565</v>
      </c>
      <c r="AI231" s="57" t="s">
        <v>211</v>
      </c>
      <c r="AJ231" s="57">
        <f t="shared" si="43"/>
        <v>0</v>
      </c>
      <c r="AK231" s="89">
        <f t="shared" si="44"/>
        <v>0.66896990740740747</v>
      </c>
      <c r="AL231" s="90" t="e">
        <f>VLOOKUP(AG231,#REF!,2,FALSE)</f>
        <v>#REF!</v>
      </c>
      <c r="AM231" s="90" t="e">
        <f>VLOOKUP(AG231,#REF!,3,FALSE)</f>
        <v>#REF!</v>
      </c>
      <c r="AN231" s="89" t="e">
        <f t="shared" ca="1" si="45"/>
        <v>#REF!</v>
      </c>
      <c r="AO231" s="89" t="e">
        <f t="shared" ca="1" si="46"/>
        <v>#REF!</v>
      </c>
      <c r="AP231" s="57" t="e">
        <f t="shared" ca="1" si="51"/>
        <v>#REF!</v>
      </c>
      <c r="AQ231" s="32" t="e">
        <f>VLOOKUP(U231,#REF!,3,FALSE)</f>
        <v>#REF!</v>
      </c>
      <c r="AR231" s="57" t="e">
        <f t="shared" ca="1" si="47"/>
        <v>#REF!</v>
      </c>
      <c r="AS231" s="6" t="e">
        <f>VLOOKUP(V231,#REF!,3)</f>
        <v>#REF!</v>
      </c>
      <c r="AT231" s="6" t="e">
        <f>VLOOKUP(U231,#REF!,2)</f>
        <v>#REF!</v>
      </c>
      <c r="AU231" s="6" t="e">
        <f>VLOOKUP(V231,#REF!,2)</f>
        <v>#REF!</v>
      </c>
      <c r="AV231" s="6" t="str">
        <f t="shared" si="49"/>
        <v/>
      </c>
      <c r="AW231" s="6" t="str">
        <f t="shared" si="50"/>
        <v/>
      </c>
      <c r="AX231" s="6" t="e">
        <f>VLOOKUP(U231,#REF!,4)</f>
        <v>#REF!</v>
      </c>
      <c r="AY231" s="6" t="e">
        <f>VLOOKUP(V231,#REF!,4)</f>
        <v>#REF!</v>
      </c>
    </row>
    <row r="232" spans="1:151" s="6" customFormat="1">
      <c r="A232" s="54" t="s">
        <v>351</v>
      </c>
      <c r="B232" s="98"/>
      <c r="C232" s="99">
        <v>1</v>
      </c>
      <c r="D232" s="99"/>
      <c r="E232" s="68" t="s">
        <v>531</v>
      </c>
      <c r="F232" s="68" t="s">
        <v>534</v>
      </c>
      <c r="G232" s="68" t="s">
        <v>534</v>
      </c>
      <c r="H232" s="68">
        <v>1</v>
      </c>
      <c r="I232" s="68" t="s">
        <v>535</v>
      </c>
      <c r="J232" s="68" t="s">
        <v>534</v>
      </c>
      <c r="K232" s="68">
        <v>3</v>
      </c>
      <c r="L232" s="68">
        <v>7.8408692180973835E-2</v>
      </c>
      <c r="M232" s="68">
        <f t="shared" si="39"/>
        <v>7.8408692180973835E-2</v>
      </c>
      <c r="N232" s="68">
        <v>31</v>
      </c>
      <c r="O232" s="47" t="s">
        <v>77</v>
      </c>
      <c r="P232" s="68">
        <v>3950.97</v>
      </c>
      <c r="Q232" s="68">
        <v>35.165475999999998</v>
      </c>
      <c r="R232" s="68">
        <v>-123.000107</v>
      </c>
      <c r="S232" s="69">
        <v>40689.683171296296</v>
      </c>
      <c r="T232" s="70">
        <f t="shared" si="40"/>
        <v>40689.683171296296</v>
      </c>
      <c r="U232" s="4" t="str">
        <f t="shared" si="41"/>
        <v>May-11</v>
      </c>
      <c r="V232" s="4" t="str">
        <f t="shared" si="42"/>
        <v>2011</v>
      </c>
      <c r="W232" s="12" t="s">
        <v>25</v>
      </c>
      <c r="X232" s="12" t="s">
        <v>65</v>
      </c>
      <c r="Y232" s="12" t="s">
        <v>64</v>
      </c>
      <c r="Z232" s="12" t="s">
        <v>79</v>
      </c>
      <c r="AA232" s="12" t="s">
        <v>78</v>
      </c>
      <c r="AB232" s="12" t="s">
        <v>77</v>
      </c>
      <c r="AC232" s="12"/>
      <c r="AD232" s="68" t="s">
        <v>350</v>
      </c>
      <c r="AE232" s="68" t="s">
        <v>226</v>
      </c>
      <c r="AF232" s="68" t="s">
        <v>42</v>
      </c>
      <c r="AG232" s="68">
        <v>232</v>
      </c>
      <c r="AH232" s="68">
        <v>4122840</v>
      </c>
      <c r="AI232" s="68" t="s">
        <v>211</v>
      </c>
      <c r="AJ232" s="68">
        <f t="shared" si="43"/>
        <v>1</v>
      </c>
      <c r="AK232" s="100">
        <f t="shared" si="44"/>
        <v>0.66896990740740747</v>
      </c>
      <c r="AL232" s="101" t="e">
        <f>VLOOKUP(AG232,#REF!,2,FALSE)</f>
        <v>#REF!</v>
      </c>
      <c r="AM232" s="101" t="e">
        <f>VLOOKUP(AG232,#REF!,3,FALSE)</f>
        <v>#REF!</v>
      </c>
      <c r="AN232" s="100" t="e">
        <f t="shared" ca="1" si="45"/>
        <v>#REF!</v>
      </c>
      <c r="AO232" s="100" t="e">
        <f t="shared" ca="1" si="46"/>
        <v>#REF!</v>
      </c>
      <c r="AP232" s="68" t="e">
        <f t="shared" ca="1" si="51"/>
        <v>#REF!</v>
      </c>
      <c r="AQ232" s="36" t="e">
        <f>VLOOKUP(U232,#REF!,3,FALSE)</f>
        <v>#REF!</v>
      </c>
      <c r="AR232" s="68" t="e">
        <f t="shared" ca="1" si="47"/>
        <v>#REF!</v>
      </c>
      <c r="AS232" s="6" t="e">
        <f>VLOOKUP(V232,#REF!,3)</f>
        <v>#REF!</v>
      </c>
      <c r="AT232" s="6" t="e">
        <f>VLOOKUP(U232,#REF!,2)</f>
        <v>#REF!</v>
      </c>
      <c r="AU232" s="6" t="e">
        <f>VLOOKUP(V232,#REF!,2)</f>
        <v>#REF!</v>
      </c>
      <c r="AV232" s="6" t="e">
        <f t="shared" si="49"/>
        <v>#REF!</v>
      </c>
      <c r="AW232" s="6" t="e">
        <f t="shared" si="50"/>
        <v>#REF!</v>
      </c>
      <c r="AX232" s="6" t="e">
        <f>VLOOKUP(U232,#REF!,4)</f>
        <v>#REF!</v>
      </c>
      <c r="AY232" s="6" t="e">
        <f>VLOOKUP(V232,#REF!,4)</f>
        <v>#REF!</v>
      </c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</row>
    <row r="233" spans="1:151" s="6" customFormat="1">
      <c r="A233" s="54" t="s">
        <v>349</v>
      </c>
      <c r="B233" s="98"/>
      <c r="C233" s="99">
        <v>1</v>
      </c>
      <c r="D233" s="99"/>
      <c r="E233" s="68" t="s">
        <v>534</v>
      </c>
      <c r="F233" s="68" t="s">
        <v>534</v>
      </c>
      <c r="G233" s="68" t="s">
        <v>534</v>
      </c>
      <c r="H233" s="68">
        <v>0</v>
      </c>
      <c r="I233" s="68" t="s">
        <v>532</v>
      </c>
      <c r="J233" s="68" t="s">
        <v>531</v>
      </c>
      <c r="K233" s="68">
        <v>0</v>
      </c>
      <c r="L233" s="68">
        <v>6.711502599156749E-2</v>
      </c>
      <c r="M233" s="68">
        <f t="shared" si="39"/>
        <v>6.711502599156749E-2</v>
      </c>
      <c r="N233" s="68">
        <v>32</v>
      </c>
      <c r="O233" s="47" t="s">
        <v>77</v>
      </c>
      <c r="P233" s="68">
        <v>3950.97</v>
      </c>
      <c r="Q233" s="68">
        <v>35.165475999999998</v>
      </c>
      <c r="R233" s="68">
        <v>-123.000107</v>
      </c>
      <c r="S233" s="69">
        <v>40689.683171296296</v>
      </c>
      <c r="T233" s="70">
        <f t="shared" si="40"/>
        <v>40689.683171296296</v>
      </c>
      <c r="U233" s="4" t="str">
        <f t="shared" si="41"/>
        <v>May-11</v>
      </c>
      <c r="V233" s="4" t="str">
        <f t="shared" si="42"/>
        <v>2011</v>
      </c>
      <c r="W233" s="12" t="s">
        <v>25</v>
      </c>
      <c r="X233" s="12" t="s">
        <v>65</v>
      </c>
      <c r="Y233" s="12" t="s">
        <v>64</v>
      </c>
      <c r="Z233" s="12" t="s">
        <v>79</v>
      </c>
      <c r="AA233" s="12" t="s">
        <v>78</v>
      </c>
      <c r="AB233" s="12" t="s">
        <v>77</v>
      </c>
      <c r="AC233" s="12"/>
      <c r="AD233" s="68" t="s">
        <v>348</v>
      </c>
      <c r="AE233" s="68" t="s">
        <v>226</v>
      </c>
      <c r="AF233" s="68" t="s">
        <v>42</v>
      </c>
      <c r="AG233" s="68">
        <v>232</v>
      </c>
      <c r="AH233" s="68">
        <v>4122866</v>
      </c>
      <c r="AI233" s="68" t="s">
        <v>211</v>
      </c>
      <c r="AJ233" s="68">
        <f t="shared" si="43"/>
        <v>1</v>
      </c>
      <c r="AK233" s="100">
        <f t="shared" si="44"/>
        <v>0.66942129629629632</v>
      </c>
      <c r="AL233" s="101" t="e">
        <f>VLOOKUP(AG233,#REF!,2,FALSE)</f>
        <v>#REF!</v>
      </c>
      <c r="AM233" s="101" t="e">
        <f>VLOOKUP(AG233,#REF!,3,FALSE)</f>
        <v>#REF!</v>
      </c>
      <c r="AN233" s="100" t="e">
        <f t="shared" ca="1" si="45"/>
        <v>#REF!</v>
      </c>
      <c r="AO233" s="100" t="e">
        <f t="shared" ca="1" si="46"/>
        <v>#REF!</v>
      </c>
      <c r="AP233" s="68" t="e">
        <f t="shared" ca="1" si="51"/>
        <v>#REF!</v>
      </c>
      <c r="AQ233" s="36" t="e">
        <f>VLOOKUP(U233,#REF!,3,FALSE)</f>
        <v>#REF!</v>
      </c>
      <c r="AR233" s="68" t="e">
        <f t="shared" ca="1" si="47"/>
        <v>#REF!</v>
      </c>
      <c r="AS233" s="6" t="e">
        <f>VLOOKUP(V233,#REF!,3)</f>
        <v>#REF!</v>
      </c>
      <c r="AT233" s="6" t="e">
        <f>VLOOKUP(U233,#REF!,2)</f>
        <v>#REF!</v>
      </c>
      <c r="AU233" s="6" t="e">
        <f>VLOOKUP(V233,#REF!,2)</f>
        <v>#REF!</v>
      </c>
      <c r="AV233" s="6" t="e">
        <f t="shared" si="49"/>
        <v>#REF!</v>
      </c>
      <c r="AW233" s="6" t="e">
        <f t="shared" si="50"/>
        <v>#REF!</v>
      </c>
      <c r="AX233" s="6" t="e">
        <f>VLOOKUP(U233,#REF!,4)</f>
        <v>#REF!</v>
      </c>
      <c r="AY233" s="6" t="e">
        <f>VLOOKUP(V233,#REF!,4)</f>
        <v>#REF!</v>
      </c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</row>
    <row r="234" spans="1:151" s="6" customFormat="1">
      <c r="A234" s="53" t="s">
        <v>19</v>
      </c>
      <c r="B234" s="14" t="s">
        <v>539</v>
      </c>
      <c r="C234" s="97">
        <v>1</v>
      </c>
      <c r="D234" s="97" t="s">
        <v>535</v>
      </c>
      <c r="E234" s="57"/>
      <c r="F234" s="57"/>
      <c r="G234" s="57"/>
      <c r="H234" s="57"/>
      <c r="I234" s="57"/>
      <c r="J234" s="57"/>
      <c r="K234" s="57"/>
      <c r="L234" s="71"/>
      <c r="M234" s="57" t="str">
        <f t="shared" si="39"/>
        <v/>
      </c>
      <c r="N234" s="71">
        <v>33</v>
      </c>
      <c r="O234" s="46" t="s">
        <v>73</v>
      </c>
      <c r="P234" s="57">
        <v>3951.0749999999998</v>
      </c>
      <c r="Q234" s="6">
        <v>35.165947000000003</v>
      </c>
      <c r="R234" s="6">
        <v>-123.00033999999999</v>
      </c>
      <c r="S234" s="66">
        <v>40689.688368055555</v>
      </c>
      <c r="T234" s="67">
        <f t="shared" si="40"/>
        <v>40689.688368055555</v>
      </c>
      <c r="U234" s="6" t="str">
        <f t="shared" si="41"/>
        <v>May-11</v>
      </c>
      <c r="V234" s="6" t="str">
        <f t="shared" si="42"/>
        <v>2011</v>
      </c>
      <c r="W234" s="10" t="s">
        <v>25</v>
      </c>
      <c r="X234" s="10" t="s">
        <v>27</v>
      </c>
      <c r="Y234" s="10" t="s">
        <v>74</v>
      </c>
      <c r="Z234" s="10" t="s">
        <v>76</v>
      </c>
      <c r="AA234" s="10" t="s">
        <v>75</v>
      </c>
      <c r="AB234" s="10"/>
      <c r="AC234" s="10" t="s">
        <v>73</v>
      </c>
      <c r="AD234" s="57" t="s">
        <v>338</v>
      </c>
      <c r="AE234" s="57" t="s">
        <v>242</v>
      </c>
      <c r="AF234" s="57" t="s">
        <v>42</v>
      </c>
      <c r="AG234" s="57">
        <v>232</v>
      </c>
      <c r="AH234" s="57">
        <v>4129601</v>
      </c>
      <c r="AI234" s="57" t="s">
        <v>211</v>
      </c>
      <c r="AJ234" s="57">
        <f t="shared" si="43"/>
        <v>0</v>
      </c>
      <c r="AK234" s="89">
        <f t="shared" si="44"/>
        <v>0.69773148148148145</v>
      </c>
      <c r="AL234" s="90" t="e">
        <f>VLOOKUP(AG234,#REF!,2,FALSE)</f>
        <v>#REF!</v>
      </c>
      <c r="AM234" s="90" t="e">
        <f>VLOOKUP(AG234,#REF!,3,FALSE)</f>
        <v>#REF!</v>
      </c>
      <c r="AN234" s="89" t="e">
        <f t="shared" ca="1" si="45"/>
        <v>#REF!</v>
      </c>
      <c r="AO234" s="89" t="e">
        <f t="shared" ca="1" si="46"/>
        <v>#REF!</v>
      </c>
      <c r="AP234" s="57" t="s">
        <v>613</v>
      </c>
      <c r="AQ234" s="32" t="e">
        <f>VLOOKUP(U234,#REF!,3,FALSE)</f>
        <v>#REF!</v>
      </c>
      <c r="AR234" s="57" t="e">
        <f t="shared" ca="1" si="47"/>
        <v>#REF!</v>
      </c>
      <c r="AS234" s="6" t="e">
        <f>VLOOKUP(V234,#REF!,3)</f>
        <v>#REF!</v>
      </c>
      <c r="AT234" s="6" t="e">
        <f>VLOOKUP(U234,#REF!,2)</f>
        <v>#REF!</v>
      </c>
      <c r="AU234" s="6" t="e">
        <f>VLOOKUP(V234,#REF!,2)</f>
        <v>#REF!</v>
      </c>
      <c r="AV234" s="6" t="str">
        <f t="shared" si="49"/>
        <v/>
      </c>
      <c r="AW234" s="6" t="str">
        <f t="shared" si="50"/>
        <v/>
      </c>
      <c r="AX234" s="6" t="e">
        <f>VLOOKUP(U234,#REF!,4)</f>
        <v>#REF!</v>
      </c>
      <c r="AY234" s="6" t="e">
        <f>VLOOKUP(V234,#REF!,4)</f>
        <v>#REF!</v>
      </c>
    </row>
    <row r="235" spans="1:151" s="6" customFormat="1">
      <c r="A235" s="53" t="s">
        <v>19</v>
      </c>
      <c r="B235" s="14" t="s">
        <v>539</v>
      </c>
      <c r="C235" s="97">
        <v>1</v>
      </c>
      <c r="D235" s="97" t="s">
        <v>535</v>
      </c>
      <c r="E235" s="57"/>
      <c r="F235" s="57"/>
      <c r="G235" s="57"/>
      <c r="H235" s="57"/>
      <c r="I235" s="57"/>
      <c r="J235" s="57"/>
      <c r="K235" s="57"/>
      <c r="L235" s="57"/>
      <c r="M235" s="57" t="str">
        <f t="shared" si="39"/>
        <v/>
      </c>
      <c r="N235" s="71">
        <v>33</v>
      </c>
      <c r="O235" s="46" t="s">
        <v>116</v>
      </c>
      <c r="P235" s="57">
        <v>3951.0749999999998</v>
      </c>
      <c r="Q235" s="6">
        <v>35.165947000000003</v>
      </c>
      <c r="R235" s="6">
        <v>-123.00033999999999</v>
      </c>
      <c r="S235" s="66">
        <v>40689.688368055555</v>
      </c>
      <c r="T235" s="67">
        <f t="shared" si="40"/>
        <v>40689.688368055555</v>
      </c>
      <c r="U235" s="6" t="str">
        <f t="shared" si="41"/>
        <v>May-11</v>
      </c>
      <c r="V235" s="6" t="str">
        <f t="shared" si="42"/>
        <v>2011</v>
      </c>
      <c r="W235" s="10" t="s">
        <v>25</v>
      </c>
      <c r="X235" s="10" t="s">
        <v>116</v>
      </c>
      <c r="Y235" s="10"/>
      <c r="Z235" s="10"/>
      <c r="AA235" s="10"/>
      <c r="AB235" s="10"/>
      <c r="AC235" s="10"/>
      <c r="AD235" s="57" t="s">
        <v>338</v>
      </c>
      <c r="AE235" s="57" t="s">
        <v>242</v>
      </c>
      <c r="AF235" s="57" t="s">
        <v>42</v>
      </c>
      <c r="AG235" s="57">
        <v>232</v>
      </c>
      <c r="AH235" s="57">
        <v>4128779</v>
      </c>
      <c r="AI235" s="57" t="s">
        <v>211</v>
      </c>
      <c r="AJ235" s="57">
        <f t="shared" si="43"/>
        <v>0</v>
      </c>
      <c r="AK235" s="89">
        <f t="shared" si="44"/>
        <v>0.69773148148148145</v>
      </c>
      <c r="AL235" s="90" t="e">
        <f>VLOOKUP(AG235,#REF!,2,FALSE)</f>
        <v>#REF!</v>
      </c>
      <c r="AM235" s="90" t="e">
        <f>VLOOKUP(AG235,#REF!,3,FALSE)</f>
        <v>#REF!</v>
      </c>
      <c r="AN235" s="89" t="e">
        <f t="shared" ca="1" si="45"/>
        <v>#REF!</v>
      </c>
      <c r="AO235" s="89" t="e">
        <f t="shared" ca="1" si="46"/>
        <v>#REF!</v>
      </c>
      <c r="AP235" s="57" t="s">
        <v>613</v>
      </c>
      <c r="AQ235" s="32" t="e">
        <f>VLOOKUP(U235,#REF!,3,FALSE)</f>
        <v>#REF!</v>
      </c>
      <c r="AR235" s="57">
        <f t="shared" si="47"/>
        <v>0</v>
      </c>
      <c r="AS235" s="6" t="e">
        <f>VLOOKUP(V235,#REF!,3)</f>
        <v>#REF!</v>
      </c>
      <c r="AT235" s="6" t="e">
        <f>VLOOKUP(U235,#REF!,2)</f>
        <v>#REF!</v>
      </c>
      <c r="AU235" s="6" t="e">
        <f>VLOOKUP(V235,#REF!,2)</f>
        <v>#REF!</v>
      </c>
      <c r="AV235" s="6" t="str">
        <f t="shared" si="49"/>
        <v/>
      </c>
      <c r="AW235" s="6" t="str">
        <f t="shared" si="50"/>
        <v/>
      </c>
      <c r="AX235" s="6" t="e">
        <f>VLOOKUP(U235,#REF!,4)</f>
        <v>#REF!</v>
      </c>
      <c r="AY235" s="6" t="e">
        <f>VLOOKUP(V235,#REF!,4)</f>
        <v>#REF!</v>
      </c>
    </row>
    <row r="236" spans="1:151" s="6" customFormat="1">
      <c r="A236" s="53" t="s">
        <v>224</v>
      </c>
      <c r="B236" s="14" t="s">
        <v>539</v>
      </c>
      <c r="C236" s="97">
        <v>1</v>
      </c>
      <c r="D236" s="97" t="s">
        <v>535</v>
      </c>
      <c r="E236" s="57"/>
      <c r="F236" s="57"/>
      <c r="G236" s="57"/>
      <c r="H236" s="57"/>
      <c r="I236" s="57"/>
      <c r="J236" s="57"/>
      <c r="K236" s="57"/>
      <c r="L236" s="57"/>
      <c r="M236" s="57" t="str">
        <f t="shared" si="39"/>
        <v/>
      </c>
      <c r="N236" s="71">
        <v>33</v>
      </c>
      <c r="O236" s="46" t="s">
        <v>43</v>
      </c>
      <c r="P236" s="57">
        <v>3951.0749999999998</v>
      </c>
      <c r="Q236" s="6">
        <v>35.165947000000003</v>
      </c>
      <c r="R236" s="6">
        <v>-123.00033999999999</v>
      </c>
      <c r="S236" s="66">
        <v>40689.688368055555</v>
      </c>
      <c r="T236" s="67">
        <f t="shared" si="40"/>
        <v>40689.688368055555</v>
      </c>
      <c r="U236" s="6" t="str">
        <f t="shared" si="41"/>
        <v>May-11</v>
      </c>
      <c r="V236" s="6" t="str">
        <f t="shared" si="42"/>
        <v>2011</v>
      </c>
      <c r="W236" s="10" t="s">
        <v>25</v>
      </c>
      <c r="X236" s="10" t="s">
        <v>27</v>
      </c>
      <c r="Y236" s="10" t="s">
        <v>22</v>
      </c>
      <c r="Z236" s="10" t="s">
        <v>44</v>
      </c>
      <c r="AA236" s="10" t="s">
        <v>43</v>
      </c>
      <c r="AB236" s="10"/>
      <c r="AC236" s="10"/>
      <c r="AD236" s="57" t="s">
        <v>338</v>
      </c>
      <c r="AE236" s="57" t="s">
        <v>242</v>
      </c>
      <c r="AF236" s="57" t="s">
        <v>42</v>
      </c>
      <c r="AG236" s="57">
        <v>232</v>
      </c>
      <c r="AH236" s="57">
        <v>3930048</v>
      </c>
      <c r="AI236" s="57" t="s">
        <v>211</v>
      </c>
      <c r="AJ236" s="57">
        <f t="shared" si="43"/>
        <v>0</v>
      </c>
      <c r="AK236" s="89">
        <f t="shared" si="44"/>
        <v>0.69773148148148145</v>
      </c>
      <c r="AL236" s="90" t="e">
        <f>VLOOKUP(AG236,#REF!,2,FALSE)</f>
        <v>#REF!</v>
      </c>
      <c r="AM236" s="90" t="e">
        <f>VLOOKUP(AG236,#REF!,3,FALSE)</f>
        <v>#REF!</v>
      </c>
      <c r="AN236" s="89" t="e">
        <f t="shared" ca="1" si="45"/>
        <v>#REF!</v>
      </c>
      <c r="AO236" s="89" t="e">
        <f t="shared" ca="1" si="46"/>
        <v>#REF!</v>
      </c>
      <c r="AP236" s="57" t="s">
        <v>613</v>
      </c>
      <c r="AQ236" s="32" t="e">
        <f>VLOOKUP(U236,#REF!,3,FALSE)</f>
        <v>#REF!</v>
      </c>
      <c r="AR236" s="57">
        <f t="shared" si="47"/>
        <v>0</v>
      </c>
      <c r="AS236" s="6" t="e">
        <f>VLOOKUP(V236,#REF!,3)</f>
        <v>#REF!</v>
      </c>
      <c r="AT236" s="6" t="e">
        <f>VLOOKUP(U236,#REF!,2)</f>
        <v>#REF!</v>
      </c>
      <c r="AU236" s="6" t="e">
        <f>VLOOKUP(V236,#REF!,2)</f>
        <v>#REF!</v>
      </c>
      <c r="AV236" s="6" t="str">
        <f t="shared" si="49"/>
        <v/>
      </c>
      <c r="AW236" s="6" t="str">
        <f t="shared" si="50"/>
        <v/>
      </c>
      <c r="AX236" s="6" t="e">
        <f>VLOOKUP(U236,#REF!,4)</f>
        <v>#REF!</v>
      </c>
      <c r="AY236" s="6" t="e">
        <f>VLOOKUP(V236,#REF!,4)</f>
        <v>#REF!</v>
      </c>
    </row>
    <row r="237" spans="1:151" s="6" customFormat="1">
      <c r="A237" s="53" t="s">
        <v>224</v>
      </c>
      <c r="B237" s="14" t="s">
        <v>539</v>
      </c>
      <c r="C237" s="97">
        <v>1</v>
      </c>
      <c r="D237" s="97" t="s">
        <v>535</v>
      </c>
      <c r="E237" s="57"/>
      <c r="F237" s="57"/>
      <c r="G237" s="57"/>
      <c r="H237" s="57"/>
      <c r="I237" s="57"/>
      <c r="J237" s="57"/>
      <c r="K237" s="57"/>
      <c r="L237" s="57"/>
      <c r="M237" s="57" t="str">
        <f t="shared" si="39"/>
        <v/>
      </c>
      <c r="N237" s="71">
        <v>33</v>
      </c>
      <c r="O237" s="46" t="s">
        <v>43</v>
      </c>
      <c r="P237" s="57">
        <v>3951.0749999999998</v>
      </c>
      <c r="Q237" s="6">
        <v>35.165947000000003</v>
      </c>
      <c r="R237" s="6">
        <v>-123.00033999999999</v>
      </c>
      <c r="S237" s="66">
        <v>40689.688368055555</v>
      </c>
      <c r="T237" s="67">
        <f t="shared" si="40"/>
        <v>40689.688368055555</v>
      </c>
      <c r="U237" s="6" t="str">
        <f t="shared" si="41"/>
        <v>May-11</v>
      </c>
      <c r="V237" s="6" t="str">
        <f t="shared" si="42"/>
        <v>2011</v>
      </c>
      <c r="W237" s="10" t="s">
        <v>25</v>
      </c>
      <c r="X237" s="10" t="s">
        <v>27</v>
      </c>
      <c r="Y237" s="10" t="s">
        <v>22</v>
      </c>
      <c r="Z237" s="10" t="s">
        <v>44</v>
      </c>
      <c r="AA237" s="10" t="s">
        <v>43</v>
      </c>
      <c r="AB237" s="10"/>
      <c r="AC237" s="10"/>
      <c r="AD237" s="57" t="s">
        <v>338</v>
      </c>
      <c r="AE237" s="57" t="s">
        <v>242</v>
      </c>
      <c r="AF237" s="57" t="s">
        <v>42</v>
      </c>
      <c r="AG237" s="57">
        <v>232</v>
      </c>
      <c r="AH237" s="57">
        <v>3930046</v>
      </c>
      <c r="AI237" s="57" t="s">
        <v>211</v>
      </c>
      <c r="AJ237" s="57">
        <f t="shared" si="43"/>
        <v>0</v>
      </c>
      <c r="AK237" s="89">
        <f t="shared" si="44"/>
        <v>0.69773148148148145</v>
      </c>
      <c r="AL237" s="90" t="e">
        <f>VLOOKUP(AG237,#REF!,2,FALSE)</f>
        <v>#REF!</v>
      </c>
      <c r="AM237" s="90" t="e">
        <f>VLOOKUP(AG237,#REF!,3,FALSE)</f>
        <v>#REF!</v>
      </c>
      <c r="AN237" s="89" t="e">
        <f t="shared" ca="1" si="45"/>
        <v>#REF!</v>
      </c>
      <c r="AO237" s="89" t="e">
        <f t="shared" ca="1" si="46"/>
        <v>#REF!</v>
      </c>
      <c r="AP237" s="57" t="s">
        <v>613</v>
      </c>
      <c r="AQ237" s="32" t="e">
        <f>VLOOKUP(U237,#REF!,3,FALSE)</f>
        <v>#REF!</v>
      </c>
      <c r="AR237" s="57">
        <f t="shared" si="47"/>
        <v>0</v>
      </c>
      <c r="AS237" s="6" t="e">
        <f>VLOOKUP(V237,#REF!,3)</f>
        <v>#REF!</v>
      </c>
      <c r="AT237" s="6" t="e">
        <f>VLOOKUP(U237,#REF!,2)</f>
        <v>#REF!</v>
      </c>
      <c r="AU237" s="6" t="e">
        <f>VLOOKUP(V237,#REF!,2)</f>
        <v>#REF!</v>
      </c>
      <c r="AV237" s="6" t="str">
        <f t="shared" si="49"/>
        <v/>
      </c>
      <c r="AW237" s="6" t="str">
        <f t="shared" si="50"/>
        <v/>
      </c>
      <c r="AX237" s="6" t="e">
        <f>VLOOKUP(U237,#REF!,4)</f>
        <v>#REF!</v>
      </c>
      <c r="AY237" s="6" t="e">
        <f>VLOOKUP(V237,#REF!,4)</f>
        <v>#REF!</v>
      </c>
    </row>
    <row r="238" spans="1:151" s="6" customFormat="1">
      <c r="A238" s="53" t="s">
        <v>224</v>
      </c>
      <c r="B238" s="14" t="s">
        <v>539</v>
      </c>
      <c r="C238" s="97">
        <v>1</v>
      </c>
      <c r="D238" s="97" t="s">
        <v>535</v>
      </c>
      <c r="E238" s="57"/>
      <c r="F238" s="57"/>
      <c r="G238" s="57"/>
      <c r="H238" s="57"/>
      <c r="I238" s="57"/>
      <c r="J238" s="57"/>
      <c r="K238" s="57"/>
      <c r="L238" s="57"/>
      <c r="M238" s="57" t="str">
        <f t="shared" si="39"/>
        <v/>
      </c>
      <c r="N238" s="71">
        <v>33</v>
      </c>
      <c r="O238" s="46" t="s">
        <v>22</v>
      </c>
      <c r="P238" s="57">
        <v>3951.0749999999998</v>
      </c>
      <c r="Q238" s="6">
        <v>35.165947000000003</v>
      </c>
      <c r="R238" s="6">
        <v>-123.00033999999999</v>
      </c>
      <c r="S238" s="66">
        <v>40689.688368055555</v>
      </c>
      <c r="T238" s="67">
        <f t="shared" si="40"/>
        <v>40689.688368055555</v>
      </c>
      <c r="U238" s="6" t="str">
        <f t="shared" si="41"/>
        <v>May-11</v>
      </c>
      <c r="V238" s="6" t="str">
        <f t="shared" si="42"/>
        <v>2011</v>
      </c>
      <c r="W238" s="10" t="s">
        <v>25</v>
      </c>
      <c r="X238" s="10" t="s">
        <v>27</v>
      </c>
      <c r="Y238" s="10" t="s">
        <v>22</v>
      </c>
      <c r="Z238" s="10"/>
      <c r="AA238" s="10"/>
      <c r="AB238" s="10"/>
      <c r="AC238" s="10"/>
      <c r="AD238" s="57" t="s">
        <v>338</v>
      </c>
      <c r="AE238" s="57" t="s">
        <v>242</v>
      </c>
      <c r="AF238" s="57" t="s">
        <v>42</v>
      </c>
      <c r="AG238" s="57">
        <v>232</v>
      </c>
      <c r="AH238" s="57">
        <v>3930056</v>
      </c>
      <c r="AI238" s="57" t="s">
        <v>211</v>
      </c>
      <c r="AJ238" s="57">
        <f t="shared" si="43"/>
        <v>0</v>
      </c>
      <c r="AK238" s="89">
        <f t="shared" si="44"/>
        <v>0.69773148148148145</v>
      </c>
      <c r="AL238" s="90" t="e">
        <f>VLOOKUP(AG238,#REF!,2,FALSE)</f>
        <v>#REF!</v>
      </c>
      <c r="AM238" s="90" t="e">
        <f>VLOOKUP(AG238,#REF!,3,FALSE)</f>
        <v>#REF!</v>
      </c>
      <c r="AN238" s="89" t="e">
        <f t="shared" ca="1" si="45"/>
        <v>#REF!</v>
      </c>
      <c r="AO238" s="89" t="e">
        <f t="shared" ca="1" si="46"/>
        <v>#REF!</v>
      </c>
      <c r="AP238" s="57" t="s">
        <v>613</v>
      </c>
      <c r="AQ238" s="32" t="e">
        <f>VLOOKUP(U238,#REF!,3,FALSE)</f>
        <v>#REF!</v>
      </c>
      <c r="AR238" s="57">
        <f t="shared" si="47"/>
        <v>0</v>
      </c>
      <c r="AS238" s="6" t="e">
        <f>VLOOKUP(V238,#REF!,3)</f>
        <v>#REF!</v>
      </c>
      <c r="AT238" s="6" t="e">
        <f>VLOOKUP(U238,#REF!,2)</f>
        <v>#REF!</v>
      </c>
      <c r="AU238" s="6" t="e">
        <f>VLOOKUP(V238,#REF!,2)</f>
        <v>#REF!</v>
      </c>
      <c r="AV238" s="6" t="str">
        <f t="shared" si="49"/>
        <v/>
      </c>
      <c r="AW238" s="6" t="str">
        <f t="shared" si="50"/>
        <v/>
      </c>
      <c r="AX238" s="6" t="e">
        <f>VLOOKUP(U238,#REF!,4)</f>
        <v>#REF!</v>
      </c>
      <c r="AY238" s="6" t="e">
        <f>VLOOKUP(V238,#REF!,4)</f>
        <v>#REF!</v>
      </c>
    </row>
    <row r="239" spans="1:151" s="6" customFormat="1">
      <c r="A239" s="53" t="s">
        <v>224</v>
      </c>
      <c r="B239" s="14" t="s">
        <v>539</v>
      </c>
      <c r="C239" s="97">
        <v>1</v>
      </c>
      <c r="D239" s="97" t="s">
        <v>535</v>
      </c>
      <c r="E239" s="57"/>
      <c r="F239" s="57"/>
      <c r="G239" s="57"/>
      <c r="H239" s="57"/>
      <c r="I239" s="57"/>
      <c r="J239" s="57"/>
      <c r="K239" s="57"/>
      <c r="L239" s="57"/>
      <c r="M239" s="57" t="str">
        <f t="shared" si="39"/>
        <v/>
      </c>
      <c r="N239" s="71">
        <v>33</v>
      </c>
      <c r="O239" s="46" t="s">
        <v>22</v>
      </c>
      <c r="P239" s="57">
        <v>3951.0749999999998</v>
      </c>
      <c r="Q239" s="6">
        <v>35.165947000000003</v>
      </c>
      <c r="R239" s="6">
        <v>-123.00033999999999</v>
      </c>
      <c r="S239" s="66">
        <v>40689.688368055555</v>
      </c>
      <c r="T239" s="67">
        <f t="shared" si="40"/>
        <v>40689.688368055555</v>
      </c>
      <c r="U239" s="6" t="str">
        <f t="shared" si="41"/>
        <v>May-11</v>
      </c>
      <c r="V239" s="6" t="str">
        <f t="shared" si="42"/>
        <v>2011</v>
      </c>
      <c r="W239" s="10" t="s">
        <v>25</v>
      </c>
      <c r="X239" s="10" t="s">
        <v>27</v>
      </c>
      <c r="Y239" s="10" t="s">
        <v>22</v>
      </c>
      <c r="Z239" s="10"/>
      <c r="AA239" s="10"/>
      <c r="AB239" s="10"/>
      <c r="AC239" s="10"/>
      <c r="AD239" s="57" t="s">
        <v>338</v>
      </c>
      <c r="AE239" s="57" t="s">
        <v>242</v>
      </c>
      <c r="AF239" s="57" t="s">
        <v>42</v>
      </c>
      <c r="AG239" s="57">
        <v>232</v>
      </c>
      <c r="AH239" s="57">
        <v>3930050</v>
      </c>
      <c r="AI239" s="57" t="s">
        <v>211</v>
      </c>
      <c r="AJ239" s="57">
        <f t="shared" si="43"/>
        <v>0</v>
      </c>
      <c r="AK239" s="89">
        <f t="shared" si="44"/>
        <v>0.69773148148148145</v>
      </c>
      <c r="AL239" s="90" t="e">
        <f>VLOOKUP(AG239,#REF!,2,FALSE)</f>
        <v>#REF!</v>
      </c>
      <c r="AM239" s="90" t="e">
        <f>VLOOKUP(AG239,#REF!,3,FALSE)</f>
        <v>#REF!</v>
      </c>
      <c r="AN239" s="89" t="e">
        <f t="shared" ca="1" si="45"/>
        <v>#REF!</v>
      </c>
      <c r="AO239" s="89" t="e">
        <f t="shared" ca="1" si="46"/>
        <v>#REF!</v>
      </c>
      <c r="AP239" s="57" t="s">
        <v>613</v>
      </c>
      <c r="AQ239" s="32" t="e">
        <f>VLOOKUP(U239,#REF!,3,FALSE)</f>
        <v>#REF!</v>
      </c>
      <c r="AR239" s="57">
        <f t="shared" si="47"/>
        <v>0</v>
      </c>
      <c r="AS239" s="6" t="e">
        <f>VLOOKUP(V239,#REF!,3)</f>
        <v>#REF!</v>
      </c>
      <c r="AT239" s="6" t="e">
        <f>VLOOKUP(U239,#REF!,2)</f>
        <v>#REF!</v>
      </c>
      <c r="AU239" s="6" t="e">
        <f>VLOOKUP(V239,#REF!,2)</f>
        <v>#REF!</v>
      </c>
      <c r="AV239" s="6" t="str">
        <f t="shared" si="49"/>
        <v/>
      </c>
      <c r="AW239" s="6" t="str">
        <f t="shared" si="50"/>
        <v/>
      </c>
      <c r="AX239" s="6" t="e">
        <f>VLOOKUP(U239,#REF!,4)</f>
        <v>#REF!</v>
      </c>
      <c r="AY239" s="6" t="e">
        <f>VLOOKUP(V239,#REF!,4)</f>
        <v>#REF!</v>
      </c>
    </row>
    <row r="240" spans="1:151" s="6" customFormat="1">
      <c r="A240" s="53" t="s">
        <v>224</v>
      </c>
      <c r="B240" s="14" t="s">
        <v>539</v>
      </c>
      <c r="C240" s="97">
        <v>1</v>
      </c>
      <c r="D240" s="97" t="s">
        <v>535</v>
      </c>
      <c r="E240" s="57"/>
      <c r="F240" s="57"/>
      <c r="G240" s="57"/>
      <c r="H240" s="57"/>
      <c r="I240" s="57"/>
      <c r="J240" s="57"/>
      <c r="K240" s="57"/>
      <c r="L240" s="57"/>
      <c r="M240" s="57" t="str">
        <f t="shared" si="39"/>
        <v/>
      </c>
      <c r="N240" s="71">
        <v>33</v>
      </c>
      <c r="O240" s="46" t="s">
        <v>22</v>
      </c>
      <c r="P240" s="57">
        <v>3951.0749999999998</v>
      </c>
      <c r="Q240" s="6">
        <v>35.165947000000003</v>
      </c>
      <c r="R240" s="6">
        <v>-123.00033999999999</v>
      </c>
      <c r="S240" s="66">
        <v>40689.688368055555</v>
      </c>
      <c r="T240" s="67">
        <f t="shared" si="40"/>
        <v>40689.688368055555</v>
      </c>
      <c r="U240" s="6" t="str">
        <f t="shared" si="41"/>
        <v>May-11</v>
      </c>
      <c r="V240" s="6" t="str">
        <f t="shared" si="42"/>
        <v>2011</v>
      </c>
      <c r="W240" s="10" t="s">
        <v>25</v>
      </c>
      <c r="X240" s="10" t="s">
        <v>27</v>
      </c>
      <c r="Y240" s="10" t="s">
        <v>22</v>
      </c>
      <c r="Z240" s="10"/>
      <c r="AA240" s="10"/>
      <c r="AB240" s="10"/>
      <c r="AC240" s="10"/>
      <c r="AD240" s="57" t="s">
        <v>338</v>
      </c>
      <c r="AE240" s="57" t="s">
        <v>242</v>
      </c>
      <c r="AF240" s="57" t="s">
        <v>42</v>
      </c>
      <c r="AG240" s="57">
        <v>232</v>
      </c>
      <c r="AH240" s="57">
        <v>3930052</v>
      </c>
      <c r="AI240" s="57" t="s">
        <v>211</v>
      </c>
      <c r="AJ240" s="57">
        <f t="shared" si="43"/>
        <v>0</v>
      </c>
      <c r="AK240" s="89">
        <f t="shared" si="44"/>
        <v>0.69773148148148145</v>
      </c>
      <c r="AL240" s="90" t="e">
        <f>VLOOKUP(AG240,#REF!,2,FALSE)</f>
        <v>#REF!</v>
      </c>
      <c r="AM240" s="90" t="e">
        <f>VLOOKUP(AG240,#REF!,3,FALSE)</f>
        <v>#REF!</v>
      </c>
      <c r="AN240" s="89" t="e">
        <f t="shared" ca="1" si="45"/>
        <v>#REF!</v>
      </c>
      <c r="AO240" s="89" t="e">
        <f t="shared" ca="1" si="46"/>
        <v>#REF!</v>
      </c>
      <c r="AP240" s="57" t="s">
        <v>613</v>
      </c>
      <c r="AQ240" s="32" t="e">
        <f>VLOOKUP(U240,#REF!,3,FALSE)</f>
        <v>#REF!</v>
      </c>
      <c r="AR240" s="57">
        <f t="shared" si="47"/>
        <v>0</v>
      </c>
      <c r="AS240" s="6" t="e">
        <f>VLOOKUP(V240,#REF!,3)</f>
        <v>#REF!</v>
      </c>
      <c r="AT240" s="6" t="e">
        <f>VLOOKUP(U240,#REF!,2)</f>
        <v>#REF!</v>
      </c>
      <c r="AU240" s="6" t="e">
        <f>VLOOKUP(V240,#REF!,2)</f>
        <v>#REF!</v>
      </c>
      <c r="AV240" s="6" t="str">
        <f t="shared" si="49"/>
        <v/>
      </c>
      <c r="AW240" s="6" t="str">
        <f t="shared" si="50"/>
        <v/>
      </c>
      <c r="AX240" s="6" t="e">
        <f>VLOOKUP(U240,#REF!,4)</f>
        <v>#REF!</v>
      </c>
      <c r="AY240" s="6" t="e">
        <f>VLOOKUP(V240,#REF!,4)</f>
        <v>#REF!</v>
      </c>
    </row>
    <row r="241" spans="1:155" s="6" customFormat="1">
      <c r="A241" s="53" t="s">
        <v>224</v>
      </c>
      <c r="B241" s="14" t="s">
        <v>539</v>
      </c>
      <c r="C241" s="97">
        <v>1</v>
      </c>
      <c r="D241" s="97" t="s">
        <v>535</v>
      </c>
      <c r="E241" s="57"/>
      <c r="F241" s="57"/>
      <c r="G241" s="57"/>
      <c r="H241" s="57"/>
      <c r="I241" s="57"/>
      <c r="J241" s="57"/>
      <c r="K241" s="57"/>
      <c r="L241" s="57"/>
      <c r="M241" s="57" t="str">
        <f t="shared" si="39"/>
        <v/>
      </c>
      <c r="N241" s="71">
        <v>33</v>
      </c>
      <c r="O241" s="46" t="s">
        <v>22</v>
      </c>
      <c r="P241" s="57">
        <v>3951.0749999999998</v>
      </c>
      <c r="Q241" s="6">
        <v>35.165947000000003</v>
      </c>
      <c r="R241" s="6">
        <v>-123.00033999999999</v>
      </c>
      <c r="S241" s="66">
        <v>40689.688368055555</v>
      </c>
      <c r="T241" s="67">
        <f t="shared" si="40"/>
        <v>40689.688368055555</v>
      </c>
      <c r="U241" s="6" t="str">
        <f t="shared" si="41"/>
        <v>May-11</v>
      </c>
      <c r="V241" s="6" t="str">
        <f t="shared" si="42"/>
        <v>2011</v>
      </c>
      <c r="W241" s="10" t="s">
        <v>25</v>
      </c>
      <c r="X241" s="10" t="s">
        <v>27</v>
      </c>
      <c r="Y241" s="10" t="s">
        <v>22</v>
      </c>
      <c r="Z241" s="10"/>
      <c r="AA241" s="10"/>
      <c r="AB241" s="10"/>
      <c r="AC241" s="10"/>
      <c r="AD241" s="57" t="s">
        <v>338</v>
      </c>
      <c r="AE241" s="57" t="s">
        <v>242</v>
      </c>
      <c r="AF241" s="57" t="s">
        <v>42</v>
      </c>
      <c r="AG241" s="57">
        <v>232</v>
      </c>
      <c r="AH241" s="57">
        <v>3930054</v>
      </c>
      <c r="AI241" s="57" t="s">
        <v>211</v>
      </c>
      <c r="AJ241" s="57">
        <f t="shared" si="43"/>
        <v>0</v>
      </c>
      <c r="AK241" s="89">
        <f t="shared" si="44"/>
        <v>0.69773148148148145</v>
      </c>
      <c r="AL241" s="90" t="e">
        <f>VLOOKUP(AG241,#REF!,2,FALSE)</f>
        <v>#REF!</v>
      </c>
      <c r="AM241" s="90" t="e">
        <f>VLOOKUP(AG241,#REF!,3,FALSE)</f>
        <v>#REF!</v>
      </c>
      <c r="AN241" s="89" t="e">
        <f t="shared" ca="1" si="45"/>
        <v>#REF!</v>
      </c>
      <c r="AO241" s="89" t="e">
        <f t="shared" ca="1" si="46"/>
        <v>#REF!</v>
      </c>
      <c r="AP241" s="57" t="s">
        <v>613</v>
      </c>
      <c r="AQ241" s="32" t="e">
        <f>VLOOKUP(U241,#REF!,3,FALSE)</f>
        <v>#REF!</v>
      </c>
      <c r="AR241" s="57">
        <f t="shared" si="47"/>
        <v>0</v>
      </c>
      <c r="AS241" s="6" t="e">
        <f>VLOOKUP(V241,#REF!,3)</f>
        <v>#REF!</v>
      </c>
      <c r="AT241" s="6" t="e">
        <f>VLOOKUP(U241,#REF!,2)</f>
        <v>#REF!</v>
      </c>
      <c r="AU241" s="6" t="e">
        <f>VLOOKUP(V241,#REF!,2)</f>
        <v>#REF!</v>
      </c>
      <c r="AV241" s="6" t="str">
        <f t="shared" si="49"/>
        <v/>
      </c>
      <c r="AW241" s="6" t="str">
        <f t="shared" si="50"/>
        <v/>
      </c>
      <c r="AX241" s="6" t="e">
        <f>VLOOKUP(U241,#REF!,4)</f>
        <v>#REF!</v>
      </c>
      <c r="AY241" s="6" t="e">
        <f>VLOOKUP(V241,#REF!,4)</f>
        <v>#REF!</v>
      </c>
    </row>
    <row r="242" spans="1:155" s="4" customFormat="1">
      <c r="A242" s="54" t="s">
        <v>339</v>
      </c>
      <c r="B242" s="98"/>
      <c r="C242" s="99">
        <v>1</v>
      </c>
      <c r="D242" s="99"/>
      <c r="E242" s="68" t="s">
        <v>531</v>
      </c>
      <c r="F242" s="68" t="s">
        <v>534</v>
      </c>
      <c r="G242" s="68" t="s">
        <v>534</v>
      </c>
      <c r="H242" s="68">
        <v>1</v>
      </c>
      <c r="I242" s="68" t="s">
        <v>535</v>
      </c>
      <c r="J242" s="68" t="s">
        <v>534</v>
      </c>
      <c r="K242" s="68">
        <v>12</v>
      </c>
      <c r="L242" s="68">
        <v>0.17167026949552608</v>
      </c>
      <c r="M242" s="68">
        <f t="shared" si="39"/>
        <v>0.39126142430454591</v>
      </c>
      <c r="N242" s="68">
        <v>33</v>
      </c>
      <c r="O242" s="47" t="s">
        <v>77</v>
      </c>
      <c r="P242" s="68">
        <v>3951.0749999999998</v>
      </c>
      <c r="Q242" s="4">
        <v>35.165947000000003</v>
      </c>
      <c r="R242" s="4">
        <v>-123.00033999999999</v>
      </c>
      <c r="S242" s="69">
        <v>40689.688368055555</v>
      </c>
      <c r="T242" s="70">
        <f t="shared" si="40"/>
        <v>40689.688368055555</v>
      </c>
      <c r="U242" s="4" t="str">
        <f t="shared" si="41"/>
        <v>May-11</v>
      </c>
      <c r="V242" s="4" t="str">
        <f t="shared" si="42"/>
        <v>2011</v>
      </c>
      <c r="W242" s="12" t="s">
        <v>25</v>
      </c>
      <c r="X242" s="12" t="s">
        <v>65</v>
      </c>
      <c r="Y242" s="12" t="s">
        <v>64</v>
      </c>
      <c r="Z242" s="12" t="s">
        <v>79</v>
      </c>
      <c r="AA242" s="12" t="s">
        <v>78</v>
      </c>
      <c r="AB242" s="12" t="s">
        <v>77</v>
      </c>
      <c r="AC242" s="12"/>
      <c r="AD242" s="68" t="s">
        <v>338</v>
      </c>
      <c r="AE242" s="68" t="s">
        <v>242</v>
      </c>
      <c r="AF242" s="68" t="s">
        <v>42</v>
      </c>
      <c r="AG242" s="68">
        <v>232</v>
      </c>
      <c r="AH242" s="68">
        <v>4123640</v>
      </c>
      <c r="AI242" s="68" t="s">
        <v>211</v>
      </c>
      <c r="AJ242" s="68">
        <f t="shared" si="43"/>
        <v>1</v>
      </c>
      <c r="AK242" s="100">
        <f t="shared" si="44"/>
        <v>0.69773148148148145</v>
      </c>
      <c r="AL242" s="101" t="e">
        <f>VLOOKUP(AG242,#REF!,2,FALSE)</f>
        <v>#REF!</v>
      </c>
      <c r="AM242" s="101" t="e">
        <f>VLOOKUP(AG242,#REF!,3,FALSE)</f>
        <v>#REF!</v>
      </c>
      <c r="AN242" s="100" t="e">
        <f t="shared" ca="1" si="45"/>
        <v>#REF!</v>
      </c>
      <c r="AO242" s="100" t="e">
        <f t="shared" ca="1" si="46"/>
        <v>#REF!</v>
      </c>
      <c r="AP242" s="68" t="s">
        <v>613</v>
      </c>
      <c r="AQ242" s="36" t="e">
        <f>VLOOKUP(U242,#REF!,3,FALSE)</f>
        <v>#REF!</v>
      </c>
      <c r="AR242" s="68">
        <f t="shared" si="47"/>
        <v>0</v>
      </c>
      <c r="AS242" s="6" t="e">
        <f>VLOOKUP(V242,#REF!,3)</f>
        <v>#REF!</v>
      </c>
      <c r="AT242" s="6" t="e">
        <f>VLOOKUP(U242,#REF!,2)</f>
        <v>#REF!</v>
      </c>
      <c r="AU242" s="6" t="e">
        <f>VLOOKUP(V242,#REF!,2)</f>
        <v>#REF!</v>
      </c>
      <c r="AV242" s="6" t="e">
        <f t="shared" si="49"/>
        <v>#REF!</v>
      </c>
      <c r="AW242" s="6" t="e">
        <f t="shared" si="50"/>
        <v>#REF!</v>
      </c>
      <c r="AX242" s="6" t="e">
        <f>VLOOKUP(U242,#REF!,4)</f>
        <v>#REF!</v>
      </c>
      <c r="AY242" s="6" t="e">
        <f>VLOOKUP(V242,#REF!,4)</f>
        <v>#REF!</v>
      </c>
    </row>
    <row r="243" spans="1:155" s="6" customFormat="1" ht="17.25" customHeight="1">
      <c r="A243" s="53" t="s">
        <v>19</v>
      </c>
      <c r="B243" s="14" t="s">
        <v>539</v>
      </c>
      <c r="C243" s="97">
        <v>1</v>
      </c>
      <c r="D243" s="97" t="s">
        <v>535</v>
      </c>
      <c r="E243" s="57"/>
      <c r="F243" s="57"/>
      <c r="G243" s="57"/>
      <c r="H243" s="57"/>
      <c r="I243" s="57"/>
      <c r="J243" s="57"/>
      <c r="K243" s="57"/>
      <c r="L243" s="57"/>
      <c r="M243" s="57" t="str">
        <f t="shared" si="39"/>
        <v/>
      </c>
      <c r="N243" s="71">
        <v>33</v>
      </c>
      <c r="O243" s="46" t="s">
        <v>39</v>
      </c>
      <c r="P243" s="57">
        <v>3951.0749999999998</v>
      </c>
      <c r="Q243" s="6">
        <v>35.165947000000003</v>
      </c>
      <c r="R243" s="6">
        <v>-123.00033999999999</v>
      </c>
      <c r="S243" s="66">
        <v>40689.688368055555</v>
      </c>
      <c r="T243" s="67">
        <f t="shared" si="40"/>
        <v>40689.688368055555</v>
      </c>
      <c r="U243" s="6" t="str">
        <f t="shared" si="41"/>
        <v>May-11</v>
      </c>
      <c r="V243" s="6" t="str">
        <f t="shared" si="42"/>
        <v>2011</v>
      </c>
      <c r="W243" s="10" t="s">
        <v>25</v>
      </c>
      <c r="X243" s="10" t="s">
        <v>32</v>
      </c>
      <c r="Y243" s="10" t="s">
        <v>29</v>
      </c>
      <c r="Z243" s="10" t="s">
        <v>31</v>
      </c>
      <c r="AA243" s="10" t="s">
        <v>30</v>
      </c>
      <c r="AB243" s="10" t="s">
        <v>40</v>
      </c>
      <c r="AC243" s="10" t="s">
        <v>39</v>
      </c>
      <c r="AD243" s="57" t="s">
        <v>336</v>
      </c>
      <c r="AE243" s="57" t="s">
        <v>242</v>
      </c>
      <c r="AF243" s="57" t="s">
        <v>42</v>
      </c>
      <c r="AG243" s="57">
        <v>232</v>
      </c>
      <c r="AH243" s="57">
        <v>4128777</v>
      </c>
      <c r="AI243" s="57" t="s">
        <v>211</v>
      </c>
      <c r="AJ243" s="57">
        <f t="shared" si="43"/>
        <v>0</v>
      </c>
      <c r="AK243" s="89">
        <f t="shared" si="44"/>
        <v>0.69775462962962964</v>
      </c>
      <c r="AL243" s="90" t="e">
        <f>VLOOKUP(AG243,#REF!,2,FALSE)</f>
        <v>#REF!</v>
      </c>
      <c r="AM243" s="90" t="e">
        <f>VLOOKUP(AG243,#REF!,3,FALSE)</f>
        <v>#REF!</v>
      </c>
      <c r="AN243" s="89" t="e">
        <f t="shared" ca="1" si="45"/>
        <v>#REF!</v>
      </c>
      <c r="AO243" s="89" t="e">
        <f t="shared" ca="1" si="46"/>
        <v>#REF!</v>
      </c>
      <c r="AP243" s="57" t="s">
        <v>613</v>
      </c>
      <c r="AQ243" s="32" t="e">
        <f>VLOOKUP(U243,#REF!,3,FALSE)</f>
        <v>#REF!</v>
      </c>
      <c r="AR243" s="57">
        <f t="shared" si="47"/>
        <v>0</v>
      </c>
      <c r="AS243" s="6" t="e">
        <f>VLOOKUP(V243,#REF!,3)</f>
        <v>#REF!</v>
      </c>
      <c r="AT243" s="6" t="e">
        <f>VLOOKUP(U243,#REF!,2)</f>
        <v>#REF!</v>
      </c>
      <c r="AU243" s="6" t="e">
        <f>VLOOKUP(V243,#REF!,2)</f>
        <v>#REF!</v>
      </c>
      <c r="AV243" s="6" t="str">
        <f t="shared" si="49"/>
        <v/>
      </c>
      <c r="AW243" s="6" t="str">
        <f t="shared" si="50"/>
        <v/>
      </c>
      <c r="AX243" s="6" t="e">
        <f>VLOOKUP(U243,#REF!,4)</f>
        <v>#REF!</v>
      </c>
      <c r="AY243" s="6" t="e">
        <f>VLOOKUP(V243,#REF!,4)</f>
        <v>#REF!</v>
      </c>
    </row>
    <row r="244" spans="1:155" s="6" customFormat="1">
      <c r="A244" s="53" t="s">
        <v>148</v>
      </c>
      <c r="B244" s="14" t="s">
        <v>539</v>
      </c>
      <c r="C244" s="97">
        <v>4</v>
      </c>
      <c r="D244" s="97" t="s">
        <v>535</v>
      </c>
      <c r="E244" s="57"/>
      <c r="F244" s="57"/>
      <c r="G244" s="57"/>
      <c r="H244" s="57"/>
      <c r="I244" s="57"/>
      <c r="J244" s="57"/>
      <c r="K244" s="57"/>
      <c r="L244" s="57"/>
      <c r="M244" s="57" t="str">
        <f t="shared" si="39"/>
        <v/>
      </c>
      <c r="N244" s="71">
        <v>33</v>
      </c>
      <c r="O244" s="46" t="s">
        <v>27</v>
      </c>
      <c r="P244" s="57">
        <v>3951.0749999999998</v>
      </c>
      <c r="Q244" s="6">
        <v>35.165947000000003</v>
      </c>
      <c r="R244" s="6">
        <v>-123.00033999999999</v>
      </c>
      <c r="S244" s="66">
        <v>40689.688368055555</v>
      </c>
      <c r="T244" s="67">
        <f t="shared" si="40"/>
        <v>40689.688368055555</v>
      </c>
      <c r="U244" s="6" t="str">
        <f t="shared" si="41"/>
        <v>May-11</v>
      </c>
      <c r="V244" s="6" t="str">
        <f t="shared" si="42"/>
        <v>2011</v>
      </c>
      <c r="W244" s="10" t="s">
        <v>25</v>
      </c>
      <c r="X244" s="10" t="s">
        <v>27</v>
      </c>
      <c r="Y244" s="10"/>
      <c r="Z244" s="10"/>
      <c r="AA244" s="10"/>
      <c r="AB244" s="10"/>
      <c r="AC244" s="10"/>
      <c r="AD244" s="57" t="s">
        <v>336</v>
      </c>
      <c r="AE244" s="57" t="s">
        <v>242</v>
      </c>
      <c r="AF244" s="57" t="s">
        <v>42</v>
      </c>
      <c r="AG244" s="57">
        <v>232</v>
      </c>
      <c r="AH244" s="57">
        <v>4129604</v>
      </c>
      <c r="AI244" s="57" t="s">
        <v>211</v>
      </c>
      <c r="AJ244" s="57">
        <f t="shared" si="43"/>
        <v>0</v>
      </c>
      <c r="AK244" s="89">
        <f t="shared" si="44"/>
        <v>0.69775462962962964</v>
      </c>
      <c r="AL244" s="90" t="e">
        <f>VLOOKUP(AG244,#REF!,2,FALSE)</f>
        <v>#REF!</v>
      </c>
      <c r="AM244" s="90" t="e">
        <f>VLOOKUP(AG244,#REF!,3,FALSE)</f>
        <v>#REF!</v>
      </c>
      <c r="AN244" s="89" t="e">
        <f t="shared" ca="1" si="45"/>
        <v>#REF!</v>
      </c>
      <c r="AO244" s="89" t="e">
        <f t="shared" ca="1" si="46"/>
        <v>#REF!</v>
      </c>
      <c r="AP244" s="57" t="s">
        <v>613</v>
      </c>
      <c r="AQ244" s="32" t="e">
        <f>VLOOKUP(U244,#REF!,3,FALSE)</f>
        <v>#REF!</v>
      </c>
      <c r="AR244" s="57">
        <f t="shared" si="47"/>
        <v>0</v>
      </c>
      <c r="AS244" s="6" t="e">
        <f>VLOOKUP(V244,#REF!,3)</f>
        <v>#REF!</v>
      </c>
      <c r="AT244" s="6" t="e">
        <f>VLOOKUP(U244,#REF!,2)</f>
        <v>#REF!</v>
      </c>
      <c r="AU244" s="6" t="e">
        <f>VLOOKUP(V244,#REF!,2)</f>
        <v>#REF!</v>
      </c>
      <c r="AV244" s="6" t="str">
        <f t="shared" si="49"/>
        <v/>
      </c>
      <c r="AW244" s="6" t="str">
        <f t="shared" si="50"/>
        <v/>
      </c>
      <c r="AX244" s="6" t="e">
        <f>VLOOKUP(U244,#REF!,4)</f>
        <v>#REF!</v>
      </c>
      <c r="AY244" s="6" t="e">
        <f>VLOOKUP(V244,#REF!,4)</f>
        <v>#REF!</v>
      </c>
    </row>
    <row r="245" spans="1:155" s="4" customFormat="1">
      <c r="A245" s="53" t="s">
        <v>117</v>
      </c>
      <c r="B245" s="14" t="s">
        <v>541</v>
      </c>
      <c r="C245" s="97">
        <v>1</v>
      </c>
      <c r="D245" s="107" t="s">
        <v>543</v>
      </c>
      <c r="E245" s="57"/>
      <c r="F245" s="57"/>
      <c r="G245" s="57"/>
      <c r="H245" s="57"/>
      <c r="I245" s="57"/>
      <c r="J245" s="57"/>
      <c r="K245" s="57"/>
      <c r="L245" s="57"/>
      <c r="M245" s="57" t="str">
        <f t="shared" si="39"/>
        <v/>
      </c>
      <c r="N245" s="71">
        <v>33</v>
      </c>
      <c r="O245" s="46" t="s">
        <v>80</v>
      </c>
      <c r="P245" s="57">
        <v>3951.0749999999998</v>
      </c>
      <c r="Q245" s="6">
        <v>35.165947000000003</v>
      </c>
      <c r="R245" s="6">
        <v>-123.00033999999999</v>
      </c>
      <c r="S245" s="66">
        <v>40689.688368055555</v>
      </c>
      <c r="T245" s="67">
        <f t="shared" si="40"/>
        <v>40689.688368055555</v>
      </c>
      <c r="U245" s="6" t="str">
        <f t="shared" si="41"/>
        <v>May-11</v>
      </c>
      <c r="V245" s="6" t="str">
        <f t="shared" si="42"/>
        <v>2011</v>
      </c>
      <c r="W245" s="10" t="s">
        <v>25</v>
      </c>
      <c r="X245" s="10" t="s">
        <v>27</v>
      </c>
      <c r="Y245" s="10" t="s">
        <v>22</v>
      </c>
      <c r="Z245" s="10" t="s">
        <v>44</v>
      </c>
      <c r="AA245" s="10" t="s">
        <v>48</v>
      </c>
      <c r="AB245" s="10" t="s">
        <v>49</v>
      </c>
      <c r="AC245" s="10" t="s">
        <v>80</v>
      </c>
      <c r="AD245" s="57" t="s">
        <v>336</v>
      </c>
      <c r="AE245" s="57" t="s">
        <v>242</v>
      </c>
      <c r="AF245" s="57" t="s">
        <v>42</v>
      </c>
      <c r="AG245" s="57">
        <v>232</v>
      </c>
      <c r="AH245" s="57">
        <v>4128776</v>
      </c>
      <c r="AI245" s="57" t="s">
        <v>211</v>
      </c>
      <c r="AJ245" s="57">
        <f t="shared" si="43"/>
        <v>0</v>
      </c>
      <c r="AK245" s="89">
        <f t="shared" si="44"/>
        <v>0.69775462962962964</v>
      </c>
      <c r="AL245" s="90" t="e">
        <f>VLOOKUP(AG245,#REF!,2,FALSE)</f>
        <v>#REF!</v>
      </c>
      <c r="AM245" s="90" t="e">
        <f>VLOOKUP(AG245,#REF!,3,FALSE)</f>
        <v>#REF!</v>
      </c>
      <c r="AN245" s="89" t="e">
        <f t="shared" ca="1" si="45"/>
        <v>#REF!</v>
      </c>
      <c r="AO245" s="89" t="e">
        <f t="shared" ca="1" si="46"/>
        <v>#REF!</v>
      </c>
      <c r="AP245" s="57" t="s">
        <v>613</v>
      </c>
      <c r="AQ245" s="32" t="e">
        <f>VLOOKUP(U245,#REF!,3,FALSE)</f>
        <v>#REF!</v>
      </c>
      <c r="AR245" s="57">
        <f t="shared" si="47"/>
        <v>0</v>
      </c>
      <c r="AS245" s="6" t="e">
        <f>VLOOKUP(V245,#REF!,3)</f>
        <v>#REF!</v>
      </c>
      <c r="AT245" s="6" t="e">
        <f>VLOOKUP(U245,#REF!,2)</f>
        <v>#REF!</v>
      </c>
      <c r="AU245" s="6" t="e">
        <f>VLOOKUP(V245,#REF!,2)</f>
        <v>#REF!</v>
      </c>
      <c r="AV245" s="6" t="str">
        <f t="shared" si="49"/>
        <v/>
      </c>
      <c r="AW245" s="6" t="str">
        <f t="shared" si="50"/>
        <v/>
      </c>
      <c r="AX245" s="6" t="e">
        <f>VLOOKUP(U245,#REF!,4)</f>
        <v>#REF!</v>
      </c>
      <c r="AY245" s="6" t="e">
        <f>VLOOKUP(V245,#REF!,4)</f>
        <v>#REF!</v>
      </c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</row>
    <row r="246" spans="1:155" s="6" customFormat="1">
      <c r="A246" s="54" t="s">
        <v>337</v>
      </c>
      <c r="B246" s="98"/>
      <c r="C246" s="99">
        <v>1</v>
      </c>
      <c r="D246" s="99"/>
      <c r="E246" s="68" t="s">
        <v>531</v>
      </c>
      <c r="F246" s="68" t="s">
        <v>534</v>
      </c>
      <c r="G246" s="68" t="s">
        <v>534</v>
      </c>
      <c r="H246" s="68">
        <v>1</v>
      </c>
      <c r="I246" s="68" t="s">
        <v>535</v>
      </c>
      <c r="J246" s="68" t="s">
        <v>534</v>
      </c>
      <c r="K246" s="68">
        <v>12</v>
      </c>
      <c r="L246" s="68">
        <v>0.15924525951754737</v>
      </c>
      <c r="M246" s="68">
        <f t="shared" si="39"/>
        <v>0.39126142430454591</v>
      </c>
      <c r="N246" s="68">
        <v>33</v>
      </c>
      <c r="O246" s="47" t="s">
        <v>77</v>
      </c>
      <c r="P246" s="68">
        <v>3951.0749999999998</v>
      </c>
      <c r="Q246" s="4">
        <v>35.165947000000003</v>
      </c>
      <c r="R246" s="4">
        <v>-123.00033999999999</v>
      </c>
      <c r="S246" s="69">
        <v>40689.688368055555</v>
      </c>
      <c r="T246" s="70">
        <f t="shared" si="40"/>
        <v>40689.688368055555</v>
      </c>
      <c r="U246" s="4" t="str">
        <f t="shared" si="41"/>
        <v>May-11</v>
      </c>
      <c r="V246" s="4" t="str">
        <f t="shared" si="42"/>
        <v>2011</v>
      </c>
      <c r="W246" s="12" t="s">
        <v>25</v>
      </c>
      <c r="X246" s="12" t="s">
        <v>65</v>
      </c>
      <c r="Y246" s="12" t="s">
        <v>64</v>
      </c>
      <c r="Z246" s="12" t="s">
        <v>79</v>
      </c>
      <c r="AA246" s="12" t="s">
        <v>78</v>
      </c>
      <c r="AB246" s="12" t="s">
        <v>77</v>
      </c>
      <c r="AC246" s="12"/>
      <c r="AD246" s="68" t="s">
        <v>336</v>
      </c>
      <c r="AE246" s="68" t="s">
        <v>242</v>
      </c>
      <c r="AF246" s="68" t="s">
        <v>42</v>
      </c>
      <c r="AG246" s="68">
        <v>232</v>
      </c>
      <c r="AH246" s="68">
        <v>4123641</v>
      </c>
      <c r="AI246" s="68" t="s">
        <v>211</v>
      </c>
      <c r="AJ246" s="68">
        <f t="shared" si="43"/>
        <v>1</v>
      </c>
      <c r="AK246" s="100">
        <f t="shared" si="44"/>
        <v>0.69775462962962964</v>
      </c>
      <c r="AL246" s="101" t="e">
        <f>VLOOKUP(AG246,#REF!,2,FALSE)</f>
        <v>#REF!</v>
      </c>
      <c r="AM246" s="101" t="e">
        <f>VLOOKUP(AG246,#REF!,3,FALSE)</f>
        <v>#REF!</v>
      </c>
      <c r="AN246" s="100" t="e">
        <f t="shared" ca="1" si="45"/>
        <v>#REF!</v>
      </c>
      <c r="AO246" s="100" t="e">
        <f t="shared" ca="1" si="46"/>
        <v>#REF!</v>
      </c>
      <c r="AP246" s="68" t="s">
        <v>613</v>
      </c>
      <c r="AQ246" s="36" t="e">
        <f>VLOOKUP(U246,#REF!,3,FALSE)</f>
        <v>#REF!</v>
      </c>
      <c r="AR246" s="68">
        <f t="shared" si="47"/>
        <v>0</v>
      </c>
      <c r="AS246" s="6" t="e">
        <f>VLOOKUP(V246,#REF!,3)</f>
        <v>#REF!</v>
      </c>
      <c r="AT246" s="6" t="e">
        <f>VLOOKUP(U246,#REF!,2)</f>
        <v>#REF!</v>
      </c>
      <c r="AU246" s="6" t="e">
        <f>VLOOKUP(V246,#REF!,2)</f>
        <v>#REF!</v>
      </c>
      <c r="AV246" s="6" t="e">
        <f t="shared" si="49"/>
        <v>#REF!</v>
      </c>
      <c r="AW246" s="6" t="e">
        <f t="shared" si="50"/>
        <v>#REF!</v>
      </c>
      <c r="AX246" s="6" t="e">
        <f>VLOOKUP(U246,#REF!,4)</f>
        <v>#REF!</v>
      </c>
      <c r="AY246" s="6" t="e">
        <f>VLOOKUP(V246,#REF!,4)</f>
        <v>#REF!</v>
      </c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</row>
    <row r="247" spans="1:155" s="4" customFormat="1">
      <c r="A247" s="41" t="s">
        <v>244</v>
      </c>
      <c r="B247" s="35"/>
      <c r="C247" s="36">
        <v>1</v>
      </c>
      <c r="D247" s="36"/>
      <c r="E247" s="68" t="s">
        <v>531</v>
      </c>
      <c r="F247" s="68" t="s">
        <v>534</v>
      </c>
      <c r="G247" s="68" t="s">
        <v>534</v>
      </c>
      <c r="H247" s="68">
        <v>1</v>
      </c>
      <c r="I247" s="68" t="s">
        <v>535</v>
      </c>
      <c r="J247" s="68" t="s">
        <v>534</v>
      </c>
      <c r="K247" s="68">
        <v>12</v>
      </c>
      <c r="L247" s="68">
        <v>6.0345895291472523E-2</v>
      </c>
      <c r="M247" s="68">
        <f t="shared" si="39"/>
        <v>0.39126142430454591</v>
      </c>
      <c r="N247" s="36">
        <v>33</v>
      </c>
      <c r="O247" s="60" t="s">
        <v>77</v>
      </c>
      <c r="P247" s="68">
        <v>3951.0749999999998</v>
      </c>
      <c r="Q247" s="4">
        <v>35.165947000000003</v>
      </c>
      <c r="R247" s="4">
        <v>-123.00033999999999</v>
      </c>
      <c r="S247" s="39">
        <v>40689.688368055555</v>
      </c>
      <c r="T247" s="75">
        <f t="shared" si="40"/>
        <v>40689.688368055555</v>
      </c>
      <c r="U247" s="4" t="str">
        <f t="shared" si="41"/>
        <v>May-11</v>
      </c>
      <c r="V247" s="4" t="str">
        <f t="shared" si="42"/>
        <v>2011</v>
      </c>
      <c r="W247" s="60" t="s">
        <v>25</v>
      </c>
      <c r="X247" s="60" t="s">
        <v>65</v>
      </c>
      <c r="Y247" s="60" t="s">
        <v>64</v>
      </c>
      <c r="Z247" s="60" t="s">
        <v>79</v>
      </c>
      <c r="AA247" s="60" t="s">
        <v>78</v>
      </c>
      <c r="AB247" s="60" t="s">
        <v>77</v>
      </c>
      <c r="AC247" s="60"/>
      <c r="AD247" s="36" t="s">
        <v>243</v>
      </c>
      <c r="AE247" s="36" t="s">
        <v>242</v>
      </c>
      <c r="AF247" s="36" t="s">
        <v>42</v>
      </c>
      <c r="AG247" s="36">
        <v>232</v>
      </c>
      <c r="AH247" s="36">
        <v>4129596</v>
      </c>
      <c r="AI247" s="36" t="s">
        <v>211</v>
      </c>
      <c r="AJ247" s="68">
        <f t="shared" si="43"/>
        <v>1</v>
      </c>
      <c r="AK247" s="100">
        <f t="shared" si="44"/>
        <v>0.69777777777777772</v>
      </c>
      <c r="AL247" s="101" t="e">
        <f>VLOOKUP(AG247,#REF!,2,FALSE)</f>
        <v>#REF!</v>
      </c>
      <c r="AM247" s="101" t="e">
        <f>VLOOKUP(AG247,#REF!,3,FALSE)</f>
        <v>#REF!</v>
      </c>
      <c r="AN247" s="100" t="e">
        <f t="shared" ca="1" si="45"/>
        <v>#REF!</v>
      </c>
      <c r="AO247" s="100" t="e">
        <f t="shared" ca="1" si="46"/>
        <v>#REF!</v>
      </c>
      <c r="AP247" s="68" t="s">
        <v>613</v>
      </c>
      <c r="AQ247" s="36" t="e">
        <f>VLOOKUP(U247,#REF!,3,FALSE)</f>
        <v>#REF!</v>
      </c>
      <c r="AR247" s="68">
        <f t="shared" si="47"/>
        <v>0</v>
      </c>
      <c r="AS247" s="6" t="e">
        <f>VLOOKUP(V247,#REF!,3)</f>
        <v>#REF!</v>
      </c>
      <c r="AT247" s="6" t="e">
        <f>VLOOKUP(U247,#REF!,2)</f>
        <v>#REF!</v>
      </c>
      <c r="AU247" s="6" t="e">
        <f>VLOOKUP(V247,#REF!,2)</f>
        <v>#REF!</v>
      </c>
      <c r="AV247" s="6" t="e">
        <f t="shared" si="49"/>
        <v>#REF!</v>
      </c>
      <c r="AW247" s="6" t="e">
        <f t="shared" si="50"/>
        <v>#REF!</v>
      </c>
      <c r="AX247" s="6" t="e">
        <f>VLOOKUP(U247,#REF!,4)</f>
        <v>#REF!</v>
      </c>
      <c r="AY247" s="6" t="e">
        <f>VLOOKUP(V247,#REF!,4)</f>
        <v>#REF!</v>
      </c>
    </row>
    <row r="248" spans="1:155" s="4" customFormat="1">
      <c r="A248" s="54" t="s">
        <v>335</v>
      </c>
      <c r="B248" s="98"/>
      <c r="C248" s="99">
        <v>1</v>
      </c>
      <c r="D248" s="99"/>
      <c r="E248" s="68" t="s">
        <v>531</v>
      </c>
      <c r="F248" s="68" t="s">
        <v>534</v>
      </c>
      <c r="G248" s="68" t="s">
        <v>534</v>
      </c>
      <c r="H248" s="68">
        <v>0</v>
      </c>
      <c r="I248" s="68" t="s">
        <v>535</v>
      </c>
      <c r="J248" s="68" t="s">
        <v>531</v>
      </c>
      <c r="K248" s="68">
        <v>14</v>
      </c>
      <c r="L248" s="68">
        <v>0.11733456120786684</v>
      </c>
      <c r="M248" s="68">
        <f t="shared" si="39"/>
        <v>0.38865485839528779</v>
      </c>
      <c r="N248" s="68">
        <v>35</v>
      </c>
      <c r="O248" s="47" t="s">
        <v>77</v>
      </c>
      <c r="P248" s="68">
        <v>3951.0749999999998</v>
      </c>
      <c r="Q248" s="4">
        <v>35.166410999999997</v>
      </c>
      <c r="R248" s="4">
        <v>-123.00055399999999</v>
      </c>
      <c r="S248" s="69">
        <v>40689.688368055555</v>
      </c>
      <c r="T248" s="70">
        <f t="shared" si="40"/>
        <v>40689.688368055555</v>
      </c>
      <c r="U248" s="4" t="str">
        <f t="shared" si="41"/>
        <v>May-11</v>
      </c>
      <c r="V248" s="4" t="str">
        <f t="shared" si="42"/>
        <v>2011</v>
      </c>
      <c r="W248" s="12" t="s">
        <v>25</v>
      </c>
      <c r="X248" s="12" t="s">
        <v>65</v>
      </c>
      <c r="Y248" s="12" t="s">
        <v>64</v>
      </c>
      <c r="Z248" s="12" t="s">
        <v>79</v>
      </c>
      <c r="AA248" s="12" t="s">
        <v>78</v>
      </c>
      <c r="AB248" s="12" t="s">
        <v>77</v>
      </c>
      <c r="AC248" s="12"/>
      <c r="AD248" s="68" t="s">
        <v>334</v>
      </c>
      <c r="AE248" s="68" t="s">
        <v>242</v>
      </c>
      <c r="AF248" s="68" t="s">
        <v>42</v>
      </c>
      <c r="AG248" s="68">
        <v>232</v>
      </c>
      <c r="AH248" s="68">
        <v>4123651</v>
      </c>
      <c r="AI248" s="68" t="s">
        <v>211</v>
      </c>
      <c r="AJ248" s="68">
        <f t="shared" si="43"/>
        <v>1</v>
      </c>
      <c r="AK248" s="100">
        <f t="shared" si="44"/>
        <v>0.70770833333333327</v>
      </c>
      <c r="AL248" s="101" t="e">
        <f>VLOOKUP(AG248,#REF!,2,FALSE)</f>
        <v>#REF!</v>
      </c>
      <c r="AM248" s="101" t="e">
        <f>VLOOKUP(AG248,#REF!,3,FALSE)</f>
        <v>#REF!</v>
      </c>
      <c r="AN248" s="100" t="e">
        <f t="shared" ca="1" si="45"/>
        <v>#REF!</v>
      </c>
      <c r="AO248" s="100" t="e">
        <f t="shared" ca="1" si="46"/>
        <v>#REF!</v>
      </c>
      <c r="AP248" s="68" t="s">
        <v>613</v>
      </c>
      <c r="AQ248" s="36" t="e">
        <f>VLOOKUP(U248,#REF!,3,FALSE)</f>
        <v>#REF!</v>
      </c>
      <c r="AR248" s="68">
        <f t="shared" si="47"/>
        <v>0</v>
      </c>
      <c r="AS248" s="6" t="e">
        <f>VLOOKUP(V248,#REF!,3)</f>
        <v>#REF!</v>
      </c>
      <c r="AT248" s="6" t="e">
        <f>VLOOKUP(U248,#REF!,2)</f>
        <v>#REF!</v>
      </c>
      <c r="AU248" s="6" t="e">
        <f>VLOOKUP(V248,#REF!,2)</f>
        <v>#REF!</v>
      </c>
      <c r="AV248" s="6" t="e">
        <f t="shared" si="49"/>
        <v>#REF!</v>
      </c>
      <c r="AW248" s="6" t="e">
        <f t="shared" si="50"/>
        <v>#REF!</v>
      </c>
      <c r="AX248" s="6" t="e">
        <f>VLOOKUP(U248,#REF!,4)</f>
        <v>#REF!</v>
      </c>
      <c r="AY248" s="6" t="e">
        <f>VLOOKUP(V248,#REF!,4)</f>
        <v>#REF!</v>
      </c>
    </row>
    <row r="249" spans="1:155" s="6" customFormat="1">
      <c r="A249" s="53" t="s">
        <v>332</v>
      </c>
      <c r="B249" s="14" t="s">
        <v>539</v>
      </c>
      <c r="C249" s="97">
        <v>2</v>
      </c>
      <c r="D249" s="97" t="s">
        <v>535</v>
      </c>
      <c r="E249" s="57"/>
      <c r="F249" s="57"/>
      <c r="G249" s="57"/>
      <c r="H249" s="57"/>
      <c r="I249" s="57"/>
      <c r="J249" s="57"/>
      <c r="K249" s="57"/>
      <c r="L249" s="57"/>
      <c r="M249" s="57" t="str">
        <f t="shared" si="39"/>
        <v/>
      </c>
      <c r="N249" s="71">
        <v>35</v>
      </c>
      <c r="O249" s="46" t="s">
        <v>55</v>
      </c>
      <c r="P249" s="57">
        <v>3951.0749999999998</v>
      </c>
      <c r="Q249" s="8">
        <v>35.166410999999997</v>
      </c>
      <c r="R249" s="8">
        <v>-123.00055399999999</v>
      </c>
      <c r="S249" s="66">
        <v>40689.688368055555</v>
      </c>
      <c r="T249" s="67">
        <f t="shared" si="40"/>
        <v>40689.688368055555</v>
      </c>
      <c r="U249" s="6" t="str">
        <f t="shared" si="41"/>
        <v>May-11</v>
      </c>
      <c r="V249" s="6" t="str">
        <f t="shared" si="42"/>
        <v>2011</v>
      </c>
      <c r="W249" s="10" t="s">
        <v>25</v>
      </c>
      <c r="X249" s="10" t="s">
        <v>32</v>
      </c>
      <c r="Y249" s="10" t="s">
        <v>56</v>
      </c>
      <c r="Z249" s="10"/>
      <c r="AA249" s="10"/>
      <c r="AB249" s="10"/>
      <c r="AC249" s="10"/>
      <c r="AD249" s="57" t="s">
        <v>331</v>
      </c>
      <c r="AE249" s="57" t="s">
        <v>242</v>
      </c>
      <c r="AF249" s="57" t="s">
        <v>42</v>
      </c>
      <c r="AG249" s="57">
        <v>232</v>
      </c>
      <c r="AH249" s="57">
        <v>3930396</v>
      </c>
      <c r="AI249" s="57" t="s">
        <v>211</v>
      </c>
      <c r="AJ249" s="57">
        <f t="shared" si="43"/>
        <v>0</v>
      </c>
      <c r="AK249" s="89">
        <f t="shared" si="44"/>
        <v>0.70771990740740742</v>
      </c>
      <c r="AL249" s="90" t="e">
        <f>VLOOKUP(AG249,#REF!,2,FALSE)</f>
        <v>#REF!</v>
      </c>
      <c r="AM249" s="90" t="e">
        <f>VLOOKUP(AG249,#REF!,3,FALSE)</f>
        <v>#REF!</v>
      </c>
      <c r="AN249" s="89" t="e">
        <f t="shared" ca="1" si="45"/>
        <v>#REF!</v>
      </c>
      <c r="AO249" s="89" t="e">
        <f t="shared" ca="1" si="46"/>
        <v>#REF!</v>
      </c>
      <c r="AP249" s="57" t="s">
        <v>613</v>
      </c>
      <c r="AQ249" s="32" t="e">
        <f>VLOOKUP(U249,#REF!,3,FALSE)</f>
        <v>#REF!</v>
      </c>
      <c r="AR249" s="57">
        <f t="shared" si="47"/>
        <v>0</v>
      </c>
      <c r="AS249" s="6" t="e">
        <f>VLOOKUP(V249,#REF!,3)</f>
        <v>#REF!</v>
      </c>
      <c r="AT249" s="6" t="e">
        <f>VLOOKUP(U249,#REF!,2)</f>
        <v>#REF!</v>
      </c>
      <c r="AU249" s="6" t="e">
        <f>VLOOKUP(V249,#REF!,2)</f>
        <v>#REF!</v>
      </c>
      <c r="AV249" s="6" t="str">
        <f t="shared" si="49"/>
        <v/>
      </c>
      <c r="AW249" s="6" t="str">
        <f t="shared" si="50"/>
        <v/>
      </c>
      <c r="AX249" s="6" t="e">
        <f>VLOOKUP(U249,#REF!,4)</f>
        <v>#REF!</v>
      </c>
      <c r="AY249" s="6" t="e">
        <f>VLOOKUP(V249,#REF!,4)</f>
        <v>#REF!</v>
      </c>
    </row>
    <row r="250" spans="1:155" s="4" customFormat="1">
      <c r="A250" s="53" t="s">
        <v>112</v>
      </c>
      <c r="B250" s="14" t="s">
        <v>539</v>
      </c>
      <c r="C250" s="97">
        <v>2</v>
      </c>
      <c r="D250" s="97" t="s">
        <v>535</v>
      </c>
      <c r="E250" s="57"/>
      <c r="F250" s="57"/>
      <c r="G250" s="57"/>
      <c r="H250" s="57"/>
      <c r="I250" s="57"/>
      <c r="J250" s="57"/>
      <c r="K250" s="57"/>
      <c r="L250" s="57"/>
      <c r="M250" s="57" t="str">
        <f t="shared" si="39"/>
        <v/>
      </c>
      <c r="N250" s="71">
        <v>35</v>
      </c>
      <c r="O250" s="46" t="s">
        <v>27</v>
      </c>
      <c r="P250" s="57">
        <v>3951.0749999999998</v>
      </c>
      <c r="Q250" s="8">
        <v>35.166410999999997</v>
      </c>
      <c r="R250" s="8">
        <v>-123.00055399999999</v>
      </c>
      <c r="S250" s="66">
        <v>40689.688368055555</v>
      </c>
      <c r="T250" s="67">
        <f t="shared" si="40"/>
        <v>40689.688368055555</v>
      </c>
      <c r="U250" s="6" t="str">
        <f t="shared" si="41"/>
        <v>May-11</v>
      </c>
      <c r="V250" s="6" t="str">
        <f t="shared" si="42"/>
        <v>2011</v>
      </c>
      <c r="W250" s="10" t="s">
        <v>25</v>
      </c>
      <c r="X250" s="10" t="s">
        <v>27</v>
      </c>
      <c r="Y250" s="10"/>
      <c r="Z250" s="10"/>
      <c r="AA250" s="10"/>
      <c r="AB250" s="10"/>
      <c r="AC250" s="10"/>
      <c r="AD250" s="57" t="s">
        <v>331</v>
      </c>
      <c r="AE250" s="57" t="s">
        <v>242</v>
      </c>
      <c r="AF250" s="57" t="s">
        <v>42</v>
      </c>
      <c r="AG250" s="57">
        <v>232</v>
      </c>
      <c r="AH250" s="57">
        <v>4129611</v>
      </c>
      <c r="AI250" s="57" t="s">
        <v>211</v>
      </c>
      <c r="AJ250" s="57">
        <f t="shared" si="43"/>
        <v>0</v>
      </c>
      <c r="AK250" s="89">
        <f t="shared" si="44"/>
        <v>0.70771990740740742</v>
      </c>
      <c r="AL250" s="90" t="e">
        <f>VLOOKUP(AG250,#REF!,2,FALSE)</f>
        <v>#REF!</v>
      </c>
      <c r="AM250" s="90" t="e">
        <f>VLOOKUP(AG250,#REF!,3,FALSE)</f>
        <v>#REF!</v>
      </c>
      <c r="AN250" s="89" t="e">
        <f t="shared" ca="1" si="45"/>
        <v>#REF!</v>
      </c>
      <c r="AO250" s="89" t="e">
        <f t="shared" ca="1" si="46"/>
        <v>#REF!</v>
      </c>
      <c r="AP250" s="57" t="s">
        <v>613</v>
      </c>
      <c r="AQ250" s="32" t="e">
        <f>VLOOKUP(U250,#REF!,3,FALSE)</f>
        <v>#REF!</v>
      </c>
      <c r="AR250" s="57">
        <f t="shared" si="47"/>
        <v>0</v>
      </c>
      <c r="AS250" s="6" t="e">
        <f>VLOOKUP(V250,#REF!,3)</f>
        <v>#REF!</v>
      </c>
      <c r="AT250" s="6" t="e">
        <f>VLOOKUP(U250,#REF!,2)</f>
        <v>#REF!</v>
      </c>
      <c r="AU250" s="6" t="e">
        <f>VLOOKUP(V250,#REF!,2)</f>
        <v>#REF!</v>
      </c>
      <c r="AV250" s="6" t="str">
        <f t="shared" si="49"/>
        <v/>
      </c>
      <c r="AW250" s="6" t="str">
        <f t="shared" si="50"/>
        <v/>
      </c>
      <c r="AX250" s="6" t="e">
        <f>VLOOKUP(U250,#REF!,4)</f>
        <v>#REF!</v>
      </c>
      <c r="AY250" s="6" t="e">
        <f>VLOOKUP(V250,#REF!,4)</f>
        <v>#REF!</v>
      </c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</row>
    <row r="251" spans="1:155" s="6" customFormat="1">
      <c r="A251" s="54" t="s">
        <v>333</v>
      </c>
      <c r="B251" s="98"/>
      <c r="C251" s="99">
        <v>1</v>
      </c>
      <c r="D251" s="99"/>
      <c r="E251" s="68" t="s">
        <v>531</v>
      </c>
      <c r="F251" s="68" t="s">
        <v>534</v>
      </c>
      <c r="G251" s="68" t="s">
        <v>534</v>
      </c>
      <c r="H251" s="68">
        <v>0</v>
      </c>
      <c r="I251" s="68" t="s">
        <v>535</v>
      </c>
      <c r="J251" s="68" t="s">
        <v>531</v>
      </c>
      <c r="K251" s="68">
        <v>14</v>
      </c>
      <c r="L251" s="68">
        <v>7.9625833142186561E-2</v>
      </c>
      <c r="M251" s="68">
        <f t="shared" si="39"/>
        <v>0.38865485839528779</v>
      </c>
      <c r="N251" s="68">
        <v>35</v>
      </c>
      <c r="O251" s="47" t="s">
        <v>77</v>
      </c>
      <c r="P251" s="68">
        <v>3951.0749999999998</v>
      </c>
      <c r="Q251" s="4">
        <v>35.166410999999997</v>
      </c>
      <c r="R251" s="4">
        <v>-123.00055399999999</v>
      </c>
      <c r="S251" s="69">
        <v>40689.688368055555</v>
      </c>
      <c r="T251" s="70">
        <f t="shared" si="40"/>
        <v>40689.688368055555</v>
      </c>
      <c r="U251" s="4" t="str">
        <f t="shared" si="41"/>
        <v>May-11</v>
      </c>
      <c r="V251" s="4" t="str">
        <f t="shared" si="42"/>
        <v>2011</v>
      </c>
      <c r="W251" s="12" t="s">
        <v>25</v>
      </c>
      <c r="X251" s="12" t="s">
        <v>65</v>
      </c>
      <c r="Y251" s="12" t="s">
        <v>64</v>
      </c>
      <c r="Z251" s="12" t="s">
        <v>79</v>
      </c>
      <c r="AA251" s="12" t="s">
        <v>78</v>
      </c>
      <c r="AB251" s="12" t="s">
        <v>77</v>
      </c>
      <c r="AC251" s="12"/>
      <c r="AD251" s="68" t="s">
        <v>331</v>
      </c>
      <c r="AE251" s="68" t="s">
        <v>242</v>
      </c>
      <c r="AF251" s="68" t="s">
        <v>42</v>
      </c>
      <c r="AG251" s="68">
        <v>232</v>
      </c>
      <c r="AH251" s="68">
        <v>4123652</v>
      </c>
      <c r="AI251" s="68" t="s">
        <v>211</v>
      </c>
      <c r="AJ251" s="68">
        <f t="shared" si="43"/>
        <v>1</v>
      </c>
      <c r="AK251" s="100">
        <f t="shared" si="44"/>
        <v>0.70771990740740742</v>
      </c>
      <c r="AL251" s="101" t="e">
        <f>VLOOKUP(AG251,#REF!,2,FALSE)</f>
        <v>#REF!</v>
      </c>
      <c r="AM251" s="101" t="e">
        <f>VLOOKUP(AG251,#REF!,3,FALSE)</f>
        <v>#REF!</v>
      </c>
      <c r="AN251" s="100" t="e">
        <f t="shared" ca="1" si="45"/>
        <v>#REF!</v>
      </c>
      <c r="AO251" s="100" t="e">
        <f t="shared" ca="1" si="46"/>
        <v>#REF!</v>
      </c>
      <c r="AP251" s="68" t="s">
        <v>613</v>
      </c>
      <c r="AQ251" s="36" t="e">
        <f>VLOOKUP(U251,#REF!,3,FALSE)</f>
        <v>#REF!</v>
      </c>
      <c r="AR251" s="68">
        <f t="shared" si="47"/>
        <v>0</v>
      </c>
      <c r="AS251" s="6" t="e">
        <f>VLOOKUP(V251,#REF!,3)</f>
        <v>#REF!</v>
      </c>
      <c r="AT251" s="6" t="e">
        <f>VLOOKUP(U251,#REF!,2)</f>
        <v>#REF!</v>
      </c>
      <c r="AU251" s="6" t="e">
        <f>VLOOKUP(V251,#REF!,2)</f>
        <v>#REF!</v>
      </c>
      <c r="AV251" s="6" t="e">
        <f t="shared" si="49"/>
        <v>#REF!</v>
      </c>
      <c r="AW251" s="6" t="e">
        <f t="shared" si="50"/>
        <v>#REF!</v>
      </c>
      <c r="AX251" s="6" t="e">
        <f>VLOOKUP(U251,#REF!,4)</f>
        <v>#REF!</v>
      </c>
      <c r="AY251" s="6" t="e">
        <f>VLOOKUP(V251,#REF!,4)</f>
        <v>#REF!</v>
      </c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</row>
    <row r="252" spans="1:155" s="6" customFormat="1">
      <c r="A252" s="53" t="s">
        <v>19</v>
      </c>
      <c r="B252" s="14" t="s">
        <v>539</v>
      </c>
      <c r="C252" s="97">
        <v>1</v>
      </c>
      <c r="D252" s="97" t="s">
        <v>535</v>
      </c>
      <c r="E252" s="57"/>
      <c r="F252" s="57"/>
      <c r="G252" s="57"/>
      <c r="H252" s="57"/>
      <c r="I252" s="57"/>
      <c r="J252" s="57"/>
      <c r="K252" s="57"/>
      <c r="L252" s="57"/>
      <c r="M252" s="57" t="str">
        <f t="shared" si="39"/>
        <v/>
      </c>
      <c r="N252" s="71">
        <v>35</v>
      </c>
      <c r="O252" s="46" t="s">
        <v>73</v>
      </c>
      <c r="P252" s="57">
        <v>3951.0749999999998</v>
      </c>
      <c r="Q252" s="8">
        <v>35.166410999999997</v>
      </c>
      <c r="R252" s="8">
        <v>-123.00055399999999</v>
      </c>
      <c r="S252" s="66">
        <v>40689.688368055555</v>
      </c>
      <c r="T252" s="67">
        <f t="shared" si="40"/>
        <v>40689.688368055555</v>
      </c>
      <c r="U252" s="6" t="str">
        <f t="shared" si="41"/>
        <v>May-11</v>
      </c>
      <c r="V252" s="6" t="str">
        <f t="shared" si="42"/>
        <v>2011</v>
      </c>
      <c r="W252" s="10" t="s">
        <v>25</v>
      </c>
      <c r="X252" s="10" t="s">
        <v>27</v>
      </c>
      <c r="Y252" s="10" t="s">
        <v>74</v>
      </c>
      <c r="Z252" s="10" t="s">
        <v>76</v>
      </c>
      <c r="AA252" s="10" t="s">
        <v>75</v>
      </c>
      <c r="AB252" s="10"/>
      <c r="AC252" s="10" t="s">
        <v>73</v>
      </c>
      <c r="AD252" s="57" t="s">
        <v>329</v>
      </c>
      <c r="AE252" s="57" t="s">
        <v>242</v>
      </c>
      <c r="AF252" s="57" t="s">
        <v>42</v>
      </c>
      <c r="AG252" s="57">
        <v>232</v>
      </c>
      <c r="AH252" s="57">
        <v>4129613</v>
      </c>
      <c r="AI252" s="57" t="s">
        <v>211</v>
      </c>
      <c r="AJ252" s="57">
        <f t="shared" si="43"/>
        <v>0</v>
      </c>
      <c r="AK252" s="89">
        <f t="shared" si="44"/>
        <v>0.7077430555555555</v>
      </c>
      <c r="AL252" s="90" t="e">
        <f>VLOOKUP(AG252,#REF!,2,FALSE)</f>
        <v>#REF!</v>
      </c>
      <c r="AM252" s="90" t="e">
        <f>VLOOKUP(AG252,#REF!,3,FALSE)</f>
        <v>#REF!</v>
      </c>
      <c r="AN252" s="89" t="e">
        <f t="shared" ca="1" si="45"/>
        <v>#REF!</v>
      </c>
      <c r="AO252" s="89" t="e">
        <f t="shared" ca="1" si="46"/>
        <v>#REF!</v>
      </c>
      <c r="AP252" s="57" t="s">
        <v>613</v>
      </c>
      <c r="AQ252" s="32" t="e">
        <f>VLOOKUP(U252,#REF!,3,FALSE)</f>
        <v>#REF!</v>
      </c>
      <c r="AR252" s="57">
        <f t="shared" si="47"/>
        <v>0</v>
      </c>
      <c r="AS252" s="6" t="e">
        <f>VLOOKUP(V252,#REF!,3)</f>
        <v>#REF!</v>
      </c>
      <c r="AT252" s="6" t="e">
        <f>VLOOKUP(U252,#REF!,2)</f>
        <v>#REF!</v>
      </c>
      <c r="AU252" s="6" t="e">
        <f>VLOOKUP(V252,#REF!,2)</f>
        <v>#REF!</v>
      </c>
      <c r="AV252" s="6" t="str">
        <f t="shared" si="49"/>
        <v/>
      </c>
      <c r="AW252" s="6" t="str">
        <f t="shared" si="50"/>
        <v/>
      </c>
      <c r="AX252" s="6" t="e">
        <f>VLOOKUP(U252,#REF!,4)</f>
        <v>#REF!</v>
      </c>
      <c r="AY252" s="6" t="e">
        <f>VLOOKUP(V252,#REF!,4)</f>
        <v>#REF!</v>
      </c>
    </row>
    <row r="253" spans="1:155" s="4" customFormat="1">
      <c r="A253" s="53" t="s">
        <v>162</v>
      </c>
      <c r="B253" s="14" t="s">
        <v>539</v>
      </c>
      <c r="C253" s="97">
        <v>3</v>
      </c>
      <c r="D253" s="97" t="s">
        <v>535</v>
      </c>
      <c r="E253" s="57"/>
      <c r="F253" s="57"/>
      <c r="G253" s="57"/>
      <c r="H253" s="57"/>
      <c r="I253" s="57"/>
      <c r="J253" s="57"/>
      <c r="K253" s="57"/>
      <c r="L253" s="57"/>
      <c r="M253" s="57" t="str">
        <f t="shared" si="39"/>
        <v/>
      </c>
      <c r="N253" s="71">
        <v>35</v>
      </c>
      <c r="O253" s="46" t="s">
        <v>27</v>
      </c>
      <c r="P253" s="57">
        <v>3951.0749999999998</v>
      </c>
      <c r="Q253" s="8">
        <v>35.166410999999997</v>
      </c>
      <c r="R253" s="8">
        <v>-123.00055399999999</v>
      </c>
      <c r="S253" s="66">
        <v>40689.688368055555</v>
      </c>
      <c r="T253" s="67">
        <f t="shared" si="40"/>
        <v>40689.688368055555</v>
      </c>
      <c r="U253" s="6" t="str">
        <f t="shared" si="41"/>
        <v>May-11</v>
      </c>
      <c r="V253" s="6" t="str">
        <f t="shared" si="42"/>
        <v>2011</v>
      </c>
      <c r="W253" s="10" t="s">
        <v>25</v>
      </c>
      <c r="X253" s="10" t="s">
        <v>27</v>
      </c>
      <c r="Y253" s="10"/>
      <c r="Z253" s="10"/>
      <c r="AA253" s="10"/>
      <c r="AB253" s="10"/>
      <c r="AC253" s="10"/>
      <c r="AD253" s="57" t="s">
        <v>329</v>
      </c>
      <c r="AE253" s="57" t="s">
        <v>242</v>
      </c>
      <c r="AF253" s="57" t="s">
        <v>42</v>
      </c>
      <c r="AG253" s="57">
        <v>232</v>
      </c>
      <c r="AH253" s="57">
        <v>4129615</v>
      </c>
      <c r="AI253" s="57" t="s">
        <v>211</v>
      </c>
      <c r="AJ253" s="57">
        <f t="shared" si="43"/>
        <v>0</v>
      </c>
      <c r="AK253" s="89">
        <f t="shared" si="44"/>
        <v>0.7077430555555555</v>
      </c>
      <c r="AL253" s="90" t="e">
        <f>VLOOKUP(AG253,#REF!,2,FALSE)</f>
        <v>#REF!</v>
      </c>
      <c r="AM253" s="90" t="e">
        <f>VLOOKUP(AG253,#REF!,3,FALSE)</f>
        <v>#REF!</v>
      </c>
      <c r="AN253" s="89" t="e">
        <f t="shared" ca="1" si="45"/>
        <v>#REF!</v>
      </c>
      <c r="AO253" s="89" t="e">
        <f t="shared" ca="1" si="46"/>
        <v>#REF!</v>
      </c>
      <c r="AP253" s="57" t="s">
        <v>613</v>
      </c>
      <c r="AQ253" s="32" t="e">
        <f>VLOOKUP(U253,#REF!,3,FALSE)</f>
        <v>#REF!</v>
      </c>
      <c r="AR253" s="57">
        <f t="shared" si="47"/>
        <v>0</v>
      </c>
      <c r="AS253" s="6" t="e">
        <f>VLOOKUP(V253,#REF!,3)</f>
        <v>#REF!</v>
      </c>
      <c r="AT253" s="6" t="e">
        <f>VLOOKUP(U253,#REF!,2)</f>
        <v>#REF!</v>
      </c>
      <c r="AU253" s="6" t="e">
        <f>VLOOKUP(V253,#REF!,2)</f>
        <v>#REF!</v>
      </c>
      <c r="AV253" s="6" t="str">
        <f t="shared" si="49"/>
        <v/>
      </c>
      <c r="AW253" s="6" t="str">
        <f t="shared" si="50"/>
        <v/>
      </c>
      <c r="AX253" s="6" t="e">
        <f>VLOOKUP(U253,#REF!,4)</f>
        <v>#REF!</v>
      </c>
      <c r="AY253" s="6" t="e">
        <f>VLOOKUP(V253,#REF!,4)</f>
        <v>#REF!</v>
      </c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</row>
    <row r="254" spans="1:155" s="6" customFormat="1">
      <c r="A254" s="54" t="s">
        <v>330</v>
      </c>
      <c r="B254" s="98"/>
      <c r="C254" s="99">
        <v>1</v>
      </c>
      <c r="D254" s="99"/>
      <c r="E254" s="68" t="s">
        <v>531</v>
      </c>
      <c r="F254" s="68" t="s">
        <v>534</v>
      </c>
      <c r="G254" s="68" t="s">
        <v>534</v>
      </c>
      <c r="H254" s="68">
        <v>0</v>
      </c>
      <c r="I254" s="68" t="s">
        <v>535</v>
      </c>
      <c r="J254" s="68" t="s">
        <v>531</v>
      </c>
      <c r="K254" s="68">
        <v>14</v>
      </c>
      <c r="L254" s="68">
        <v>7.5437998297754355E-2</v>
      </c>
      <c r="M254" s="68">
        <f t="shared" si="39"/>
        <v>0.38865485839528779</v>
      </c>
      <c r="N254" s="68">
        <v>35</v>
      </c>
      <c r="O254" s="47" t="s">
        <v>77</v>
      </c>
      <c r="P254" s="68">
        <v>3951.0749999999998</v>
      </c>
      <c r="Q254" s="4">
        <v>35.166410999999997</v>
      </c>
      <c r="R254" s="4">
        <v>-123.00055399999999</v>
      </c>
      <c r="S254" s="69">
        <v>40689.688368055555</v>
      </c>
      <c r="T254" s="70">
        <f t="shared" si="40"/>
        <v>40689.688368055555</v>
      </c>
      <c r="U254" s="4" t="str">
        <f t="shared" si="41"/>
        <v>May-11</v>
      </c>
      <c r="V254" s="4" t="str">
        <f t="shared" si="42"/>
        <v>2011</v>
      </c>
      <c r="W254" s="12" t="s">
        <v>25</v>
      </c>
      <c r="X254" s="12" t="s">
        <v>65</v>
      </c>
      <c r="Y254" s="12" t="s">
        <v>64</v>
      </c>
      <c r="Z254" s="12" t="s">
        <v>79</v>
      </c>
      <c r="AA254" s="12" t="s">
        <v>78</v>
      </c>
      <c r="AB254" s="12" t="s">
        <v>77</v>
      </c>
      <c r="AC254" s="12"/>
      <c r="AD254" s="68" t="s">
        <v>329</v>
      </c>
      <c r="AE254" s="68" t="s">
        <v>242</v>
      </c>
      <c r="AF254" s="68" t="s">
        <v>42</v>
      </c>
      <c r="AG254" s="68">
        <v>232</v>
      </c>
      <c r="AH254" s="68">
        <v>4123653</v>
      </c>
      <c r="AI254" s="68" t="s">
        <v>211</v>
      </c>
      <c r="AJ254" s="68">
        <f t="shared" si="43"/>
        <v>1</v>
      </c>
      <c r="AK254" s="100">
        <f t="shared" si="44"/>
        <v>0.7077430555555555</v>
      </c>
      <c r="AL254" s="101" t="e">
        <f>VLOOKUP(AG254,#REF!,2,FALSE)</f>
        <v>#REF!</v>
      </c>
      <c r="AM254" s="101" t="e">
        <f>VLOOKUP(AG254,#REF!,3,FALSE)</f>
        <v>#REF!</v>
      </c>
      <c r="AN254" s="100" t="e">
        <f t="shared" ca="1" si="45"/>
        <v>#REF!</v>
      </c>
      <c r="AO254" s="100" t="e">
        <f t="shared" ca="1" si="46"/>
        <v>#REF!</v>
      </c>
      <c r="AP254" s="68" t="s">
        <v>613</v>
      </c>
      <c r="AQ254" s="36" t="e">
        <f>VLOOKUP(U254,#REF!,3,FALSE)</f>
        <v>#REF!</v>
      </c>
      <c r="AR254" s="68">
        <f t="shared" si="47"/>
        <v>0</v>
      </c>
      <c r="AS254" s="6" t="e">
        <f>VLOOKUP(V254,#REF!,3)</f>
        <v>#REF!</v>
      </c>
      <c r="AT254" s="6" t="e">
        <f>VLOOKUP(U254,#REF!,2)</f>
        <v>#REF!</v>
      </c>
      <c r="AU254" s="6" t="e">
        <f>VLOOKUP(V254,#REF!,2)</f>
        <v>#REF!</v>
      </c>
      <c r="AV254" s="6" t="e">
        <f t="shared" si="49"/>
        <v>#REF!</v>
      </c>
      <c r="AW254" s="6" t="e">
        <f t="shared" si="50"/>
        <v>#REF!</v>
      </c>
      <c r="AX254" s="6" t="e">
        <f>VLOOKUP(U254,#REF!,4)</f>
        <v>#REF!</v>
      </c>
      <c r="AY254" s="6" t="e">
        <f>VLOOKUP(V254,#REF!,4)</f>
        <v>#REF!</v>
      </c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</row>
    <row r="255" spans="1:155" s="6" customFormat="1">
      <c r="A255" s="53" t="s">
        <v>19</v>
      </c>
      <c r="B255" s="14" t="s">
        <v>539</v>
      </c>
      <c r="C255" s="97">
        <v>1</v>
      </c>
      <c r="D255" s="97" t="s">
        <v>535</v>
      </c>
      <c r="E255" s="57"/>
      <c r="F255" s="57"/>
      <c r="G255" s="57"/>
      <c r="H255" s="57"/>
      <c r="I255" s="57"/>
      <c r="J255" s="57"/>
      <c r="K255" s="57"/>
      <c r="L255" s="57"/>
      <c r="M255" s="57" t="str">
        <f t="shared" si="39"/>
        <v/>
      </c>
      <c r="N255" s="71">
        <v>35</v>
      </c>
      <c r="O255" s="46" t="s">
        <v>55</v>
      </c>
      <c r="P255" s="57">
        <v>3951.0749999999998</v>
      </c>
      <c r="Q255" s="8">
        <v>35.166410999999997</v>
      </c>
      <c r="R255" s="8">
        <v>-123.00055399999999</v>
      </c>
      <c r="S255" s="66">
        <v>40689.688368055555</v>
      </c>
      <c r="T255" s="67">
        <f t="shared" si="40"/>
        <v>40689.688368055555</v>
      </c>
      <c r="U255" s="6" t="str">
        <f t="shared" si="41"/>
        <v>May-11</v>
      </c>
      <c r="V255" s="6" t="str">
        <f t="shared" si="42"/>
        <v>2011</v>
      </c>
      <c r="W255" s="10" t="s">
        <v>25</v>
      </c>
      <c r="X255" s="10" t="s">
        <v>32</v>
      </c>
      <c r="Y255" s="10" t="s">
        <v>56</v>
      </c>
      <c r="Z255" s="10"/>
      <c r="AA255" s="10"/>
      <c r="AB255" s="10"/>
      <c r="AC255" s="10"/>
      <c r="AD255" s="57" t="s">
        <v>327</v>
      </c>
      <c r="AE255" s="57" t="s">
        <v>242</v>
      </c>
      <c r="AF255" s="57" t="s">
        <v>42</v>
      </c>
      <c r="AG255" s="57">
        <v>232</v>
      </c>
      <c r="AH255" s="57">
        <v>4128780</v>
      </c>
      <c r="AI255" s="57" t="s">
        <v>211</v>
      </c>
      <c r="AJ255" s="57">
        <f t="shared" si="43"/>
        <v>0</v>
      </c>
      <c r="AK255" s="89">
        <f t="shared" si="44"/>
        <v>0.70776620370370369</v>
      </c>
      <c r="AL255" s="90" t="e">
        <f>VLOOKUP(AG255,#REF!,2,FALSE)</f>
        <v>#REF!</v>
      </c>
      <c r="AM255" s="90" t="e">
        <f>VLOOKUP(AG255,#REF!,3,FALSE)</f>
        <v>#REF!</v>
      </c>
      <c r="AN255" s="89" t="e">
        <f t="shared" ca="1" si="45"/>
        <v>#REF!</v>
      </c>
      <c r="AO255" s="89" t="e">
        <f t="shared" ca="1" si="46"/>
        <v>#REF!</v>
      </c>
      <c r="AP255" s="57" t="s">
        <v>613</v>
      </c>
      <c r="AQ255" s="32" t="e">
        <f>VLOOKUP(U255,#REF!,3,FALSE)</f>
        <v>#REF!</v>
      </c>
      <c r="AR255" s="57">
        <f t="shared" si="47"/>
        <v>0</v>
      </c>
      <c r="AS255" s="6" t="e">
        <f>VLOOKUP(V255,#REF!,3)</f>
        <v>#REF!</v>
      </c>
      <c r="AT255" s="6" t="e">
        <f>VLOOKUP(U255,#REF!,2)</f>
        <v>#REF!</v>
      </c>
      <c r="AU255" s="6" t="e">
        <f>VLOOKUP(V255,#REF!,2)</f>
        <v>#REF!</v>
      </c>
      <c r="AV255" s="6" t="str">
        <f t="shared" si="49"/>
        <v/>
      </c>
      <c r="AW255" s="6" t="str">
        <f t="shared" si="50"/>
        <v/>
      </c>
      <c r="AX255" s="6" t="e">
        <f>VLOOKUP(U255,#REF!,4)</f>
        <v>#REF!</v>
      </c>
      <c r="AY255" s="6" t="e">
        <f>VLOOKUP(V255,#REF!,4)</f>
        <v>#REF!</v>
      </c>
    </row>
    <row r="256" spans="1:155" s="6" customFormat="1">
      <c r="A256" s="53" t="s">
        <v>148</v>
      </c>
      <c r="B256" s="14" t="s">
        <v>539</v>
      </c>
      <c r="C256" s="97">
        <v>4</v>
      </c>
      <c r="D256" s="97" t="s">
        <v>535</v>
      </c>
      <c r="E256" s="57"/>
      <c r="F256" s="57"/>
      <c r="G256" s="57"/>
      <c r="H256" s="57"/>
      <c r="I256" s="57"/>
      <c r="J256" s="57"/>
      <c r="K256" s="57"/>
      <c r="L256" s="57"/>
      <c r="M256" s="57" t="str">
        <f t="shared" si="39"/>
        <v/>
      </c>
      <c r="N256" s="71">
        <v>35</v>
      </c>
      <c r="O256" s="46" t="s">
        <v>27</v>
      </c>
      <c r="P256" s="57">
        <v>3951.0749999999998</v>
      </c>
      <c r="Q256" s="8">
        <v>35.166410999999997</v>
      </c>
      <c r="R256" s="8">
        <v>-123.00055399999999</v>
      </c>
      <c r="S256" s="66">
        <v>40689.688368055555</v>
      </c>
      <c r="T256" s="67">
        <f t="shared" si="40"/>
        <v>40689.688368055555</v>
      </c>
      <c r="U256" s="6" t="str">
        <f t="shared" si="41"/>
        <v>May-11</v>
      </c>
      <c r="V256" s="6" t="str">
        <f t="shared" si="42"/>
        <v>2011</v>
      </c>
      <c r="W256" s="10" t="s">
        <v>25</v>
      </c>
      <c r="X256" s="10" t="s">
        <v>27</v>
      </c>
      <c r="Y256" s="10"/>
      <c r="Z256" s="10"/>
      <c r="AA256" s="10"/>
      <c r="AB256" s="10"/>
      <c r="AC256" s="10"/>
      <c r="AD256" s="57" t="s">
        <v>327</v>
      </c>
      <c r="AE256" s="57" t="s">
        <v>242</v>
      </c>
      <c r="AF256" s="57" t="s">
        <v>42</v>
      </c>
      <c r="AG256" s="57">
        <v>232</v>
      </c>
      <c r="AH256" s="57">
        <v>4128781</v>
      </c>
      <c r="AI256" s="57" t="s">
        <v>211</v>
      </c>
      <c r="AJ256" s="57">
        <f t="shared" si="43"/>
        <v>0</v>
      </c>
      <c r="AK256" s="89">
        <f t="shared" si="44"/>
        <v>0.70776620370370369</v>
      </c>
      <c r="AL256" s="90" t="e">
        <f>VLOOKUP(AG256,#REF!,2,FALSE)</f>
        <v>#REF!</v>
      </c>
      <c r="AM256" s="90" t="e">
        <f>VLOOKUP(AG256,#REF!,3,FALSE)</f>
        <v>#REF!</v>
      </c>
      <c r="AN256" s="89" t="e">
        <f t="shared" ca="1" si="45"/>
        <v>#REF!</v>
      </c>
      <c r="AO256" s="89" t="e">
        <f t="shared" ca="1" si="46"/>
        <v>#REF!</v>
      </c>
      <c r="AP256" s="57" t="s">
        <v>613</v>
      </c>
      <c r="AQ256" s="32" t="e">
        <f>VLOOKUP(U256,#REF!,3,FALSE)</f>
        <v>#REF!</v>
      </c>
      <c r="AR256" s="57">
        <f t="shared" si="47"/>
        <v>0</v>
      </c>
      <c r="AS256" s="6" t="e">
        <f>VLOOKUP(V256,#REF!,3)</f>
        <v>#REF!</v>
      </c>
      <c r="AT256" s="6" t="e">
        <f>VLOOKUP(U256,#REF!,2)</f>
        <v>#REF!</v>
      </c>
      <c r="AU256" s="6" t="e">
        <f>VLOOKUP(V256,#REF!,2)</f>
        <v>#REF!</v>
      </c>
      <c r="AV256" s="6" t="str">
        <f t="shared" si="49"/>
        <v/>
      </c>
      <c r="AW256" s="6" t="str">
        <f t="shared" si="50"/>
        <v/>
      </c>
      <c r="AX256" s="6" t="e">
        <f>VLOOKUP(U256,#REF!,4)</f>
        <v>#REF!</v>
      </c>
      <c r="AY256" s="6" t="e">
        <f>VLOOKUP(V256,#REF!,4)</f>
        <v>#REF!</v>
      </c>
    </row>
    <row r="257" spans="1:155" s="4" customFormat="1">
      <c r="A257" s="53" t="s">
        <v>117</v>
      </c>
      <c r="B257" s="14" t="s">
        <v>541</v>
      </c>
      <c r="C257" s="97">
        <v>1</v>
      </c>
      <c r="D257" s="107" t="s">
        <v>543</v>
      </c>
      <c r="E257" s="57"/>
      <c r="F257" s="57"/>
      <c r="G257" s="57"/>
      <c r="H257" s="57"/>
      <c r="I257" s="57"/>
      <c r="J257" s="57"/>
      <c r="K257" s="57"/>
      <c r="L257" s="57"/>
      <c r="M257" s="57" t="str">
        <f t="shared" si="39"/>
        <v/>
      </c>
      <c r="N257" s="71">
        <v>35</v>
      </c>
      <c r="O257" s="46" t="s">
        <v>73</v>
      </c>
      <c r="P257" s="57">
        <v>3951.0749999999998</v>
      </c>
      <c r="Q257" s="8">
        <v>35.166410999999997</v>
      </c>
      <c r="R257" s="8">
        <v>-123.00055399999999</v>
      </c>
      <c r="S257" s="66">
        <v>40689.688368055555</v>
      </c>
      <c r="T257" s="67">
        <f t="shared" si="40"/>
        <v>40689.688368055555</v>
      </c>
      <c r="U257" s="6" t="str">
        <f t="shared" si="41"/>
        <v>May-11</v>
      </c>
      <c r="V257" s="6" t="str">
        <f t="shared" si="42"/>
        <v>2011</v>
      </c>
      <c r="W257" s="10" t="s">
        <v>25</v>
      </c>
      <c r="X257" s="10" t="s">
        <v>27</v>
      </c>
      <c r="Y257" s="10" t="s">
        <v>74</v>
      </c>
      <c r="Z257" s="10" t="s">
        <v>76</v>
      </c>
      <c r="AA257" s="10" t="s">
        <v>75</v>
      </c>
      <c r="AB257" s="10"/>
      <c r="AC257" s="10" t="s">
        <v>73</v>
      </c>
      <c r="AD257" s="57" t="s">
        <v>327</v>
      </c>
      <c r="AE257" s="57" t="s">
        <v>242</v>
      </c>
      <c r="AF257" s="57" t="s">
        <v>42</v>
      </c>
      <c r="AG257" s="57">
        <v>232</v>
      </c>
      <c r="AH257" s="57">
        <v>4128782</v>
      </c>
      <c r="AI257" s="57" t="s">
        <v>211</v>
      </c>
      <c r="AJ257" s="57">
        <f t="shared" si="43"/>
        <v>0</v>
      </c>
      <c r="AK257" s="89">
        <f t="shared" si="44"/>
        <v>0.70776620370370369</v>
      </c>
      <c r="AL257" s="90" t="e">
        <f>VLOOKUP(AG257,#REF!,2,FALSE)</f>
        <v>#REF!</v>
      </c>
      <c r="AM257" s="90" t="e">
        <f>VLOOKUP(AG257,#REF!,3,FALSE)</f>
        <v>#REF!</v>
      </c>
      <c r="AN257" s="89" t="e">
        <f t="shared" ca="1" si="45"/>
        <v>#REF!</v>
      </c>
      <c r="AO257" s="89" t="e">
        <f t="shared" ca="1" si="46"/>
        <v>#REF!</v>
      </c>
      <c r="AP257" s="57" t="s">
        <v>613</v>
      </c>
      <c r="AQ257" s="32" t="e">
        <f>VLOOKUP(U257,#REF!,3,FALSE)</f>
        <v>#REF!</v>
      </c>
      <c r="AR257" s="57">
        <f t="shared" si="47"/>
        <v>0</v>
      </c>
      <c r="AS257" s="6" t="e">
        <f>VLOOKUP(V257,#REF!,3)</f>
        <v>#REF!</v>
      </c>
      <c r="AT257" s="6" t="e">
        <f>VLOOKUP(U257,#REF!,2)</f>
        <v>#REF!</v>
      </c>
      <c r="AU257" s="6" t="e">
        <f>VLOOKUP(V257,#REF!,2)</f>
        <v>#REF!</v>
      </c>
      <c r="AV257" s="6" t="str">
        <f t="shared" si="49"/>
        <v/>
      </c>
      <c r="AW257" s="6" t="str">
        <f t="shared" si="50"/>
        <v/>
      </c>
      <c r="AX257" s="6" t="e">
        <f>VLOOKUP(U257,#REF!,4)</f>
        <v>#REF!</v>
      </c>
      <c r="AY257" s="6" t="e">
        <f>VLOOKUP(V257,#REF!,4)</f>
        <v>#REF!</v>
      </c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</row>
    <row r="258" spans="1:155" s="6" customFormat="1">
      <c r="A258" s="54" t="s">
        <v>328</v>
      </c>
      <c r="B258" s="98"/>
      <c r="C258" s="99">
        <v>1</v>
      </c>
      <c r="D258" s="99"/>
      <c r="E258" s="68" t="s">
        <v>531</v>
      </c>
      <c r="F258" s="68" t="s">
        <v>534</v>
      </c>
      <c r="G258" s="68" t="s">
        <v>534</v>
      </c>
      <c r="H258" s="68">
        <v>0</v>
      </c>
      <c r="I258" s="68" t="s">
        <v>535</v>
      </c>
      <c r="J258" s="68" t="s">
        <v>531</v>
      </c>
      <c r="K258" s="68">
        <v>14</v>
      </c>
      <c r="L258" s="68">
        <v>0.11625646574748008</v>
      </c>
      <c r="M258" s="68">
        <f t="shared" ref="M258:M321" si="52">IF(L258&lt;&gt;"",SUMIFS(L:L,N:N,N258),"")</f>
        <v>0.38865485839528779</v>
      </c>
      <c r="N258" s="68">
        <v>35</v>
      </c>
      <c r="O258" s="47" t="s">
        <v>77</v>
      </c>
      <c r="P258" s="68">
        <v>3951.0749999999998</v>
      </c>
      <c r="Q258" s="4">
        <v>35.166410999999997</v>
      </c>
      <c r="R258" s="4">
        <v>-123.00055399999999</v>
      </c>
      <c r="S258" s="69">
        <v>40689.688368055555</v>
      </c>
      <c r="T258" s="70">
        <f t="shared" ref="T258:T321" si="53">S258</f>
        <v>40689.688368055555</v>
      </c>
      <c r="U258" s="4" t="str">
        <f t="shared" ref="U258:U321" si="54">TEXT(T258,"mmm-yy")</f>
        <v>May-11</v>
      </c>
      <c r="V258" s="4" t="str">
        <f t="shared" ref="V258:V321" si="55">TEXT(T258,"yyyy")</f>
        <v>2011</v>
      </c>
      <c r="W258" s="12" t="s">
        <v>25</v>
      </c>
      <c r="X258" s="12" t="s">
        <v>65</v>
      </c>
      <c r="Y258" s="12" t="s">
        <v>64</v>
      </c>
      <c r="Z258" s="12" t="s">
        <v>79</v>
      </c>
      <c r="AA258" s="12" t="s">
        <v>78</v>
      </c>
      <c r="AB258" s="12" t="s">
        <v>77</v>
      </c>
      <c r="AC258" s="12"/>
      <c r="AD258" s="68" t="s">
        <v>327</v>
      </c>
      <c r="AE258" s="68" t="s">
        <v>242</v>
      </c>
      <c r="AF258" s="68" t="s">
        <v>42</v>
      </c>
      <c r="AG258" s="68">
        <v>232</v>
      </c>
      <c r="AH258" s="68">
        <v>4123654</v>
      </c>
      <c r="AI258" s="68" t="s">
        <v>211</v>
      </c>
      <c r="AJ258" s="68">
        <f t="shared" ref="AJ258:AJ321" si="56">IF(M258="",0,1)</f>
        <v>1</v>
      </c>
      <c r="AK258" s="100">
        <f t="shared" ref="AK258:AK321" si="57">LEFT(AD258,8)*1</f>
        <v>0.70776620370370369</v>
      </c>
      <c r="AL258" s="101" t="e">
        <f>VLOOKUP(AG258,#REF!,2,FALSE)</f>
        <v>#REF!</v>
      </c>
      <c r="AM258" s="101" t="e">
        <f>VLOOKUP(AG258,#REF!,3,FALSE)</f>
        <v>#REF!</v>
      </c>
      <c r="AN258" s="100" t="e">
        <f t="shared" ref="AN258:AN321" ca="1" si="58">VLOOKUP(AK258,INDIRECT("BibliTrans!$AH$"&amp;AL258&amp;":$AL$"&amp;AM258),1,TRUE)</f>
        <v>#REF!</v>
      </c>
      <c r="AO258" s="100" t="e">
        <f t="shared" ref="AO258:AO321" ca="1" si="59">VLOOKUP(AN258,INDIRECT("BibliTrans!$AH$"&amp;AL258&amp;":$AL$"&amp;AM258),2,FALSE)</f>
        <v>#REF!</v>
      </c>
      <c r="AP258" s="68" t="s">
        <v>613</v>
      </c>
      <c r="AQ258" s="36" t="e">
        <f>VLOOKUP(U258,#REF!,3,FALSE)</f>
        <v>#REF!</v>
      </c>
      <c r="AR258" s="68">
        <f t="shared" ref="AR258:AR321" si="60">IF(AP258&lt;&gt;AP257,1,0)</f>
        <v>0</v>
      </c>
      <c r="AS258" s="6" t="e">
        <f>VLOOKUP(V258,#REF!,3)</f>
        <v>#REF!</v>
      </c>
      <c r="AT258" s="6" t="e">
        <f>VLOOKUP(U258,#REF!,2)</f>
        <v>#REF!</v>
      </c>
      <c r="AU258" s="6" t="e">
        <f>VLOOKUP(V258,#REF!,2)</f>
        <v>#REF!</v>
      </c>
      <c r="AV258" s="6" t="e">
        <f t="shared" si="49"/>
        <v>#REF!</v>
      </c>
      <c r="AW258" s="6" t="e">
        <f t="shared" si="50"/>
        <v>#REF!</v>
      </c>
      <c r="AX258" s="6" t="e">
        <f>VLOOKUP(U258,#REF!,4)</f>
        <v>#REF!</v>
      </c>
      <c r="AY258" s="6" t="e">
        <f>VLOOKUP(V258,#REF!,4)</f>
        <v>#REF!</v>
      </c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</row>
    <row r="259" spans="1:155" s="6" customFormat="1">
      <c r="A259" s="53" t="s">
        <v>162</v>
      </c>
      <c r="B259" s="14" t="s">
        <v>539</v>
      </c>
      <c r="C259" s="97">
        <v>3</v>
      </c>
      <c r="D259" s="97" t="s">
        <v>535</v>
      </c>
      <c r="E259" s="57"/>
      <c r="F259" s="57"/>
      <c r="G259" s="57"/>
      <c r="H259" s="57"/>
      <c r="I259" s="57"/>
      <c r="J259" s="57"/>
      <c r="K259" s="57"/>
      <c r="L259" s="57"/>
      <c r="M259" s="57" t="str">
        <f t="shared" si="52"/>
        <v/>
      </c>
      <c r="N259" s="71">
        <v>24</v>
      </c>
      <c r="O259" s="46" t="s">
        <v>27</v>
      </c>
      <c r="P259" s="57">
        <v>3951.18</v>
      </c>
      <c r="Q259" s="57">
        <v>35.166034000000003</v>
      </c>
      <c r="R259" s="57">
        <v>-123.00042999999999</v>
      </c>
      <c r="S259" s="66">
        <v>40689.701157407406</v>
      </c>
      <c r="T259" s="67">
        <f t="shared" si="53"/>
        <v>40689.701157407406</v>
      </c>
      <c r="U259" s="6" t="str">
        <f t="shared" si="54"/>
        <v>May-11</v>
      </c>
      <c r="V259" s="6" t="str">
        <f t="shared" si="55"/>
        <v>2011</v>
      </c>
      <c r="W259" s="10" t="s">
        <v>25</v>
      </c>
      <c r="X259" s="10" t="s">
        <v>27</v>
      </c>
      <c r="Y259" s="10"/>
      <c r="Z259" s="10"/>
      <c r="AA259" s="10"/>
      <c r="AB259" s="10"/>
      <c r="AC259" s="10"/>
      <c r="AD259" s="57" t="s">
        <v>346</v>
      </c>
      <c r="AE259" s="57" t="s">
        <v>225</v>
      </c>
      <c r="AF259" s="57" t="s">
        <v>42</v>
      </c>
      <c r="AG259" s="57">
        <v>232</v>
      </c>
      <c r="AH259" s="57">
        <v>4129573</v>
      </c>
      <c r="AI259" s="57" t="s">
        <v>211</v>
      </c>
      <c r="AJ259" s="57">
        <f t="shared" si="56"/>
        <v>0</v>
      </c>
      <c r="AK259" s="89">
        <f t="shared" si="57"/>
        <v>0.36668981481481483</v>
      </c>
      <c r="AL259" s="90" t="e">
        <f>VLOOKUP(AG259,#REF!,2,FALSE)</f>
        <v>#REF!</v>
      </c>
      <c r="AM259" s="90" t="e">
        <f>VLOOKUP(AG259,#REF!,3,FALSE)</f>
        <v>#REF!</v>
      </c>
      <c r="AN259" s="89" t="e">
        <f t="shared" ca="1" si="58"/>
        <v>#REF!</v>
      </c>
      <c r="AO259" s="89" t="e">
        <f t="shared" ca="1" si="59"/>
        <v>#REF!</v>
      </c>
      <c r="AP259" s="57" t="e">
        <f t="shared" ref="AP259:AP290" ca="1" si="61">IF(AND(AK259&gt;=AN259,AK259&lt;=AO259),VLOOKUP(AK259,INDIRECT("BibliTrans!$AH$"&amp;AL259&amp;":$AJ$"&amp;AM259),3,TRUE),#N/A)</f>
        <v>#REF!</v>
      </c>
      <c r="AQ259" s="32" t="e">
        <f>VLOOKUP(U259,#REF!,3,FALSE)</f>
        <v>#REF!</v>
      </c>
      <c r="AR259" s="57" t="e">
        <f t="shared" ca="1" si="60"/>
        <v>#REF!</v>
      </c>
      <c r="AS259" s="6" t="e">
        <f>VLOOKUP(V259,#REF!,3)</f>
        <v>#REF!</v>
      </c>
      <c r="AT259" s="6" t="e">
        <f>VLOOKUP(U259,#REF!,2)</f>
        <v>#REF!</v>
      </c>
      <c r="AU259" s="6" t="e">
        <f>VLOOKUP(V259,#REF!,2)</f>
        <v>#REF!</v>
      </c>
      <c r="AV259" s="6" t="str">
        <f t="shared" ref="AV259:AV322" si="62">IF(M259&lt;&gt;"",M259/AT259,"")</f>
        <v/>
      </c>
      <c r="AW259" s="6" t="str">
        <f t="shared" ref="AW259:AW322" si="63">IF(M259&lt;&gt;"",M259/AU259,"")</f>
        <v/>
      </c>
      <c r="AX259" s="6" t="e">
        <f>VLOOKUP(U259,#REF!,4)</f>
        <v>#REF!</v>
      </c>
      <c r="AY259" s="6" t="e">
        <f>VLOOKUP(V259,#REF!,4)</f>
        <v>#REF!</v>
      </c>
    </row>
    <row r="260" spans="1:155" s="6" customFormat="1" ht="16.5" customHeight="1">
      <c r="A260" s="54" t="s">
        <v>347</v>
      </c>
      <c r="B260" s="98"/>
      <c r="C260" s="99">
        <v>1</v>
      </c>
      <c r="D260" s="99"/>
      <c r="E260" s="68" t="s">
        <v>531</v>
      </c>
      <c r="F260" s="68" t="s">
        <v>534</v>
      </c>
      <c r="G260" s="68" t="s">
        <v>534</v>
      </c>
      <c r="H260" s="68">
        <v>0</v>
      </c>
      <c r="I260" s="68" t="s">
        <v>532</v>
      </c>
      <c r="J260" s="68" t="s">
        <v>531</v>
      </c>
      <c r="K260" s="68">
        <v>4</v>
      </c>
      <c r="L260" s="68">
        <v>5.1934465695138987E-2</v>
      </c>
      <c r="M260" s="68">
        <f t="shared" si="52"/>
        <v>7.9600612092658576E-2</v>
      </c>
      <c r="N260" s="68">
        <v>24</v>
      </c>
      <c r="O260" s="47" t="s">
        <v>77</v>
      </c>
      <c r="P260" s="68">
        <v>3951.18</v>
      </c>
      <c r="Q260" s="68">
        <v>35.166034000000003</v>
      </c>
      <c r="R260" s="68">
        <v>-123.00042999999999</v>
      </c>
      <c r="S260" s="69">
        <v>40689.701157407406</v>
      </c>
      <c r="T260" s="70">
        <f t="shared" si="53"/>
        <v>40689.701157407406</v>
      </c>
      <c r="U260" s="4" t="str">
        <f t="shared" si="54"/>
        <v>May-11</v>
      </c>
      <c r="V260" s="4" t="str">
        <f t="shared" si="55"/>
        <v>2011</v>
      </c>
      <c r="W260" s="60" t="s">
        <v>25</v>
      </c>
      <c r="X260" s="60" t="s">
        <v>65</v>
      </c>
      <c r="Y260" s="60" t="s">
        <v>64</v>
      </c>
      <c r="Z260" s="60" t="s">
        <v>79</v>
      </c>
      <c r="AA260" s="60" t="s">
        <v>78</v>
      </c>
      <c r="AB260" s="60" t="s">
        <v>77</v>
      </c>
      <c r="AC260" s="12"/>
      <c r="AD260" s="68" t="s">
        <v>346</v>
      </c>
      <c r="AE260" s="68" t="s">
        <v>225</v>
      </c>
      <c r="AF260" s="68" t="s">
        <v>42</v>
      </c>
      <c r="AG260" s="68">
        <v>232</v>
      </c>
      <c r="AH260" s="68">
        <v>4123119</v>
      </c>
      <c r="AI260" s="68" t="s">
        <v>211</v>
      </c>
      <c r="AJ260" s="68">
        <f t="shared" si="56"/>
        <v>1</v>
      </c>
      <c r="AK260" s="100">
        <f t="shared" si="57"/>
        <v>0.36668981481481483</v>
      </c>
      <c r="AL260" s="101" t="e">
        <f>VLOOKUP(AG260,#REF!,2,FALSE)</f>
        <v>#REF!</v>
      </c>
      <c r="AM260" s="101" t="e">
        <f>VLOOKUP(AG260,#REF!,3,FALSE)</f>
        <v>#REF!</v>
      </c>
      <c r="AN260" s="100" t="e">
        <f t="shared" ca="1" si="58"/>
        <v>#REF!</v>
      </c>
      <c r="AO260" s="100" t="e">
        <f t="shared" ca="1" si="59"/>
        <v>#REF!</v>
      </c>
      <c r="AP260" s="68" t="e">
        <f t="shared" ca="1" si="61"/>
        <v>#REF!</v>
      </c>
      <c r="AQ260" s="36" t="e">
        <f>VLOOKUP(U260,#REF!,3,FALSE)</f>
        <v>#REF!</v>
      </c>
      <c r="AR260" s="68" t="e">
        <f t="shared" ca="1" si="60"/>
        <v>#REF!</v>
      </c>
      <c r="AS260" s="6" t="e">
        <f>VLOOKUP(V260,#REF!,3)</f>
        <v>#REF!</v>
      </c>
      <c r="AT260" s="6" t="e">
        <f>VLOOKUP(U260,#REF!,2)</f>
        <v>#REF!</v>
      </c>
      <c r="AU260" s="6" t="e">
        <f>VLOOKUP(V260,#REF!,2)</f>
        <v>#REF!</v>
      </c>
      <c r="AV260" s="6" t="e">
        <f t="shared" si="62"/>
        <v>#REF!</v>
      </c>
      <c r="AW260" s="6" t="e">
        <f t="shared" si="63"/>
        <v>#REF!</v>
      </c>
      <c r="AX260" s="6" t="e">
        <f>VLOOKUP(U260,#REF!,4)</f>
        <v>#REF!</v>
      </c>
      <c r="AY260" s="6" t="e">
        <f>VLOOKUP(V260,#REF!,4)</f>
        <v>#REF!</v>
      </c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</row>
    <row r="261" spans="1:155" s="6" customFormat="1">
      <c r="A261" s="53" t="s">
        <v>19</v>
      </c>
      <c r="B261" s="14" t="s">
        <v>539</v>
      </c>
      <c r="C261" s="97">
        <v>1</v>
      </c>
      <c r="D261" s="97" t="s">
        <v>535</v>
      </c>
      <c r="E261" s="57"/>
      <c r="F261" s="57"/>
      <c r="G261" s="57"/>
      <c r="H261" s="57"/>
      <c r="I261" s="57"/>
      <c r="J261" s="57"/>
      <c r="K261" s="57"/>
      <c r="L261" s="57"/>
      <c r="M261" s="57" t="str">
        <f t="shared" si="52"/>
        <v/>
      </c>
      <c r="N261" s="71">
        <v>24</v>
      </c>
      <c r="O261" s="46" t="s">
        <v>27</v>
      </c>
      <c r="P261" s="57">
        <v>3951.2</v>
      </c>
      <c r="Q261" s="57">
        <v>35.166034000000003</v>
      </c>
      <c r="R261" s="57">
        <v>-123.00042999999999</v>
      </c>
      <c r="S261" s="66">
        <v>40689.701203703706</v>
      </c>
      <c r="T261" s="67">
        <f t="shared" si="53"/>
        <v>40689.701203703706</v>
      </c>
      <c r="U261" s="6" t="str">
        <f t="shared" si="54"/>
        <v>May-11</v>
      </c>
      <c r="V261" s="6" t="str">
        <f t="shared" si="55"/>
        <v>2011</v>
      </c>
      <c r="W261" s="10" t="s">
        <v>25</v>
      </c>
      <c r="X261" s="10" t="s">
        <v>27</v>
      </c>
      <c r="Y261" s="10"/>
      <c r="Z261" s="10"/>
      <c r="AA261" s="10"/>
      <c r="AB261" s="10"/>
      <c r="AC261" s="10"/>
      <c r="AD261" s="57" t="s">
        <v>344</v>
      </c>
      <c r="AE261" s="57" t="s">
        <v>225</v>
      </c>
      <c r="AF261" s="57" t="s">
        <v>42</v>
      </c>
      <c r="AG261" s="57">
        <v>232</v>
      </c>
      <c r="AH261" s="57">
        <v>4129575</v>
      </c>
      <c r="AI261" s="57" t="s">
        <v>211</v>
      </c>
      <c r="AJ261" s="57">
        <f t="shared" si="56"/>
        <v>0</v>
      </c>
      <c r="AK261" s="89">
        <f t="shared" si="57"/>
        <v>0.3667361111111111</v>
      </c>
      <c r="AL261" s="90" t="e">
        <f>VLOOKUP(AG261,#REF!,2,FALSE)</f>
        <v>#REF!</v>
      </c>
      <c r="AM261" s="90" t="e">
        <f>VLOOKUP(AG261,#REF!,3,FALSE)</f>
        <v>#REF!</v>
      </c>
      <c r="AN261" s="89" t="e">
        <f t="shared" ca="1" si="58"/>
        <v>#REF!</v>
      </c>
      <c r="AO261" s="89" t="e">
        <f t="shared" ca="1" si="59"/>
        <v>#REF!</v>
      </c>
      <c r="AP261" s="57" t="e">
        <f t="shared" ca="1" si="61"/>
        <v>#REF!</v>
      </c>
      <c r="AQ261" s="32" t="e">
        <f>VLOOKUP(U261,#REF!,3,FALSE)</f>
        <v>#REF!</v>
      </c>
      <c r="AR261" s="57" t="e">
        <f t="shared" ca="1" si="60"/>
        <v>#REF!</v>
      </c>
      <c r="AS261" s="6" t="e">
        <f>VLOOKUP(V261,#REF!,3)</f>
        <v>#REF!</v>
      </c>
      <c r="AT261" s="6" t="e">
        <f>VLOOKUP(U261,#REF!,2)</f>
        <v>#REF!</v>
      </c>
      <c r="AU261" s="6" t="e">
        <f>VLOOKUP(V261,#REF!,2)</f>
        <v>#REF!</v>
      </c>
      <c r="AV261" s="6" t="str">
        <f t="shared" si="62"/>
        <v/>
      </c>
      <c r="AW261" s="6" t="str">
        <f t="shared" si="63"/>
        <v/>
      </c>
      <c r="AX261" s="6" t="e">
        <f>VLOOKUP(U261,#REF!,4)</f>
        <v>#REF!</v>
      </c>
      <c r="AY261" s="6" t="e">
        <f>VLOOKUP(V261,#REF!,4)</f>
        <v>#REF!</v>
      </c>
    </row>
    <row r="262" spans="1:155" s="6" customFormat="1">
      <c r="A262" s="54" t="s">
        <v>345</v>
      </c>
      <c r="B262" s="98"/>
      <c r="C262" s="99">
        <v>1</v>
      </c>
      <c r="D262" s="99"/>
      <c r="E262" s="68" t="s">
        <v>531</v>
      </c>
      <c r="F262" s="68" t="s">
        <v>534</v>
      </c>
      <c r="G262" s="68" t="s">
        <v>534</v>
      </c>
      <c r="H262" s="68">
        <v>0</v>
      </c>
      <c r="I262" s="68" t="s">
        <v>532</v>
      </c>
      <c r="J262" s="68" t="s">
        <v>531</v>
      </c>
      <c r="K262" s="68">
        <v>4</v>
      </c>
      <c r="L262" s="68">
        <v>2.7666146397519586E-2</v>
      </c>
      <c r="M262" s="68">
        <f t="shared" si="52"/>
        <v>7.9600612092658576E-2</v>
      </c>
      <c r="N262" s="68">
        <v>24</v>
      </c>
      <c r="O262" s="47" t="s">
        <v>77</v>
      </c>
      <c r="P262" s="68">
        <v>3951.2</v>
      </c>
      <c r="Q262" s="68">
        <v>35.166034000000003</v>
      </c>
      <c r="R262" s="68">
        <v>-123.00042999999999</v>
      </c>
      <c r="S262" s="69">
        <v>40689.701203703706</v>
      </c>
      <c r="T262" s="70">
        <f t="shared" si="53"/>
        <v>40689.701203703706</v>
      </c>
      <c r="U262" s="4" t="str">
        <f t="shared" si="54"/>
        <v>May-11</v>
      </c>
      <c r="V262" s="4" t="str">
        <f t="shared" si="55"/>
        <v>2011</v>
      </c>
      <c r="W262" s="12" t="s">
        <v>25</v>
      </c>
      <c r="X262" s="12" t="s">
        <v>65</v>
      </c>
      <c r="Y262" s="12" t="s">
        <v>64</v>
      </c>
      <c r="Z262" s="12" t="s">
        <v>79</v>
      </c>
      <c r="AA262" s="12" t="s">
        <v>78</v>
      </c>
      <c r="AB262" s="12" t="s">
        <v>77</v>
      </c>
      <c r="AC262" s="12"/>
      <c r="AD262" s="68" t="s">
        <v>344</v>
      </c>
      <c r="AE262" s="68" t="s">
        <v>225</v>
      </c>
      <c r="AF262" s="68" t="s">
        <v>42</v>
      </c>
      <c r="AG262" s="68">
        <v>232</v>
      </c>
      <c r="AH262" s="68">
        <v>4123125</v>
      </c>
      <c r="AI262" s="68" t="s">
        <v>211</v>
      </c>
      <c r="AJ262" s="68">
        <f t="shared" si="56"/>
        <v>1</v>
      </c>
      <c r="AK262" s="100">
        <f t="shared" si="57"/>
        <v>0.3667361111111111</v>
      </c>
      <c r="AL262" s="101" t="e">
        <f>VLOOKUP(AG262,#REF!,2,FALSE)</f>
        <v>#REF!</v>
      </c>
      <c r="AM262" s="101" t="e">
        <f>VLOOKUP(AG262,#REF!,3,FALSE)</f>
        <v>#REF!</v>
      </c>
      <c r="AN262" s="100" t="e">
        <f t="shared" ca="1" si="58"/>
        <v>#REF!</v>
      </c>
      <c r="AO262" s="100" t="e">
        <f t="shared" ca="1" si="59"/>
        <v>#REF!</v>
      </c>
      <c r="AP262" s="68" t="e">
        <f t="shared" ca="1" si="61"/>
        <v>#REF!</v>
      </c>
      <c r="AQ262" s="36" t="e">
        <f>VLOOKUP(U262,#REF!,3,FALSE)</f>
        <v>#REF!</v>
      </c>
      <c r="AR262" s="68" t="e">
        <f t="shared" ca="1" si="60"/>
        <v>#REF!</v>
      </c>
      <c r="AS262" s="6" t="e">
        <f>VLOOKUP(V262,#REF!,3)</f>
        <v>#REF!</v>
      </c>
      <c r="AT262" s="6" t="e">
        <f>VLOOKUP(U262,#REF!,2)</f>
        <v>#REF!</v>
      </c>
      <c r="AU262" s="6" t="e">
        <f>VLOOKUP(V262,#REF!,2)</f>
        <v>#REF!</v>
      </c>
      <c r="AV262" s="6" t="e">
        <f t="shared" si="62"/>
        <v>#REF!</v>
      </c>
      <c r="AW262" s="6" t="e">
        <f t="shared" si="63"/>
        <v>#REF!</v>
      </c>
      <c r="AX262" s="6" t="e">
        <f>VLOOKUP(U262,#REF!,4)</f>
        <v>#REF!</v>
      </c>
      <c r="AY262" s="6" t="e">
        <f>VLOOKUP(V262,#REF!,4)</f>
        <v>#REF!</v>
      </c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</row>
    <row r="263" spans="1:155" s="6" customFormat="1">
      <c r="A263" s="53" t="s">
        <v>19</v>
      </c>
      <c r="B263" s="14" t="s">
        <v>539</v>
      </c>
      <c r="C263" s="97">
        <v>1</v>
      </c>
      <c r="D263" s="97" t="s">
        <v>535</v>
      </c>
      <c r="E263" s="57"/>
      <c r="F263" s="57"/>
      <c r="G263" s="57"/>
      <c r="H263" s="57"/>
      <c r="I263" s="57"/>
      <c r="J263" s="57"/>
      <c r="K263" s="57"/>
      <c r="L263" s="57"/>
      <c r="M263" s="57" t="str">
        <f t="shared" si="52"/>
        <v/>
      </c>
      <c r="N263" s="71">
        <v>26</v>
      </c>
      <c r="O263" s="46" t="s">
        <v>55</v>
      </c>
      <c r="P263" s="57">
        <v>3950.79</v>
      </c>
      <c r="Q263" s="57">
        <v>35.167530999999997</v>
      </c>
      <c r="R263" s="57">
        <v>-123.001302</v>
      </c>
      <c r="S263" s="66">
        <v>40689.725335648145</v>
      </c>
      <c r="T263" s="67">
        <f t="shared" si="53"/>
        <v>40689.725335648145</v>
      </c>
      <c r="U263" s="6" t="str">
        <f t="shared" si="54"/>
        <v>May-11</v>
      </c>
      <c r="V263" s="6" t="str">
        <f t="shared" si="55"/>
        <v>2011</v>
      </c>
      <c r="W263" s="10" t="s">
        <v>25</v>
      </c>
      <c r="X263" s="10" t="s">
        <v>32</v>
      </c>
      <c r="Y263" s="10" t="s">
        <v>56</v>
      </c>
      <c r="Z263" s="10"/>
      <c r="AA263" s="10"/>
      <c r="AB263" s="10"/>
      <c r="AC263" s="10"/>
      <c r="AD263" s="57" t="s">
        <v>342</v>
      </c>
      <c r="AE263" s="57" t="s">
        <v>225</v>
      </c>
      <c r="AF263" s="57" t="s">
        <v>42</v>
      </c>
      <c r="AG263" s="57">
        <v>232</v>
      </c>
      <c r="AH263" s="57">
        <v>4129577</v>
      </c>
      <c r="AI263" s="57" t="s">
        <v>211</v>
      </c>
      <c r="AJ263" s="57">
        <f t="shared" si="56"/>
        <v>0</v>
      </c>
      <c r="AK263" s="89">
        <f t="shared" si="57"/>
        <v>0.3908564814814815</v>
      </c>
      <c r="AL263" s="90" t="e">
        <f>VLOOKUP(AG263,#REF!,2,FALSE)</f>
        <v>#REF!</v>
      </c>
      <c r="AM263" s="90" t="e">
        <f>VLOOKUP(AG263,#REF!,3,FALSE)</f>
        <v>#REF!</v>
      </c>
      <c r="AN263" s="89" t="e">
        <f t="shared" ca="1" si="58"/>
        <v>#REF!</v>
      </c>
      <c r="AO263" s="89" t="e">
        <f t="shared" ca="1" si="59"/>
        <v>#REF!</v>
      </c>
      <c r="AP263" s="57" t="e">
        <f t="shared" ca="1" si="61"/>
        <v>#REF!</v>
      </c>
      <c r="AQ263" s="32" t="e">
        <f>VLOOKUP(U263,#REF!,3,FALSE)</f>
        <v>#REF!</v>
      </c>
      <c r="AR263" s="57" t="e">
        <f t="shared" ca="1" si="60"/>
        <v>#REF!</v>
      </c>
      <c r="AS263" s="6" t="e">
        <f>VLOOKUP(V263,#REF!,3)</f>
        <v>#REF!</v>
      </c>
      <c r="AT263" s="6" t="e">
        <f>VLOOKUP(U263,#REF!,2)</f>
        <v>#REF!</v>
      </c>
      <c r="AU263" s="6" t="e">
        <f>VLOOKUP(V263,#REF!,2)</f>
        <v>#REF!</v>
      </c>
      <c r="AV263" s="6" t="str">
        <f t="shared" si="62"/>
        <v/>
      </c>
      <c r="AW263" s="6" t="str">
        <f t="shared" si="63"/>
        <v/>
      </c>
      <c r="AX263" s="6" t="e">
        <f>VLOOKUP(U263,#REF!,4)</f>
        <v>#REF!</v>
      </c>
      <c r="AY263" s="6" t="e">
        <f>VLOOKUP(V263,#REF!,4)</f>
        <v>#REF!</v>
      </c>
    </row>
    <row r="264" spans="1:155" s="6" customFormat="1">
      <c r="A264" s="55" t="s">
        <v>19</v>
      </c>
      <c r="B264" s="14" t="s">
        <v>539</v>
      </c>
      <c r="C264" s="97">
        <v>1</v>
      </c>
      <c r="D264" s="97" t="s">
        <v>535</v>
      </c>
      <c r="E264" s="71"/>
      <c r="F264" s="71"/>
      <c r="G264" s="71"/>
      <c r="H264" s="71"/>
      <c r="I264" s="71"/>
      <c r="J264" s="71"/>
      <c r="K264" s="71"/>
      <c r="L264" s="68"/>
      <c r="M264" s="57" t="str">
        <f t="shared" si="52"/>
        <v/>
      </c>
      <c r="N264" s="71">
        <v>26</v>
      </c>
      <c r="O264" s="48" t="s">
        <v>115</v>
      </c>
      <c r="P264" s="71">
        <v>3950.79</v>
      </c>
      <c r="Q264" s="71">
        <v>35.167530999999997</v>
      </c>
      <c r="R264" s="71">
        <v>-123.001302</v>
      </c>
      <c r="S264" s="72">
        <v>40689.725335648145</v>
      </c>
      <c r="T264" s="73">
        <f t="shared" si="53"/>
        <v>40689.725335648145</v>
      </c>
      <c r="U264" s="6" t="str">
        <f t="shared" si="54"/>
        <v>May-11</v>
      </c>
      <c r="V264" s="6" t="str">
        <f t="shared" si="55"/>
        <v>2011</v>
      </c>
      <c r="W264" s="9" t="s">
        <v>25</v>
      </c>
      <c r="X264" s="9" t="s">
        <v>32</v>
      </c>
      <c r="Y264" s="9" t="s">
        <v>54</v>
      </c>
      <c r="Z264" s="9" t="s">
        <v>72</v>
      </c>
      <c r="AA264" s="9" t="s">
        <v>90</v>
      </c>
      <c r="AB264" s="9" t="s">
        <v>91</v>
      </c>
      <c r="AC264" s="9" t="s">
        <v>115</v>
      </c>
      <c r="AD264" s="71" t="s">
        <v>342</v>
      </c>
      <c r="AE264" s="71" t="s">
        <v>225</v>
      </c>
      <c r="AF264" s="71" t="s">
        <v>42</v>
      </c>
      <c r="AG264" s="71">
        <v>232</v>
      </c>
      <c r="AH264" s="71">
        <v>4128775</v>
      </c>
      <c r="AI264" s="71" t="s">
        <v>211</v>
      </c>
      <c r="AJ264" s="57">
        <f t="shared" si="56"/>
        <v>0</v>
      </c>
      <c r="AK264" s="89">
        <f t="shared" si="57"/>
        <v>0.3908564814814815</v>
      </c>
      <c r="AL264" s="90" t="e">
        <f>VLOOKUP(AG264,#REF!,2,FALSE)</f>
        <v>#REF!</v>
      </c>
      <c r="AM264" s="90" t="e">
        <f>VLOOKUP(AG264,#REF!,3,FALSE)</f>
        <v>#REF!</v>
      </c>
      <c r="AN264" s="89" t="e">
        <f t="shared" ca="1" si="58"/>
        <v>#REF!</v>
      </c>
      <c r="AO264" s="89" t="e">
        <f t="shared" ca="1" si="59"/>
        <v>#REF!</v>
      </c>
      <c r="AP264" s="57" t="e">
        <f t="shared" ca="1" si="61"/>
        <v>#REF!</v>
      </c>
      <c r="AQ264" s="32" t="e">
        <f>VLOOKUP(U264,#REF!,3,FALSE)</f>
        <v>#REF!</v>
      </c>
      <c r="AR264" s="57" t="e">
        <f t="shared" ca="1" si="60"/>
        <v>#REF!</v>
      </c>
      <c r="AS264" s="6" t="e">
        <f>VLOOKUP(V264,#REF!,3)</f>
        <v>#REF!</v>
      </c>
      <c r="AT264" s="6" t="e">
        <f>VLOOKUP(U264,#REF!,2)</f>
        <v>#REF!</v>
      </c>
      <c r="AU264" s="6" t="e">
        <f>VLOOKUP(V264,#REF!,2)</f>
        <v>#REF!</v>
      </c>
      <c r="AV264" s="6" t="str">
        <f t="shared" si="62"/>
        <v/>
      </c>
      <c r="AW264" s="6" t="str">
        <f t="shared" si="63"/>
        <v/>
      </c>
      <c r="AX264" s="6" t="e">
        <f>VLOOKUP(U264,#REF!,4)</f>
        <v>#REF!</v>
      </c>
      <c r="AY264" s="6" t="e">
        <f>VLOOKUP(V264,#REF!,4)</f>
        <v>#REF!</v>
      </c>
    </row>
    <row r="265" spans="1:155" s="6" customFormat="1">
      <c r="A265" s="54" t="s">
        <v>343</v>
      </c>
      <c r="B265" s="98"/>
      <c r="C265" s="99">
        <v>1</v>
      </c>
      <c r="D265" s="99"/>
      <c r="E265" s="68" t="s">
        <v>531</v>
      </c>
      <c r="F265" s="68" t="s">
        <v>534</v>
      </c>
      <c r="G265" s="68" t="s">
        <v>534</v>
      </c>
      <c r="H265" s="68">
        <v>0</v>
      </c>
      <c r="I265" s="68" t="s">
        <v>532</v>
      </c>
      <c r="J265" s="68" t="s">
        <v>534</v>
      </c>
      <c r="K265" s="68">
        <v>6</v>
      </c>
      <c r="L265" s="68">
        <v>6.963896318318083E-2</v>
      </c>
      <c r="M265" s="68">
        <f t="shared" si="52"/>
        <v>0.11097183679874859</v>
      </c>
      <c r="N265" s="68">
        <v>26</v>
      </c>
      <c r="O265" s="47" t="s">
        <v>77</v>
      </c>
      <c r="P265" s="68">
        <v>3950.79</v>
      </c>
      <c r="Q265" s="68">
        <v>35.167530999999997</v>
      </c>
      <c r="R265" s="68">
        <v>-123.001302</v>
      </c>
      <c r="S265" s="69">
        <v>40689.725335648145</v>
      </c>
      <c r="T265" s="70">
        <f t="shared" si="53"/>
        <v>40689.725335648145</v>
      </c>
      <c r="U265" s="4" t="str">
        <f t="shared" si="54"/>
        <v>May-11</v>
      </c>
      <c r="V265" s="4" t="str">
        <f t="shared" si="55"/>
        <v>2011</v>
      </c>
      <c r="W265" s="12" t="s">
        <v>25</v>
      </c>
      <c r="X265" s="12" t="s">
        <v>65</v>
      </c>
      <c r="Y265" s="12" t="s">
        <v>64</v>
      </c>
      <c r="Z265" s="12" t="s">
        <v>79</v>
      </c>
      <c r="AA265" s="12" t="s">
        <v>78</v>
      </c>
      <c r="AB265" s="12" t="s">
        <v>77</v>
      </c>
      <c r="AC265" s="12"/>
      <c r="AD265" s="68" t="s">
        <v>342</v>
      </c>
      <c r="AE265" s="68" t="s">
        <v>225</v>
      </c>
      <c r="AF265" s="68" t="s">
        <v>42</v>
      </c>
      <c r="AG265" s="68">
        <v>232</v>
      </c>
      <c r="AH265" s="68">
        <v>4123327</v>
      </c>
      <c r="AI265" s="68" t="s">
        <v>211</v>
      </c>
      <c r="AJ265" s="68">
        <f t="shared" si="56"/>
        <v>1</v>
      </c>
      <c r="AK265" s="100">
        <f t="shared" si="57"/>
        <v>0.3908564814814815</v>
      </c>
      <c r="AL265" s="101" t="e">
        <f>VLOOKUP(AG265,#REF!,2,FALSE)</f>
        <v>#REF!</v>
      </c>
      <c r="AM265" s="101" t="e">
        <f>VLOOKUP(AG265,#REF!,3,FALSE)</f>
        <v>#REF!</v>
      </c>
      <c r="AN265" s="100" t="e">
        <f t="shared" ca="1" si="58"/>
        <v>#REF!</v>
      </c>
      <c r="AO265" s="100" t="e">
        <f t="shared" ca="1" si="59"/>
        <v>#REF!</v>
      </c>
      <c r="AP265" s="68" t="e">
        <f t="shared" ca="1" si="61"/>
        <v>#REF!</v>
      </c>
      <c r="AQ265" s="36" t="e">
        <f>VLOOKUP(U265,#REF!,3,FALSE)</f>
        <v>#REF!</v>
      </c>
      <c r="AR265" s="68" t="e">
        <f t="shared" ca="1" si="60"/>
        <v>#REF!</v>
      </c>
      <c r="AS265" s="6" t="e">
        <f>VLOOKUP(V265,#REF!,3)</f>
        <v>#REF!</v>
      </c>
      <c r="AT265" s="6" t="e">
        <f>VLOOKUP(U265,#REF!,2)</f>
        <v>#REF!</v>
      </c>
      <c r="AU265" s="6" t="e">
        <f>VLOOKUP(V265,#REF!,2)</f>
        <v>#REF!</v>
      </c>
      <c r="AV265" s="6" t="e">
        <f t="shared" si="62"/>
        <v>#REF!</v>
      </c>
      <c r="AW265" s="6" t="e">
        <f t="shared" si="63"/>
        <v>#REF!</v>
      </c>
      <c r="AX265" s="6" t="e">
        <f>VLOOKUP(U265,#REF!,4)</f>
        <v>#REF!</v>
      </c>
      <c r="AY265" s="6" t="e">
        <f>VLOOKUP(V265,#REF!,4)</f>
        <v>#REF!</v>
      </c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</row>
    <row r="266" spans="1:155" s="6" customFormat="1">
      <c r="A266" s="40" t="s">
        <v>19</v>
      </c>
      <c r="B266" s="31" t="s">
        <v>539</v>
      </c>
      <c r="C266" s="32">
        <v>1</v>
      </c>
      <c r="D266" s="32" t="s">
        <v>543</v>
      </c>
      <c r="E266" s="32"/>
      <c r="F266" s="32"/>
      <c r="G266" s="32"/>
      <c r="H266" s="32"/>
      <c r="I266" s="32"/>
      <c r="J266" s="32"/>
      <c r="K266" s="32"/>
      <c r="L266" s="32"/>
      <c r="M266" s="57" t="str">
        <f t="shared" si="52"/>
        <v/>
      </c>
      <c r="N266" s="32">
        <v>26</v>
      </c>
      <c r="O266" s="59" t="s">
        <v>27</v>
      </c>
      <c r="P266" s="32">
        <v>3950.64</v>
      </c>
      <c r="Q266" s="32">
        <v>35.167534000000003</v>
      </c>
      <c r="R266" s="32">
        <v>-123.001305</v>
      </c>
      <c r="S266" s="38">
        <v>40689.725381944445</v>
      </c>
      <c r="T266" s="74">
        <f t="shared" si="53"/>
        <v>40689.725381944445</v>
      </c>
      <c r="U266" s="6" t="str">
        <f t="shared" si="54"/>
        <v>May-11</v>
      </c>
      <c r="V266" s="6" t="str">
        <f t="shared" si="55"/>
        <v>2011</v>
      </c>
      <c r="W266" s="59" t="s">
        <v>25</v>
      </c>
      <c r="X266" s="59" t="s">
        <v>27</v>
      </c>
      <c r="Y266" s="59"/>
      <c r="Z266" s="59"/>
      <c r="AA266" s="59"/>
      <c r="AB266" s="59"/>
      <c r="AC266" s="59"/>
      <c r="AD266" s="32" t="s">
        <v>245</v>
      </c>
      <c r="AE266" s="32" t="s">
        <v>225</v>
      </c>
      <c r="AF266" s="32" t="s">
        <v>42</v>
      </c>
      <c r="AG266" s="32">
        <v>232</v>
      </c>
      <c r="AH266" s="32">
        <v>4129585</v>
      </c>
      <c r="AI266" s="32" t="s">
        <v>211</v>
      </c>
      <c r="AJ266" s="57">
        <f t="shared" si="56"/>
        <v>0</v>
      </c>
      <c r="AK266" s="89">
        <f t="shared" si="57"/>
        <v>0.39090277777777777</v>
      </c>
      <c r="AL266" s="90" t="e">
        <f>VLOOKUP(AG266,#REF!,2,FALSE)</f>
        <v>#REF!</v>
      </c>
      <c r="AM266" s="90" t="e">
        <f>VLOOKUP(AG266,#REF!,3,FALSE)</f>
        <v>#REF!</v>
      </c>
      <c r="AN266" s="89" t="e">
        <f t="shared" ca="1" si="58"/>
        <v>#REF!</v>
      </c>
      <c r="AO266" s="89" t="e">
        <f t="shared" ca="1" si="59"/>
        <v>#REF!</v>
      </c>
      <c r="AP266" s="57" t="e">
        <f t="shared" ca="1" si="61"/>
        <v>#REF!</v>
      </c>
      <c r="AQ266" s="32" t="e">
        <f>VLOOKUP(U266,#REF!,3,FALSE)</f>
        <v>#REF!</v>
      </c>
      <c r="AR266" s="57" t="e">
        <f t="shared" ca="1" si="60"/>
        <v>#REF!</v>
      </c>
      <c r="AS266" s="6" t="e">
        <f>VLOOKUP(V266,#REF!,3)</f>
        <v>#REF!</v>
      </c>
      <c r="AT266" s="6" t="e">
        <f>VLOOKUP(U266,#REF!,2)</f>
        <v>#REF!</v>
      </c>
      <c r="AU266" s="6" t="e">
        <f>VLOOKUP(V266,#REF!,2)</f>
        <v>#REF!</v>
      </c>
      <c r="AV266" s="6" t="str">
        <f t="shared" si="62"/>
        <v/>
      </c>
      <c r="AW266" s="6" t="str">
        <f t="shared" si="63"/>
        <v/>
      </c>
      <c r="AX266" s="6" t="e">
        <f>VLOOKUP(U266,#REF!,4)</f>
        <v>#REF!</v>
      </c>
      <c r="AY266" s="6" t="e">
        <f>VLOOKUP(V266,#REF!,4)</f>
        <v>#REF!</v>
      </c>
    </row>
    <row r="267" spans="1:155" s="6" customFormat="1" ht="15" customHeight="1">
      <c r="A267" s="41" t="s">
        <v>246</v>
      </c>
      <c r="B267" s="35"/>
      <c r="C267" s="36">
        <v>1</v>
      </c>
      <c r="D267" s="36"/>
      <c r="E267" s="68" t="s">
        <v>531</v>
      </c>
      <c r="F267" s="68" t="s">
        <v>534</v>
      </c>
      <c r="G267" s="68" t="s">
        <v>534</v>
      </c>
      <c r="H267" s="68">
        <v>0</v>
      </c>
      <c r="I267" s="68" t="s">
        <v>532</v>
      </c>
      <c r="J267" s="68" t="s">
        <v>534</v>
      </c>
      <c r="K267" s="68">
        <v>6</v>
      </c>
      <c r="L267" s="68">
        <v>4.1332873615567749E-2</v>
      </c>
      <c r="M267" s="68">
        <f t="shared" si="52"/>
        <v>0.11097183679874859</v>
      </c>
      <c r="N267" s="36">
        <v>26</v>
      </c>
      <c r="O267" s="60" t="s">
        <v>77</v>
      </c>
      <c r="P267" s="36">
        <v>3950.64</v>
      </c>
      <c r="Q267" s="36">
        <v>35.167534000000003</v>
      </c>
      <c r="R267" s="36">
        <v>-123.001305</v>
      </c>
      <c r="S267" s="39">
        <v>40689.725381944445</v>
      </c>
      <c r="T267" s="75">
        <f t="shared" si="53"/>
        <v>40689.725381944445</v>
      </c>
      <c r="U267" s="4" t="str">
        <f t="shared" si="54"/>
        <v>May-11</v>
      </c>
      <c r="V267" s="4" t="str">
        <f t="shared" si="55"/>
        <v>2011</v>
      </c>
      <c r="W267" s="60" t="s">
        <v>25</v>
      </c>
      <c r="X267" s="60" t="s">
        <v>65</v>
      </c>
      <c r="Y267" s="60" t="s">
        <v>64</v>
      </c>
      <c r="Z267" s="60" t="s">
        <v>79</v>
      </c>
      <c r="AA267" s="60" t="s">
        <v>78</v>
      </c>
      <c r="AB267" s="60" t="s">
        <v>77</v>
      </c>
      <c r="AC267" s="60"/>
      <c r="AD267" s="36" t="s">
        <v>245</v>
      </c>
      <c r="AE267" s="36" t="s">
        <v>225</v>
      </c>
      <c r="AF267" s="36" t="s">
        <v>42</v>
      </c>
      <c r="AG267" s="36">
        <v>232</v>
      </c>
      <c r="AH267" s="36">
        <v>4129582</v>
      </c>
      <c r="AI267" s="36" t="s">
        <v>211</v>
      </c>
      <c r="AJ267" s="68">
        <f t="shared" si="56"/>
        <v>1</v>
      </c>
      <c r="AK267" s="100">
        <f t="shared" si="57"/>
        <v>0.39090277777777777</v>
      </c>
      <c r="AL267" s="101" t="e">
        <f>VLOOKUP(AG267,#REF!,2,FALSE)</f>
        <v>#REF!</v>
      </c>
      <c r="AM267" s="101" t="e">
        <f>VLOOKUP(AG267,#REF!,3,FALSE)</f>
        <v>#REF!</v>
      </c>
      <c r="AN267" s="100" t="e">
        <f t="shared" ca="1" si="58"/>
        <v>#REF!</v>
      </c>
      <c r="AO267" s="100" t="e">
        <f t="shared" ca="1" si="59"/>
        <v>#REF!</v>
      </c>
      <c r="AP267" s="68" t="e">
        <f t="shared" ca="1" si="61"/>
        <v>#REF!</v>
      </c>
      <c r="AQ267" s="36" t="e">
        <f>VLOOKUP(U267,#REF!,3,FALSE)</f>
        <v>#REF!</v>
      </c>
      <c r="AR267" s="68" t="e">
        <f t="shared" ca="1" si="60"/>
        <v>#REF!</v>
      </c>
      <c r="AS267" s="6" t="e">
        <f>VLOOKUP(V267,#REF!,3)</f>
        <v>#REF!</v>
      </c>
      <c r="AT267" s="6" t="e">
        <f>VLOOKUP(U267,#REF!,2)</f>
        <v>#REF!</v>
      </c>
      <c r="AU267" s="6" t="e">
        <f>VLOOKUP(V267,#REF!,2)</f>
        <v>#REF!</v>
      </c>
      <c r="AV267" s="6" t="e">
        <f t="shared" si="62"/>
        <v>#REF!</v>
      </c>
      <c r="AW267" s="6" t="e">
        <f t="shared" si="63"/>
        <v>#REF!</v>
      </c>
      <c r="AX267" s="6" t="e">
        <f>VLOOKUP(U267,#REF!,4)</f>
        <v>#REF!</v>
      </c>
      <c r="AY267" s="6" t="e">
        <f>VLOOKUP(V267,#REF!,4)</f>
        <v>#REF!</v>
      </c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</row>
    <row r="268" spans="1:155" s="6" customFormat="1">
      <c r="A268" s="53" t="s">
        <v>332</v>
      </c>
      <c r="B268" s="14" t="s">
        <v>539</v>
      </c>
      <c r="C268" s="97">
        <v>2</v>
      </c>
      <c r="D268" s="97" t="s">
        <v>535</v>
      </c>
      <c r="E268" s="57"/>
      <c r="F268" s="57"/>
      <c r="G268" s="57"/>
      <c r="H268" s="57"/>
      <c r="I268" s="57"/>
      <c r="J268" s="57"/>
      <c r="K268" s="57"/>
      <c r="L268" s="57"/>
      <c r="M268" s="57" t="str">
        <f t="shared" si="52"/>
        <v/>
      </c>
      <c r="N268" s="71">
        <v>27</v>
      </c>
      <c r="O268" s="46" t="s">
        <v>55</v>
      </c>
      <c r="P268" s="57">
        <v>3950.81</v>
      </c>
      <c r="Q268" s="57">
        <v>35.169123999999996</v>
      </c>
      <c r="R268" s="57">
        <v>-123.002661</v>
      </c>
      <c r="S268" s="66">
        <v>40689.749224537038</v>
      </c>
      <c r="T268" s="67">
        <f t="shared" si="53"/>
        <v>40689.749224537038</v>
      </c>
      <c r="U268" s="6" t="str">
        <f t="shared" si="54"/>
        <v>May-11</v>
      </c>
      <c r="V268" s="6" t="str">
        <f t="shared" si="55"/>
        <v>2011</v>
      </c>
      <c r="W268" s="10" t="s">
        <v>25</v>
      </c>
      <c r="X268" s="10" t="s">
        <v>32</v>
      </c>
      <c r="Y268" s="10" t="s">
        <v>56</v>
      </c>
      <c r="Z268" s="10"/>
      <c r="AA268" s="10"/>
      <c r="AB268" s="10"/>
      <c r="AC268" s="10"/>
      <c r="AD268" s="57" t="s">
        <v>340</v>
      </c>
      <c r="AE268" s="57" t="s">
        <v>223</v>
      </c>
      <c r="AF268" s="57" t="s">
        <v>42</v>
      </c>
      <c r="AG268" s="57">
        <v>232</v>
      </c>
      <c r="AH268" s="57">
        <v>3932330</v>
      </c>
      <c r="AI268" s="57" t="s">
        <v>211</v>
      </c>
      <c r="AJ268" s="57">
        <f t="shared" si="56"/>
        <v>0</v>
      </c>
      <c r="AK268" s="89">
        <f t="shared" si="57"/>
        <v>0.4142939814814815</v>
      </c>
      <c r="AL268" s="90" t="e">
        <f>VLOOKUP(AG268,#REF!,2,FALSE)</f>
        <v>#REF!</v>
      </c>
      <c r="AM268" s="90" t="e">
        <f>VLOOKUP(AG268,#REF!,3,FALSE)</f>
        <v>#REF!</v>
      </c>
      <c r="AN268" s="89" t="e">
        <f t="shared" ca="1" si="58"/>
        <v>#REF!</v>
      </c>
      <c r="AO268" s="89" t="e">
        <f t="shared" ca="1" si="59"/>
        <v>#REF!</v>
      </c>
      <c r="AP268" s="57" t="e">
        <f t="shared" ca="1" si="61"/>
        <v>#REF!</v>
      </c>
      <c r="AQ268" s="32" t="e">
        <f>VLOOKUP(U268,#REF!,3,FALSE)</f>
        <v>#REF!</v>
      </c>
      <c r="AR268" s="57" t="e">
        <f t="shared" ca="1" si="60"/>
        <v>#REF!</v>
      </c>
      <c r="AS268" s="6" t="e">
        <f>VLOOKUP(V268,#REF!,3)</f>
        <v>#REF!</v>
      </c>
      <c r="AT268" s="6" t="e">
        <f>VLOOKUP(U268,#REF!,2)</f>
        <v>#REF!</v>
      </c>
      <c r="AU268" s="6" t="e">
        <f>VLOOKUP(V268,#REF!,2)</f>
        <v>#REF!</v>
      </c>
      <c r="AV268" s="6" t="str">
        <f t="shared" si="62"/>
        <v/>
      </c>
      <c r="AW268" s="6" t="str">
        <f t="shared" si="63"/>
        <v/>
      </c>
      <c r="AX268" s="6" t="e">
        <f>VLOOKUP(U268,#REF!,4)</f>
        <v>#REF!</v>
      </c>
      <c r="AY268" s="6" t="e">
        <f>VLOOKUP(V268,#REF!,4)</f>
        <v>#REF!</v>
      </c>
    </row>
    <row r="269" spans="1:155" s="6" customFormat="1">
      <c r="A269" s="53" t="s">
        <v>148</v>
      </c>
      <c r="B269" s="14" t="s">
        <v>539</v>
      </c>
      <c r="C269" s="97">
        <v>4</v>
      </c>
      <c r="D269" s="97" t="s">
        <v>535</v>
      </c>
      <c r="E269" s="57"/>
      <c r="F269" s="57"/>
      <c r="G269" s="57"/>
      <c r="H269" s="57"/>
      <c r="I269" s="57"/>
      <c r="J269" s="57"/>
      <c r="K269" s="57"/>
      <c r="L269" s="57"/>
      <c r="M269" s="57" t="str">
        <f t="shared" si="52"/>
        <v/>
      </c>
      <c r="N269" s="71">
        <v>27</v>
      </c>
      <c r="O269" s="46" t="s">
        <v>27</v>
      </c>
      <c r="P269" s="57">
        <v>3950.81</v>
      </c>
      <c r="Q269" s="57">
        <v>35.169123999999996</v>
      </c>
      <c r="R269" s="57">
        <v>-123.002661</v>
      </c>
      <c r="S269" s="66">
        <v>40689.749224537038</v>
      </c>
      <c r="T269" s="67">
        <f t="shared" si="53"/>
        <v>40689.749224537038</v>
      </c>
      <c r="U269" s="6" t="str">
        <f t="shared" si="54"/>
        <v>May-11</v>
      </c>
      <c r="V269" s="6" t="str">
        <f t="shared" si="55"/>
        <v>2011</v>
      </c>
      <c r="W269" s="10" t="s">
        <v>25</v>
      </c>
      <c r="X269" s="10" t="s">
        <v>27</v>
      </c>
      <c r="Y269" s="10"/>
      <c r="Z269" s="10"/>
      <c r="AA269" s="10"/>
      <c r="AB269" s="10"/>
      <c r="AC269" s="10"/>
      <c r="AD269" s="57" t="s">
        <v>340</v>
      </c>
      <c r="AE269" s="57" t="s">
        <v>223</v>
      </c>
      <c r="AF269" s="57" t="s">
        <v>42</v>
      </c>
      <c r="AG269" s="57">
        <v>232</v>
      </c>
      <c r="AH269" s="57">
        <v>4129590</v>
      </c>
      <c r="AI269" s="57" t="s">
        <v>211</v>
      </c>
      <c r="AJ269" s="57">
        <f t="shared" si="56"/>
        <v>0</v>
      </c>
      <c r="AK269" s="89">
        <f t="shared" si="57"/>
        <v>0.4142939814814815</v>
      </c>
      <c r="AL269" s="90" t="e">
        <f>VLOOKUP(AG269,#REF!,2,FALSE)</f>
        <v>#REF!</v>
      </c>
      <c r="AM269" s="90" t="e">
        <f>VLOOKUP(AG269,#REF!,3,FALSE)</f>
        <v>#REF!</v>
      </c>
      <c r="AN269" s="89" t="e">
        <f t="shared" ca="1" si="58"/>
        <v>#REF!</v>
      </c>
      <c r="AO269" s="89" t="e">
        <f t="shared" ca="1" si="59"/>
        <v>#REF!</v>
      </c>
      <c r="AP269" s="57" t="e">
        <f t="shared" ca="1" si="61"/>
        <v>#REF!</v>
      </c>
      <c r="AQ269" s="32" t="e">
        <f>VLOOKUP(U269,#REF!,3,FALSE)</f>
        <v>#REF!</v>
      </c>
      <c r="AR269" s="57" t="e">
        <f t="shared" ca="1" si="60"/>
        <v>#REF!</v>
      </c>
      <c r="AS269" s="6" t="e">
        <f>VLOOKUP(V269,#REF!,3)</f>
        <v>#REF!</v>
      </c>
      <c r="AT269" s="6" t="e">
        <f>VLOOKUP(U269,#REF!,2)</f>
        <v>#REF!</v>
      </c>
      <c r="AU269" s="6" t="e">
        <f>VLOOKUP(V269,#REF!,2)</f>
        <v>#REF!</v>
      </c>
      <c r="AV269" s="6" t="str">
        <f t="shared" si="62"/>
        <v/>
      </c>
      <c r="AW269" s="6" t="str">
        <f t="shared" si="63"/>
        <v/>
      </c>
      <c r="AX269" s="6" t="e">
        <f>VLOOKUP(U269,#REF!,4)</f>
        <v>#REF!</v>
      </c>
      <c r="AY269" s="6" t="e">
        <f>VLOOKUP(V269,#REF!,4)</f>
        <v>#REF!</v>
      </c>
    </row>
    <row r="270" spans="1:155" s="6" customFormat="1">
      <c r="A270" s="54" t="s">
        <v>341</v>
      </c>
      <c r="B270" s="98"/>
      <c r="C270" s="99">
        <v>1</v>
      </c>
      <c r="D270" s="99"/>
      <c r="E270" s="68" t="s">
        <v>534</v>
      </c>
      <c r="F270" s="68" t="s">
        <v>534</v>
      </c>
      <c r="G270" s="68" t="s">
        <v>534</v>
      </c>
      <c r="H270" s="68">
        <v>0</v>
      </c>
      <c r="I270" s="68" t="s">
        <v>535</v>
      </c>
      <c r="J270" s="68" t="s">
        <v>531</v>
      </c>
      <c r="K270" s="68">
        <v>0</v>
      </c>
      <c r="L270" s="68">
        <v>9.6962128951952914E-2</v>
      </c>
      <c r="M270" s="68">
        <f t="shared" si="52"/>
        <v>9.6962128951952914E-2</v>
      </c>
      <c r="N270" s="68">
        <v>27</v>
      </c>
      <c r="O270" s="47" t="s">
        <v>77</v>
      </c>
      <c r="P270" s="68">
        <v>3950.81</v>
      </c>
      <c r="Q270" s="68">
        <v>35.169123999999996</v>
      </c>
      <c r="R270" s="68">
        <v>-123.002661</v>
      </c>
      <c r="S270" s="69">
        <v>40689.749224537038</v>
      </c>
      <c r="T270" s="70">
        <f t="shared" si="53"/>
        <v>40689.749224537038</v>
      </c>
      <c r="U270" s="4" t="str">
        <f t="shared" si="54"/>
        <v>May-11</v>
      </c>
      <c r="V270" s="4" t="str">
        <f t="shared" si="55"/>
        <v>2011</v>
      </c>
      <c r="W270" s="12" t="s">
        <v>25</v>
      </c>
      <c r="X270" s="12" t="s">
        <v>65</v>
      </c>
      <c r="Y270" s="12" t="s">
        <v>64</v>
      </c>
      <c r="Z270" s="12" t="s">
        <v>79</v>
      </c>
      <c r="AA270" s="12" t="s">
        <v>78</v>
      </c>
      <c r="AB270" s="12" t="s">
        <v>77</v>
      </c>
      <c r="AC270" s="12"/>
      <c r="AD270" s="68" t="s">
        <v>340</v>
      </c>
      <c r="AE270" s="68" t="s">
        <v>223</v>
      </c>
      <c r="AF270" s="68" t="s">
        <v>42</v>
      </c>
      <c r="AG270" s="68">
        <v>232</v>
      </c>
      <c r="AH270" s="68">
        <v>4123561</v>
      </c>
      <c r="AI270" s="68" t="s">
        <v>211</v>
      </c>
      <c r="AJ270" s="68">
        <f t="shared" si="56"/>
        <v>1</v>
      </c>
      <c r="AK270" s="100">
        <f t="shared" si="57"/>
        <v>0.4142939814814815</v>
      </c>
      <c r="AL270" s="101" t="e">
        <f>VLOOKUP(AG270,#REF!,2,FALSE)</f>
        <v>#REF!</v>
      </c>
      <c r="AM270" s="101" t="e">
        <f>VLOOKUP(AG270,#REF!,3,FALSE)</f>
        <v>#REF!</v>
      </c>
      <c r="AN270" s="100" t="e">
        <f t="shared" ca="1" si="58"/>
        <v>#REF!</v>
      </c>
      <c r="AO270" s="100" t="e">
        <f t="shared" ca="1" si="59"/>
        <v>#REF!</v>
      </c>
      <c r="AP270" s="68" t="e">
        <f t="shared" ca="1" si="61"/>
        <v>#REF!</v>
      </c>
      <c r="AQ270" s="36" t="e">
        <f>VLOOKUP(U270,#REF!,3,FALSE)</f>
        <v>#REF!</v>
      </c>
      <c r="AR270" s="68" t="e">
        <f t="shared" ca="1" si="60"/>
        <v>#REF!</v>
      </c>
      <c r="AS270" s="6" t="e">
        <f>VLOOKUP(V270,#REF!,3)</f>
        <v>#REF!</v>
      </c>
      <c r="AT270" s="6" t="e">
        <f>VLOOKUP(U270,#REF!,2)</f>
        <v>#REF!</v>
      </c>
      <c r="AU270" s="6" t="e">
        <f>VLOOKUP(V270,#REF!,2)</f>
        <v>#REF!</v>
      </c>
      <c r="AV270" s="6" t="e">
        <f t="shared" si="62"/>
        <v>#REF!</v>
      </c>
      <c r="AW270" s="6" t="e">
        <f t="shared" si="63"/>
        <v>#REF!</v>
      </c>
      <c r="AX270" s="6" t="e">
        <f>VLOOKUP(U270,#REF!,4)</f>
        <v>#REF!</v>
      </c>
      <c r="AY270" s="6" t="e">
        <f>VLOOKUP(V270,#REF!,4)</f>
        <v>#REF!</v>
      </c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</row>
    <row r="271" spans="1:155" s="6" customFormat="1">
      <c r="A271" s="53" t="s">
        <v>19</v>
      </c>
      <c r="B271" s="14" t="s">
        <v>539</v>
      </c>
      <c r="C271" s="97">
        <v>1</v>
      </c>
      <c r="D271" s="97" t="s">
        <v>535</v>
      </c>
      <c r="E271" s="57"/>
      <c r="F271" s="57"/>
      <c r="G271" s="57"/>
      <c r="H271" s="57"/>
      <c r="I271" s="57"/>
      <c r="J271" s="57"/>
      <c r="K271" s="57"/>
      <c r="L271" s="57"/>
      <c r="M271" s="57" t="str">
        <f t="shared" si="52"/>
        <v/>
      </c>
      <c r="N271" s="71">
        <v>38</v>
      </c>
      <c r="O271" s="46" t="s">
        <v>80</v>
      </c>
      <c r="P271" s="57">
        <v>3960.74</v>
      </c>
      <c r="Q271" s="57">
        <v>35.163443000000001</v>
      </c>
      <c r="R271" s="57">
        <v>-122.935017</v>
      </c>
      <c r="S271" s="66">
        <v>40864.863032407404</v>
      </c>
      <c r="T271" s="67">
        <f t="shared" si="53"/>
        <v>40864.863032407404</v>
      </c>
      <c r="U271" s="6" t="str">
        <f t="shared" si="54"/>
        <v>Nov-11</v>
      </c>
      <c r="V271" s="6" t="str">
        <f t="shared" si="55"/>
        <v>2011</v>
      </c>
      <c r="W271" s="10" t="s">
        <v>25</v>
      </c>
      <c r="X271" s="10" t="s">
        <v>27</v>
      </c>
      <c r="Y271" s="10" t="s">
        <v>22</v>
      </c>
      <c r="Z271" s="10" t="s">
        <v>44</v>
      </c>
      <c r="AA271" s="10" t="s">
        <v>48</v>
      </c>
      <c r="AB271" s="10" t="s">
        <v>49</v>
      </c>
      <c r="AC271" s="10" t="s">
        <v>80</v>
      </c>
      <c r="AD271" s="57" t="s">
        <v>393</v>
      </c>
      <c r="AE271" s="57" t="s">
        <v>222</v>
      </c>
      <c r="AF271" s="57" t="s">
        <v>42</v>
      </c>
      <c r="AG271" s="57">
        <v>321</v>
      </c>
      <c r="AH271" s="57">
        <v>3751933</v>
      </c>
      <c r="AI271" s="57" t="s">
        <v>211</v>
      </c>
      <c r="AJ271" s="57">
        <f t="shared" si="56"/>
        <v>0</v>
      </c>
      <c r="AK271" s="89">
        <f t="shared" si="57"/>
        <v>0.22885416666666666</v>
      </c>
      <c r="AL271" s="90" t="e">
        <f>VLOOKUP(AG271,#REF!,2,FALSE)</f>
        <v>#REF!</v>
      </c>
      <c r="AM271" s="90" t="e">
        <f>VLOOKUP(AG271,#REF!,3,FALSE)</f>
        <v>#REF!</v>
      </c>
      <c r="AN271" s="89" t="e">
        <f t="shared" ca="1" si="58"/>
        <v>#REF!</v>
      </c>
      <c r="AO271" s="89" t="e">
        <f t="shared" ca="1" si="59"/>
        <v>#REF!</v>
      </c>
      <c r="AP271" s="57" t="e">
        <f t="shared" ca="1" si="61"/>
        <v>#REF!</v>
      </c>
      <c r="AQ271" s="32" t="e">
        <f>VLOOKUP(U271,#REF!,3,FALSE)</f>
        <v>#REF!</v>
      </c>
      <c r="AR271" s="57" t="e">
        <f t="shared" ca="1" si="60"/>
        <v>#REF!</v>
      </c>
      <c r="AS271" s="6" t="e">
        <f>VLOOKUP(V271,#REF!,3)</f>
        <v>#REF!</v>
      </c>
      <c r="AT271" s="6" t="e">
        <f>VLOOKUP(U271,#REF!,2)</f>
        <v>#REF!</v>
      </c>
      <c r="AU271" s="6" t="e">
        <f>VLOOKUP(V271,#REF!,2)</f>
        <v>#REF!</v>
      </c>
      <c r="AV271" s="6" t="str">
        <f t="shared" si="62"/>
        <v/>
      </c>
      <c r="AW271" s="6" t="str">
        <f t="shared" si="63"/>
        <v/>
      </c>
      <c r="AX271" s="6" t="e">
        <f>VLOOKUP(U271,#REF!,4)</f>
        <v>#REF!</v>
      </c>
      <c r="AY271" s="6" t="e">
        <f>VLOOKUP(V271,#REF!,4)</f>
        <v>#REF!</v>
      </c>
    </row>
    <row r="272" spans="1:155" s="6" customFormat="1">
      <c r="A272" s="53" t="s">
        <v>19</v>
      </c>
      <c r="B272" s="14" t="s">
        <v>539</v>
      </c>
      <c r="C272" s="97">
        <v>1</v>
      </c>
      <c r="D272" s="97" t="s">
        <v>535</v>
      </c>
      <c r="E272" s="57"/>
      <c r="F272" s="57"/>
      <c r="G272" s="57"/>
      <c r="H272" s="57"/>
      <c r="I272" s="57"/>
      <c r="J272" s="57"/>
      <c r="K272" s="57"/>
      <c r="L272" s="57"/>
      <c r="M272" s="57" t="str">
        <f t="shared" si="52"/>
        <v/>
      </c>
      <c r="N272" s="71">
        <v>38</v>
      </c>
      <c r="O272" s="46" t="s">
        <v>81</v>
      </c>
      <c r="P272" s="57">
        <v>3960.74</v>
      </c>
      <c r="Q272" s="57">
        <v>35.163443000000001</v>
      </c>
      <c r="R272" s="57">
        <v>-122.935017</v>
      </c>
      <c r="S272" s="66">
        <v>40864.863032407404</v>
      </c>
      <c r="T272" s="67">
        <f t="shared" si="53"/>
        <v>40864.863032407404</v>
      </c>
      <c r="U272" s="6" t="str">
        <f t="shared" si="54"/>
        <v>Nov-11</v>
      </c>
      <c r="V272" s="6" t="str">
        <f t="shared" si="55"/>
        <v>2011</v>
      </c>
      <c r="W272" s="10" t="s">
        <v>25</v>
      </c>
      <c r="X272" s="10" t="s">
        <v>33</v>
      </c>
      <c r="Y272" s="10" t="s">
        <v>35</v>
      </c>
      <c r="Z272" s="10" t="s">
        <v>53</v>
      </c>
      <c r="AA272" s="10" t="s">
        <v>82</v>
      </c>
      <c r="AB272" s="10" t="s">
        <v>83</v>
      </c>
      <c r="AC272" s="10" t="s">
        <v>81</v>
      </c>
      <c r="AD272" s="57" t="s">
        <v>393</v>
      </c>
      <c r="AE272" s="57" t="s">
        <v>222</v>
      </c>
      <c r="AF272" s="57" t="s">
        <v>42</v>
      </c>
      <c r="AG272" s="57">
        <v>321</v>
      </c>
      <c r="AH272" s="57">
        <v>4128787</v>
      </c>
      <c r="AI272" s="57" t="s">
        <v>211</v>
      </c>
      <c r="AJ272" s="57">
        <f t="shared" si="56"/>
        <v>0</v>
      </c>
      <c r="AK272" s="89">
        <f t="shared" si="57"/>
        <v>0.22885416666666666</v>
      </c>
      <c r="AL272" s="90" t="e">
        <f>VLOOKUP(AG272,#REF!,2,FALSE)</f>
        <v>#REF!</v>
      </c>
      <c r="AM272" s="90" t="e">
        <f>VLOOKUP(AG272,#REF!,3,FALSE)</f>
        <v>#REF!</v>
      </c>
      <c r="AN272" s="89" t="e">
        <f t="shared" ca="1" si="58"/>
        <v>#REF!</v>
      </c>
      <c r="AO272" s="89" t="e">
        <f t="shared" ca="1" si="59"/>
        <v>#REF!</v>
      </c>
      <c r="AP272" s="57" t="e">
        <f t="shared" ca="1" si="61"/>
        <v>#REF!</v>
      </c>
      <c r="AQ272" s="32" t="e">
        <f>VLOOKUP(U272,#REF!,3,FALSE)</f>
        <v>#REF!</v>
      </c>
      <c r="AR272" s="57" t="e">
        <f t="shared" ca="1" si="60"/>
        <v>#REF!</v>
      </c>
      <c r="AS272" s="6" t="e">
        <f>VLOOKUP(V272,#REF!,3)</f>
        <v>#REF!</v>
      </c>
      <c r="AT272" s="6" t="e">
        <f>VLOOKUP(U272,#REF!,2)</f>
        <v>#REF!</v>
      </c>
      <c r="AU272" s="6" t="e">
        <f>VLOOKUP(V272,#REF!,2)</f>
        <v>#REF!</v>
      </c>
      <c r="AV272" s="6" t="str">
        <f t="shared" si="62"/>
        <v/>
      </c>
      <c r="AW272" s="6" t="str">
        <f t="shared" si="63"/>
        <v/>
      </c>
      <c r="AX272" s="6" t="e">
        <f>VLOOKUP(U272,#REF!,4)</f>
        <v>#REF!</v>
      </c>
      <c r="AY272" s="6" t="e">
        <f>VLOOKUP(V272,#REF!,4)</f>
        <v>#REF!</v>
      </c>
    </row>
    <row r="273" spans="1:155" s="6" customFormat="1">
      <c r="A273" s="53" t="s">
        <v>41</v>
      </c>
      <c r="B273" s="14" t="s">
        <v>539</v>
      </c>
      <c r="C273" s="97">
        <v>1</v>
      </c>
      <c r="D273" s="97" t="s">
        <v>535</v>
      </c>
      <c r="E273" s="57"/>
      <c r="F273" s="57"/>
      <c r="G273" s="57"/>
      <c r="H273" s="57"/>
      <c r="I273" s="57"/>
      <c r="J273" s="57"/>
      <c r="K273" s="57"/>
      <c r="L273" s="57"/>
      <c r="M273" s="57" t="str">
        <f t="shared" si="52"/>
        <v/>
      </c>
      <c r="N273" s="71">
        <v>38</v>
      </c>
      <c r="O273" s="46" t="s">
        <v>116</v>
      </c>
      <c r="P273" s="57">
        <v>3960.74</v>
      </c>
      <c r="Q273" s="57">
        <v>35.163443000000001</v>
      </c>
      <c r="R273" s="57">
        <v>-122.935017</v>
      </c>
      <c r="S273" s="66">
        <v>40864.863032407404</v>
      </c>
      <c r="T273" s="67">
        <f t="shared" si="53"/>
        <v>40864.863032407404</v>
      </c>
      <c r="U273" s="6" t="str">
        <f t="shared" si="54"/>
        <v>Nov-11</v>
      </c>
      <c r="V273" s="6" t="str">
        <f t="shared" si="55"/>
        <v>2011</v>
      </c>
      <c r="W273" s="10" t="s">
        <v>25</v>
      </c>
      <c r="X273" s="10" t="s">
        <v>116</v>
      </c>
      <c r="Y273" s="10"/>
      <c r="Z273" s="10"/>
      <c r="AA273" s="10"/>
      <c r="AB273" s="10"/>
      <c r="AC273" s="10"/>
      <c r="AD273" s="57" t="s">
        <v>393</v>
      </c>
      <c r="AE273" s="57" t="s">
        <v>222</v>
      </c>
      <c r="AF273" s="57" t="s">
        <v>42</v>
      </c>
      <c r="AG273" s="57">
        <v>321</v>
      </c>
      <c r="AH273" s="57">
        <v>4128786</v>
      </c>
      <c r="AI273" s="57" t="s">
        <v>211</v>
      </c>
      <c r="AJ273" s="57">
        <f t="shared" si="56"/>
        <v>0</v>
      </c>
      <c r="AK273" s="89">
        <f t="shared" si="57"/>
        <v>0.22885416666666666</v>
      </c>
      <c r="AL273" s="90" t="e">
        <f>VLOOKUP(AG273,#REF!,2,FALSE)</f>
        <v>#REF!</v>
      </c>
      <c r="AM273" s="90" t="e">
        <f>VLOOKUP(AG273,#REF!,3,FALSE)</f>
        <v>#REF!</v>
      </c>
      <c r="AN273" s="89" t="e">
        <f t="shared" ca="1" si="58"/>
        <v>#REF!</v>
      </c>
      <c r="AO273" s="89" t="e">
        <f t="shared" ca="1" si="59"/>
        <v>#REF!</v>
      </c>
      <c r="AP273" s="57" t="e">
        <f t="shared" ca="1" si="61"/>
        <v>#REF!</v>
      </c>
      <c r="AQ273" s="32" t="e">
        <f>VLOOKUP(U273,#REF!,3,FALSE)</f>
        <v>#REF!</v>
      </c>
      <c r="AR273" s="57" t="e">
        <f t="shared" ca="1" si="60"/>
        <v>#REF!</v>
      </c>
      <c r="AS273" s="6" t="e">
        <f>VLOOKUP(V273,#REF!,3)</f>
        <v>#REF!</v>
      </c>
      <c r="AT273" s="6" t="e">
        <f>VLOOKUP(U273,#REF!,2)</f>
        <v>#REF!</v>
      </c>
      <c r="AU273" s="6" t="e">
        <f>VLOOKUP(V273,#REF!,2)</f>
        <v>#REF!</v>
      </c>
      <c r="AV273" s="6" t="str">
        <f t="shared" si="62"/>
        <v/>
      </c>
      <c r="AW273" s="6" t="str">
        <f t="shared" si="63"/>
        <v/>
      </c>
      <c r="AX273" s="6" t="e">
        <f>VLOOKUP(U273,#REF!,4)</f>
        <v>#REF!</v>
      </c>
      <c r="AY273" s="6" t="e">
        <f>VLOOKUP(V273,#REF!,4)</f>
        <v>#REF!</v>
      </c>
    </row>
    <row r="274" spans="1:155" s="6" customFormat="1">
      <c r="A274" s="53" t="s">
        <v>121</v>
      </c>
      <c r="B274" s="14" t="s">
        <v>539</v>
      </c>
      <c r="C274" s="97">
        <v>1</v>
      </c>
      <c r="D274" s="97" t="s">
        <v>535</v>
      </c>
      <c r="E274" s="57"/>
      <c r="F274" s="57"/>
      <c r="G274" s="57"/>
      <c r="H274" s="57"/>
      <c r="I274" s="57"/>
      <c r="J274" s="57"/>
      <c r="K274" s="57"/>
      <c r="L274" s="57"/>
      <c r="M274" s="57" t="str">
        <f t="shared" si="52"/>
        <v/>
      </c>
      <c r="N274" s="71">
        <v>38</v>
      </c>
      <c r="O274" s="46" t="s">
        <v>43</v>
      </c>
      <c r="P274" s="57">
        <v>3960.74</v>
      </c>
      <c r="Q274" s="57">
        <v>35.163443000000001</v>
      </c>
      <c r="R274" s="57">
        <v>-122.935017</v>
      </c>
      <c r="S274" s="66">
        <v>40864.863032407404</v>
      </c>
      <c r="T274" s="67">
        <f t="shared" si="53"/>
        <v>40864.863032407404</v>
      </c>
      <c r="U274" s="6" t="str">
        <f t="shared" si="54"/>
        <v>Nov-11</v>
      </c>
      <c r="V274" s="6" t="str">
        <f t="shared" si="55"/>
        <v>2011</v>
      </c>
      <c r="W274" s="10" t="s">
        <v>25</v>
      </c>
      <c r="X274" s="10" t="s">
        <v>27</v>
      </c>
      <c r="Y274" s="10" t="s">
        <v>22</v>
      </c>
      <c r="Z274" s="10" t="s">
        <v>44</v>
      </c>
      <c r="AA274" s="10" t="s">
        <v>43</v>
      </c>
      <c r="AB274" s="10"/>
      <c r="AC274" s="10"/>
      <c r="AD274" s="57" t="s">
        <v>393</v>
      </c>
      <c r="AE274" s="57" t="s">
        <v>222</v>
      </c>
      <c r="AF274" s="57" t="s">
        <v>42</v>
      </c>
      <c r="AG274" s="57">
        <v>321</v>
      </c>
      <c r="AH274" s="57">
        <v>3751935</v>
      </c>
      <c r="AI274" s="57" t="s">
        <v>211</v>
      </c>
      <c r="AJ274" s="57">
        <f t="shared" si="56"/>
        <v>0</v>
      </c>
      <c r="AK274" s="89">
        <f t="shared" si="57"/>
        <v>0.22885416666666666</v>
      </c>
      <c r="AL274" s="90" t="e">
        <f>VLOOKUP(AG274,#REF!,2,FALSE)</f>
        <v>#REF!</v>
      </c>
      <c r="AM274" s="90" t="e">
        <f>VLOOKUP(AG274,#REF!,3,FALSE)</f>
        <v>#REF!</v>
      </c>
      <c r="AN274" s="89" t="e">
        <f t="shared" ca="1" si="58"/>
        <v>#REF!</v>
      </c>
      <c r="AO274" s="89" t="e">
        <f t="shared" ca="1" si="59"/>
        <v>#REF!</v>
      </c>
      <c r="AP274" s="57" t="e">
        <f t="shared" ca="1" si="61"/>
        <v>#REF!</v>
      </c>
      <c r="AQ274" s="32" t="e">
        <f>VLOOKUP(U274,#REF!,3,FALSE)</f>
        <v>#REF!</v>
      </c>
      <c r="AR274" s="57" t="e">
        <f t="shared" ca="1" si="60"/>
        <v>#REF!</v>
      </c>
      <c r="AS274" s="6" t="e">
        <f>VLOOKUP(V274,#REF!,3)</f>
        <v>#REF!</v>
      </c>
      <c r="AT274" s="6" t="e">
        <f>VLOOKUP(U274,#REF!,2)</f>
        <v>#REF!</v>
      </c>
      <c r="AU274" s="6" t="e">
        <f>VLOOKUP(V274,#REF!,2)</f>
        <v>#REF!</v>
      </c>
      <c r="AV274" s="6" t="str">
        <f t="shared" si="62"/>
        <v/>
      </c>
      <c r="AW274" s="6" t="str">
        <f t="shared" si="63"/>
        <v/>
      </c>
      <c r="AX274" s="6" t="e">
        <f>VLOOKUP(U274,#REF!,4)</f>
        <v>#REF!</v>
      </c>
      <c r="AY274" s="6" t="e">
        <f>VLOOKUP(V274,#REF!,4)</f>
        <v>#REF!</v>
      </c>
    </row>
    <row r="275" spans="1:155" s="6" customFormat="1">
      <c r="A275" s="53" t="s">
        <v>19</v>
      </c>
      <c r="B275" s="14" t="s">
        <v>539</v>
      </c>
      <c r="C275" s="97">
        <v>1</v>
      </c>
      <c r="D275" s="97" t="s">
        <v>535</v>
      </c>
      <c r="E275" s="57"/>
      <c r="F275" s="57"/>
      <c r="G275" s="57"/>
      <c r="H275" s="57"/>
      <c r="I275" s="57"/>
      <c r="J275" s="57"/>
      <c r="K275" s="57"/>
      <c r="L275" s="57"/>
      <c r="M275" s="57" t="str">
        <f t="shared" si="52"/>
        <v/>
      </c>
      <c r="N275" s="71">
        <v>38</v>
      </c>
      <c r="O275" s="46" t="s">
        <v>92</v>
      </c>
      <c r="P275" s="57">
        <v>3960.74</v>
      </c>
      <c r="Q275" s="57">
        <v>35.163443000000001</v>
      </c>
      <c r="R275" s="57">
        <v>-122.935017</v>
      </c>
      <c r="S275" s="66">
        <v>40864.863032407404</v>
      </c>
      <c r="T275" s="67">
        <f t="shared" si="53"/>
        <v>40864.863032407404</v>
      </c>
      <c r="U275" s="6" t="str">
        <f t="shared" si="54"/>
        <v>Nov-11</v>
      </c>
      <c r="V275" s="6" t="str">
        <f t="shared" si="55"/>
        <v>2011</v>
      </c>
      <c r="W275" s="10" t="s">
        <v>25</v>
      </c>
      <c r="X275" s="10" t="s">
        <v>32</v>
      </c>
      <c r="Y275" s="10" t="s">
        <v>93</v>
      </c>
      <c r="Z275" s="10" t="s">
        <v>96</v>
      </c>
      <c r="AA275" s="10" t="s">
        <v>94</v>
      </c>
      <c r="AB275" s="10" t="s">
        <v>95</v>
      </c>
      <c r="AC275" s="10" t="s">
        <v>92</v>
      </c>
      <c r="AD275" s="57" t="s">
        <v>393</v>
      </c>
      <c r="AE275" s="57" t="s">
        <v>222</v>
      </c>
      <c r="AF275" s="57" t="s">
        <v>42</v>
      </c>
      <c r="AG275" s="57">
        <v>321</v>
      </c>
      <c r="AH275" s="57">
        <v>4128788</v>
      </c>
      <c r="AI275" s="57" t="s">
        <v>211</v>
      </c>
      <c r="AJ275" s="57">
        <f t="shared" si="56"/>
        <v>0</v>
      </c>
      <c r="AK275" s="89">
        <f t="shared" si="57"/>
        <v>0.22885416666666666</v>
      </c>
      <c r="AL275" s="90" t="e">
        <f>VLOOKUP(AG275,#REF!,2,FALSE)</f>
        <v>#REF!</v>
      </c>
      <c r="AM275" s="90" t="e">
        <f>VLOOKUP(AG275,#REF!,3,FALSE)</f>
        <v>#REF!</v>
      </c>
      <c r="AN275" s="89" t="e">
        <f t="shared" ca="1" si="58"/>
        <v>#REF!</v>
      </c>
      <c r="AO275" s="89" t="e">
        <f t="shared" ca="1" si="59"/>
        <v>#REF!</v>
      </c>
      <c r="AP275" s="57" t="e">
        <f t="shared" ca="1" si="61"/>
        <v>#REF!</v>
      </c>
      <c r="AQ275" s="32" t="e">
        <f>VLOOKUP(U275,#REF!,3,FALSE)</f>
        <v>#REF!</v>
      </c>
      <c r="AR275" s="57" t="e">
        <f t="shared" ca="1" si="60"/>
        <v>#REF!</v>
      </c>
      <c r="AS275" s="6" t="e">
        <f>VLOOKUP(V275,#REF!,3)</f>
        <v>#REF!</v>
      </c>
      <c r="AT275" s="6" t="e">
        <f>VLOOKUP(U275,#REF!,2)</f>
        <v>#REF!</v>
      </c>
      <c r="AU275" s="6" t="e">
        <f>VLOOKUP(V275,#REF!,2)</f>
        <v>#REF!</v>
      </c>
      <c r="AV275" s="6" t="str">
        <f t="shared" si="62"/>
        <v/>
      </c>
      <c r="AW275" s="6" t="str">
        <f t="shared" si="63"/>
        <v/>
      </c>
      <c r="AX275" s="6" t="e">
        <f>VLOOKUP(U275,#REF!,4)</f>
        <v>#REF!</v>
      </c>
      <c r="AY275" s="6" t="e">
        <f>VLOOKUP(V275,#REF!,4)</f>
        <v>#REF!</v>
      </c>
    </row>
    <row r="276" spans="1:155" s="6" customFormat="1">
      <c r="A276" s="53" t="s">
        <v>235</v>
      </c>
      <c r="B276" s="14" t="s">
        <v>541</v>
      </c>
      <c r="C276" s="97">
        <v>4</v>
      </c>
      <c r="D276" s="107" t="s">
        <v>543</v>
      </c>
      <c r="E276" s="57"/>
      <c r="F276" s="57"/>
      <c r="G276" s="57"/>
      <c r="H276" s="57"/>
      <c r="I276" s="57"/>
      <c r="J276" s="57"/>
      <c r="K276" s="57"/>
      <c r="L276" s="57"/>
      <c r="M276" s="57" t="str">
        <f t="shared" si="52"/>
        <v/>
      </c>
      <c r="N276" s="71">
        <v>38</v>
      </c>
      <c r="O276" s="46" t="s">
        <v>73</v>
      </c>
      <c r="P276" s="57">
        <v>3960.74</v>
      </c>
      <c r="Q276" s="57">
        <v>35.163443000000001</v>
      </c>
      <c r="R276" s="57">
        <v>-122.935017</v>
      </c>
      <c r="S276" s="66">
        <v>40864.863032407404</v>
      </c>
      <c r="T276" s="67">
        <f t="shared" si="53"/>
        <v>40864.863032407404</v>
      </c>
      <c r="U276" s="6" t="str">
        <f t="shared" si="54"/>
        <v>Nov-11</v>
      </c>
      <c r="V276" s="6" t="str">
        <f t="shared" si="55"/>
        <v>2011</v>
      </c>
      <c r="W276" s="10" t="s">
        <v>25</v>
      </c>
      <c r="X276" s="10" t="s">
        <v>27</v>
      </c>
      <c r="Y276" s="10" t="s">
        <v>74</v>
      </c>
      <c r="Z276" s="10" t="s">
        <v>76</v>
      </c>
      <c r="AA276" s="10" t="s">
        <v>75</v>
      </c>
      <c r="AB276" s="10"/>
      <c r="AC276" s="10" t="s">
        <v>73</v>
      </c>
      <c r="AD276" s="57" t="s">
        <v>393</v>
      </c>
      <c r="AE276" s="57" t="s">
        <v>222</v>
      </c>
      <c r="AF276" s="57" t="s">
        <v>42</v>
      </c>
      <c r="AG276" s="57">
        <v>321</v>
      </c>
      <c r="AH276" s="57">
        <v>4130045</v>
      </c>
      <c r="AI276" s="57" t="s">
        <v>211</v>
      </c>
      <c r="AJ276" s="57">
        <f t="shared" si="56"/>
        <v>0</v>
      </c>
      <c r="AK276" s="89">
        <f t="shared" si="57"/>
        <v>0.22885416666666666</v>
      </c>
      <c r="AL276" s="90" t="e">
        <f>VLOOKUP(AG276,#REF!,2,FALSE)</f>
        <v>#REF!</v>
      </c>
      <c r="AM276" s="90" t="e">
        <f>VLOOKUP(AG276,#REF!,3,FALSE)</f>
        <v>#REF!</v>
      </c>
      <c r="AN276" s="89" t="e">
        <f t="shared" ca="1" si="58"/>
        <v>#REF!</v>
      </c>
      <c r="AO276" s="89" t="e">
        <f t="shared" ca="1" si="59"/>
        <v>#REF!</v>
      </c>
      <c r="AP276" s="57" t="e">
        <f t="shared" ca="1" si="61"/>
        <v>#REF!</v>
      </c>
      <c r="AQ276" s="32" t="e">
        <f>VLOOKUP(U276,#REF!,3,FALSE)</f>
        <v>#REF!</v>
      </c>
      <c r="AR276" s="57" t="e">
        <f t="shared" ca="1" si="60"/>
        <v>#REF!</v>
      </c>
      <c r="AS276" s="6" t="e">
        <f>VLOOKUP(V276,#REF!,3)</f>
        <v>#REF!</v>
      </c>
      <c r="AT276" s="6" t="e">
        <f>VLOOKUP(U276,#REF!,2)</f>
        <v>#REF!</v>
      </c>
      <c r="AU276" s="6" t="e">
        <f>VLOOKUP(V276,#REF!,2)</f>
        <v>#REF!</v>
      </c>
      <c r="AV276" s="6" t="str">
        <f t="shared" si="62"/>
        <v/>
      </c>
      <c r="AW276" s="6" t="str">
        <f t="shared" si="63"/>
        <v/>
      </c>
      <c r="AX276" s="6" t="e">
        <f>VLOOKUP(U276,#REF!,4)</f>
        <v>#REF!</v>
      </c>
      <c r="AY276" s="6" t="e">
        <f>VLOOKUP(V276,#REF!,4)</f>
        <v>#REF!</v>
      </c>
    </row>
    <row r="277" spans="1:155" s="30" customFormat="1">
      <c r="A277" s="54" t="s">
        <v>394</v>
      </c>
      <c r="B277" s="98"/>
      <c r="C277" s="99">
        <v>1</v>
      </c>
      <c r="D277" s="99"/>
      <c r="E277" s="68" t="s">
        <v>531</v>
      </c>
      <c r="F277" s="68" t="s">
        <v>534</v>
      </c>
      <c r="G277" s="68" t="s">
        <v>534</v>
      </c>
      <c r="H277" s="68">
        <v>0</v>
      </c>
      <c r="I277" s="68" t="s">
        <v>532</v>
      </c>
      <c r="J277" s="68" t="s">
        <v>531</v>
      </c>
      <c r="K277" s="68">
        <v>4</v>
      </c>
      <c r="L277" s="68">
        <v>0.15681618041383052</v>
      </c>
      <c r="M277" s="68">
        <f t="shared" si="52"/>
        <v>0.4794137046209867</v>
      </c>
      <c r="N277" s="68">
        <v>38</v>
      </c>
      <c r="O277" s="47" t="s">
        <v>77</v>
      </c>
      <c r="P277" s="68">
        <v>3960.74</v>
      </c>
      <c r="Q277" s="68">
        <v>35.163443000000001</v>
      </c>
      <c r="R277" s="68">
        <v>-122.935017</v>
      </c>
      <c r="S277" s="69">
        <v>40864.863032407404</v>
      </c>
      <c r="T277" s="70">
        <f t="shared" si="53"/>
        <v>40864.863032407404</v>
      </c>
      <c r="U277" s="4" t="str">
        <f t="shared" si="54"/>
        <v>Nov-11</v>
      </c>
      <c r="V277" s="4" t="str">
        <f t="shared" si="55"/>
        <v>2011</v>
      </c>
      <c r="W277" s="12" t="s">
        <v>25</v>
      </c>
      <c r="X277" s="12" t="s">
        <v>65</v>
      </c>
      <c r="Y277" s="12" t="s">
        <v>64</v>
      </c>
      <c r="Z277" s="12" t="s">
        <v>79</v>
      </c>
      <c r="AA277" s="12" t="s">
        <v>78</v>
      </c>
      <c r="AB277" s="12" t="s">
        <v>77</v>
      </c>
      <c r="AC277" s="12"/>
      <c r="AD277" s="68" t="s">
        <v>393</v>
      </c>
      <c r="AE277" s="68" t="s">
        <v>222</v>
      </c>
      <c r="AF277" s="68" t="s">
        <v>42</v>
      </c>
      <c r="AG277" s="68">
        <v>321</v>
      </c>
      <c r="AH277" s="68">
        <v>4120628</v>
      </c>
      <c r="AI277" s="68" t="s">
        <v>211</v>
      </c>
      <c r="AJ277" s="68">
        <f t="shared" si="56"/>
        <v>1</v>
      </c>
      <c r="AK277" s="100">
        <f t="shared" si="57"/>
        <v>0.22885416666666666</v>
      </c>
      <c r="AL277" s="101" t="e">
        <f>VLOOKUP(AG277,#REF!,2,FALSE)</f>
        <v>#REF!</v>
      </c>
      <c r="AM277" s="101" t="e">
        <f>VLOOKUP(AG277,#REF!,3,FALSE)</f>
        <v>#REF!</v>
      </c>
      <c r="AN277" s="100" t="e">
        <f t="shared" ca="1" si="58"/>
        <v>#REF!</v>
      </c>
      <c r="AO277" s="100" t="e">
        <f t="shared" ca="1" si="59"/>
        <v>#REF!</v>
      </c>
      <c r="AP277" s="68" t="e">
        <f t="shared" ca="1" si="61"/>
        <v>#REF!</v>
      </c>
      <c r="AQ277" s="36" t="e">
        <f>VLOOKUP(U277,#REF!,3,FALSE)</f>
        <v>#REF!</v>
      </c>
      <c r="AR277" s="68" t="e">
        <f t="shared" ca="1" si="60"/>
        <v>#REF!</v>
      </c>
      <c r="AS277" s="6" t="e">
        <f>VLOOKUP(V277,#REF!,3)</f>
        <v>#REF!</v>
      </c>
      <c r="AT277" s="6" t="e">
        <f>VLOOKUP(U277,#REF!,2)</f>
        <v>#REF!</v>
      </c>
      <c r="AU277" s="6" t="e">
        <f>VLOOKUP(V277,#REF!,2)</f>
        <v>#REF!</v>
      </c>
      <c r="AV277" s="6" t="e">
        <f t="shared" si="62"/>
        <v>#REF!</v>
      </c>
      <c r="AW277" s="6" t="e">
        <f t="shared" si="63"/>
        <v>#REF!</v>
      </c>
      <c r="AX277" s="6" t="e">
        <f>VLOOKUP(U277,#REF!,4)</f>
        <v>#REF!</v>
      </c>
      <c r="AY277" s="6" t="e">
        <f>VLOOKUP(V277,#REF!,4)</f>
        <v>#REF!</v>
      </c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</row>
    <row r="278" spans="1:155" s="34" customFormat="1">
      <c r="A278" s="53" t="s">
        <v>19</v>
      </c>
      <c r="B278" s="14" t="s">
        <v>539</v>
      </c>
      <c r="C278" s="97">
        <v>1</v>
      </c>
      <c r="D278" s="97" t="s">
        <v>535</v>
      </c>
      <c r="E278" s="57"/>
      <c r="F278" s="57"/>
      <c r="G278" s="57"/>
      <c r="H278" s="57"/>
      <c r="I278" s="57"/>
      <c r="J278" s="57"/>
      <c r="K278" s="57"/>
      <c r="L278" s="57"/>
      <c r="M278" s="57" t="str">
        <f t="shared" si="52"/>
        <v/>
      </c>
      <c r="N278" s="71">
        <v>38</v>
      </c>
      <c r="O278" s="46" t="s">
        <v>81</v>
      </c>
      <c r="P278" s="57">
        <v>3960.76</v>
      </c>
      <c r="Q278" s="57">
        <v>35.163448000000002</v>
      </c>
      <c r="R278" s="57">
        <v>-122.935019</v>
      </c>
      <c r="S278" s="66">
        <v>40864.863043981481</v>
      </c>
      <c r="T278" s="67">
        <f t="shared" si="53"/>
        <v>40864.863043981481</v>
      </c>
      <c r="U278" s="6" t="str">
        <f t="shared" si="54"/>
        <v>Nov-11</v>
      </c>
      <c r="V278" s="6" t="str">
        <f t="shared" si="55"/>
        <v>2011</v>
      </c>
      <c r="W278" s="10" t="s">
        <v>25</v>
      </c>
      <c r="X278" s="10" t="s">
        <v>33</v>
      </c>
      <c r="Y278" s="10" t="s">
        <v>35</v>
      </c>
      <c r="Z278" s="10" t="s">
        <v>53</v>
      </c>
      <c r="AA278" s="10" t="s">
        <v>82</v>
      </c>
      <c r="AB278" s="10" t="s">
        <v>83</v>
      </c>
      <c r="AC278" s="10" t="s">
        <v>81</v>
      </c>
      <c r="AD278" s="57" t="s">
        <v>391</v>
      </c>
      <c r="AE278" s="57" t="s">
        <v>222</v>
      </c>
      <c r="AF278" s="57" t="s">
        <v>42</v>
      </c>
      <c r="AG278" s="57">
        <v>321</v>
      </c>
      <c r="AH278" s="57">
        <v>3751937</v>
      </c>
      <c r="AI278" s="57" t="s">
        <v>211</v>
      </c>
      <c r="AJ278" s="57">
        <f t="shared" si="56"/>
        <v>0</v>
      </c>
      <c r="AK278" s="89">
        <f t="shared" si="57"/>
        <v>0.22886574074074073</v>
      </c>
      <c r="AL278" s="90" t="e">
        <f>VLOOKUP(AG278,#REF!,2,FALSE)</f>
        <v>#REF!</v>
      </c>
      <c r="AM278" s="90" t="e">
        <f>VLOOKUP(AG278,#REF!,3,FALSE)</f>
        <v>#REF!</v>
      </c>
      <c r="AN278" s="89" t="e">
        <f t="shared" ca="1" si="58"/>
        <v>#REF!</v>
      </c>
      <c r="AO278" s="89" t="e">
        <f t="shared" ca="1" si="59"/>
        <v>#REF!</v>
      </c>
      <c r="AP278" s="57" t="e">
        <f t="shared" ca="1" si="61"/>
        <v>#REF!</v>
      </c>
      <c r="AQ278" s="32" t="e">
        <f>VLOOKUP(U278,#REF!,3,FALSE)</f>
        <v>#REF!</v>
      </c>
      <c r="AR278" s="57" t="e">
        <f t="shared" ca="1" si="60"/>
        <v>#REF!</v>
      </c>
      <c r="AS278" s="6" t="e">
        <f>VLOOKUP(V278,#REF!,3)</f>
        <v>#REF!</v>
      </c>
      <c r="AT278" s="6" t="e">
        <f>VLOOKUP(U278,#REF!,2)</f>
        <v>#REF!</v>
      </c>
      <c r="AU278" s="6" t="e">
        <f>VLOOKUP(V278,#REF!,2)</f>
        <v>#REF!</v>
      </c>
      <c r="AV278" s="6" t="str">
        <f t="shared" si="62"/>
        <v/>
      </c>
      <c r="AW278" s="6" t="str">
        <f t="shared" si="63"/>
        <v/>
      </c>
      <c r="AX278" s="6" t="e">
        <f>VLOOKUP(U278,#REF!,4)</f>
        <v>#REF!</v>
      </c>
      <c r="AY278" s="6" t="e">
        <f>VLOOKUP(V278,#REF!,4)</f>
        <v>#REF!</v>
      </c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</row>
    <row r="279" spans="1:155" s="30" customFormat="1" ht="17.25" customHeight="1">
      <c r="A279" s="53" t="s">
        <v>19</v>
      </c>
      <c r="B279" s="14" t="s">
        <v>539</v>
      </c>
      <c r="C279" s="97">
        <v>1</v>
      </c>
      <c r="D279" s="97" t="s">
        <v>535</v>
      </c>
      <c r="E279" s="57"/>
      <c r="F279" s="57"/>
      <c r="G279" s="57"/>
      <c r="H279" s="57"/>
      <c r="I279" s="57"/>
      <c r="J279" s="57"/>
      <c r="K279" s="57"/>
      <c r="L279" s="57"/>
      <c r="M279" s="57" t="str">
        <f t="shared" si="52"/>
        <v/>
      </c>
      <c r="N279" s="71">
        <v>38</v>
      </c>
      <c r="O279" s="46" t="s">
        <v>73</v>
      </c>
      <c r="P279" s="57">
        <v>3960.76</v>
      </c>
      <c r="Q279" s="57">
        <v>35.163448000000002</v>
      </c>
      <c r="R279" s="57">
        <v>-122.935019</v>
      </c>
      <c r="S279" s="66">
        <v>40864.863043981481</v>
      </c>
      <c r="T279" s="67">
        <f t="shared" si="53"/>
        <v>40864.863043981481</v>
      </c>
      <c r="U279" s="6" t="str">
        <f t="shared" si="54"/>
        <v>Nov-11</v>
      </c>
      <c r="V279" s="6" t="str">
        <f t="shared" si="55"/>
        <v>2011</v>
      </c>
      <c r="W279" s="10" t="s">
        <v>25</v>
      </c>
      <c r="X279" s="10" t="s">
        <v>27</v>
      </c>
      <c r="Y279" s="10" t="s">
        <v>74</v>
      </c>
      <c r="Z279" s="10" t="s">
        <v>76</v>
      </c>
      <c r="AA279" s="10" t="s">
        <v>75</v>
      </c>
      <c r="AB279" s="10"/>
      <c r="AC279" s="10" t="s">
        <v>73</v>
      </c>
      <c r="AD279" s="57" t="s">
        <v>391</v>
      </c>
      <c r="AE279" s="57" t="s">
        <v>222</v>
      </c>
      <c r="AF279" s="57" t="s">
        <v>42</v>
      </c>
      <c r="AG279" s="57">
        <v>321</v>
      </c>
      <c r="AH279" s="57">
        <v>4128122</v>
      </c>
      <c r="AI279" s="57" t="s">
        <v>211</v>
      </c>
      <c r="AJ279" s="57">
        <f t="shared" si="56"/>
        <v>0</v>
      </c>
      <c r="AK279" s="89">
        <f t="shared" si="57"/>
        <v>0.22886574074074073</v>
      </c>
      <c r="AL279" s="90" t="e">
        <f>VLOOKUP(AG279,#REF!,2,FALSE)</f>
        <v>#REF!</v>
      </c>
      <c r="AM279" s="90" t="e">
        <f>VLOOKUP(AG279,#REF!,3,FALSE)</f>
        <v>#REF!</v>
      </c>
      <c r="AN279" s="89" t="e">
        <f t="shared" ca="1" si="58"/>
        <v>#REF!</v>
      </c>
      <c r="AO279" s="89" t="e">
        <f t="shared" ca="1" si="59"/>
        <v>#REF!</v>
      </c>
      <c r="AP279" s="57" t="e">
        <f t="shared" ca="1" si="61"/>
        <v>#REF!</v>
      </c>
      <c r="AQ279" s="32" t="e">
        <f>VLOOKUP(U279,#REF!,3,FALSE)</f>
        <v>#REF!</v>
      </c>
      <c r="AR279" s="57" t="e">
        <f t="shared" ca="1" si="60"/>
        <v>#REF!</v>
      </c>
      <c r="AS279" s="6" t="e">
        <f>VLOOKUP(V279,#REF!,3)</f>
        <v>#REF!</v>
      </c>
      <c r="AT279" s="6" t="e">
        <f>VLOOKUP(U279,#REF!,2)</f>
        <v>#REF!</v>
      </c>
      <c r="AU279" s="6" t="e">
        <f>VLOOKUP(V279,#REF!,2)</f>
        <v>#REF!</v>
      </c>
      <c r="AV279" s="6" t="str">
        <f t="shared" si="62"/>
        <v/>
      </c>
      <c r="AW279" s="6" t="str">
        <f t="shared" si="63"/>
        <v/>
      </c>
      <c r="AX279" s="6" t="e">
        <f>VLOOKUP(U279,#REF!,4)</f>
        <v>#REF!</v>
      </c>
      <c r="AY279" s="6" t="e">
        <f>VLOOKUP(V279,#REF!,4)</f>
        <v>#REF!</v>
      </c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</row>
    <row r="280" spans="1:155" s="30" customFormat="1" ht="16.5" customHeight="1">
      <c r="A280" s="53" t="s">
        <v>19</v>
      </c>
      <c r="B280" s="14" t="s">
        <v>539</v>
      </c>
      <c r="C280" s="97">
        <v>1</v>
      </c>
      <c r="D280" s="97" t="s">
        <v>535</v>
      </c>
      <c r="E280" s="57"/>
      <c r="F280" s="57"/>
      <c r="G280" s="57"/>
      <c r="H280" s="57"/>
      <c r="I280" s="57"/>
      <c r="J280" s="57"/>
      <c r="K280" s="57"/>
      <c r="L280" s="57"/>
      <c r="M280" s="57" t="str">
        <f t="shared" si="52"/>
        <v/>
      </c>
      <c r="N280" s="71">
        <v>38</v>
      </c>
      <c r="O280" s="46" t="s">
        <v>92</v>
      </c>
      <c r="P280" s="57">
        <v>3960.76</v>
      </c>
      <c r="Q280" s="57">
        <v>35.163448000000002</v>
      </c>
      <c r="R280" s="57">
        <v>-122.935019</v>
      </c>
      <c r="S280" s="66">
        <v>40864.863043981481</v>
      </c>
      <c r="T280" s="67">
        <f t="shared" si="53"/>
        <v>40864.863043981481</v>
      </c>
      <c r="U280" s="6" t="str">
        <f t="shared" si="54"/>
        <v>Nov-11</v>
      </c>
      <c r="V280" s="6" t="str">
        <f t="shared" si="55"/>
        <v>2011</v>
      </c>
      <c r="W280" s="10" t="s">
        <v>25</v>
      </c>
      <c r="X280" s="10" t="s">
        <v>32</v>
      </c>
      <c r="Y280" s="10" t="s">
        <v>93</v>
      </c>
      <c r="Z280" s="10" t="s">
        <v>96</v>
      </c>
      <c r="AA280" s="10" t="s">
        <v>94</v>
      </c>
      <c r="AB280" s="10" t="s">
        <v>95</v>
      </c>
      <c r="AC280" s="10" t="s">
        <v>92</v>
      </c>
      <c r="AD280" s="57" t="s">
        <v>391</v>
      </c>
      <c r="AE280" s="57" t="s">
        <v>222</v>
      </c>
      <c r="AF280" s="57" t="s">
        <v>42</v>
      </c>
      <c r="AG280" s="57">
        <v>321</v>
      </c>
      <c r="AH280" s="57">
        <v>3751938</v>
      </c>
      <c r="AI280" s="57" t="s">
        <v>211</v>
      </c>
      <c r="AJ280" s="57">
        <f t="shared" si="56"/>
        <v>0</v>
      </c>
      <c r="AK280" s="89">
        <f t="shared" si="57"/>
        <v>0.22886574074074073</v>
      </c>
      <c r="AL280" s="90" t="e">
        <f>VLOOKUP(AG280,#REF!,2,FALSE)</f>
        <v>#REF!</v>
      </c>
      <c r="AM280" s="90" t="e">
        <f>VLOOKUP(AG280,#REF!,3,FALSE)</f>
        <v>#REF!</v>
      </c>
      <c r="AN280" s="89" t="e">
        <f t="shared" ca="1" si="58"/>
        <v>#REF!</v>
      </c>
      <c r="AO280" s="89" t="e">
        <f t="shared" ca="1" si="59"/>
        <v>#REF!</v>
      </c>
      <c r="AP280" s="57" t="e">
        <f t="shared" ca="1" si="61"/>
        <v>#REF!</v>
      </c>
      <c r="AQ280" s="32" t="e">
        <f>VLOOKUP(U280,#REF!,3,FALSE)</f>
        <v>#REF!</v>
      </c>
      <c r="AR280" s="57" t="e">
        <f t="shared" ca="1" si="60"/>
        <v>#REF!</v>
      </c>
      <c r="AS280" s="6" t="e">
        <f>VLOOKUP(V280,#REF!,3)</f>
        <v>#REF!</v>
      </c>
      <c r="AT280" s="6" t="e">
        <f>VLOOKUP(U280,#REF!,2)</f>
        <v>#REF!</v>
      </c>
      <c r="AU280" s="6" t="e">
        <f>VLOOKUP(V280,#REF!,2)</f>
        <v>#REF!</v>
      </c>
      <c r="AV280" s="6" t="str">
        <f t="shared" si="62"/>
        <v/>
      </c>
      <c r="AW280" s="6" t="str">
        <f t="shared" si="63"/>
        <v/>
      </c>
      <c r="AX280" s="6" t="e">
        <f>VLOOKUP(U280,#REF!,4)</f>
        <v>#REF!</v>
      </c>
      <c r="AY280" s="6" t="e">
        <f>VLOOKUP(V280,#REF!,4)</f>
        <v>#REF!</v>
      </c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33"/>
      <c r="EW280" s="33"/>
      <c r="EX280" s="33"/>
      <c r="EY280" s="33"/>
    </row>
    <row r="281" spans="1:155" s="33" customFormat="1" ht="16.5" customHeight="1">
      <c r="A281" s="53" t="s">
        <v>141</v>
      </c>
      <c r="B281" s="14" t="s">
        <v>541</v>
      </c>
      <c r="C281" s="97">
        <v>3</v>
      </c>
      <c r="D281" s="107" t="s">
        <v>543</v>
      </c>
      <c r="E281" s="57"/>
      <c r="F281" s="57"/>
      <c r="G281" s="57"/>
      <c r="H281" s="57"/>
      <c r="I281" s="57"/>
      <c r="J281" s="57"/>
      <c r="K281" s="57"/>
      <c r="L281" s="57"/>
      <c r="M281" s="57" t="str">
        <f t="shared" si="52"/>
        <v/>
      </c>
      <c r="N281" s="71">
        <v>38</v>
      </c>
      <c r="O281" s="46" t="s">
        <v>73</v>
      </c>
      <c r="P281" s="57">
        <v>3960.76</v>
      </c>
      <c r="Q281" s="57">
        <v>35.163448000000002</v>
      </c>
      <c r="R281" s="57">
        <v>-122.935019</v>
      </c>
      <c r="S281" s="66">
        <v>40864.863043981481</v>
      </c>
      <c r="T281" s="67">
        <f t="shared" si="53"/>
        <v>40864.863043981481</v>
      </c>
      <c r="U281" s="6" t="str">
        <f t="shared" si="54"/>
        <v>Nov-11</v>
      </c>
      <c r="V281" s="6" t="str">
        <f t="shared" si="55"/>
        <v>2011</v>
      </c>
      <c r="W281" s="10" t="s">
        <v>25</v>
      </c>
      <c r="X281" s="10" t="s">
        <v>27</v>
      </c>
      <c r="Y281" s="10" t="s">
        <v>74</v>
      </c>
      <c r="Z281" s="10" t="s">
        <v>76</v>
      </c>
      <c r="AA281" s="10" t="s">
        <v>75</v>
      </c>
      <c r="AB281" s="10"/>
      <c r="AC281" s="10" t="s">
        <v>73</v>
      </c>
      <c r="AD281" s="57" t="s">
        <v>391</v>
      </c>
      <c r="AE281" s="57" t="s">
        <v>222</v>
      </c>
      <c r="AF281" s="57" t="s">
        <v>42</v>
      </c>
      <c r="AG281" s="57">
        <v>321</v>
      </c>
      <c r="AH281" s="57">
        <v>4130046</v>
      </c>
      <c r="AI281" s="57" t="s">
        <v>211</v>
      </c>
      <c r="AJ281" s="57">
        <f t="shared" si="56"/>
        <v>0</v>
      </c>
      <c r="AK281" s="89">
        <f t="shared" si="57"/>
        <v>0.22886574074074073</v>
      </c>
      <c r="AL281" s="90" t="e">
        <f>VLOOKUP(AG281,#REF!,2,FALSE)</f>
        <v>#REF!</v>
      </c>
      <c r="AM281" s="90" t="e">
        <f>VLOOKUP(AG281,#REF!,3,FALSE)</f>
        <v>#REF!</v>
      </c>
      <c r="AN281" s="89" t="e">
        <f t="shared" ca="1" si="58"/>
        <v>#REF!</v>
      </c>
      <c r="AO281" s="89" t="e">
        <f t="shared" ca="1" si="59"/>
        <v>#REF!</v>
      </c>
      <c r="AP281" s="57" t="e">
        <f t="shared" ca="1" si="61"/>
        <v>#REF!</v>
      </c>
      <c r="AQ281" s="32" t="e">
        <f>VLOOKUP(U281,#REF!,3,FALSE)</f>
        <v>#REF!</v>
      </c>
      <c r="AR281" s="57" t="e">
        <f t="shared" ca="1" si="60"/>
        <v>#REF!</v>
      </c>
      <c r="AS281" s="6" t="e">
        <f>VLOOKUP(V281,#REF!,3)</f>
        <v>#REF!</v>
      </c>
      <c r="AT281" s="6" t="e">
        <f>VLOOKUP(U281,#REF!,2)</f>
        <v>#REF!</v>
      </c>
      <c r="AU281" s="6" t="e">
        <f>VLOOKUP(V281,#REF!,2)</f>
        <v>#REF!</v>
      </c>
      <c r="AV281" s="6" t="str">
        <f t="shared" si="62"/>
        <v/>
      </c>
      <c r="AW281" s="6" t="str">
        <f t="shared" si="63"/>
        <v/>
      </c>
      <c r="AX281" s="6" t="e">
        <f>VLOOKUP(U281,#REF!,4)</f>
        <v>#REF!</v>
      </c>
      <c r="AY281" s="6" t="e">
        <f>VLOOKUP(V281,#REF!,4)</f>
        <v>#REF!</v>
      </c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30"/>
      <c r="EW281" s="30"/>
      <c r="EX281" s="30"/>
      <c r="EY281" s="30"/>
    </row>
    <row r="282" spans="1:155" s="33" customFormat="1" ht="16.5" customHeight="1">
      <c r="A282" s="54" t="s">
        <v>392</v>
      </c>
      <c r="B282" s="98"/>
      <c r="C282" s="99">
        <v>1</v>
      </c>
      <c r="D282" s="99"/>
      <c r="E282" s="68" t="s">
        <v>531</v>
      </c>
      <c r="F282" s="68" t="s">
        <v>534</v>
      </c>
      <c r="G282" s="68" t="s">
        <v>534</v>
      </c>
      <c r="H282" s="68">
        <v>0</v>
      </c>
      <c r="I282" s="68" t="s">
        <v>532</v>
      </c>
      <c r="J282" s="68" t="s">
        <v>531</v>
      </c>
      <c r="K282" s="68">
        <v>4</v>
      </c>
      <c r="L282" s="68">
        <v>0.20899377741729513</v>
      </c>
      <c r="M282" s="68">
        <f t="shared" si="52"/>
        <v>0.4794137046209867</v>
      </c>
      <c r="N282" s="68">
        <v>38</v>
      </c>
      <c r="O282" s="47" t="s">
        <v>77</v>
      </c>
      <c r="P282" s="68">
        <v>3960.76</v>
      </c>
      <c r="Q282" s="68">
        <v>35.163448000000002</v>
      </c>
      <c r="R282" s="68">
        <v>-122.935019</v>
      </c>
      <c r="S282" s="69">
        <v>40864.863043981481</v>
      </c>
      <c r="T282" s="70">
        <f t="shared" si="53"/>
        <v>40864.863043981481</v>
      </c>
      <c r="U282" s="4" t="str">
        <f t="shared" si="54"/>
        <v>Nov-11</v>
      </c>
      <c r="V282" s="4" t="str">
        <f t="shared" si="55"/>
        <v>2011</v>
      </c>
      <c r="W282" s="12" t="s">
        <v>25</v>
      </c>
      <c r="X282" s="12" t="s">
        <v>65</v>
      </c>
      <c r="Y282" s="12" t="s">
        <v>64</v>
      </c>
      <c r="Z282" s="12" t="s">
        <v>79</v>
      </c>
      <c r="AA282" s="12" t="s">
        <v>78</v>
      </c>
      <c r="AB282" s="12" t="s">
        <v>77</v>
      </c>
      <c r="AC282" s="12"/>
      <c r="AD282" s="68" t="s">
        <v>391</v>
      </c>
      <c r="AE282" s="68" t="s">
        <v>222</v>
      </c>
      <c r="AF282" s="68" t="s">
        <v>42</v>
      </c>
      <c r="AG282" s="68">
        <v>321</v>
      </c>
      <c r="AH282" s="68">
        <v>4120629</v>
      </c>
      <c r="AI282" s="68" t="s">
        <v>211</v>
      </c>
      <c r="AJ282" s="68">
        <f t="shared" si="56"/>
        <v>1</v>
      </c>
      <c r="AK282" s="100">
        <f t="shared" si="57"/>
        <v>0.22886574074074073</v>
      </c>
      <c r="AL282" s="101" t="e">
        <f>VLOOKUP(AG282,#REF!,2,FALSE)</f>
        <v>#REF!</v>
      </c>
      <c r="AM282" s="101" t="e">
        <f>VLOOKUP(AG282,#REF!,3,FALSE)</f>
        <v>#REF!</v>
      </c>
      <c r="AN282" s="100" t="e">
        <f t="shared" ca="1" si="58"/>
        <v>#REF!</v>
      </c>
      <c r="AO282" s="100" t="e">
        <f t="shared" ca="1" si="59"/>
        <v>#REF!</v>
      </c>
      <c r="AP282" s="68" t="e">
        <f t="shared" ca="1" si="61"/>
        <v>#REF!</v>
      </c>
      <c r="AQ282" s="36" t="e">
        <f>VLOOKUP(U282,#REF!,3,FALSE)</f>
        <v>#REF!</v>
      </c>
      <c r="AR282" s="68" t="e">
        <f t="shared" ca="1" si="60"/>
        <v>#REF!</v>
      </c>
      <c r="AS282" s="6" t="e">
        <f>VLOOKUP(V282,#REF!,3)</f>
        <v>#REF!</v>
      </c>
      <c r="AT282" s="6" t="e">
        <f>VLOOKUP(U282,#REF!,2)</f>
        <v>#REF!</v>
      </c>
      <c r="AU282" s="6" t="e">
        <f>VLOOKUP(V282,#REF!,2)</f>
        <v>#REF!</v>
      </c>
      <c r="AV282" s="6" t="e">
        <f t="shared" si="62"/>
        <v>#REF!</v>
      </c>
      <c r="AW282" s="6" t="e">
        <f t="shared" si="63"/>
        <v>#REF!</v>
      </c>
      <c r="AX282" s="6" t="e">
        <f>VLOOKUP(U282,#REF!,4)</f>
        <v>#REF!</v>
      </c>
      <c r="AY282" s="6" t="e">
        <f>VLOOKUP(V282,#REF!,4)</f>
        <v>#REF!</v>
      </c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</row>
    <row r="283" spans="1:155" s="33" customFormat="1" ht="16.5" customHeight="1">
      <c r="A283" s="53" t="s">
        <v>123</v>
      </c>
      <c r="B283" s="14" t="s">
        <v>541</v>
      </c>
      <c r="C283" s="97">
        <v>2</v>
      </c>
      <c r="D283" s="107" t="s">
        <v>543</v>
      </c>
      <c r="E283" s="57"/>
      <c r="F283" s="57"/>
      <c r="G283" s="57"/>
      <c r="H283" s="57"/>
      <c r="I283" s="57"/>
      <c r="J283" s="57"/>
      <c r="K283" s="57"/>
      <c r="L283" s="57"/>
      <c r="M283" s="57" t="str">
        <f t="shared" si="52"/>
        <v/>
      </c>
      <c r="N283" s="71">
        <v>38</v>
      </c>
      <c r="O283" s="46" t="s">
        <v>73</v>
      </c>
      <c r="P283" s="57">
        <v>3960.76</v>
      </c>
      <c r="Q283" s="57">
        <v>35.163448000000002</v>
      </c>
      <c r="R283" s="57">
        <v>-122.935019</v>
      </c>
      <c r="S283" s="66">
        <v>40864.863043981481</v>
      </c>
      <c r="T283" s="67">
        <f t="shared" si="53"/>
        <v>40864.863043981481</v>
      </c>
      <c r="U283" s="6" t="str">
        <f t="shared" si="54"/>
        <v>Nov-11</v>
      </c>
      <c r="V283" s="6" t="str">
        <f t="shared" si="55"/>
        <v>2011</v>
      </c>
      <c r="W283" s="10" t="s">
        <v>25</v>
      </c>
      <c r="X283" s="10" t="s">
        <v>27</v>
      </c>
      <c r="Y283" s="10" t="s">
        <v>74</v>
      </c>
      <c r="Z283" s="10" t="s">
        <v>76</v>
      </c>
      <c r="AA283" s="10" t="s">
        <v>75</v>
      </c>
      <c r="AB283" s="10"/>
      <c r="AC283" s="10" t="s">
        <v>73</v>
      </c>
      <c r="AD283" s="57" t="s">
        <v>389</v>
      </c>
      <c r="AE283" s="57" t="s">
        <v>222</v>
      </c>
      <c r="AF283" s="57" t="s">
        <v>42</v>
      </c>
      <c r="AG283" s="57">
        <v>321</v>
      </c>
      <c r="AH283" s="57">
        <v>4130047</v>
      </c>
      <c r="AI283" s="57" t="s">
        <v>211</v>
      </c>
      <c r="AJ283" s="57">
        <f t="shared" si="56"/>
        <v>0</v>
      </c>
      <c r="AK283" s="89">
        <f t="shared" si="57"/>
        <v>0.22888888888888889</v>
      </c>
      <c r="AL283" s="90" t="e">
        <f>VLOOKUP(AG283,#REF!,2,FALSE)</f>
        <v>#REF!</v>
      </c>
      <c r="AM283" s="90" t="e">
        <f>VLOOKUP(AG283,#REF!,3,FALSE)</f>
        <v>#REF!</v>
      </c>
      <c r="AN283" s="89" t="e">
        <f t="shared" ca="1" si="58"/>
        <v>#REF!</v>
      </c>
      <c r="AO283" s="89" t="e">
        <f t="shared" ca="1" si="59"/>
        <v>#REF!</v>
      </c>
      <c r="AP283" s="57" t="e">
        <f t="shared" ca="1" si="61"/>
        <v>#REF!</v>
      </c>
      <c r="AQ283" s="32" t="e">
        <f>VLOOKUP(U283,#REF!,3,FALSE)</f>
        <v>#REF!</v>
      </c>
      <c r="AR283" s="57" t="e">
        <f t="shared" ca="1" si="60"/>
        <v>#REF!</v>
      </c>
      <c r="AS283" s="6" t="e">
        <f>VLOOKUP(V283,#REF!,3)</f>
        <v>#REF!</v>
      </c>
      <c r="AT283" s="6" t="e">
        <f>VLOOKUP(U283,#REF!,2)</f>
        <v>#REF!</v>
      </c>
      <c r="AU283" s="6" t="e">
        <f>VLOOKUP(V283,#REF!,2)</f>
        <v>#REF!</v>
      </c>
      <c r="AV283" s="6" t="str">
        <f t="shared" si="62"/>
        <v/>
      </c>
      <c r="AW283" s="6" t="str">
        <f t="shared" si="63"/>
        <v/>
      </c>
      <c r="AX283" s="6" t="e">
        <f>VLOOKUP(U283,#REF!,4)</f>
        <v>#REF!</v>
      </c>
      <c r="AY283" s="6" t="e">
        <f>VLOOKUP(V283,#REF!,4)</f>
        <v>#REF!</v>
      </c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</row>
    <row r="284" spans="1:155" s="34" customFormat="1" ht="18" customHeight="1">
      <c r="A284" s="53" t="s">
        <v>117</v>
      </c>
      <c r="B284" s="14" t="s">
        <v>541</v>
      </c>
      <c r="C284" s="97">
        <v>1</v>
      </c>
      <c r="D284" s="107" t="s">
        <v>543</v>
      </c>
      <c r="E284" s="57"/>
      <c r="F284" s="57"/>
      <c r="G284" s="57"/>
      <c r="H284" s="57"/>
      <c r="I284" s="57"/>
      <c r="J284" s="57"/>
      <c r="K284" s="57"/>
      <c r="L284" s="57"/>
      <c r="M284" s="57" t="str">
        <f t="shared" si="52"/>
        <v/>
      </c>
      <c r="N284" s="71">
        <v>38</v>
      </c>
      <c r="O284" s="46" t="s">
        <v>84</v>
      </c>
      <c r="P284" s="57">
        <v>3960.76</v>
      </c>
      <c r="Q284" s="57">
        <v>35.163448000000002</v>
      </c>
      <c r="R284" s="57">
        <v>-122.935019</v>
      </c>
      <c r="S284" s="66">
        <v>40864.863043981481</v>
      </c>
      <c r="T284" s="67">
        <f t="shared" si="53"/>
        <v>40864.863043981481</v>
      </c>
      <c r="U284" s="6" t="str">
        <f t="shared" si="54"/>
        <v>Nov-11</v>
      </c>
      <c r="V284" s="6" t="str">
        <f t="shared" si="55"/>
        <v>2011</v>
      </c>
      <c r="W284" s="10" t="s">
        <v>86</v>
      </c>
      <c r="X284" s="10" t="s">
        <v>88</v>
      </c>
      <c r="Y284" s="10" t="s">
        <v>85</v>
      </c>
      <c r="Z284" s="10" t="s">
        <v>87</v>
      </c>
      <c r="AA284" s="10" t="s">
        <v>84</v>
      </c>
      <c r="AB284" s="10"/>
      <c r="AC284" s="10"/>
      <c r="AD284" s="57" t="s">
        <v>389</v>
      </c>
      <c r="AE284" s="57" t="s">
        <v>222</v>
      </c>
      <c r="AF284" s="57" t="s">
        <v>42</v>
      </c>
      <c r="AG284" s="57">
        <v>321</v>
      </c>
      <c r="AH284" s="57">
        <v>4128123</v>
      </c>
      <c r="AI284" s="57" t="s">
        <v>211</v>
      </c>
      <c r="AJ284" s="57">
        <f t="shared" si="56"/>
        <v>0</v>
      </c>
      <c r="AK284" s="89">
        <f t="shared" si="57"/>
        <v>0.22888888888888889</v>
      </c>
      <c r="AL284" s="90" t="e">
        <f>VLOOKUP(AG284,#REF!,2,FALSE)</f>
        <v>#REF!</v>
      </c>
      <c r="AM284" s="90" t="e">
        <f>VLOOKUP(AG284,#REF!,3,FALSE)</f>
        <v>#REF!</v>
      </c>
      <c r="AN284" s="89" t="e">
        <f t="shared" ca="1" si="58"/>
        <v>#REF!</v>
      </c>
      <c r="AO284" s="89" t="e">
        <f t="shared" ca="1" si="59"/>
        <v>#REF!</v>
      </c>
      <c r="AP284" s="57" t="e">
        <f t="shared" ca="1" si="61"/>
        <v>#REF!</v>
      </c>
      <c r="AQ284" s="32" t="e">
        <f>VLOOKUP(U284,#REF!,3,FALSE)</f>
        <v>#REF!</v>
      </c>
      <c r="AR284" s="57" t="e">
        <f t="shared" ca="1" si="60"/>
        <v>#REF!</v>
      </c>
      <c r="AS284" s="6" t="e">
        <f>VLOOKUP(V284,#REF!,3)</f>
        <v>#REF!</v>
      </c>
      <c r="AT284" s="6" t="e">
        <f>VLOOKUP(U284,#REF!,2)</f>
        <v>#REF!</v>
      </c>
      <c r="AU284" s="6" t="e">
        <f>VLOOKUP(V284,#REF!,2)</f>
        <v>#REF!</v>
      </c>
      <c r="AV284" s="6" t="str">
        <f t="shared" si="62"/>
        <v/>
      </c>
      <c r="AW284" s="6" t="str">
        <f t="shared" si="63"/>
        <v/>
      </c>
      <c r="AX284" s="6" t="e">
        <f>VLOOKUP(U284,#REF!,4)</f>
        <v>#REF!</v>
      </c>
      <c r="AY284" s="6" t="e">
        <f>VLOOKUP(V284,#REF!,4)</f>
        <v>#REF!</v>
      </c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30"/>
      <c r="EW284" s="30"/>
      <c r="EX284" s="30"/>
      <c r="EY284" s="30"/>
    </row>
    <row r="285" spans="1:155" s="30" customFormat="1" ht="18" customHeight="1">
      <c r="A285" s="54" t="s">
        <v>390</v>
      </c>
      <c r="B285" s="98"/>
      <c r="C285" s="99">
        <v>1</v>
      </c>
      <c r="D285" s="99"/>
      <c r="E285" s="68" t="s">
        <v>531</v>
      </c>
      <c r="F285" s="68" t="s">
        <v>534</v>
      </c>
      <c r="G285" s="68" t="s">
        <v>534</v>
      </c>
      <c r="H285" s="68">
        <v>0</v>
      </c>
      <c r="I285" s="68" t="s">
        <v>532</v>
      </c>
      <c r="J285" s="68" t="s">
        <v>531</v>
      </c>
      <c r="K285" s="68">
        <v>4</v>
      </c>
      <c r="L285" s="68">
        <v>0.11360374678986103</v>
      </c>
      <c r="M285" s="68">
        <f t="shared" si="52"/>
        <v>0.4794137046209867</v>
      </c>
      <c r="N285" s="68">
        <v>38</v>
      </c>
      <c r="O285" s="47" t="s">
        <v>77</v>
      </c>
      <c r="P285" s="68">
        <v>3960.76</v>
      </c>
      <c r="Q285" s="68">
        <v>35.163448000000002</v>
      </c>
      <c r="R285" s="68">
        <v>-122.935019</v>
      </c>
      <c r="S285" s="69">
        <v>40864.863043981481</v>
      </c>
      <c r="T285" s="70">
        <f t="shared" si="53"/>
        <v>40864.863043981481</v>
      </c>
      <c r="U285" s="4" t="str">
        <f t="shared" si="54"/>
        <v>Nov-11</v>
      </c>
      <c r="V285" s="4" t="str">
        <f t="shared" si="55"/>
        <v>2011</v>
      </c>
      <c r="W285" s="12" t="s">
        <v>25</v>
      </c>
      <c r="X285" s="12" t="s">
        <v>65</v>
      </c>
      <c r="Y285" s="12" t="s">
        <v>64</v>
      </c>
      <c r="Z285" s="12" t="s">
        <v>79</v>
      </c>
      <c r="AA285" s="12" t="s">
        <v>78</v>
      </c>
      <c r="AB285" s="12" t="s">
        <v>77</v>
      </c>
      <c r="AC285" s="12"/>
      <c r="AD285" s="68" t="s">
        <v>389</v>
      </c>
      <c r="AE285" s="68" t="s">
        <v>222</v>
      </c>
      <c r="AF285" s="68" t="s">
        <v>42</v>
      </c>
      <c r="AG285" s="68">
        <v>321</v>
      </c>
      <c r="AH285" s="68">
        <v>4120630</v>
      </c>
      <c r="AI285" s="68" t="s">
        <v>211</v>
      </c>
      <c r="AJ285" s="68">
        <f t="shared" si="56"/>
        <v>1</v>
      </c>
      <c r="AK285" s="100">
        <f t="shared" si="57"/>
        <v>0.22888888888888889</v>
      </c>
      <c r="AL285" s="101" t="e">
        <f>VLOOKUP(AG285,#REF!,2,FALSE)</f>
        <v>#REF!</v>
      </c>
      <c r="AM285" s="101" t="e">
        <f>VLOOKUP(AG285,#REF!,3,FALSE)</f>
        <v>#REF!</v>
      </c>
      <c r="AN285" s="100" t="e">
        <f t="shared" ca="1" si="58"/>
        <v>#REF!</v>
      </c>
      <c r="AO285" s="100" t="e">
        <f t="shared" ca="1" si="59"/>
        <v>#REF!</v>
      </c>
      <c r="AP285" s="68" t="e">
        <f t="shared" ca="1" si="61"/>
        <v>#REF!</v>
      </c>
      <c r="AQ285" s="36" t="e">
        <f>VLOOKUP(U285,#REF!,3,FALSE)</f>
        <v>#REF!</v>
      </c>
      <c r="AR285" s="68" t="e">
        <f t="shared" ca="1" si="60"/>
        <v>#REF!</v>
      </c>
      <c r="AS285" s="6" t="e">
        <f>VLOOKUP(V285,#REF!,3)</f>
        <v>#REF!</v>
      </c>
      <c r="AT285" s="6" t="e">
        <f>VLOOKUP(U285,#REF!,2)</f>
        <v>#REF!</v>
      </c>
      <c r="AU285" s="6" t="e">
        <f>VLOOKUP(V285,#REF!,2)</f>
        <v>#REF!</v>
      </c>
      <c r="AV285" s="6" t="e">
        <f t="shared" si="62"/>
        <v>#REF!</v>
      </c>
      <c r="AW285" s="6" t="e">
        <f t="shared" si="63"/>
        <v>#REF!</v>
      </c>
      <c r="AX285" s="6" t="e">
        <f>VLOOKUP(U285,#REF!,4)</f>
        <v>#REF!</v>
      </c>
      <c r="AY285" s="6" t="e">
        <f>VLOOKUP(V285,#REF!,4)</f>
        <v>#REF!</v>
      </c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34"/>
      <c r="EW285" s="34"/>
      <c r="EX285" s="34"/>
      <c r="EY285" s="34"/>
    </row>
    <row r="286" spans="1:155" s="34" customFormat="1" ht="18" customHeight="1">
      <c r="A286" s="53" t="s">
        <v>112</v>
      </c>
      <c r="B286" s="14" t="s">
        <v>539</v>
      </c>
      <c r="C286" s="97">
        <v>2</v>
      </c>
      <c r="D286" s="97" t="s">
        <v>535</v>
      </c>
      <c r="E286" s="57"/>
      <c r="F286" s="57"/>
      <c r="G286" s="57"/>
      <c r="H286" s="57"/>
      <c r="I286" s="57"/>
      <c r="J286" s="57"/>
      <c r="K286" s="57"/>
      <c r="L286" s="57"/>
      <c r="M286" s="57" t="str">
        <f t="shared" si="52"/>
        <v/>
      </c>
      <c r="N286" s="71">
        <v>41</v>
      </c>
      <c r="O286" s="46" t="s">
        <v>55</v>
      </c>
      <c r="P286" s="57">
        <v>3960.57</v>
      </c>
      <c r="Q286" s="57">
        <v>35.165227000000002</v>
      </c>
      <c r="R286" s="57">
        <v>-122.934909</v>
      </c>
      <c r="S286" s="66">
        <v>40864.877604166664</v>
      </c>
      <c r="T286" s="67">
        <f t="shared" si="53"/>
        <v>40864.877604166664</v>
      </c>
      <c r="U286" s="6" t="str">
        <f t="shared" si="54"/>
        <v>Nov-11</v>
      </c>
      <c r="V286" s="6" t="str">
        <f t="shared" si="55"/>
        <v>2011</v>
      </c>
      <c r="W286" s="10" t="s">
        <v>25</v>
      </c>
      <c r="X286" s="10" t="s">
        <v>32</v>
      </c>
      <c r="Y286" s="10" t="s">
        <v>56</v>
      </c>
      <c r="Z286" s="10"/>
      <c r="AA286" s="10"/>
      <c r="AB286" s="10"/>
      <c r="AC286" s="10"/>
      <c r="AD286" s="57" t="s">
        <v>387</v>
      </c>
      <c r="AE286" s="57" t="s">
        <v>221</v>
      </c>
      <c r="AF286" s="57" t="s">
        <v>42</v>
      </c>
      <c r="AG286" s="57">
        <v>321</v>
      </c>
      <c r="AH286" s="57">
        <v>4128125</v>
      </c>
      <c r="AI286" s="57" t="s">
        <v>211</v>
      </c>
      <c r="AJ286" s="57">
        <f t="shared" si="56"/>
        <v>0</v>
      </c>
      <c r="AK286" s="89">
        <f t="shared" si="57"/>
        <v>0.2434375</v>
      </c>
      <c r="AL286" s="90" t="e">
        <f>VLOOKUP(AG286,#REF!,2,FALSE)</f>
        <v>#REF!</v>
      </c>
      <c r="AM286" s="90" t="e">
        <f>VLOOKUP(AG286,#REF!,3,FALSE)</f>
        <v>#REF!</v>
      </c>
      <c r="AN286" s="89" t="e">
        <f t="shared" ca="1" si="58"/>
        <v>#REF!</v>
      </c>
      <c r="AO286" s="89" t="e">
        <f t="shared" ca="1" si="59"/>
        <v>#REF!</v>
      </c>
      <c r="AP286" s="57" t="e">
        <f t="shared" ca="1" si="61"/>
        <v>#REF!</v>
      </c>
      <c r="AQ286" s="32" t="e">
        <f>VLOOKUP(U286,#REF!,3,FALSE)</f>
        <v>#REF!</v>
      </c>
      <c r="AR286" s="57" t="e">
        <f t="shared" ca="1" si="60"/>
        <v>#REF!</v>
      </c>
      <c r="AS286" s="6" t="e">
        <f>VLOOKUP(V286,#REF!,3)</f>
        <v>#REF!</v>
      </c>
      <c r="AT286" s="6" t="e">
        <f>VLOOKUP(U286,#REF!,2)</f>
        <v>#REF!</v>
      </c>
      <c r="AU286" s="6" t="e">
        <f>VLOOKUP(V286,#REF!,2)</f>
        <v>#REF!</v>
      </c>
      <c r="AV286" s="6" t="str">
        <f t="shared" si="62"/>
        <v/>
      </c>
      <c r="AW286" s="6" t="str">
        <f t="shared" si="63"/>
        <v/>
      </c>
      <c r="AX286" s="6" t="e">
        <f>VLOOKUP(U286,#REF!,4)</f>
        <v>#REF!</v>
      </c>
      <c r="AY286" s="6" t="e">
        <f>VLOOKUP(V286,#REF!,4)</f>
        <v>#REF!</v>
      </c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</row>
    <row r="287" spans="1:155" s="30" customFormat="1">
      <c r="A287" s="53" t="s">
        <v>137</v>
      </c>
      <c r="B287" s="14" t="s">
        <v>539</v>
      </c>
      <c r="C287" s="97">
        <v>2</v>
      </c>
      <c r="D287" s="97" t="s">
        <v>543</v>
      </c>
      <c r="E287" s="57"/>
      <c r="F287" s="57"/>
      <c r="G287" s="57"/>
      <c r="H287" s="57"/>
      <c r="I287" s="57"/>
      <c r="J287" s="57"/>
      <c r="K287" s="57"/>
      <c r="L287" s="57"/>
      <c r="M287" s="57" t="str">
        <f t="shared" si="52"/>
        <v/>
      </c>
      <c r="N287" s="71">
        <v>41</v>
      </c>
      <c r="O287" s="46" t="s">
        <v>27</v>
      </c>
      <c r="P287" s="57">
        <v>3960.57</v>
      </c>
      <c r="Q287" s="57">
        <v>35.165227000000002</v>
      </c>
      <c r="R287" s="57">
        <v>-122.934909</v>
      </c>
      <c r="S287" s="66">
        <v>40864.877604166664</v>
      </c>
      <c r="T287" s="67">
        <f t="shared" si="53"/>
        <v>40864.877604166664</v>
      </c>
      <c r="U287" s="6" t="str">
        <f t="shared" si="54"/>
        <v>Nov-11</v>
      </c>
      <c r="V287" s="6" t="str">
        <f t="shared" si="55"/>
        <v>2011</v>
      </c>
      <c r="W287" s="10" t="s">
        <v>25</v>
      </c>
      <c r="X287" s="10" t="s">
        <v>27</v>
      </c>
      <c r="Y287" s="10"/>
      <c r="Z287" s="10"/>
      <c r="AA287" s="10"/>
      <c r="AB287" s="10"/>
      <c r="AC287" s="10"/>
      <c r="AD287" s="57" t="s">
        <v>387</v>
      </c>
      <c r="AE287" s="57" t="s">
        <v>221</v>
      </c>
      <c r="AF287" s="57" t="s">
        <v>42</v>
      </c>
      <c r="AG287" s="57">
        <v>321</v>
      </c>
      <c r="AH287" s="57">
        <v>4130048</v>
      </c>
      <c r="AI287" s="57" t="s">
        <v>211</v>
      </c>
      <c r="AJ287" s="57">
        <f t="shared" si="56"/>
        <v>0</v>
      </c>
      <c r="AK287" s="89">
        <f t="shared" si="57"/>
        <v>0.2434375</v>
      </c>
      <c r="AL287" s="90" t="e">
        <f>VLOOKUP(AG287,#REF!,2,FALSE)</f>
        <v>#REF!</v>
      </c>
      <c r="AM287" s="90" t="e">
        <f>VLOOKUP(AG287,#REF!,3,FALSE)</f>
        <v>#REF!</v>
      </c>
      <c r="AN287" s="89" t="e">
        <f t="shared" ca="1" si="58"/>
        <v>#REF!</v>
      </c>
      <c r="AO287" s="89" t="e">
        <f t="shared" ca="1" si="59"/>
        <v>#REF!</v>
      </c>
      <c r="AP287" s="57" t="e">
        <f t="shared" ca="1" si="61"/>
        <v>#REF!</v>
      </c>
      <c r="AQ287" s="32" t="e">
        <f>VLOOKUP(U287,#REF!,3,FALSE)</f>
        <v>#REF!</v>
      </c>
      <c r="AR287" s="57" t="e">
        <f t="shared" ca="1" si="60"/>
        <v>#REF!</v>
      </c>
      <c r="AS287" s="6" t="e">
        <f>VLOOKUP(V287,#REF!,3)</f>
        <v>#REF!</v>
      </c>
      <c r="AT287" s="6" t="e">
        <f>VLOOKUP(U287,#REF!,2)</f>
        <v>#REF!</v>
      </c>
      <c r="AU287" s="6" t="e">
        <f>VLOOKUP(V287,#REF!,2)</f>
        <v>#REF!</v>
      </c>
      <c r="AV287" s="6" t="str">
        <f t="shared" si="62"/>
        <v/>
      </c>
      <c r="AW287" s="6" t="str">
        <f t="shared" si="63"/>
        <v/>
      </c>
      <c r="AX287" s="6" t="e">
        <f>VLOOKUP(U287,#REF!,4)</f>
        <v>#REF!</v>
      </c>
      <c r="AY287" s="6" t="e">
        <f>VLOOKUP(V287,#REF!,4)</f>
        <v>#REF!</v>
      </c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37"/>
      <c r="EW287" s="37"/>
      <c r="EX287" s="37"/>
      <c r="EY287" s="37"/>
    </row>
    <row r="288" spans="1:155" s="37" customFormat="1">
      <c r="A288" s="54" t="s">
        <v>388</v>
      </c>
      <c r="B288" s="98"/>
      <c r="C288" s="99">
        <v>1</v>
      </c>
      <c r="D288" s="99"/>
      <c r="E288" s="68" t="s">
        <v>531</v>
      </c>
      <c r="F288" s="68" t="s">
        <v>534</v>
      </c>
      <c r="G288" s="68" t="s">
        <v>534</v>
      </c>
      <c r="H288" s="68">
        <v>0</v>
      </c>
      <c r="I288" s="68" t="s">
        <v>535</v>
      </c>
      <c r="J288" s="68" t="s">
        <v>534</v>
      </c>
      <c r="K288" s="68">
        <v>7</v>
      </c>
      <c r="L288" s="68">
        <v>5.7878278989331768E-2</v>
      </c>
      <c r="M288" s="68">
        <f t="shared" si="52"/>
        <v>0.21353145174208421</v>
      </c>
      <c r="N288" s="68">
        <v>41</v>
      </c>
      <c r="O288" s="47" t="s">
        <v>77</v>
      </c>
      <c r="P288" s="68">
        <v>3960.57</v>
      </c>
      <c r="Q288" s="68">
        <v>35.165227000000002</v>
      </c>
      <c r="R288" s="68">
        <v>-122.934909</v>
      </c>
      <c r="S288" s="69">
        <v>40864.877604166664</v>
      </c>
      <c r="T288" s="70">
        <f t="shared" si="53"/>
        <v>40864.877604166664</v>
      </c>
      <c r="U288" s="4" t="str">
        <f t="shared" si="54"/>
        <v>Nov-11</v>
      </c>
      <c r="V288" s="4" t="str">
        <f t="shared" si="55"/>
        <v>2011</v>
      </c>
      <c r="W288" s="12" t="s">
        <v>25</v>
      </c>
      <c r="X288" s="12" t="s">
        <v>65</v>
      </c>
      <c r="Y288" s="12" t="s">
        <v>64</v>
      </c>
      <c r="Z288" s="12" t="s">
        <v>79</v>
      </c>
      <c r="AA288" s="12" t="s">
        <v>78</v>
      </c>
      <c r="AB288" s="12" t="s">
        <v>77</v>
      </c>
      <c r="AC288" s="12"/>
      <c r="AD288" s="68" t="s">
        <v>387</v>
      </c>
      <c r="AE288" s="68" t="s">
        <v>221</v>
      </c>
      <c r="AF288" s="68" t="s">
        <v>42</v>
      </c>
      <c r="AG288" s="68">
        <v>321</v>
      </c>
      <c r="AH288" s="68">
        <v>4120709</v>
      </c>
      <c r="AI288" s="68" t="s">
        <v>211</v>
      </c>
      <c r="AJ288" s="68">
        <f t="shared" si="56"/>
        <v>1</v>
      </c>
      <c r="AK288" s="100">
        <f t="shared" si="57"/>
        <v>0.2434375</v>
      </c>
      <c r="AL288" s="101" t="e">
        <f>VLOOKUP(AG288,#REF!,2,FALSE)</f>
        <v>#REF!</v>
      </c>
      <c r="AM288" s="101" t="e">
        <f>VLOOKUP(AG288,#REF!,3,FALSE)</f>
        <v>#REF!</v>
      </c>
      <c r="AN288" s="100" t="e">
        <f t="shared" ca="1" si="58"/>
        <v>#REF!</v>
      </c>
      <c r="AO288" s="100" t="e">
        <f t="shared" ca="1" si="59"/>
        <v>#REF!</v>
      </c>
      <c r="AP288" s="68" t="e">
        <f t="shared" ca="1" si="61"/>
        <v>#REF!</v>
      </c>
      <c r="AQ288" s="36" t="e">
        <f>VLOOKUP(U288,#REF!,3,FALSE)</f>
        <v>#REF!</v>
      </c>
      <c r="AR288" s="68" t="e">
        <f t="shared" ca="1" si="60"/>
        <v>#REF!</v>
      </c>
      <c r="AS288" s="6" t="e">
        <f>VLOOKUP(V288,#REF!,3)</f>
        <v>#REF!</v>
      </c>
      <c r="AT288" s="6" t="e">
        <f>VLOOKUP(U288,#REF!,2)</f>
        <v>#REF!</v>
      </c>
      <c r="AU288" s="6" t="e">
        <f>VLOOKUP(V288,#REF!,2)</f>
        <v>#REF!</v>
      </c>
      <c r="AV288" s="6" t="e">
        <f t="shared" si="62"/>
        <v>#REF!</v>
      </c>
      <c r="AW288" s="6" t="e">
        <f t="shared" si="63"/>
        <v>#REF!</v>
      </c>
      <c r="AX288" s="6" t="e">
        <f>VLOOKUP(U288,#REF!,4)</f>
        <v>#REF!</v>
      </c>
      <c r="AY288" s="6" t="e">
        <f>VLOOKUP(V288,#REF!,4)</f>
        <v>#REF!</v>
      </c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30"/>
      <c r="EW288" s="30"/>
      <c r="EX288" s="30"/>
      <c r="EY288" s="30"/>
    </row>
    <row r="289" spans="1:155" s="33" customFormat="1">
      <c r="A289" s="53" t="s">
        <v>102</v>
      </c>
      <c r="B289" s="14" t="s">
        <v>539</v>
      </c>
      <c r="C289" s="97">
        <v>1</v>
      </c>
      <c r="D289" s="97" t="s">
        <v>543</v>
      </c>
      <c r="E289" s="57"/>
      <c r="F289" s="57"/>
      <c r="G289" s="57"/>
      <c r="H289" s="57"/>
      <c r="I289" s="57"/>
      <c r="J289" s="57"/>
      <c r="K289" s="57"/>
      <c r="L289" s="57"/>
      <c r="M289" s="57" t="str">
        <f t="shared" si="52"/>
        <v/>
      </c>
      <c r="N289" s="71">
        <v>41</v>
      </c>
      <c r="O289" s="46" t="s">
        <v>27</v>
      </c>
      <c r="P289" s="57">
        <v>3960.57</v>
      </c>
      <c r="Q289" s="57">
        <v>35.165227000000002</v>
      </c>
      <c r="R289" s="57">
        <v>-122.934909</v>
      </c>
      <c r="S289" s="66">
        <v>40864.877604166664</v>
      </c>
      <c r="T289" s="67">
        <f t="shared" si="53"/>
        <v>40864.877604166664</v>
      </c>
      <c r="U289" s="6" t="str">
        <f t="shared" si="54"/>
        <v>Nov-11</v>
      </c>
      <c r="V289" s="6" t="str">
        <f t="shared" si="55"/>
        <v>2011</v>
      </c>
      <c r="W289" s="10" t="s">
        <v>25</v>
      </c>
      <c r="X289" s="10" t="s">
        <v>27</v>
      </c>
      <c r="Y289" s="10"/>
      <c r="Z289" s="10"/>
      <c r="AA289" s="10"/>
      <c r="AB289" s="10"/>
      <c r="AC289" s="10"/>
      <c r="AD289" s="57" t="s">
        <v>384</v>
      </c>
      <c r="AE289" s="57" t="s">
        <v>221</v>
      </c>
      <c r="AF289" s="57" t="s">
        <v>42</v>
      </c>
      <c r="AG289" s="57">
        <v>321</v>
      </c>
      <c r="AH289" s="57">
        <v>4128126</v>
      </c>
      <c r="AI289" s="57" t="s">
        <v>211</v>
      </c>
      <c r="AJ289" s="57">
        <f t="shared" si="56"/>
        <v>0</v>
      </c>
      <c r="AK289" s="89">
        <f t="shared" si="57"/>
        <v>0.24346064814814816</v>
      </c>
      <c r="AL289" s="90" t="e">
        <f>VLOOKUP(AG289,#REF!,2,FALSE)</f>
        <v>#REF!</v>
      </c>
      <c r="AM289" s="90" t="e">
        <f>VLOOKUP(AG289,#REF!,3,FALSE)</f>
        <v>#REF!</v>
      </c>
      <c r="AN289" s="89" t="e">
        <f t="shared" ca="1" si="58"/>
        <v>#REF!</v>
      </c>
      <c r="AO289" s="89" t="e">
        <f t="shared" ca="1" si="59"/>
        <v>#REF!</v>
      </c>
      <c r="AP289" s="57" t="e">
        <f t="shared" ca="1" si="61"/>
        <v>#REF!</v>
      </c>
      <c r="AQ289" s="32" t="e">
        <f>VLOOKUP(U289,#REF!,3,FALSE)</f>
        <v>#REF!</v>
      </c>
      <c r="AR289" s="57" t="e">
        <f t="shared" ca="1" si="60"/>
        <v>#REF!</v>
      </c>
      <c r="AS289" s="6" t="e">
        <f>VLOOKUP(V289,#REF!,3)</f>
        <v>#REF!</v>
      </c>
      <c r="AT289" s="6" t="e">
        <f>VLOOKUP(U289,#REF!,2)</f>
        <v>#REF!</v>
      </c>
      <c r="AU289" s="6" t="e">
        <f>VLOOKUP(V289,#REF!,2)</f>
        <v>#REF!</v>
      </c>
      <c r="AV289" s="6" t="str">
        <f t="shared" si="62"/>
        <v/>
      </c>
      <c r="AW289" s="6" t="str">
        <f t="shared" si="63"/>
        <v/>
      </c>
      <c r="AX289" s="6" t="e">
        <f>VLOOKUP(U289,#REF!,4)</f>
        <v>#REF!</v>
      </c>
      <c r="AY289" s="6" t="e">
        <f>VLOOKUP(V289,#REF!,4)</f>
        <v>#REF!</v>
      </c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37"/>
      <c r="EW289" s="37"/>
      <c r="EX289" s="37"/>
      <c r="EY289" s="37"/>
    </row>
    <row r="290" spans="1:155" s="37" customFormat="1">
      <c r="A290" s="53" t="s">
        <v>386</v>
      </c>
      <c r="B290" s="14" t="s">
        <v>542</v>
      </c>
      <c r="C290" s="97">
        <v>2</v>
      </c>
      <c r="D290" s="97" t="s">
        <v>535</v>
      </c>
      <c r="E290" s="57"/>
      <c r="F290" s="57"/>
      <c r="G290" s="57"/>
      <c r="H290" s="57"/>
      <c r="I290" s="57"/>
      <c r="J290" s="57"/>
      <c r="K290" s="57"/>
      <c r="L290" s="57"/>
      <c r="M290" s="57" t="str">
        <f t="shared" si="52"/>
        <v/>
      </c>
      <c r="N290" s="71">
        <v>41</v>
      </c>
      <c r="O290" s="46" t="s">
        <v>84</v>
      </c>
      <c r="P290" s="57">
        <v>3960.57</v>
      </c>
      <c r="Q290" s="57">
        <v>35.165227000000002</v>
      </c>
      <c r="R290" s="57">
        <v>-122.934909</v>
      </c>
      <c r="S290" s="66">
        <v>40864.877604166664</v>
      </c>
      <c r="T290" s="67">
        <f t="shared" si="53"/>
        <v>40864.877604166664</v>
      </c>
      <c r="U290" s="6" t="str">
        <f t="shared" si="54"/>
        <v>Nov-11</v>
      </c>
      <c r="V290" s="6" t="str">
        <f t="shared" si="55"/>
        <v>2011</v>
      </c>
      <c r="W290" s="10" t="s">
        <v>86</v>
      </c>
      <c r="X290" s="10" t="s">
        <v>88</v>
      </c>
      <c r="Y290" s="10" t="s">
        <v>85</v>
      </c>
      <c r="Z290" s="10" t="s">
        <v>87</v>
      </c>
      <c r="AA290" s="10" t="s">
        <v>84</v>
      </c>
      <c r="AB290" s="10"/>
      <c r="AC290" s="10"/>
      <c r="AD290" s="57" t="s">
        <v>384</v>
      </c>
      <c r="AE290" s="57" t="s">
        <v>221</v>
      </c>
      <c r="AF290" s="57" t="s">
        <v>42</v>
      </c>
      <c r="AG290" s="57">
        <v>321</v>
      </c>
      <c r="AH290" s="57">
        <v>4128124</v>
      </c>
      <c r="AI290" s="57" t="s">
        <v>211</v>
      </c>
      <c r="AJ290" s="57">
        <f t="shared" si="56"/>
        <v>0</v>
      </c>
      <c r="AK290" s="89">
        <f t="shared" si="57"/>
        <v>0.24346064814814816</v>
      </c>
      <c r="AL290" s="90" t="e">
        <f>VLOOKUP(AG290,#REF!,2,FALSE)</f>
        <v>#REF!</v>
      </c>
      <c r="AM290" s="90" t="e">
        <f>VLOOKUP(AG290,#REF!,3,FALSE)</f>
        <v>#REF!</v>
      </c>
      <c r="AN290" s="89" t="e">
        <f t="shared" ca="1" si="58"/>
        <v>#REF!</v>
      </c>
      <c r="AO290" s="89" t="e">
        <f t="shared" ca="1" si="59"/>
        <v>#REF!</v>
      </c>
      <c r="AP290" s="57" t="e">
        <f t="shared" ca="1" si="61"/>
        <v>#REF!</v>
      </c>
      <c r="AQ290" s="32" t="e">
        <f>VLOOKUP(U290,#REF!,3,FALSE)</f>
        <v>#REF!</v>
      </c>
      <c r="AR290" s="57" t="e">
        <f t="shared" ca="1" si="60"/>
        <v>#REF!</v>
      </c>
      <c r="AS290" s="6" t="e">
        <f>VLOOKUP(V290,#REF!,3)</f>
        <v>#REF!</v>
      </c>
      <c r="AT290" s="6" t="e">
        <f>VLOOKUP(U290,#REF!,2)</f>
        <v>#REF!</v>
      </c>
      <c r="AU290" s="6" t="e">
        <f>VLOOKUP(V290,#REF!,2)</f>
        <v>#REF!</v>
      </c>
      <c r="AV290" s="6" t="str">
        <f t="shared" si="62"/>
        <v/>
      </c>
      <c r="AW290" s="6" t="str">
        <f t="shared" si="63"/>
        <v/>
      </c>
      <c r="AX290" s="6" t="e">
        <f>VLOOKUP(U290,#REF!,4)</f>
        <v>#REF!</v>
      </c>
      <c r="AY290" s="6" t="e">
        <f>VLOOKUP(V290,#REF!,4)</f>
        <v>#REF!</v>
      </c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</row>
    <row r="291" spans="1:155" s="6" customFormat="1">
      <c r="A291" s="54" t="s">
        <v>385</v>
      </c>
      <c r="B291" s="98"/>
      <c r="C291" s="99">
        <v>1</v>
      </c>
      <c r="D291" s="99"/>
      <c r="E291" s="68" t="s">
        <v>531</v>
      </c>
      <c r="F291" s="68" t="s">
        <v>534</v>
      </c>
      <c r="G291" s="68" t="s">
        <v>534</v>
      </c>
      <c r="H291" s="68">
        <v>0</v>
      </c>
      <c r="I291" s="68" t="s">
        <v>535</v>
      </c>
      <c r="J291" s="68" t="s">
        <v>534</v>
      </c>
      <c r="K291" s="68">
        <v>7</v>
      </c>
      <c r="L291" s="68">
        <v>0.1045536635217942</v>
      </c>
      <c r="M291" s="68">
        <f t="shared" si="52"/>
        <v>0.21353145174208421</v>
      </c>
      <c r="N291" s="68">
        <v>41</v>
      </c>
      <c r="O291" s="47" t="s">
        <v>77</v>
      </c>
      <c r="P291" s="68">
        <v>3960.57</v>
      </c>
      <c r="Q291" s="68">
        <v>35.165227000000002</v>
      </c>
      <c r="R291" s="68">
        <v>-122.934909</v>
      </c>
      <c r="S291" s="69">
        <v>40864.877604166664</v>
      </c>
      <c r="T291" s="70">
        <f t="shared" si="53"/>
        <v>40864.877604166664</v>
      </c>
      <c r="U291" s="4" t="str">
        <f t="shared" si="54"/>
        <v>Nov-11</v>
      </c>
      <c r="V291" s="4" t="str">
        <f t="shared" si="55"/>
        <v>2011</v>
      </c>
      <c r="W291" s="12" t="s">
        <v>25</v>
      </c>
      <c r="X291" s="12" t="s">
        <v>65</v>
      </c>
      <c r="Y291" s="12" t="s">
        <v>64</v>
      </c>
      <c r="Z291" s="12" t="s">
        <v>79</v>
      </c>
      <c r="AA291" s="12" t="s">
        <v>78</v>
      </c>
      <c r="AB291" s="12" t="s">
        <v>77</v>
      </c>
      <c r="AC291" s="12"/>
      <c r="AD291" s="68" t="s">
        <v>384</v>
      </c>
      <c r="AE291" s="68" t="s">
        <v>221</v>
      </c>
      <c r="AF291" s="68" t="s">
        <v>42</v>
      </c>
      <c r="AG291" s="68">
        <v>321</v>
      </c>
      <c r="AH291" s="68">
        <v>4120710</v>
      </c>
      <c r="AI291" s="68" t="s">
        <v>211</v>
      </c>
      <c r="AJ291" s="68">
        <f t="shared" si="56"/>
        <v>1</v>
      </c>
      <c r="AK291" s="100">
        <f t="shared" si="57"/>
        <v>0.24346064814814816</v>
      </c>
      <c r="AL291" s="101" t="e">
        <f>VLOOKUP(AG291,#REF!,2,FALSE)</f>
        <v>#REF!</v>
      </c>
      <c r="AM291" s="101" t="e">
        <f>VLOOKUP(AG291,#REF!,3,FALSE)</f>
        <v>#REF!</v>
      </c>
      <c r="AN291" s="100" t="e">
        <f t="shared" ca="1" si="58"/>
        <v>#REF!</v>
      </c>
      <c r="AO291" s="100" t="e">
        <f t="shared" ca="1" si="59"/>
        <v>#REF!</v>
      </c>
      <c r="AP291" s="68" t="e">
        <f t="shared" ref="AP291:AP322" ca="1" si="64">IF(AND(AK291&gt;=AN291,AK291&lt;=AO291),VLOOKUP(AK291,INDIRECT("BibliTrans!$AH$"&amp;AL291&amp;":$AJ$"&amp;AM291),3,TRUE),#N/A)</f>
        <v>#REF!</v>
      </c>
      <c r="AQ291" s="36" t="e">
        <f>VLOOKUP(U291,#REF!,3,FALSE)</f>
        <v>#REF!</v>
      </c>
      <c r="AR291" s="68" t="e">
        <f t="shared" ca="1" si="60"/>
        <v>#REF!</v>
      </c>
      <c r="AS291" s="6" t="e">
        <f>VLOOKUP(V291,#REF!,3)</f>
        <v>#REF!</v>
      </c>
      <c r="AT291" s="6" t="e">
        <f>VLOOKUP(U291,#REF!,2)</f>
        <v>#REF!</v>
      </c>
      <c r="AU291" s="6" t="e">
        <f>VLOOKUP(V291,#REF!,2)</f>
        <v>#REF!</v>
      </c>
      <c r="AV291" s="6" t="e">
        <f t="shared" si="62"/>
        <v>#REF!</v>
      </c>
      <c r="AW291" s="6" t="e">
        <f t="shared" si="63"/>
        <v>#REF!</v>
      </c>
      <c r="AX291" s="6" t="e">
        <f>VLOOKUP(U291,#REF!,4)</f>
        <v>#REF!</v>
      </c>
      <c r="AY291" s="6" t="e">
        <f>VLOOKUP(V291,#REF!,4)</f>
        <v>#REF!</v>
      </c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33"/>
      <c r="EW291" s="33"/>
      <c r="EX291" s="33"/>
      <c r="EY291" s="33"/>
    </row>
    <row r="292" spans="1:155" s="6" customFormat="1">
      <c r="A292" s="53" t="s">
        <v>102</v>
      </c>
      <c r="B292" s="14" t="s">
        <v>539</v>
      </c>
      <c r="C292" s="97">
        <v>1</v>
      </c>
      <c r="D292" s="97" t="s">
        <v>543</v>
      </c>
      <c r="E292" s="57"/>
      <c r="F292" s="57"/>
      <c r="G292" s="57"/>
      <c r="H292" s="57"/>
      <c r="I292" s="57"/>
      <c r="J292" s="57"/>
      <c r="K292" s="57"/>
      <c r="L292" s="57"/>
      <c r="M292" s="57" t="str">
        <f t="shared" si="52"/>
        <v/>
      </c>
      <c r="N292" s="71">
        <v>41</v>
      </c>
      <c r="O292" s="46" t="s">
        <v>27</v>
      </c>
      <c r="P292" s="57">
        <v>3960.51</v>
      </c>
      <c r="Q292" s="57">
        <v>35.165264999999998</v>
      </c>
      <c r="R292" s="57">
        <v>-122.934924</v>
      </c>
      <c r="S292" s="66">
        <v>40864.877986111111</v>
      </c>
      <c r="T292" s="67">
        <f t="shared" si="53"/>
        <v>40864.877986111111</v>
      </c>
      <c r="U292" s="6" t="str">
        <f t="shared" si="54"/>
        <v>Nov-11</v>
      </c>
      <c r="V292" s="6" t="str">
        <f t="shared" si="55"/>
        <v>2011</v>
      </c>
      <c r="W292" s="10" t="s">
        <v>25</v>
      </c>
      <c r="X292" s="10" t="s">
        <v>27</v>
      </c>
      <c r="Y292" s="10"/>
      <c r="Z292" s="10"/>
      <c r="AA292" s="10"/>
      <c r="AB292" s="10"/>
      <c r="AC292" s="10"/>
      <c r="AD292" s="57" t="s">
        <v>358</v>
      </c>
      <c r="AE292" s="57" t="s">
        <v>221</v>
      </c>
      <c r="AF292" s="57" t="s">
        <v>42</v>
      </c>
      <c r="AG292" s="57">
        <v>321</v>
      </c>
      <c r="AH292" s="57">
        <v>4130049</v>
      </c>
      <c r="AI292" s="57" t="s">
        <v>211</v>
      </c>
      <c r="AJ292" s="57">
        <f t="shared" si="56"/>
        <v>0</v>
      </c>
      <c r="AK292" s="89">
        <f t="shared" si="57"/>
        <v>0.24348379629629627</v>
      </c>
      <c r="AL292" s="90" t="e">
        <f>VLOOKUP(AG292,#REF!,2,FALSE)</f>
        <v>#REF!</v>
      </c>
      <c r="AM292" s="90" t="e">
        <f>VLOOKUP(AG292,#REF!,3,FALSE)</f>
        <v>#REF!</v>
      </c>
      <c r="AN292" s="89" t="e">
        <f t="shared" ca="1" si="58"/>
        <v>#REF!</v>
      </c>
      <c r="AO292" s="89" t="e">
        <f t="shared" ca="1" si="59"/>
        <v>#REF!</v>
      </c>
      <c r="AP292" s="57" t="e">
        <f t="shared" ca="1" si="64"/>
        <v>#REF!</v>
      </c>
      <c r="AQ292" s="32" t="e">
        <f>VLOOKUP(U292,#REF!,3,FALSE)</f>
        <v>#REF!</v>
      </c>
      <c r="AR292" s="57" t="e">
        <f t="shared" ca="1" si="60"/>
        <v>#REF!</v>
      </c>
      <c r="AS292" s="6" t="e">
        <f>VLOOKUP(V292,#REF!,3)</f>
        <v>#REF!</v>
      </c>
      <c r="AT292" s="6" t="e">
        <f>VLOOKUP(U292,#REF!,2)</f>
        <v>#REF!</v>
      </c>
      <c r="AU292" s="6" t="e">
        <f>VLOOKUP(V292,#REF!,2)</f>
        <v>#REF!</v>
      </c>
      <c r="AV292" s="6" t="str">
        <f t="shared" si="62"/>
        <v/>
      </c>
      <c r="AW292" s="6" t="str">
        <f t="shared" si="63"/>
        <v/>
      </c>
      <c r="AX292" s="6" t="e">
        <f>VLOOKUP(U292,#REF!,4)</f>
        <v>#REF!</v>
      </c>
      <c r="AY292" s="6" t="e">
        <f>VLOOKUP(V292,#REF!,4)</f>
        <v>#REF!</v>
      </c>
      <c r="EV292" s="4"/>
      <c r="EW292" s="4"/>
      <c r="EX292" s="4"/>
      <c r="EY292" s="4"/>
    </row>
    <row r="293" spans="1:155" s="4" customFormat="1">
      <c r="A293" s="54" t="s">
        <v>359</v>
      </c>
      <c r="B293" s="98"/>
      <c r="C293" s="99">
        <v>1</v>
      </c>
      <c r="D293" s="99"/>
      <c r="E293" s="68" t="s">
        <v>531</v>
      </c>
      <c r="F293" s="68" t="s">
        <v>534</v>
      </c>
      <c r="G293" s="68" t="s">
        <v>534</v>
      </c>
      <c r="H293" s="68">
        <v>0</v>
      </c>
      <c r="I293" s="68" t="s">
        <v>535</v>
      </c>
      <c r="J293" s="68" t="s">
        <v>534</v>
      </c>
      <c r="K293" s="68">
        <v>7</v>
      </c>
      <c r="L293" s="68">
        <v>5.1099509230958247E-2</v>
      </c>
      <c r="M293" s="68">
        <f t="shared" si="52"/>
        <v>0.21353145174208421</v>
      </c>
      <c r="N293" s="68">
        <v>41</v>
      </c>
      <c r="O293" s="47" t="s">
        <v>77</v>
      </c>
      <c r="P293" s="68">
        <v>3960.51</v>
      </c>
      <c r="Q293" s="68">
        <v>35.165264999999998</v>
      </c>
      <c r="R293" s="68">
        <v>-122.934924</v>
      </c>
      <c r="S293" s="69">
        <v>40864.877986111111</v>
      </c>
      <c r="T293" s="70">
        <f t="shared" si="53"/>
        <v>40864.877986111111</v>
      </c>
      <c r="U293" s="4" t="str">
        <f t="shared" si="54"/>
        <v>Nov-11</v>
      </c>
      <c r="V293" s="4" t="str">
        <f t="shared" si="55"/>
        <v>2011</v>
      </c>
      <c r="W293" s="12" t="s">
        <v>25</v>
      </c>
      <c r="X293" s="12" t="s">
        <v>65</v>
      </c>
      <c r="Y293" s="12" t="s">
        <v>64</v>
      </c>
      <c r="Z293" s="12" t="s">
        <v>79</v>
      </c>
      <c r="AA293" s="12" t="s">
        <v>78</v>
      </c>
      <c r="AB293" s="12" t="s">
        <v>77</v>
      </c>
      <c r="AC293" s="12"/>
      <c r="AD293" s="68" t="s">
        <v>358</v>
      </c>
      <c r="AE293" s="68" t="s">
        <v>221</v>
      </c>
      <c r="AF293" s="68" t="s">
        <v>42</v>
      </c>
      <c r="AG293" s="68">
        <v>321</v>
      </c>
      <c r="AH293" s="68">
        <v>4121384</v>
      </c>
      <c r="AI293" s="68" t="s">
        <v>211</v>
      </c>
      <c r="AJ293" s="68">
        <f t="shared" si="56"/>
        <v>1</v>
      </c>
      <c r="AK293" s="100">
        <f t="shared" si="57"/>
        <v>0.24348379629629627</v>
      </c>
      <c r="AL293" s="101" t="e">
        <f>VLOOKUP(AG293,#REF!,2,FALSE)</f>
        <v>#REF!</v>
      </c>
      <c r="AM293" s="101" t="e">
        <f>VLOOKUP(AG293,#REF!,3,FALSE)</f>
        <v>#REF!</v>
      </c>
      <c r="AN293" s="100" t="e">
        <f t="shared" ca="1" si="58"/>
        <v>#REF!</v>
      </c>
      <c r="AO293" s="100" t="e">
        <f t="shared" ca="1" si="59"/>
        <v>#REF!</v>
      </c>
      <c r="AP293" s="68" t="e">
        <f t="shared" ca="1" si="64"/>
        <v>#REF!</v>
      </c>
      <c r="AQ293" s="36" t="e">
        <f>VLOOKUP(U293,#REF!,3,FALSE)</f>
        <v>#REF!</v>
      </c>
      <c r="AR293" s="68" t="e">
        <f t="shared" ca="1" si="60"/>
        <v>#REF!</v>
      </c>
      <c r="AS293" s="6" t="e">
        <f>VLOOKUP(V293,#REF!,3)</f>
        <v>#REF!</v>
      </c>
      <c r="AT293" s="6" t="e">
        <f>VLOOKUP(U293,#REF!,2)</f>
        <v>#REF!</v>
      </c>
      <c r="AU293" s="6" t="e">
        <f>VLOOKUP(V293,#REF!,2)</f>
        <v>#REF!</v>
      </c>
      <c r="AV293" s="6" t="e">
        <f t="shared" si="62"/>
        <v>#REF!</v>
      </c>
      <c r="AW293" s="6" t="e">
        <f t="shared" si="63"/>
        <v>#REF!</v>
      </c>
      <c r="AX293" s="6" t="e">
        <f>VLOOKUP(U293,#REF!,4)</f>
        <v>#REF!</v>
      </c>
      <c r="AY293" s="6" t="e">
        <f>VLOOKUP(V293,#REF!,4)</f>
        <v>#REF!</v>
      </c>
      <c r="EV293" s="6"/>
      <c r="EW293" s="6"/>
      <c r="EX293" s="6"/>
      <c r="EY293" s="6"/>
    </row>
    <row r="294" spans="1:155" s="4" customFormat="1">
      <c r="A294" s="53" t="s">
        <v>19</v>
      </c>
      <c r="B294" s="14" t="s">
        <v>539</v>
      </c>
      <c r="C294" s="97">
        <v>1</v>
      </c>
      <c r="D294" s="97" t="s">
        <v>535</v>
      </c>
      <c r="E294" s="57"/>
      <c r="F294" s="57"/>
      <c r="G294" s="57"/>
      <c r="H294" s="57"/>
      <c r="I294" s="57"/>
      <c r="J294" s="57"/>
      <c r="K294" s="57"/>
      <c r="L294" s="68"/>
      <c r="M294" s="57" t="str">
        <f t="shared" si="52"/>
        <v/>
      </c>
      <c r="N294" s="71">
        <v>44</v>
      </c>
      <c r="O294" s="46" t="s">
        <v>115</v>
      </c>
      <c r="P294" s="57">
        <v>3960.41</v>
      </c>
      <c r="Q294" s="57">
        <v>35.165883999999998</v>
      </c>
      <c r="R294" s="57">
        <v>-122.934943</v>
      </c>
      <c r="S294" s="66">
        <v>40864.883101851854</v>
      </c>
      <c r="T294" s="67">
        <f t="shared" si="53"/>
        <v>40864.883101851854</v>
      </c>
      <c r="U294" s="6" t="str">
        <f t="shared" si="54"/>
        <v>Nov-11</v>
      </c>
      <c r="V294" s="6" t="str">
        <f t="shared" si="55"/>
        <v>2011</v>
      </c>
      <c r="W294" s="10" t="s">
        <v>25</v>
      </c>
      <c r="X294" s="10" t="s">
        <v>32</v>
      </c>
      <c r="Y294" s="10" t="s">
        <v>54</v>
      </c>
      <c r="Z294" s="10" t="s">
        <v>72</v>
      </c>
      <c r="AA294" s="10" t="s">
        <v>90</v>
      </c>
      <c r="AB294" s="10" t="s">
        <v>91</v>
      </c>
      <c r="AC294" s="10" t="s">
        <v>115</v>
      </c>
      <c r="AD294" s="57" t="s">
        <v>382</v>
      </c>
      <c r="AE294" s="57" t="s">
        <v>221</v>
      </c>
      <c r="AF294" s="57" t="s">
        <v>42</v>
      </c>
      <c r="AG294" s="57">
        <v>321</v>
      </c>
      <c r="AH294" s="57">
        <v>3881109</v>
      </c>
      <c r="AI294" s="57" t="s">
        <v>211</v>
      </c>
      <c r="AJ294" s="57">
        <f t="shared" si="56"/>
        <v>0</v>
      </c>
      <c r="AK294" s="89">
        <f t="shared" si="57"/>
        <v>0.25565972222222222</v>
      </c>
      <c r="AL294" s="90" t="e">
        <f>VLOOKUP(AG294,#REF!,2,FALSE)</f>
        <v>#REF!</v>
      </c>
      <c r="AM294" s="90" t="e">
        <f>VLOOKUP(AG294,#REF!,3,FALSE)</f>
        <v>#REF!</v>
      </c>
      <c r="AN294" s="89" t="e">
        <f t="shared" ca="1" si="58"/>
        <v>#REF!</v>
      </c>
      <c r="AO294" s="89" t="e">
        <f t="shared" ca="1" si="59"/>
        <v>#REF!</v>
      </c>
      <c r="AP294" s="57" t="e">
        <f t="shared" ca="1" si="64"/>
        <v>#REF!</v>
      </c>
      <c r="AQ294" s="32" t="e">
        <f>VLOOKUP(U294,#REF!,3,FALSE)</f>
        <v>#REF!</v>
      </c>
      <c r="AR294" s="57" t="e">
        <f t="shared" ca="1" si="60"/>
        <v>#REF!</v>
      </c>
      <c r="AS294" s="6" t="e">
        <f>VLOOKUP(V294,#REF!,3)</f>
        <v>#REF!</v>
      </c>
      <c r="AT294" s="6" t="e">
        <f>VLOOKUP(U294,#REF!,2)</f>
        <v>#REF!</v>
      </c>
      <c r="AU294" s="6" t="e">
        <f>VLOOKUP(V294,#REF!,2)</f>
        <v>#REF!</v>
      </c>
      <c r="AV294" s="6" t="str">
        <f t="shared" si="62"/>
        <v/>
      </c>
      <c r="AW294" s="6" t="str">
        <f t="shared" si="63"/>
        <v/>
      </c>
      <c r="AX294" s="6" t="e">
        <f>VLOOKUP(U294,#REF!,4)</f>
        <v>#REF!</v>
      </c>
      <c r="AY294" s="6" t="e">
        <f>VLOOKUP(V294,#REF!,4)</f>
        <v>#REF!</v>
      </c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</row>
    <row r="295" spans="1:155" s="4" customFormat="1">
      <c r="A295" s="53" t="s">
        <v>102</v>
      </c>
      <c r="B295" s="14" t="s">
        <v>539</v>
      </c>
      <c r="C295" s="97">
        <v>1</v>
      </c>
      <c r="D295" s="97" t="s">
        <v>543</v>
      </c>
      <c r="E295" s="57"/>
      <c r="F295" s="57"/>
      <c r="G295" s="57"/>
      <c r="H295" s="57"/>
      <c r="I295" s="57"/>
      <c r="J295" s="57"/>
      <c r="K295" s="57"/>
      <c r="L295" s="57"/>
      <c r="M295" s="57" t="str">
        <f t="shared" si="52"/>
        <v/>
      </c>
      <c r="N295" s="71">
        <v>44</v>
      </c>
      <c r="O295" s="46" t="s">
        <v>27</v>
      </c>
      <c r="P295" s="57">
        <v>3960.41</v>
      </c>
      <c r="Q295" s="57">
        <v>35.165883999999998</v>
      </c>
      <c r="R295" s="57">
        <v>-122.934943</v>
      </c>
      <c r="S295" s="66">
        <v>40864.883101851854</v>
      </c>
      <c r="T295" s="67">
        <f t="shared" si="53"/>
        <v>40864.883101851854</v>
      </c>
      <c r="U295" s="6" t="str">
        <f t="shared" si="54"/>
        <v>Nov-11</v>
      </c>
      <c r="V295" s="6" t="str">
        <f t="shared" si="55"/>
        <v>2011</v>
      </c>
      <c r="W295" s="10" t="s">
        <v>25</v>
      </c>
      <c r="X295" s="10" t="s">
        <v>27</v>
      </c>
      <c r="Y295" s="10"/>
      <c r="Z295" s="10"/>
      <c r="AA295" s="10"/>
      <c r="AB295" s="10"/>
      <c r="AC295" s="10"/>
      <c r="AD295" s="57" t="s">
        <v>382</v>
      </c>
      <c r="AE295" s="57" t="s">
        <v>221</v>
      </c>
      <c r="AF295" s="57" t="s">
        <v>42</v>
      </c>
      <c r="AG295" s="57">
        <v>321</v>
      </c>
      <c r="AH295" s="57">
        <v>4130050</v>
      </c>
      <c r="AI295" s="57" t="s">
        <v>211</v>
      </c>
      <c r="AJ295" s="57">
        <f t="shared" si="56"/>
        <v>0</v>
      </c>
      <c r="AK295" s="89">
        <f t="shared" si="57"/>
        <v>0.25565972222222222</v>
      </c>
      <c r="AL295" s="90" t="e">
        <f>VLOOKUP(AG295,#REF!,2,FALSE)</f>
        <v>#REF!</v>
      </c>
      <c r="AM295" s="90" t="e">
        <f>VLOOKUP(AG295,#REF!,3,FALSE)</f>
        <v>#REF!</v>
      </c>
      <c r="AN295" s="89" t="e">
        <f t="shared" ca="1" si="58"/>
        <v>#REF!</v>
      </c>
      <c r="AO295" s="89" t="e">
        <f t="shared" ca="1" si="59"/>
        <v>#REF!</v>
      </c>
      <c r="AP295" s="57" t="e">
        <f t="shared" ca="1" si="64"/>
        <v>#REF!</v>
      </c>
      <c r="AQ295" s="32" t="e">
        <f>VLOOKUP(U295,#REF!,3,FALSE)</f>
        <v>#REF!</v>
      </c>
      <c r="AR295" s="57" t="e">
        <f t="shared" ca="1" si="60"/>
        <v>#REF!</v>
      </c>
      <c r="AS295" s="6" t="e">
        <f>VLOOKUP(V295,#REF!,3)</f>
        <v>#REF!</v>
      </c>
      <c r="AT295" s="6" t="e">
        <f>VLOOKUP(U295,#REF!,2)</f>
        <v>#REF!</v>
      </c>
      <c r="AU295" s="6" t="e">
        <f>VLOOKUP(V295,#REF!,2)</f>
        <v>#REF!</v>
      </c>
      <c r="AV295" s="6" t="str">
        <f t="shared" si="62"/>
        <v/>
      </c>
      <c r="AW295" s="6" t="str">
        <f t="shared" si="63"/>
        <v/>
      </c>
      <c r="AX295" s="6" t="e">
        <f>VLOOKUP(U295,#REF!,4)</f>
        <v>#REF!</v>
      </c>
      <c r="AY295" s="6" t="e">
        <f>VLOOKUP(V295,#REF!,4)</f>
        <v>#REF!</v>
      </c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</row>
    <row r="296" spans="1:155" s="4" customFormat="1">
      <c r="A296" s="53" t="s">
        <v>112</v>
      </c>
      <c r="B296" s="14" t="s">
        <v>539</v>
      </c>
      <c r="C296" s="97">
        <v>2</v>
      </c>
      <c r="D296" s="97" t="s">
        <v>535</v>
      </c>
      <c r="E296" s="57"/>
      <c r="F296" s="57"/>
      <c r="G296" s="57"/>
      <c r="H296" s="57"/>
      <c r="I296" s="57"/>
      <c r="J296" s="57"/>
      <c r="K296" s="57"/>
      <c r="L296" s="57"/>
      <c r="M296" s="57" t="str">
        <f t="shared" si="52"/>
        <v/>
      </c>
      <c r="N296" s="71">
        <v>44</v>
      </c>
      <c r="O296" s="46" t="s">
        <v>84</v>
      </c>
      <c r="P296" s="57">
        <v>3960.41</v>
      </c>
      <c r="Q296" s="57">
        <v>35.165883999999998</v>
      </c>
      <c r="R296" s="57">
        <v>-122.934943</v>
      </c>
      <c r="S296" s="66">
        <v>40864.883101851854</v>
      </c>
      <c r="T296" s="67">
        <f t="shared" si="53"/>
        <v>40864.883101851854</v>
      </c>
      <c r="U296" s="6" t="str">
        <f t="shared" si="54"/>
        <v>Nov-11</v>
      </c>
      <c r="V296" s="6" t="str">
        <f t="shared" si="55"/>
        <v>2011</v>
      </c>
      <c r="W296" s="10" t="s">
        <v>86</v>
      </c>
      <c r="X296" s="10" t="s">
        <v>88</v>
      </c>
      <c r="Y296" s="10" t="s">
        <v>85</v>
      </c>
      <c r="Z296" s="10" t="s">
        <v>87</v>
      </c>
      <c r="AA296" s="10" t="s">
        <v>84</v>
      </c>
      <c r="AB296" s="10"/>
      <c r="AC296" s="10"/>
      <c r="AD296" s="57" t="s">
        <v>382</v>
      </c>
      <c r="AE296" s="57" t="s">
        <v>221</v>
      </c>
      <c r="AF296" s="57" t="s">
        <v>42</v>
      </c>
      <c r="AG296" s="57">
        <v>321</v>
      </c>
      <c r="AH296" s="57">
        <v>3881111</v>
      </c>
      <c r="AI296" s="57" t="s">
        <v>211</v>
      </c>
      <c r="AJ296" s="57">
        <f t="shared" si="56"/>
        <v>0</v>
      </c>
      <c r="AK296" s="89">
        <f t="shared" si="57"/>
        <v>0.25565972222222222</v>
      </c>
      <c r="AL296" s="90" t="e">
        <f>VLOOKUP(AG296,#REF!,2,FALSE)</f>
        <v>#REF!</v>
      </c>
      <c r="AM296" s="90" t="e">
        <f>VLOOKUP(AG296,#REF!,3,FALSE)</f>
        <v>#REF!</v>
      </c>
      <c r="AN296" s="89" t="e">
        <f t="shared" ca="1" si="58"/>
        <v>#REF!</v>
      </c>
      <c r="AO296" s="89" t="e">
        <f t="shared" ca="1" si="59"/>
        <v>#REF!</v>
      </c>
      <c r="AP296" s="57" t="e">
        <f t="shared" ca="1" si="64"/>
        <v>#REF!</v>
      </c>
      <c r="AQ296" s="32" t="e">
        <f>VLOOKUP(U296,#REF!,3,FALSE)</f>
        <v>#REF!</v>
      </c>
      <c r="AR296" s="57" t="e">
        <f t="shared" ca="1" si="60"/>
        <v>#REF!</v>
      </c>
      <c r="AS296" s="6" t="e">
        <f>VLOOKUP(V296,#REF!,3)</f>
        <v>#REF!</v>
      </c>
      <c r="AT296" s="6" t="e">
        <f>VLOOKUP(U296,#REF!,2)</f>
        <v>#REF!</v>
      </c>
      <c r="AU296" s="6" t="e">
        <f>VLOOKUP(V296,#REF!,2)</f>
        <v>#REF!</v>
      </c>
      <c r="AV296" s="6" t="str">
        <f t="shared" si="62"/>
        <v/>
      </c>
      <c r="AW296" s="6" t="str">
        <f t="shared" si="63"/>
        <v/>
      </c>
      <c r="AX296" s="6" t="e">
        <f>VLOOKUP(U296,#REF!,4)</f>
        <v>#REF!</v>
      </c>
      <c r="AY296" s="6" t="e">
        <f>VLOOKUP(V296,#REF!,4)</f>
        <v>#REF!</v>
      </c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</row>
    <row r="297" spans="1:155" s="4" customFormat="1">
      <c r="A297" s="53" t="s">
        <v>117</v>
      </c>
      <c r="B297" s="14" t="s">
        <v>541</v>
      </c>
      <c r="C297" s="97">
        <v>1</v>
      </c>
      <c r="D297" s="107" t="s">
        <v>543</v>
      </c>
      <c r="E297" s="57"/>
      <c r="F297" s="57"/>
      <c r="G297" s="57"/>
      <c r="H297" s="57"/>
      <c r="I297" s="57"/>
      <c r="J297" s="57"/>
      <c r="K297" s="57"/>
      <c r="L297" s="57"/>
      <c r="M297" s="57" t="str">
        <f t="shared" si="52"/>
        <v/>
      </c>
      <c r="N297" s="71">
        <v>44</v>
      </c>
      <c r="O297" s="46" t="s">
        <v>73</v>
      </c>
      <c r="P297" s="57">
        <v>3960.41</v>
      </c>
      <c r="Q297" s="57">
        <v>35.165883999999998</v>
      </c>
      <c r="R297" s="57">
        <v>-122.934943</v>
      </c>
      <c r="S297" s="66">
        <v>40864.883101851854</v>
      </c>
      <c r="T297" s="67">
        <f t="shared" si="53"/>
        <v>40864.883101851854</v>
      </c>
      <c r="U297" s="6" t="str">
        <f t="shared" si="54"/>
        <v>Nov-11</v>
      </c>
      <c r="V297" s="6" t="str">
        <f t="shared" si="55"/>
        <v>2011</v>
      </c>
      <c r="W297" s="10" t="s">
        <v>25</v>
      </c>
      <c r="X297" s="10" t="s">
        <v>27</v>
      </c>
      <c r="Y297" s="10" t="s">
        <v>74</v>
      </c>
      <c r="Z297" s="10" t="s">
        <v>76</v>
      </c>
      <c r="AA297" s="10" t="s">
        <v>75</v>
      </c>
      <c r="AB297" s="10"/>
      <c r="AC297" s="10" t="s">
        <v>73</v>
      </c>
      <c r="AD297" s="57" t="s">
        <v>382</v>
      </c>
      <c r="AE297" s="57" t="s">
        <v>221</v>
      </c>
      <c r="AF297" s="57" t="s">
        <v>42</v>
      </c>
      <c r="AG297" s="57">
        <v>321</v>
      </c>
      <c r="AH297" s="57">
        <v>4130051</v>
      </c>
      <c r="AI297" s="57" t="s">
        <v>211</v>
      </c>
      <c r="AJ297" s="57">
        <f t="shared" si="56"/>
        <v>0</v>
      </c>
      <c r="AK297" s="89">
        <f t="shared" si="57"/>
        <v>0.25565972222222222</v>
      </c>
      <c r="AL297" s="90" t="e">
        <f>VLOOKUP(AG297,#REF!,2,FALSE)</f>
        <v>#REF!</v>
      </c>
      <c r="AM297" s="90" t="e">
        <f>VLOOKUP(AG297,#REF!,3,FALSE)</f>
        <v>#REF!</v>
      </c>
      <c r="AN297" s="89" t="e">
        <f t="shared" ca="1" si="58"/>
        <v>#REF!</v>
      </c>
      <c r="AO297" s="89" t="e">
        <f t="shared" ca="1" si="59"/>
        <v>#REF!</v>
      </c>
      <c r="AP297" s="57" t="e">
        <f t="shared" ca="1" si="64"/>
        <v>#REF!</v>
      </c>
      <c r="AQ297" s="32" t="e">
        <f>VLOOKUP(U297,#REF!,3,FALSE)</f>
        <v>#REF!</v>
      </c>
      <c r="AR297" s="57" t="e">
        <f t="shared" ca="1" si="60"/>
        <v>#REF!</v>
      </c>
      <c r="AS297" s="6" t="e">
        <f>VLOOKUP(V297,#REF!,3)</f>
        <v>#REF!</v>
      </c>
      <c r="AT297" s="6" t="e">
        <f>VLOOKUP(U297,#REF!,2)</f>
        <v>#REF!</v>
      </c>
      <c r="AU297" s="6" t="e">
        <f>VLOOKUP(V297,#REF!,2)</f>
        <v>#REF!</v>
      </c>
      <c r="AV297" s="6" t="str">
        <f t="shared" si="62"/>
        <v/>
      </c>
      <c r="AW297" s="6" t="str">
        <f t="shared" si="63"/>
        <v/>
      </c>
      <c r="AX297" s="6" t="e">
        <f>VLOOKUP(U297,#REF!,4)</f>
        <v>#REF!</v>
      </c>
      <c r="AY297" s="6" t="e">
        <f>VLOOKUP(V297,#REF!,4)</f>
        <v>#REF!</v>
      </c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</row>
    <row r="298" spans="1:155" s="4" customFormat="1">
      <c r="A298" s="53" t="s">
        <v>117</v>
      </c>
      <c r="B298" s="14" t="s">
        <v>541</v>
      </c>
      <c r="C298" s="97">
        <v>1</v>
      </c>
      <c r="D298" s="107" t="s">
        <v>543</v>
      </c>
      <c r="E298" s="57"/>
      <c r="F298" s="57"/>
      <c r="G298" s="57"/>
      <c r="H298" s="57"/>
      <c r="I298" s="57"/>
      <c r="J298" s="57"/>
      <c r="K298" s="57"/>
      <c r="L298" s="57"/>
      <c r="M298" s="57" t="str">
        <f t="shared" si="52"/>
        <v/>
      </c>
      <c r="N298" s="71">
        <v>44</v>
      </c>
      <c r="O298" s="46" t="s">
        <v>118</v>
      </c>
      <c r="P298" s="57">
        <v>3960.41</v>
      </c>
      <c r="Q298" s="57">
        <v>35.165883999999998</v>
      </c>
      <c r="R298" s="57">
        <v>-122.934943</v>
      </c>
      <c r="S298" s="66">
        <v>40864.883101851854</v>
      </c>
      <c r="T298" s="67">
        <f t="shared" si="53"/>
        <v>40864.883101851854</v>
      </c>
      <c r="U298" s="6" t="str">
        <f t="shared" si="54"/>
        <v>Nov-11</v>
      </c>
      <c r="V298" s="6" t="str">
        <f t="shared" si="55"/>
        <v>2011</v>
      </c>
      <c r="W298" s="10" t="s">
        <v>25</v>
      </c>
      <c r="X298" s="10" t="s">
        <v>27</v>
      </c>
      <c r="Y298" s="10" t="s">
        <v>22</v>
      </c>
      <c r="Z298" s="10"/>
      <c r="AA298" s="10"/>
      <c r="AB298" s="10"/>
      <c r="AC298" s="10" t="s">
        <v>118</v>
      </c>
      <c r="AD298" s="57" t="s">
        <v>382</v>
      </c>
      <c r="AE298" s="57" t="s">
        <v>221</v>
      </c>
      <c r="AF298" s="57" t="s">
        <v>42</v>
      </c>
      <c r="AG298" s="57">
        <v>321</v>
      </c>
      <c r="AH298" s="57">
        <v>3881107</v>
      </c>
      <c r="AI298" s="57" t="s">
        <v>211</v>
      </c>
      <c r="AJ298" s="57">
        <f t="shared" si="56"/>
        <v>0</v>
      </c>
      <c r="AK298" s="89">
        <f t="shared" si="57"/>
        <v>0.25565972222222222</v>
      </c>
      <c r="AL298" s="90" t="e">
        <f>VLOOKUP(AG298,#REF!,2,FALSE)</f>
        <v>#REF!</v>
      </c>
      <c r="AM298" s="90" t="e">
        <f>VLOOKUP(AG298,#REF!,3,FALSE)</f>
        <v>#REF!</v>
      </c>
      <c r="AN298" s="89" t="e">
        <f t="shared" ca="1" si="58"/>
        <v>#REF!</v>
      </c>
      <c r="AO298" s="89" t="e">
        <f t="shared" ca="1" si="59"/>
        <v>#REF!</v>
      </c>
      <c r="AP298" s="57" t="e">
        <f t="shared" ca="1" si="64"/>
        <v>#REF!</v>
      </c>
      <c r="AQ298" s="32" t="e">
        <f>VLOOKUP(U298,#REF!,3,FALSE)</f>
        <v>#REF!</v>
      </c>
      <c r="AR298" s="57" t="e">
        <f t="shared" ca="1" si="60"/>
        <v>#REF!</v>
      </c>
      <c r="AS298" s="6" t="e">
        <f>VLOOKUP(V298,#REF!,3)</f>
        <v>#REF!</v>
      </c>
      <c r="AT298" s="6" t="e">
        <f>VLOOKUP(U298,#REF!,2)</f>
        <v>#REF!</v>
      </c>
      <c r="AU298" s="6" t="e">
        <f>VLOOKUP(V298,#REF!,2)</f>
        <v>#REF!</v>
      </c>
      <c r="AV298" s="6" t="str">
        <f t="shared" si="62"/>
        <v/>
      </c>
      <c r="AW298" s="6" t="str">
        <f t="shared" si="63"/>
        <v/>
      </c>
      <c r="AX298" s="6" t="e">
        <f>VLOOKUP(U298,#REF!,4)</f>
        <v>#REF!</v>
      </c>
      <c r="AY298" s="6" t="e">
        <f>VLOOKUP(V298,#REF!,4)</f>
        <v>#REF!</v>
      </c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</row>
    <row r="299" spans="1:155" s="4" customFormat="1">
      <c r="A299" s="54" t="s">
        <v>383</v>
      </c>
      <c r="B299" s="98"/>
      <c r="C299" s="99">
        <v>1</v>
      </c>
      <c r="D299" s="99"/>
      <c r="E299" s="68" t="s">
        <v>534</v>
      </c>
      <c r="F299" s="68" t="s">
        <v>534</v>
      </c>
      <c r="G299" s="68" t="s">
        <v>534</v>
      </c>
      <c r="H299" s="68">
        <v>0</v>
      </c>
      <c r="I299" s="68" t="s">
        <v>535</v>
      </c>
      <c r="J299" s="68" t="s">
        <v>534</v>
      </c>
      <c r="K299" s="68">
        <v>8</v>
      </c>
      <c r="L299" s="68">
        <v>0.26463599653954267</v>
      </c>
      <c r="M299" s="68">
        <f t="shared" si="52"/>
        <v>0.73390929850419928</v>
      </c>
      <c r="N299" s="68">
        <v>44</v>
      </c>
      <c r="O299" s="47" t="s">
        <v>77</v>
      </c>
      <c r="P299" s="68">
        <v>3960.41</v>
      </c>
      <c r="Q299" s="68">
        <v>35.165883999999998</v>
      </c>
      <c r="R299" s="68">
        <v>-122.934943</v>
      </c>
      <c r="S299" s="69">
        <v>40864.883101851854</v>
      </c>
      <c r="T299" s="70">
        <f t="shared" si="53"/>
        <v>40864.883101851854</v>
      </c>
      <c r="U299" s="4" t="str">
        <f t="shared" si="54"/>
        <v>Nov-11</v>
      </c>
      <c r="V299" s="4" t="str">
        <f t="shared" si="55"/>
        <v>2011</v>
      </c>
      <c r="W299" s="12" t="s">
        <v>25</v>
      </c>
      <c r="X299" s="12" t="s">
        <v>65</v>
      </c>
      <c r="Y299" s="12" t="s">
        <v>64</v>
      </c>
      <c r="Z299" s="12" t="s">
        <v>79</v>
      </c>
      <c r="AA299" s="12" t="s">
        <v>78</v>
      </c>
      <c r="AB299" s="12" t="s">
        <v>77</v>
      </c>
      <c r="AC299" s="12"/>
      <c r="AD299" s="68" t="s">
        <v>382</v>
      </c>
      <c r="AE299" s="68" t="s">
        <v>221</v>
      </c>
      <c r="AF299" s="68" t="s">
        <v>42</v>
      </c>
      <c r="AG299" s="68">
        <v>321</v>
      </c>
      <c r="AH299" s="68">
        <v>4120721</v>
      </c>
      <c r="AI299" s="68" t="s">
        <v>211</v>
      </c>
      <c r="AJ299" s="68">
        <f t="shared" si="56"/>
        <v>1</v>
      </c>
      <c r="AK299" s="100">
        <f t="shared" si="57"/>
        <v>0.25565972222222222</v>
      </c>
      <c r="AL299" s="101" t="e">
        <f>VLOOKUP(AG299,#REF!,2,FALSE)</f>
        <v>#REF!</v>
      </c>
      <c r="AM299" s="101" t="e">
        <f>VLOOKUP(AG299,#REF!,3,FALSE)</f>
        <v>#REF!</v>
      </c>
      <c r="AN299" s="100" t="e">
        <f t="shared" ca="1" si="58"/>
        <v>#REF!</v>
      </c>
      <c r="AO299" s="100" t="e">
        <f t="shared" ca="1" si="59"/>
        <v>#REF!</v>
      </c>
      <c r="AP299" s="68" t="e">
        <f t="shared" ca="1" si="64"/>
        <v>#REF!</v>
      </c>
      <c r="AQ299" s="36" t="e">
        <f>VLOOKUP(U299,#REF!,3,FALSE)</f>
        <v>#REF!</v>
      </c>
      <c r="AR299" s="68" t="e">
        <f t="shared" ca="1" si="60"/>
        <v>#REF!</v>
      </c>
      <c r="AS299" s="6" t="e">
        <f>VLOOKUP(V299,#REF!,3)</f>
        <v>#REF!</v>
      </c>
      <c r="AT299" s="6" t="e">
        <f>VLOOKUP(U299,#REF!,2)</f>
        <v>#REF!</v>
      </c>
      <c r="AU299" s="6" t="e">
        <f>VLOOKUP(V299,#REF!,2)</f>
        <v>#REF!</v>
      </c>
      <c r="AV299" s="6" t="e">
        <f t="shared" si="62"/>
        <v>#REF!</v>
      </c>
      <c r="AW299" s="6" t="e">
        <f t="shared" si="63"/>
        <v>#REF!</v>
      </c>
      <c r="AX299" s="6" t="e">
        <f>VLOOKUP(U299,#REF!,4)</f>
        <v>#REF!</v>
      </c>
      <c r="AY299" s="6" t="e">
        <f>VLOOKUP(V299,#REF!,4)</f>
        <v>#REF!</v>
      </c>
    </row>
    <row r="300" spans="1:155" s="4" customFormat="1">
      <c r="A300" s="53" t="s">
        <v>19</v>
      </c>
      <c r="B300" s="14" t="s">
        <v>539</v>
      </c>
      <c r="C300" s="97">
        <v>1</v>
      </c>
      <c r="D300" s="97" t="s">
        <v>535</v>
      </c>
      <c r="E300" s="57"/>
      <c r="F300" s="57"/>
      <c r="G300" s="57"/>
      <c r="H300" s="57"/>
      <c r="I300" s="57"/>
      <c r="J300" s="57"/>
      <c r="K300" s="57"/>
      <c r="L300" s="57"/>
      <c r="M300" s="57" t="str">
        <f t="shared" si="52"/>
        <v/>
      </c>
      <c r="N300" s="71">
        <v>44</v>
      </c>
      <c r="O300" s="46" t="s">
        <v>55</v>
      </c>
      <c r="P300" s="57">
        <v>3960.12</v>
      </c>
      <c r="Q300" s="57">
        <v>35.166795</v>
      </c>
      <c r="R300" s="57">
        <v>-122.935114</v>
      </c>
      <c r="S300" s="66">
        <v>40864.890196759261</v>
      </c>
      <c r="T300" s="67">
        <f t="shared" si="53"/>
        <v>40864.890196759261</v>
      </c>
      <c r="U300" s="6" t="str">
        <f t="shared" si="54"/>
        <v>Nov-11</v>
      </c>
      <c r="V300" s="6" t="str">
        <f t="shared" si="55"/>
        <v>2011</v>
      </c>
      <c r="W300" s="10" t="s">
        <v>25</v>
      </c>
      <c r="X300" s="10" t="s">
        <v>32</v>
      </c>
      <c r="Y300" s="10" t="s">
        <v>56</v>
      </c>
      <c r="Z300" s="10"/>
      <c r="AA300" s="10"/>
      <c r="AB300" s="10"/>
      <c r="AC300" s="10"/>
      <c r="AD300" s="57" t="s">
        <v>380</v>
      </c>
      <c r="AE300" s="57" t="s">
        <v>221</v>
      </c>
      <c r="AF300" s="57" t="s">
        <v>42</v>
      </c>
      <c r="AG300" s="57">
        <v>321</v>
      </c>
      <c r="AH300" s="57">
        <v>4130053</v>
      </c>
      <c r="AI300" s="57" t="s">
        <v>211</v>
      </c>
      <c r="AJ300" s="57">
        <f t="shared" si="56"/>
        <v>0</v>
      </c>
      <c r="AK300" s="89">
        <f t="shared" si="57"/>
        <v>0.25568287037037035</v>
      </c>
      <c r="AL300" s="90" t="e">
        <f>VLOOKUP(AG300,#REF!,2,FALSE)</f>
        <v>#REF!</v>
      </c>
      <c r="AM300" s="90" t="e">
        <f>VLOOKUP(AG300,#REF!,3,FALSE)</f>
        <v>#REF!</v>
      </c>
      <c r="AN300" s="89" t="e">
        <f t="shared" ca="1" si="58"/>
        <v>#REF!</v>
      </c>
      <c r="AO300" s="89" t="e">
        <f t="shared" ca="1" si="59"/>
        <v>#REF!</v>
      </c>
      <c r="AP300" s="57" t="e">
        <f t="shared" ca="1" si="64"/>
        <v>#REF!</v>
      </c>
      <c r="AQ300" s="32" t="e">
        <f>VLOOKUP(U300,#REF!,3,FALSE)</f>
        <v>#REF!</v>
      </c>
      <c r="AR300" s="57" t="e">
        <f t="shared" ca="1" si="60"/>
        <v>#REF!</v>
      </c>
      <c r="AS300" s="6" t="e">
        <f>VLOOKUP(V300,#REF!,3)</f>
        <v>#REF!</v>
      </c>
      <c r="AT300" s="6" t="e">
        <f>VLOOKUP(U300,#REF!,2)</f>
        <v>#REF!</v>
      </c>
      <c r="AU300" s="6" t="e">
        <f>VLOOKUP(V300,#REF!,2)</f>
        <v>#REF!</v>
      </c>
      <c r="AV300" s="6" t="str">
        <f t="shared" si="62"/>
        <v/>
      </c>
      <c r="AW300" s="6" t="str">
        <f t="shared" si="63"/>
        <v/>
      </c>
      <c r="AX300" s="6" t="e">
        <f>VLOOKUP(U300,#REF!,4)</f>
        <v>#REF!</v>
      </c>
      <c r="AY300" s="6" t="e">
        <f>VLOOKUP(V300,#REF!,4)</f>
        <v>#REF!</v>
      </c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</row>
    <row r="301" spans="1:155" s="4" customFormat="1">
      <c r="A301" s="53" t="s">
        <v>102</v>
      </c>
      <c r="B301" s="14" t="s">
        <v>539</v>
      </c>
      <c r="C301" s="97">
        <v>1</v>
      </c>
      <c r="D301" s="97" t="s">
        <v>543</v>
      </c>
      <c r="E301" s="57"/>
      <c r="F301" s="57"/>
      <c r="G301" s="57"/>
      <c r="H301" s="57"/>
      <c r="I301" s="57"/>
      <c r="J301" s="57"/>
      <c r="K301" s="57"/>
      <c r="L301" s="57"/>
      <c r="M301" s="57" t="str">
        <f t="shared" si="52"/>
        <v/>
      </c>
      <c r="N301" s="71">
        <v>44</v>
      </c>
      <c r="O301" s="46" t="s">
        <v>27</v>
      </c>
      <c r="P301" s="57">
        <v>3960.12</v>
      </c>
      <c r="Q301" s="57">
        <v>35.166795</v>
      </c>
      <c r="R301" s="57">
        <v>-122.935114</v>
      </c>
      <c r="S301" s="66">
        <v>40864.890196759261</v>
      </c>
      <c r="T301" s="67">
        <f t="shared" si="53"/>
        <v>40864.890196759261</v>
      </c>
      <c r="U301" s="6" t="str">
        <f t="shared" si="54"/>
        <v>Nov-11</v>
      </c>
      <c r="V301" s="6" t="str">
        <f t="shared" si="55"/>
        <v>2011</v>
      </c>
      <c r="W301" s="10" t="s">
        <v>25</v>
      </c>
      <c r="X301" s="10" t="s">
        <v>27</v>
      </c>
      <c r="Y301" s="10"/>
      <c r="Z301" s="10"/>
      <c r="AA301" s="10"/>
      <c r="AB301" s="10"/>
      <c r="AC301" s="10"/>
      <c r="AD301" s="57" t="s">
        <v>380</v>
      </c>
      <c r="AE301" s="57" t="s">
        <v>221</v>
      </c>
      <c r="AF301" s="57" t="s">
        <v>42</v>
      </c>
      <c r="AG301" s="57">
        <v>321</v>
      </c>
      <c r="AH301" s="57">
        <v>4130055</v>
      </c>
      <c r="AI301" s="57" t="s">
        <v>211</v>
      </c>
      <c r="AJ301" s="57">
        <f t="shared" si="56"/>
        <v>0</v>
      </c>
      <c r="AK301" s="89">
        <f t="shared" si="57"/>
        <v>0.25568287037037035</v>
      </c>
      <c r="AL301" s="90" t="e">
        <f>VLOOKUP(AG301,#REF!,2,FALSE)</f>
        <v>#REF!</v>
      </c>
      <c r="AM301" s="90" t="e">
        <f>VLOOKUP(AG301,#REF!,3,FALSE)</f>
        <v>#REF!</v>
      </c>
      <c r="AN301" s="89" t="e">
        <f t="shared" ca="1" si="58"/>
        <v>#REF!</v>
      </c>
      <c r="AO301" s="89" t="e">
        <f t="shared" ca="1" si="59"/>
        <v>#REF!</v>
      </c>
      <c r="AP301" s="57" t="e">
        <f t="shared" ca="1" si="64"/>
        <v>#REF!</v>
      </c>
      <c r="AQ301" s="32" t="e">
        <f>VLOOKUP(U301,#REF!,3,FALSE)</f>
        <v>#REF!</v>
      </c>
      <c r="AR301" s="57" t="e">
        <f t="shared" ca="1" si="60"/>
        <v>#REF!</v>
      </c>
      <c r="AS301" s="6" t="e">
        <f>VLOOKUP(V301,#REF!,3)</f>
        <v>#REF!</v>
      </c>
      <c r="AT301" s="6" t="e">
        <f>VLOOKUP(U301,#REF!,2)</f>
        <v>#REF!</v>
      </c>
      <c r="AU301" s="6" t="e">
        <f>VLOOKUP(V301,#REF!,2)</f>
        <v>#REF!</v>
      </c>
      <c r="AV301" s="6" t="str">
        <f t="shared" si="62"/>
        <v/>
      </c>
      <c r="AW301" s="6" t="str">
        <f t="shared" si="63"/>
        <v/>
      </c>
      <c r="AX301" s="6" t="e">
        <f>VLOOKUP(U301,#REF!,4)</f>
        <v>#REF!</v>
      </c>
      <c r="AY301" s="6" t="e">
        <f>VLOOKUP(V301,#REF!,4)</f>
        <v>#REF!</v>
      </c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</row>
    <row r="302" spans="1:155" s="4" customFormat="1">
      <c r="A302" s="53" t="s">
        <v>112</v>
      </c>
      <c r="B302" s="14" t="s">
        <v>539</v>
      </c>
      <c r="C302" s="97">
        <v>2</v>
      </c>
      <c r="D302" s="97" t="s">
        <v>535</v>
      </c>
      <c r="E302" s="57"/>
      <c r="F302" s="57"/>
      <c r="G302" s="57"/>
      <c r="H302" s="57"/>
      <c r="I302" s="57"/>
      <c r="J302" s="57"/>
      <c r="K302" s="57"/>
      <c r="L302" s="57"/>
      <c r="M302" s="57" t="str">
        <f t="shared" si="52"/>
        <v/>
      </c>
      <c r="N302" s="71">
        <v>44</v>
      </c>
      <c r="O302" s="46" t="s">
        <v>87</v>
      </c>
      <c r="P302" s="57">
        <v>3960.12</v>
      </c>
      <c r="Q302" s="57">
        <v>35.166795</v>
      </c>
      <c r="R302" s="57">
        <v>-122.935114</v>
      </c>
      <c r="S302" s="66">
        <v>40864.890196759261</v>
      </c>
      <c r="T302" s="67">
        <f t="shared" si="53"/>
        <v>40864.890196759261</v>
      </c>
      <c r="U302" s="6" t="str">
        <f t="shared" si="54"/>
        <v>Nov-11</v>
      </c>
      <c r="V302" s="6" t="str">
        <f t="shared" si="55"/>
        <v>2011</v>
      </c>
      <c r="W302" s="10" t="s">
        <v>86</v>
      </c>
      <c r="X302" s="10" t="s">
        <v>88</v>
      </c>
      <c r="Y302" s="10" t="s">
        <v>85</v>
      </c>
      <c r="Z302" s="10" t="s">
        <v>87</v>
      </c>
      <c r="AA302" s="10"/>
      <c r="AB302" s="10"/>
      <c r="AC302" s="10"/>
      <c r="AD302" s="57" t="s">
        <v>380</v>
      </c>
      <c r="AE302" s="57" t="s">
        <v>221</v>
      </c>
      <c r="AF302" s="57" t="s">
        <v>42</v>
      </c>
      <c r="AG302" s="57">
        <v>321</v>
      </c>
      <c r="AH302" s="57">
        <v>4130052</v>
      </c>
      <c r="AI302" s="57" t="s">
        <v>211</v>
      </c>
      <c r="AJ302" s="57">
        <f t="shared" si="56"/>
        <v>0</v>
      </c>
      <c r="AK302" s="89">
        <f t="shared" si="57"/>
        <v>0.25568287037037035</v>
      </c>
      <c r="AL302" s="90" t="e">
        <f>VLOOKUP(AG302,#REF!,2,FALSE)</f>
        <v>#REF!</v>
      </c>
      <c r="AM302" s="90" t="e">
        <f>VLOOKUP(AG302,#REF!,3,FALSE)</f>
        <v>#REF!</v>
      </c>
      <c r="AN302" s="89" t="e">
        <f t="shared" ca="1" si="58"/>
        <v>#REF!</v>
      </c>
      <c r="AO302" s="89" t="e">
        <f t="shared" ca="1" si="59"/>
        <v>#REF!</v>
      </c>
      <c r="AP302" s="57" t="e">
        <f t="shared" ca="1" si="64"/>
        <v>#REF!</v>
      </c>
      <c r="AQ302" s="32" t="e">
        <f>VLOOKUP(U302,#REF!,3,FALSE)</f>
        <v>#REF!</v>
      </c>
      <c r="AR302" s="57" t="e">
        <f t="shared" ca="1" si="60"/>
        <v>#REF!</v>
      </c>
      <c r="AS302" s="6" t="e">
        <f>VLOOKUP(V302,#REF!,3)</f>
        <v>#REF!</v>
      </c>
      <c r="AT302" s="6" t="e">
        <f>VLOOKUP(U302,#REF!,2)</f>
        <v>#REF!</v>
      </c>
      <c r="AU302" s="6" t="e">
        <f>VLOOKUP(V302,#REF!,2)</f>
        <v>#REF!</v>
      </c>
      <c r="AV302" s="6" t="str">
        <f t="shared" si="62"/>
        <v/>
      </c>
      <c r="AW302" s="6" t="str">
        <f t="shared" si="63"/>
        <v/>
      </c>
      <c r="AX302" s="6" t="e">
        <f>VLOOKUP(U302,#REF!,4)</f>
        <v>#REF!</v>
      </c>
      <c r="AY302" s="6" t="e">
        <f>VLOOKUP(V302,#REF!,4)</f>
        <v>#REF!</v>
      </c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</row>
    <row r="303" spans="1:155" s="4" customFormat="1">
      <c r="A303" s="53" t="s">
        <v>123</v>
      </c>
      <c r="B303" s="14" t="s">
        <v>541</v>
      </c>
      <c r="C303" s="97">
        <v>2</v>
      </c>
      <c r="D303" s="107" t="s">
        <v>543</v>
      </c>
      <c r="E303" s="57"/>
      <c r="F303" s="57"/>
      <c r="G303" s="57"/>
      <c r="H303" s="57"/>
      <c r="I303" s="57"/>
      <c r="J303" s="57"/>
      <c r="K303" s="57"/>
      <c r="L303" s="57"/>
      <c r="M303" s="57" t="str">
        <f t="shared" si="52"/>
        <v/>
      </c>
      <c r="N303" s="71">
        <v>44</v>
      </c>
      <c r="O303" s="46" t="s">
        <v>73</v>
      </c>
      <c r="P303" s="57">
        <v>3960.12</v>
      </c>
      <c r="Q303" s="57">
        <v>35.166795</v>
      </c>
      <c r="R303" s="57">
        <v>-122.935114</v>
      </c>
      <c r="S303" s="66">
        <v>40864.890196759261</v>
      </c>
      <c r="T303" s="67">
        <f t="shared" si="53"/>
        <v>40864.890196759261</v>
      </c>
      <c r="U303" s="6" t="str">
        <f t="shared" si="54"/>
        <v>Nov-11</v>
      </c>
      <c r="V303" s="6" t="str">
        <f t="shared" si="55"/>
        <v>2011</v>
      </c>
      <c r="W303" s="10" t="s">
        <v>25</v>
      </c>
      <c r="X303" s="10" t="s">
        <v>27</v>
      </c>
      <c r="Y303" s="10" t="s">
        <v>74</v>
      </c>
      <c r="Z303" s="10" t="s">
        <v>76</v>
      </c>
      <c r="AA303" s="10" t="s">
        <v>75</v>
      </c>
      <c r="AB303" s="10"/>
      <c r="AC303" s="10" t="s">
        <v>73</v>
      </c>
      <c r="AD303" s="57" t="s">
        <v>380</v>
      </c>
      <c r="AE303" s="57" t="s">
        <v>221</v>
      </c>
      <c r="AF303" s="57" t="s">
        <v>42</v>
      </c>
      <c r="AG303" s="57">
        <v>321</v>
      </c>
      <c r="AH303" s="57">
        <v>4130054</v>
      </c>
      <c r="AI303" s="57" t="s">
        <v>211</v>
      </c>
      <c r="AJ303" s="57">
        <f t="shared" si="56"/>
        <v>0</v>
      </c>
      <c r="AK303" s="89">
        <f t="shared" si="57"/>
        <v>0.25568287037037035</v>
      </c>
      <c r="AL303" s="90" t="e">
        <f>VLOOKUP(AG303,#REF!,2,FALSE)</f>
        <v>#REF!</v>
      </c>
      <c r="AM303" s="90" t="e">
        <f>VLOOKUP(AG303,#REF!,3,FALSE)</f>
        <v>#REF!</v>
      </c>
      <c r="AN303" s="89" t="e">
        <f t="shared" ca="1" si="58"/>
        <v>#REF!</v>
      </c>
      <c r="AO303" s="89" t="e">
        <f t="shared" ca="1" si="59"/>
        <v>#REF!</v>
      </c>
      <c r="AP303" s="57" t="e">
        <f t="shared" ca="1" si="64"/>
        <v>#REF!</v>
      </c>
      <c r="AQ303" s="32" t="e">
        <f>VLOOKUP(U303,#REF!,3,FALSE)</f>
        <v>#REF!</v>
      </c>
      <c r="AR303" s="57" t="e">
        <f t="shared" ca="1" si="60"/>
        <v>#REF!</v>
      </c>
      <c r="AS303" s="6" t="e">
        <f>VLOOKUP(V303,#REF!,3)</f>
        <v>#REF!</v>
      </c>
      <c r="AT303" s="6" t="e">
        <f>VLOOKUP(U303,#REF!,2)</f>
        <v>#REF!</v>
      </c>
      <c r="AU303" s="6" t="e">
        <f>VLOOKUP(V303,#REF!,2)</f>
        <v>#REF!</v>
      </c>
      <c r="AV303" s="6" t="str">
        <f t="shared" si="62"/>
        <v/>
      </c>
      <c r="AW303" s="6" t="str">
        <f t="shared" si="63"/>
        <v/>
      </c>
      <c r="AX303" s="6" t="e">
        <f>VLOOKUP(U303,#REF!,4)</f>
        <v>#REF!</v>
      </c>
      <c r="AY303" s="6" t="e">
        <f>VLOOKUP(V303,#REF!,4)</f>
        <v>#REF!</v>
      </c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</row>
    <row r="304" spans="1:155" s="4" customFormat="1">
      <c r="A304" s="54" t="s">
        <v>381</v>
      </c>
      <c r="B304" s="98"/>
      <c r="C304" s="99">
        <v>1</v>
      </c>
      <c r="D304" s="99"/>
      <c r="E304" s="68" t="s">
        <v>534</v>
      </c>
      <c r="F304" s="68" t="s">
        <v>534</v>
      </c>
      <c r="G304" s="68" t="s">
        <v>534</v>
      </c>
      <c r="H304" s="68">
        <v>0</v>
      </c>
      <c r="I304" s="68" t="s">
        <v>535</v>
      </c>
      <c r="J304" s="68" t="s">
        <v>534</v>
      </c>
      <c r="K304" s="68">
        <v>8</v>
      </c>
      <c r="L304" s="68">
        <v>0.24431153566197722</v>
      </c>
      <c r="M304" s="68">
        <f t="shared" si="52"/>
        <v>0.73390929850419928</v>
      </c>
      <c r="N304" s="68">
        <v>44</v>
      </c>
      <c r="O304" s="47" t="s">
        <v>77</v>
      </c>
      <c r="P304" s="68">
        <v>3960.12</v>
      </c>
      <c r="Q304" s="68">
        <v>35.166795</v>
      </c>
      <c r="R304" s="68">
        <v>-122.935114</v>
      </c>
      <c r="S304" s="69">
        <v>40864.890196759261</v>
      </c>
      <c r="T304" s="70">
        <f t="shared" si="53"/>
        <v>40864.890196759261</v>
      </c>
      <c r="U304" s="4" t="str">
        <f t="shared" si="54"/>
        <v>Nov-11</v>
      </c>
      <c r="V304" s="4" t="str">
        <f t="shared" si="55"/>
        <v>2011</v>
      </c>
      <c r="W304" s="12" t="s">
        <v>25</v>
      </c>
      <c r="X304" s="12" t="s">
        <v>65</v>
      </c>
      <c r="Y304" s="12" t="s">
        <v>64</v>
      </c>
      <c r="Z304" s="12" t="s">
        <v>79</v>
      </c>
      <c r="AA304" s="12" t="s">
        <v>78</v>
      </c>
      <c r="AB304" s="12" t="s">
        <v>77</v>
      </c>
      <c r="AC304" s="12"/>
      <c r="AD304" s="68" t="s">
        <v>380</v>
      </c>
      <c r="AE304" s="68" t="s">
        <v>221</v>
      </c>
      <c r="AF304" s="68" t="s">
        <v>42</v>
      </c>
      <c r="AG304" s="68">
        <v>321</v>
      </c>
      <c r="AH304" s="68">
        <v>4120722</v>
      </c>
      <c r="AI304" s="68" t="s">
        <v>211</v>
      </c>
      <c r="AJ304" s="68">
        <f t="shared" si="56"/>
        <v>1</v>
      </c>
      <c r="AK304" s="100">
        <f t="shared" si="57"/>
        <v>0.25568287037037035</v>
      </c>
      <c r="AL304" s="101" t="e">
        <f>VLOOKUP(AG304,#REF!,2,FALSE)</f>
        <v>#REF!</v>
      </c>
      <c r="AM304" s="101" t="e">
        <f>VLOOKUP(AG304,#REF!,3,FALSE)</f>
        <v>#REF!</v>
      </c>
      <c r="AN304" s="100" t="e">
        <f t="shared" ca="1" si="58"/>
        <v>#REF!</v>
      </c>
      <c r="AO304" s="100" t="e">
        <f t="shared" ca="1" si="59"/>
        <v>#REF!</v>
      </c>
      <c r="AP304" s="68" t="e">
        <f t="shared" ca="1" si="64"/>
        <v>#REF!</v>
      </c>
      <c r="AQ304" s="36" t="e">
        <f>VLOOKUP(U304,#REF!,3,FALSE)</f>
        <v>#REF!</v>
      </c>
      <c r="AR304" s="68" t="e">
        <f t="shared" ca="1" si="60"/>
        <v>#REF!</v>
      </c>
      <c r="AS304" s="6" t="e">
        <f>VLOOKUP(V304,#REF!,3)</f>
        <v>#REF!</v>
      </c>
      <c r="AT304" s="6" t="e">
        <f>VLOOKUP(U304,#REF!,2)</f>
        <v>#REF!</v>
      </c>
      <c r="AU304" s="6" t="e">
        <f>VLOOKUP(V304,#REF!,2)</f>
        <v>#REF!</v>
      </c>
      <c r="AV304" s="6" t="e">
        <f t="shared" si="62"/>
        <v>#REF!</v>
      </c>
      <c r="AW304" s="6" t="e">
        <f t="shared" si="63"/>
        <v>#REF!</v>
      </c>
      <c r="AX304" s="6" t="e">
        <f>VLOOKUP(U304,#REF!,4)</f>
        <v>#REF!</v>
      </c>
      <c r="AY304" s="6" t="e">
        <f>VLOOKUP(V304,#REF!,4)</f>
        <v>#REF!</v>
      </c>
    </row>
    <row r="305" spans="1:151" s="4" customFormat="1">
      <c r="A305" s="54" t="s">
        <v>379</v>
      </c>
      <c r="B305" s="98"/>
      <c r="C305" s="99">
        <v>1</v>
      </c>
      <c r="D305" s="99"/>
      <c r="E305" s="68" t="s">
        <v>534</v>
      </c>
      <c r="F305" s="68" t="s">
        <v>534</v>
      </c>
      <c r="G305" s="68" t="s">
        <v>534</v>
      </c>
      <c r="H305" s="68">
        <v>0</v>
      </c>
      <c r="I305" s="68" t="s">
        <v>535</v>
      </c>
      <c r="J305" s="68" t="s">
        <v>534</v>
      </c>
      <c r="K305" s="68">
        <v>8</v>
      </c>
      <c r="L305" s="68">
        <v>0.16387970257783674</v>
      </c>
      <c r="M305" s="68">
        <f t="shared" si="52"/>
        <v>0.73390929850419928</v>
      </c>
      <c r="N305" s="68">
        <v>44</v>
      </c>
      <c r="O305" s="47" t="s">
        <v>77</v>
      </c>
      <c r="P305" s="68">
        <v>3960.12</v>
      </c>
      <c r="Q305" s="68">
        <v>35.166795</v>
      </c>
      <c r="R305" s="68">
        <v>-122.935114</v>
      </c>
      <c r="S305" s="69">
        <v>40864.890196759261</v>
      </c>
      <c r="T305" s="70">
        <f t="shared" si="53"/>
        <v>40864.890196759261</v>
      </c>
      <c r="U305" s="4" t="str">
        <f t="shared" si="54"/>
        <v>Nov-11</v>
      </c>
      <c r="V305" s="4" t="str">
        <f t="shared" si="55"/>
        <v>2011</v>
      </c>
      <c r="W305" s="12" t="s">
        <v>25</v>
      </c>
      <c r="X305" s="12" t="s">
        <v>65</v>
      </c>
      <c r="Y305" s="12" t="s">
        <v>64</v>
      </c>
      <c r="Z305" s="12" t="s">
        <v>79</v>
      </c>
      <c r="AA305" s="12" t="s">
        <v>78</v>
      </c>
      <c r="AB305" s="12" t="s">
        <v>77</v>
      </c>
      <c r="AC305" s="12"/>
      <c r="AD305" s="68" t="s">
        <v>378</v>
      </c>
      <c r="AE305" s="68" t="s">
        <v>221</v>
      </c>
      <c r="AF305" s="68" t="s">
        <v>42</v>
      </c>
      <c r="AG305" s="68">
        <v>321</v>
      </c>
      <c r="AH305" s="68">
        <v>4120723</v>
      </c>
      <c r="AI305" s="68" t="s">
        <v>211</v>
      </c>
      <c r="AJ305" s="68">
        <f t="shared" si="56"/>
        <v>1</v>
      </c>
      <c r="AK305" s="100">
        <f t="shared" si="57"/>
        <v>0.25569444444444445</v>
      </c>
      <c r="AL305" s="101" t="e">
        <f>VLOOKUP(AG305,#REF!,2,FALSE)</f>
        <v>#REF!</v>
      </c>
      <c r="AM305" s="101" t="e">
        <f>VLOOKUP(AG305,#REF!,3,FALSE)</f>
        <v>#REF!</v>
      </c>
      <c r="AN305" s="100" t="e">
        <f t="shared" ca="1" si="58"/>
        <v>#REF!</v>
      </c>
      <c r="AO305" s="100" t="e">
        <f t="shared" ca="1" si="59"/>
        <v>#REF!</v>
      </c>
      <c r="AP305" s="68" t="e">
        <f t="shared" ca="1" si="64"/>
        <v>#REF!</v>
      </c>
      <c r="AQ305" s="36" t="e">
        <f>VLOOKUP(U305,#REF!,3,FALSE)</f>
        <v>#REF!</v>
      </c>
      <c r="AR305" s="68" t="e">
        <f t="shared" ca="1" si="60"/>
        <v>#REF!</v>
      </c>
      <c r="AS305" s="6" t="e">
        <f>VLOOKUP(V305,#REF!,3)</f>
        <v>#REF!</v>
      </c>
      <c r="AT305" s="6" t="e">
        <f>VLOOKUP(U305,#REF!,2)</f>
        <v>#REF!</v>
      </c>
      <c r="AU305" s="6" t="e">
        <f>VLOOKUP(V305,#REF!,2)</f>
        <v>#REF!</v>
      </c>
      <c r="AV305" s="6" t="e">
        <f t="shared" si="62"/>
        <v>#REF!</v>
      </c>
      <c r="AW305" s="6" t="e">
        <f t="shared" si="63"/>
        <v>#REF!</v>
      </c>
      <c r="AX305" s="6" t="e">
        <f>VLOOKUP(U305,#REF!,4)</f>
        <v>#REF!</v>
      </c>
      <c r="AY305" s="6" t="e">
        <f>VLOOKUP(V305,#REF!,4)</f>
        <v>#REF!</v>
      </c>
    </row>
    <row r="306" spans="1:151" s="4" customFormat="1">
      <c r="A306" s="53" t="s">
        <v>19</v>
      </c>
      <c r="B306" s="14" t="s">
        <v>539</v>
      </c>
      <c r="C306" s="97">
        <v>1</v>
      </c>
      <c r="D306" s="97" t="s">
        <v>535</v>
      </c>
      <c r="E306" s="57"/>
      <c r="F306" s="57"/>
      <c r="G306" s="57"/>
      <c r="H306" s="57"/>
      <c r="I306" s="57"/>
      <c r="J306" s="57"/>
      <c r="K306" s="57"/>
      <c r="L306" s="57"/>
      <c r="M306" s="57" t="str">
        <f t="shared" si="52"/>
        <v/>
      </c>
      <c r="N306" s="71">
        <v>44</v>
      </c>
      <c r="O306" s="46" t="s">
        <v>55</v>
      </c>
      <c r="P306" s="57">
        <v>3960.12</v>
      </c>
      <c r="Q306" s="57">
        <v>35.166801999999997</v>
      </c>
      <c r="R306" s="57">
        <v>-122.93511599999999</v>
      </c>
      <c r="S306" s="66">
        <v>40864.890219907407</v>
      </c>
      <c r="T306" s="67">
        <f t="shared" si="53"/>
        <v>40864.890219907407</v>
      </c>
      <c r="U306" s="6" t="str">
        <f t="shared" si="54"/>
        <v>Nov-11</v>
      </c>
      <c r="V306" s="6" t="str">
        <f t="shared" si="55"/>
        <v>2011</v>
      </c>
      <c r="W306" s="10" t="s">
        <v>25</v>
      </c>
      <c r="X306" s="10" t="s">
        <v>32</v>
      </c>
      <c r="Y306" s="10" t="s">
        <v>56</v>
      </c>
      <c r="Z306" s="10"/>
      <c r="AA306" s="10"/>
      <c r="AB306" s="10"/>
      <c r="AC306" s="10"/>
      <c r="AD306" s="57" t="s">
        <v>376</v>
      </c>
      <c r="AE306" s="57" t="s">
        <v>221</v>
      </c>
      <c r="AF306" s="57" t="s">
        <v>42</v>
      </c>
      <c r="AG306" s="57">
        <v>321</v>
      </c>
      <c r="AH306" s="57">
        <v>3881112</v>
      </c>
      <c r="AI306" s="57" t="s">
        <v>211</v>
      </c>
      <c r="AJ306" s="57">
        <f t="shared" si="56"/>
        <v>0</v>
      </c>
      <c r="AK306" s="89">
        <f t="shared" si="57"/>
        <v>0.25570601851851854</v>
      </c>
      <c r="AL306" s="90" t="e">
        <f>VLOOKUP(AG306,#REF!,2,FALSE)</f>
        <v>#REF!</v>
      </c>
      <c r="AM306" s="90" t="e">
        <f>VLOOKUP(AG306,#REF!,3,FALSE)</f>
        <v>#REF!</v>
      </c>
      <c r="AN306" s="89" t="e">
        <f t="shared" ca="1" si="58"/>
        <v>#REF!</v>
      </c>
      <c r="AO306" s="89" t="e">
        <f t="shared" ca="1" si="59"/>
        <v>#REF!</v>
      </c>
      <c r="AP306" s="57" t="e">
        <f t="shared" ca="1" si="64"/>
        <v>#REF!</v>
      </c>
      <c r="AQ306" s="32" t="e">
        <f>VLOOKUP(U306,#REF!,3,FALSE)</f>
        <v>#REF!</v>
      </c>
      <c r="AR306" s="57" t="e">
        <f t="shared" ca="1" si="60"/>
        <v>#REF!</v>
      </c>
      <c r="AS306" s="6" t="e">
        <f>VLOOKUP(V306,#REF!,3)</f>
        <v>#REF!</v>
      </c>
      <c r="AT306" s="6" t="e">
        <f>VLOOKUP(U306,#REF!,2)</f>
        <v>#REF!</v>
      </c>
      <c r="AU306" s="6" t="e">
        <f>VLOOKUP(V306,#REF!,2)</f>
        <v>#REF!</v>
      </c>
      <c r="AV306" s="6" t="str">
        <f t="shared" si="62"/>
        <v/>
      </c>
      <c r="AW306" s="6" t="str">
        <f t="shared" si="63"/>
        <v/>
      </c>
      <c r="AX306" s="6" t="e">
        <f>VLOOKUP(U306,#REF!,4)</f>
        <v>#REF!</v>
      </c>
      <c r="AY306" s="6" t="e">
        <f>VLOOKUP(V306,#REF!,4)</f>
        <v>#REF!</v>
      </c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</row>
    <row r="307" spans="1:151" s="4" customFormat="1">
      <c r="A307" s="53" t="s">
        <v>19</v>
      </c>
      <c r="B307" s="14" t="s">
        <v>539</v>
      </c>
      <c r="C307" s="97">
        <v>1</v>
      </c>
      <c r="D307" s="97" t="s">
        <v>535</v>
      </c>
      <c r="E307" s="57"/>
      <c r="F307" s="57"/>
      <c r="G307" s="57"/>
      <c r="H307" s="57"/>
      <c r="I307" s="57"/>
      <c r="J307" s="57"/>
      <c r="K307" s="57"/>
      <c r="L307" s="57"/>
      <c r="M307" s="57" t="str">
        <f t="shared" si="52"/>
        <v/>
      </c>
      <c r="N307" s="71">
        <v>44</v>
      </c>
      <c r="O307" s="48" t="s">
        <v>87</v>
      </c>
      <c r="P307" s="57">
        <v>3960.12</v>
      </c>
      <c r="Q307" s="57">
        <v>35.166801999999997</v>
      </c>
      <c r="R307" s="57">
        <v>-122.93511599999999</v>
      </c>
      <c r="S307" s="66">
        <v>40864.890219907407</v>
      </c>
      <c r="T307" s="67">
        <f t="shared" si="53"/>
        <v>40864.890219907407</v>
      </c>
      <c r="U307" s="6" t="str">
        <f t="shared" si="54"/>
        <v>Nov-11</v>
      </c>
      <c r="V307" s="6" t="str">
        <f t="shared" si="55"/>
        <v>2011</v>
      </c>
      <c r="W307" s="10" t="s">
        <v>86</v>
      </c>
      <c r="X307" s="10" t="s">
        <v>88</v>
      </c>
      <c r="Y307" s="10" t="s">
        <v>85</v>
      </c>
      <c r="Z307" s="10" t="s">
        <v>87</v>
      </c>
      <c r="AA307" s="10"/>
      <c r="AB307" s="10"/>
      <c r="AC307" s="10"/>
      <c r="AD307" s="57" t="s">
        <v>376</v>
      </c>
      <c r="AE307" s="57" t="s">
        <v>221</v>
      </c>
      <c r="AF307" s="57" t="s">
        <v>42</v>
      </c>
      <c r="AG307" s="57">
        <v>321</v>
      </c>
      <c r="AH307" s="57">
        <v>4130056</v>
      </c>
      <c r="AI307" s="57" t="s">
        <v>211</v>
      </c>
      <c r="AJ307" s="57">
        <f t="shared" si="56"/>
        <v>0</v>
      </c>
      <c r="AK307" s="89">
        <f t="shared" si="57"/>
        <v>0.25570601851851854</v>
      </c>
      <c r="AL307" s="90" t="e">
        <f>VLOOKUP(AG307,#REF!,2,FALSE)</f>
        <v>#REF!</v>
      </c>
      <c r="AM307" s="90" t="e">
        <f>VLOOKUP(AG307,#REF!,3,FALSE)</f>
        <v>#REF!</v>
      </c>
      <c r="AN307" s="89" t="e">
        <f t="shared" ca="1" si="58"/>
        <v>#REF!</v>
      </c>
      <c r="AO307" s="89" t="e">
        <f t="shared" ca="1" si="59"/>
        <v>#REF!</v>
      </c>
      <c r="AP307" s="57" t="e">
        <f t="shared" ca="1" si="64"/>
        <v>#REF!</v>
      </c>
      <c r="AQ307" s="32" t="e">
        <f>VLOOKUP(U307,#REF!,3,FALSE)</f>
        <v>#REF!</v>
      </c>
      <c r="AR307" s="57" t="e">
        <f t="shared" ca="1" si="60"/>
        <v>#REF!</v>
      </c>
      <c r="AS307" s="6" t="e">
        <f>VLOOKUP(V307,#REF!,3)</f>
        <v>#REF!</v>
      </c>
      <c r="AT307" s="6" t="e">
        <f>VLOOKUP(U307,#REF!,2)</f>
        <v>#REF!</v>
      </c>
      <c r="AU307" s="6" t="e">
        <f>VLOOKUP(V307,#REF!,2)</f>
        <v>#REF!</v>
      </c>
      <c r="AV307" s="6" t="str">
        <f t="shared" si="62"/>
        <v/>
      </c>
      <c r="AW307" s="6" t="str">
        <f t="shared" si="63"/>
        <v/>
      </c>
      <c r="AX307" s="6" t="e">
        <f>VLOOKUP(U307,#REF!,4)</f>
        <v>#REF!</v>
      </c>
      <c r="AY307" s="6" t="e">
        <f>VLOOKUP(V307,#REF!,4)</f>
        <v>#REF!</v>
      </c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</row>
    <row r="308" spans="1:151" s="4" customFormat="1">
      <c r="A308" s="54" t="s">
        <v>377</v>
      </c>
      <c r="B308" s="98"/>
      <c r="C308" s="99">
        <v>1</v>
      </c>
      <c r="D308" s="99"/>
      <c r="E308" s="68" t="s">
        <v>534</v>
      </c>
      <c r="F308" s="68" t="s">
        <v>534</v>
      </c>
      <c r="G308" s="68" t="s">
        <v>534</v>
      </c>
      <c r="H308" s="68">
        <v>0</v>
      </c>
      <c r="I308" s="68" t="s">
        <v>535</v>
      </c>
      <c r="J308" s="68" t="s">
        <v>534</v>
      </c>
      <c r="K308" s="68">
        <v>8</v>
      </c>
      <c r="L308" s="68">
        <v>6.1082063724842629E-2</v>
      </c>
      <c r="M308" s="68">
        <f t="shared" si="52"/>
        <v>0.73390929850419928</v>
      </c>
      <c r="N308" s="68">
        <v>44</v>
      </c>
      <c r="O308" s="47" t="s">
        <v>77</v>
      </c>
      <c r="P308" s="68">
        <v>3960.12</v>
      </c>
      <c r="Q308" s="68">
        <v>35.166801999999997</v>
      </c>
      <c r="R308" s="68">
        <v>-122.93511599999999</v>
      </c>
      <c r="S308" s="69">
        <v>40864.890219907407</v>
      </c>
      <c r="T308" s="70">
        <f t="shared" si="53"/>
        <v>40864.890219907407</v>
      </c>
      <c r="U308" s="4" t="str">
        <f t="shared" si="54"/>
        <v>Nov-11</v>
      </c>
      <c r="V308" s="4" t="str">
        <f t="shared" si="55"/>
        <v>2011</v>
      </c>
      <c r="W308" s="12" t="s">
        <v>25</v>
      </c>
      <c r="X308" s="12" t="s">
        <v>65</v>
      </c>
      <c r="Y308" s="12" t="s">
        <v>64</v>
      </c>
      <c r="Z308" s="12" t="s">
        <v>79</v>
      </c>
      <c r="AA308" s="12" t="s">
        <v>78</v>
      </c>
      <c r="AB308" s="12" t="s">
        <v>77</v>
      </c>
      <c r="AC308" s="12"/>
      <c r="AD308" s="68" t="s">
        <v>376</v>
      </c>
      <c r="AE308" s="68" t="s">
        <v>221</v>
      </c>
      <c r="AF308" s="68" t="s">
        <v>42</v>
      </c>
      <c r="AG308" s="68">
        <v>321</v>
      </c>
      <c r="AH308" s="68">
        <v>4120724</v>
      </c>
      <c r="AI308" s="68" t="s">
        <v>211</v>
      </c>
      <c r="AJ308" s="68">
        <f t="shared" si="56"/>
        <v>1</v>
      </c>
      <c r="AK308" s="100">
        <f t="shared" si="57"/>
        <v>0.25570601851851854</v>
      </c>
      <c r="AL308" s="101" t="e">
        <f>VLOOKUP(AG308,#REF!,2,FALSE)</f>
        <v>#REF!</v>
      </c>
      <c r="AM308" s="101" t="e">
        <f>VLOOKUP(AG308,#REF!,3,FALSE)</f>
        <v>#REF!</v>
      </c>
      <c r="AN308" s="100" t="e">
        <f t="shared" ca="1" si="58"/>
        <v>#REF!</v>
      </c>
      <c r="AO308" s="100" t="e">
        <f t="shared" ca="1" si="59"/>
        <v>#REF!</v>
      </c>
      <c r="AP308" s="68" t="e">
        <f t="shared" ca="1" si="64"/>
        <v>#REF!</v>
      </c>
      <c r="AQ308" s="36" t="e">
        <f>VLOOKUP(U308,#REF!,3,FALSE)</f>
        <v>#REF!</v>
      </c>
      <c r="AR308" s="68" t="e">
        <f t="shared" ca="1" si="60"/>
        <v>#REF!</v>
      </c>
      <c r="AS308" s="6" t="e">
        <f>VLOOKUP(V308,#REF!,3)</f>
        <v>#REF!</v>
      </c>
      <c r="AT308" s="6" t="e">
        <f>VLOOKUP(U308,#REF!,2)</f>
        <v>#REF!</v>
      </c>
      <c r="AU308" s="6" t="e">
        <f>VLOOKUP(V308,#REF!,2)</f>
        <v>#REF!</v>
      </c>
      <c r="AV308" s="6" t="e">
        <f t="shared" si="62"/>
        <v>#REF!</v>
      </c>
      <c r="AW308" s="6" t="e">
        <f t="shared" si="63"/>
        <v>#REF!</v>
      </c>
      <c r="AX308" s="6" t="e">
        <f>VLOOKUP(U308,#REF!,4)</f>
        <v>#REF!</v>
      </c>
      <c r="AY308" s="6" t="e">
        <f>VLOOKUP(V308,#REF!,4)</f>
        <v>#REF!</v>
      </c>
    </row>
    <row r="309" spans="1:151" s="4" customFormat="1">
      <c r="A309" s="53" t="s">
        <v>373</v>
      </c>
      <c r="B309" s="14" t="s">
        <v>539</v>
      </c>
      <c r="C309" s="97">
        <v>8</v>
      </c>
      <c r="D309" s="97" t="s">
        <v>535</v>
      </c>
      <c r="E309" s="57"/>
      <c r="F309" s="57"/>
      <c r="G309" s="57"/>
      <c r="H309" s="57"/>
      <c r="I309" s="57"/>
      <c r="J309" s="57"/>
      <c r="K309" s="57"/>
      <c r="L309" s="57"/>
      <c r="M309" s="57" t="str">
        <f t="shared" si="52"/>
        <v/>
      </c>
      <c r="N309" s="71">
        <v>48</v>
      </c>
      <c r="O309" s="48" t="s">
        <v>47</v>
      </c>
      <c r="P309" s="57">
        <v>3959.96</v>
      </c>
      <c r="Q309" s="57">
        <v>35.166998</v>
      </c>
      <c r="R309" s="57">
        <v>-122.93509400000001</v>
      </c>
      <c r="S309" s="66">
        <v>40864.892106481479</v>
      </c>
      <c r="T309" s="67">
        <f t="shared" si="53"/>
        <v>40864.892106481479</v>
      </c>
      <c r="U309" s="6" t="str">
        <f t="shared" si="54"/>
        <v>Nov-11</v>
      </c>
      <c r="V309" s="6" t="str">
        <f t="shared" si="55"/>
        <v>2011</v>
      </c>
      <c r="W309" s="10" t="s">
        <v>25</v>
      </c>
      <c r="X309" s="10" t="s">
        <v>27</v>
      </c>
      <c r="Y309" s="10" t="s">
        <v>22</v>
      </c>
      <c r="Z309" s="10" t="s">
        <v>44</v>
      </c>
      <c r="AA309" s="10" t="s">
        <v>48</v>
      </c>
      <c r="AB309" s="10" t="s">
        <v>49</v>
      </c>
      <c r="AC309" s="46" t="s">
        <v>47</v>
      </c>
      <c r="AD309" s="57" t="s">
        <v>372</v>
      </c>
      <c r="AE309" s="57" t="s">
        <v>221</v>
      </c>
      <c r="AF309" s="57" t="s">
        <v>42</v>
      </c>
      <c r="AG309" s="57">
        <v>321</v>
      </c>
      <c r="AH309" s="57">
        <v>3881264</v>
      </c>
      <c r="AI309" s="57" t="s">
        <v>211</v>
      </c>
      <c r="AJ309" s="57">
        <f t="shared" si="56"/>
        <v>0</v>
      </c>
      <c r="AK309" s="89">
        <f t="shared" si="57"/>
        <v>0.25833333333333336</v>
      </c>
      <c r="AL309" s="90" t="e">
        <f>VLOOKUP(AG309,#REF!,2,FALSE)</f>
        <v>#REF!</v>
      </c>
      <c r="AM309" s="90" t="e">
        <f>VLOOKUP(AG309,#REF!,3,FALSE)</f>
        <v>#REF!</v>
      </c>
      <c r="AN309" s="89" t="e">
        <f t="shared" ca="1" si="58"/>
        <v>#REF!</v>
      </c>
      <c r="AO309" s="89" t="e">
        <f t="shared" ca="1" si="59"/>
        <v>#REF!</v>
      </c>
      <c r="AP309" s="57" t="e">
        <f t="shared" ca="1" si="64"/>
        <v>#REF!</v>
      </c>
      <c r="AQ309" s="32" t="e">
        <f>VLOOKUP(U309,#REF!,3,FALSE)</f>
        <v>#REF!</v>
      </c>
      <c r="AR309" s="57" t="e">
        <f t="shared" ca="1" si="60"/>
        <v>#REF!</v>
      </c>
      <c r="AS309" s="6" t="e">
        <f>VLOOKUP(V309,#REF!,3)</f>
        <v>#REF!</v>
      </c>
      <c r="AT309" s="6" t="e">
        <f>VLOOKUP(U309,#REF!,2)</f>
        <v>#REF!</v>
      </c>
      <c r="AU309" s="6" t="e">
        <f>VLOOKUP(V309,#REF!,2)</f>
        <v>#REF!</v>
      </c>
      <c r="AV309" s="6" t="str">
        <f t="shared" si="62"/>
        <v/>
      </c>
      <c r="AW309" s="6" t="str">
        <f t="shared" si="63"/>
        <v/>
      </c>
      <c r="AX309" s="6" t="e">
        <f>VLOOKUP(U309,#REF!,4)</f>
        <v>#REF!</v>
      </c>
      <c r="AY309" s="6" t="e">
        <f>VLOOKUP(V309,#REF!,4)</f>
        <v>#REF!</v>
      </c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</row>
    <row r="310" spans="1:151" s="4" customFormat="1">
      <c r="A310" s="53" t="s">
        <v>374</v>
      </c>
      <c r="B310" s="14" t="s">
        <v>539</v>
      </c>
      <c r="C310" s="97">
        <v>999</v>
      </c>
      <c r="D310" s="97" t="s">
        <v>535</v>
      </c>
      <c r="E310" s="57"/>
      <c r="F310" s="57"/>
      <c r="G310" s="57"/>
      <c r="H310" s="57"/>
      <c r="I310" s="57"/>
      <c r="J310" s="57"/>
      <c r="K310" s="57"/>
      <c r="L310" s="57"/>
      <c r="M310" s="57" t="str">
        <f t="shared" si="52"/>
        <v/>
      </c>
      <c r="N310" s="71">
        <v>48</v>
      </c>
      <c r="O310" s="48" t="s">
        <v>34</v>
      </c>
      <c r="P310" s="57">
        <v>3959.96</v>
      </c>
      <c r="Q310" s="57">
        <v>35.166998</v>
      </c>
      <c r="R310" s="57">
        <v>-122.93509400000001</v>
      </c>
      <c r="S310" s="66">
        <v>40864.892106481479</v>
      </c>
      <c r="T310" s="67">
        <f t="shared" si="53"/>
        <v>40864.892106481479</v>
      </c>
      <c r="U310" s="6" t="str">
        <f t="shared" si="54"/>
        <v>Nov-11</v>
      </c>
      <c r="V310" s="6" t="str">
        <f t="shared" si="55"/>
        <v>2011</v>
      </c>
      <c r="W310" s="10" t="s">
        <v>25</v>
      </c>
      <c r="X310" s="10" t="s">
        <v>33</v>
      </c>
      <c r="Y310" s="10" t="s">
        <v>35</v>
      </c>
      <c r="Z310" s="10" t="s">
        <v>38</v>
      </c>
      <c r="AA310" s="10" t="s">
        <v>36</v>
      </c>
      <c r="AB310" s="10" t="s">
        <v>37</v>
      </c>
      <c r="AC310" s="10" t="s">
        <v>34</v>
      </c>
      <c r="AD310" s="57" t="s">
        <v>372</v>
      </c>
      <c r="AE310" s="57" t="s">
        <v>221</v>
      </c>
      <c r="AF310" s="57" t="s">
        <v>42</v>
      </c>
      <c r="AG310" s="57">
        <v>321</v>
      </c>
      <c r="AH310" s="57">
        <v>3881258</v>
      </c>
      <c r="AI310" s="57" t="s">
        <v>211</v>
      </c>
      <c r="AJ310" s="57">
        <f t="shared" si="56"/>
        <v>0</v>
      </c>
      <c r="AK310" s="89">
        <f t="shared" si="57"/>
        <v>0.25833333333333336</v>
      </c>
      <c r="AL310" s="90" t="e">
        <f>VLOOKUP(AG310,#REF!,2,FALSE)</f>
        <v>#REF!</v>
      </c>
      <c r="AM310" s="90" t="e">
        <f>VLOOKUP(AG310,#REF!,3,FALSE)</f>
        <v>#REF!</v>
      </c>
      <c r="AN310" s="89" t="e">
        <f t="shared" ca="1" si="58"/>
        <v>#REF!</v>
      </c>
      <c r="AO310" s="89" t="e">
        <f t="shared" ca="1" si="59"/>
        <v>#REF!</v>
      </c>
      <c r="AP310" s="57" t="e">
        <f t="shared" ca="1" si="64"/>
        <v>#REF!</v>
      </c>
      <c r="AQ310" s="32" t="e">
        <f>VLOOKUP(U310,#REF!,3,FALSE)</f>
        <v>#REF!</v>
      </c>
      <c r="AR310" s="57" t="e">
        <f t="shared" ca="1" si="60"/>
        <v>#REF!</v>
      </c>
      <c r="AS310" s="6" t="e">
        <f>VLOOKUP(V310,#REF!,3)</f>
        <v>#REF!</v>
      </c>
      <c r="AT310" s="6" t="e">
        <f>VLOOKUP(U310,#REF!,2)</f>
        <v>#REF!</v>
      </c>
      <c r="AU310" s="6" t="e">
        <f>VLOOKUP(V310,#REF!,2)</f>
        <v>#REF!</v>
      </c>
      <c r="AV310" s="6" t="str">
        <f t="shared" si="62"/>
        <v/>
      </c>
      <c r="AW310" s="6" t="str">
        <f t="shared" si="63"/>
        <v/>
      </c>
      <c r="AX310" s="6" t="e">
        <f>VLOOKUP(U310,#REF!,4)</f>
        <v>#REF!</v>
      </c>
      <c r="AY310" s="6" t="e">
        <f>VLOOKUP(V310,#REF!,4)</f>
        <v>#REF!</v>
      </c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</row>
    <row r="311" spans="1:151" s="4" customFormat="1">
      <c r="A311" s="53" t="s">
        <v>161</v>
      </c>
      <c r="B311" s="14" t="s">
        <v>539</v>
      </c>
      <c r="C311" s="97">
        <v>6</v>
      </c>
      <c r="D311" s="97" t="s">
        <v>535</v>
      </c>
      <c r="E311" s="57"/>
      <c r="F311" s="57"/>
      <c r="G311" s="57"/>
      <c r="H311" s="57"/>
      <c r="I311" s="57"/>
      <c r="J311" s="57"/>
      <c r="K311" s="57"/>
      <c r="L311" s="57"/>
      <c r="M311" s="57" t="str">
        <f t="shared" si="52"/>
        <v/>
      </c>
      <c r="N311" s="71">
        <v>48</v>
      </c>
      <c r="O311" s="48" t="s">
        <v>55</v>
      </c>
      <c r="P311" s="57">
        <v>3959.96</v>
      </c>
      <c r="Q311" s="57">
        <v>35.166998</v>
      </c>
      <c r="R311" s="57">
        <v>-122.93509400000001</v>
      </c>
      <c r="S311" s="66">
        <v>40864.892106481479</v>
      </c>
      <c r="T311" s="67">
        <f t="shared" si="53"/>
        <v>40864.892106481479</v>
      </c>
      <c r="U311" s="6" t="str">
        <f t="shared" si="54"/>
        <v>Nov-11</v>
      </c>
      <c r="V311" s="6" t="str">
        <f t="shared" si="55"/>
        <v>2011</v>
      </c>
      <c r="W311" s="10" t="s">
        <v>25</v>
      </c>
      <c r="X311" s="10" t="s">
        <v>32</v>
      </c>
      <c r="Y311" s="10" t="s">
        <v>56</v>
      </c>
      <c r="Z311" s="10"/>
      <c r="AA311" s="10"/>
      <c r="AB311" s="10"/>
      <c r="AC311" s="10"/>
      <c r="AD311" s="57" t="s">
        <v>372</v>
      </c>
      <c r="AE311" s="57" t="s">
        <v>221</v>
      </c>
      <c r="AF311" s="57" t="s">
        <v>42</v>
      </c>
      <c r="AG311" s="57">
        <v>321</v>
      </c>
      <c r="AH311" s="57">
        <v>3881266</v>
      </c>
      <c r="AI311" s="57" t="s">
        <v>211</v>
      </c>
      <c r="AJ311" s="57">
        <f t="shared" si="56"/>
        <v>0</v>
      </c>
      <c r="AK311" s="89">
        <f t="shared" si="57"/>
        <v>0.25833333333333336</v>
      </c>
      <c r="AL311" s="90" t="e">
        <f>VLOOKUP(AG311,#REF!,2,FALSE)</f>
        <v>#REF!</v>
      </c>
      <c r="AM311" s="90" t="e">
        <f>VLOOKUP(AG311,#REF!,3,FALSE)</f>
        <v>#REF!</v>
      </c>
      <c r="AN311" s="89" t="e">
        <f t="shared" ca="1" si="58"/>
        <v>#REF!</v>
      </c>
      <c r="AO311" s="89" t="e">
        <f t="shared" ca="1" si="59"/>
        <v>#REF!</v>
      </c>
      <c r="AP311" s="57" t="e">
        <f t="shared" ca="1" si="64"/>
        <v>#REF!</v>
      </c>
      <c r="AQ311" s="32" t="e">
        <f>VLOOKUP(U311,#REF!,3,FALSE)</f>
        <v>#REF!</v>
      </c>
      <c r="AR311" s="57" t="e">
        <f t="shared" ca="1" si="60"/>
        <v>#REF!</v>
      </c>
      <c r="AS311" s="6" t="e">
        <f>VLOOKUP(V311,#REF!,3)</f>
        <v>#REF!</v>
      </c>
      <c r="AT311" s="6" t="e">
        <f>VLOOKUP(U311,#REF!,2)</f>
        <v>#REF!</v>
      </c>
      <c r="AU311" s="6" t="e">
        <f>VLOOKUP(V311,#REF!,2)</f>
        <v>#REF!</v>
      </c>
      <c r="AV311" s="6" t="str">
        <f t="shared" si="62"/>
        <v/>
      </c>
      <c r="AW311" s="6" t="str">
        <f t="shared" si="63"/>
        <v/>
      </c>
      <c r="AX311" s="6" t="e">
        <f>VLOOKUP(U311,#REF!,4)</f>
        <v>#REF!</v>
      </c>
      <c r="AY311" s="6" t="e">
        <f>VLOOKUP(V311,#REF!,4)</f>
        <v>#REF!</v>
      </c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</row>
    <row r="312" spans="1:151" s="4" customFormat="1">
      <c r="A312" s="53" t="s">
        <v>19</v>
      </c>
      <c r="B312" s="14" t="s">
        <v>539</v>
      </c>
      <c r="C312" s="97">
        <v>1</v>
      </c>
      <c r="D312" s="97" t="s">
        <v>535</v>
      </c>
      <c r="E312" s="57"/>
      <c r="F312" s="57"/>
      <c r="G312" s="57"/>
      <c r="H312" s="57"/>
      <c r="I312" s="57"/>
      <c r="J312" s="57"/>
      <c r="K312" s="57"/>
      <c r="L312" s="57"/>
      <c r="M312" s="57" t="str">
        <f t="shared" si="52"/>
        <v/>
      </c>
      <c r="N312" s="71">
        <v>48</v>
      </c>
      <c r="O312" s="46" t="s">
        <v>27</v>
      </c>
      <c r="P312" s="57">
        <v>3959.96</v>
      </c>
      <c r="Q312" s="57">
        <v>35.166998</v>
      </c>
      <c r="R312" s="57">
        <v>-122.93509400000001</v>
      </c>
      <c r="S312" s="66">
        <v>40864.892106481479</v>
      </c>
      <c r="T312" s="67">
        <f t="shared" si="53"/>
        <v>40864.892106481479</v>
      </c>
      <c r="U312" s="6" t="str">
        <f t="shared" si="54"/>
        <v>Nov-11</v>
      </c>
      <c r="V312" s="6" t="str">
        <f t="shared" si="55"/>
        <v>2011</v>
      </c>
      <c r="W312" s="10" t="s">
        <v>25</v>
      </c>
      <c r="X312" s="10" t="s">
        <v>27</v>
      </c>
      <c r="Y312" s="10"/>
      <c r="Z312" s="10"/>
      <c r="AA312" s="10"/>
      <c r="AB312" s="10"/>
      <c r="AC312" s="10"/>
      <c r="AD312" s="57" t="s">
        <v>372</v>
      </c>
      <c r="AE312" s="57" t="s">
        <v>221</v>
      </c>
      <c r="AF312" s="57" t="s">
        <v>42</v>
      </c>
      <c r="AG312" s="57">
        <v>321</v>
      </c>
      <c r="AH312" s="57">
        <v>4128127</v>
      </c>
      <c r="AI312" s="57" t="s">
        <v>211</v>
      </c>
      <c r="AJ312" s="57">
        <f t="shared" si="56"/>
        <v>0</v>
      </c>
      <c r="AK312" s="89">
        <f t="shared" si="57"/>
        <v>0.25833333333333336</v>
      </c>
      <c r="AL312" s="90" t="e">
        <f>VLOOKUP(AG312,#REF!,2,FALSE)</f>
        <v>#REF!</v>
      </c>
      <c r="AM312" s="90" t="e">
        <f>VLOOKUP(AG312,#REF!,3,FALSE)</f>
        <v>#REF!</v>
      </c>
      <c r="AN312" s="89" t="e">
        <f t="shared" ca="1" si="58"/>
        <v>#REF!</v>
      </c>
      <c r="AO312" s="89" t="e">
        <f t="shared" ca="1" si="59"/>
        <v>#REF!</v>
      </c>
      <c r="AP312" s="57" t="e">
        <f t="shared" ca="1" si="64"/>
        <v>#REF!</v>
      </c>
      <c r="AQ312" s="32" t="e">
        <f>VLOOKUP(U312,#REF!,3,FALSE)</f>
        <v>#REF!</v>
      </c>
      <c r="AR312" s="57" t="e">
        <f t="shared" ca="1" si="60"/>
        <v>#REF!</v>
      </c>
      <c r="AS312" s="6" t="e">
        <f>VLOOKUP(V312,#REF!,3)</f>
        <v>#REF!</v>
      </c>
      <c r="AT312" s="6" t="e">
        <f>VLOOKUP(U312,#REF!,2)</f>
        <v>#REF!</v>
      </c>
      <c r="AU312" s="6" t="e">
        <f>VLOOKUP(V312,#REF!,2)</f>
        <v>#REF!</v>
      </c>
      <c r="AV312" s="6" t="str">
        <f t="shared" si="62"/>
        <v/>
      </c>
      <c r="AW312" s="6" t="str">
        <f t="shared" si="63"/>
        <v/>
      </c>
      <c r="AX312" s="6" t="e">
        <f>VLOOKUP(U312,#REF!,4)</f>
        <v>#REF!</v>
      </c>
      <c r="AY312" s="6" t="e">
        <f>VLOOKUP(V312,#REF!,4)</f>
        <v>#REF!</v>
      </c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</row>
    <row r="313" spans="1:151" s="4" customFormat="1">
      <c r="A313" s="54" t="s">
        <v>375</v>
      </c>
      <c r="B313" s="98"/>
      <c r="C313" s="99">
        <v>1</v>
      </c>
      <c r="D313" s="99"/>
      <c r="E313" s="68" t="s">
        <v>534</v>
      </c>
      <c r="F313" s="68" t="s">
        <v>534</v>
      </c>
      <c r="G313" s="68" t="s">
        <v>534</v>
      </c>
      <c r="H313" s="68">
        <v>0</v>
      </c>
      <c r="I313" s="68" t="s">
        <v>532</v>
      </c>
      <c r="J313" s="68" t="s">
        <v>531</v>
      </c>
      <c r="K313" s="68">
        <v>0</v>
      </c>
      <c r="L313" s="68">
        <v>0.13235023846522101</v>
      </c>
      <c r="M313" s="68">
        <f t="shared" si="52"/>
        <v>0.13235023846522101</v>
      </c>
      <c r="N313" s="68">
        <v>48</v>
      </c>
      <c r="O313" s="47" t="s">
        <v>77</v>
      </c>
      <c r="P313" s="68">
        <v>3959.96</v>
      </c>
      <c r="Q313" s="68">
        <v>35.166998</v>
      </c>
      <c r="R313" s="68">
        <v>-122.93509400000001</v>
      </c>
      <c r="S313" s="69">
        <v>40864.892106481479</v>
      </c>
      <c r="T313" s="70">
        <f t="shared" si="53"/>
        <v>40864.892106481479</v>
      </c>
      <c r="U313" s="4" t="str">
        <f t="shared" si="54"/>
        <v>Nov-11</v>
      </c>
      <c r="V313" s="4" t="str">
        <f t="shared" si="55"/>
        <v>2011</v>
      </c>
      <c r="W313" s="12" t="s">
        <v>25</v>
      </c>
      <c r="X313" s="12" t="s">
        <v>65</v>
      </c>
      <c r="Y313" s="12" t="s">
        <v>64</v>
      </c>
      <c r="Z313" s="12" t="s">
        <v>79</v>
      </c>
      <c r="AA313" s="12" t="s">
        <v>78</v>
      </c>
      <c r="AB313" s="12" t="s">
        <v>77</v>
      </c>
      <c r="AC313" s="12"/>
      <c r="AD313" s="68" t="s">
        <v>372</v>
      </c>
      <c r="AE313" s="68" t="s">
        <v>221</v>
      </c>
      <c r="AF313" s="68" t="s">
        <v>42</v>
      </c>
      <c r="AG313" s="68">
        <v>321</v>
      </c>
      <c r="AH313" s="68">
        <v>4120728</v>
      </c>
      <c r="AI313" s="68" t="s">
        <v>211</v>
      </c>
      <c r="AJ313" s="68">
        <f t="shared" si="56"/>
        <v>1</v>
      </c>
      <c r="AK313" s="100">
        <f t="shared" si="57"/>
        <v>0.25833333333333336</v>
      </c>
      <c r="AL313" s="101" t="e">
        <f>VLOOKUP(AG313,#REF!,2,FALSE)</f>
        <v>#REF!</v>
      </c>
      <c r="AM313" s="101" t="e">
        <f>VLOOKUP(AG313,#REF!,3,FALSE)</f>
        <v>#REF!</v>
      </c>
      <c r="AN313" s="100" t="e">
        <f t="shared" ca="1" si="58"/>
        <v>#REF!</v>
      </c>
      <c r="AO313" s="100" t="e">
        <f t="shared" ca="1" si="59"/>
        <v>#REF!</v>
      </c>
      <c r="AP313" s="68" t="e">
        <f t="shared" ca="1" si="64"/>
        <v>#REF!</v>
      </c>
      <c r="AQ313" s="36" t="e">
        <f>VLOOKUP(U313,#REF!,3,FALSE)</f>
        <v>#REF!</v>
      </c>
      <c r="AR313" s="68" t="e">
        <f t="shared" ca="1" si="60"/>
        <v>#REF!</v>
      </c>
      <c r="AS313" s="6" t="e">
        <f>VLOOKUP(V313,#REF!,3)</f>
        <v>#REF!</v>
      </c>
      <c r="AT313" s="6" t="e">
        <f>VLOOKUP(U313,#REF!,2)</f>
        <v>#REF!</v>
      </c>
      <c r="AU313" s="6" t="e">
        <f>VLOOKUP(V313,#REF!,2)</f>
        <v>#REF!</v>
      </c>
      <c r="AV313" s="6" t="e">
        <f t="shared" si="62"/>
        <v>#REF!</v>
      </c>
      <c r="AW313" s="6" t="e">
        <f t="shared" si="63"/>
        <v>#REF!</v>
      </c>
      <c r="AX313" s="6" t="e">
        <f>VLOOKUP(U313,#REF!,4)</f>
        <v>#REF!</v>
      </c>
      <c r="AY313" s="6" t="e">
        <f>VLOOKUP(V313,#REF!,4)</f>
        <v>#REF!</v>
      </c>
    </row>
    <row r="314" spans="1:151" s="4" customFormat="1">
      <c r="A314" s="53" t="s">
        <v>102</v>
      </c>
      <c r="B314" s="14" t="s">
        <v>539</v>
      </c>
      <c r="C314" s="97">
        <v>1</v>
      </c>
      <c r="D314" s="97" t="s">
        <v>543</v>
      </c>
      <c r="E314" s="57"/>
      <c r="F314" s="57"/>
      <c r="G314" s="57"/>
      <c r="H314" s="57"/>
      <c r="I314" s="57"/>
      <c r="J314" s="57"/>
      <c r="K314" s="57"/>
      <c r="L314" s="57"/>
      <c r="M314" s="57" t="str">
        <f t="shared" si="52"/>
        <v/>
      </c>
      <c r="N314" s="71">
        <v>49</v>
      </c>
      <c r="O314" s="48" t="s">
        <v>27</v>
      </c>
      <c r="P314" s="57">
        <v>3959.96</v>
      </c>
      <c r="Q314" s="57">
        <v>35.166998</v>
      </c>
      <c r="R314" s="57">
        <v>-122.93509400000001</v>
      </c>
      <c r="S314" s="66">
        <v>40864.892106481479</v>
      </c>
      <c r="T314" s="67">
        <f t="shared" si="53"/>
        <v>40864.892106481479</v>
      </c>
      <c r="U314" s="6" t="str">
        <f t="shared" si="54"/>
        <v>Nov-11</v>
      </c>
      <c r="V314" s="6" t="str">
        <f t="shared" si="55"/>
        <v>2011</v>
      </c>
      <c r="W314" s="10" t="s">
        <v>25</v>
      </c>
      <c r="X314" s="10" t="s">
        <v>27</v>
      </c>
      <c r="Y314" s="10"/>
      <c r="Z314" s="10"/>
      <c r="AA314" s="10"/>
      <c r="AB314" s="10"/>
      <c r="AC314" s="10"/>
      <c r="AD314" s="57" t="s">
        <v>370</v>
      </c>
      <c r="AE314" s="57" t="s">
        <v>221</v>
      </c>
      <c r="AF314" s="57" t="s">
        <v>42</v>
      </c>
      <c r="AG314" s="57">
        <v>321</v>
      </c>
      <c r="AH314" s="57">
        <v>4130057</v>
      </c>
      <c r="AI314" s="57" t="s">
        <v>211</v>
      </c>
      <c r="AJ314" s="57">
        <f t="shared" si="56"/>
        <v>0</v>
      </c>
      <c r="AK314" s="89">
        <f t="shared" si="57"/>
        <v>0.26325231481481481</v>
      </c>
      <c r="AL314" s="90" t="e">
        <f>VLOOKUP(AG314,#REF!,2,FALSE)</f>
        <v>#REF!</v>
      </c>
      <c r="AM314" s="90" t="e">
        <f>VLOOKUP(AG314,#REF!,3,FALSE)</f>
        <v>#REF!</v>
      </c>
      <c r="AN314" s="89" t="e">
        <f t="shared" ca="1" si="58"/>
        <v>#REF!</v>
      </c>
      <c r="AO314" s="89" t="e">
        <f t="shared" ca="1" si="59"/>
        <v>#REF!</v>
      </c>
      <c r="AP314" s="57" t="e">
        <f t="shared" ca="1" si="64"/>
        <v>#REF!</v>
      </c>
      <c r="AQ314" s="32" t="e">
        <f>VLOOKUP(U314,#REF!,3,FALSE)</f>
        <v>#REF!</v>
      </c>
      <c r="AR314" s="57" t="e">
        <f t="shared" ca="1" si="60"/>
        <v>#REF!</v>
      </c>
      <c r="AS314" s="6" t="e">
        <f>VLOOKUP(V314,#REF!,3)</f>
        <v>#REF!</v>
      </c>
      <c r="AT314" s="6" t="e">
        <f>VLOOKUP(U314,#REF!,2)</f>
        <v>#REF!</v>
      </c>
      <c r="AU314" s="6" t="e">
        <f>VLOOKUP(V314,#REF!,2)</f>
        <v>#REF!</v>
      </c>
      <c r="AV314" s="6" t="str">
        <f t="shared" si="62"/>
        <v/>
      </c>
      <c r="AW314" s="6" t="str">
        <f t="shared" si="63"/>
        <v/>
      </c>
      <c r="AX314" s="6" t="e">
        <f>VLOOKUP(U314,#REF!,4)</f>
        <v>#REF!</v>
      </c>
      <c r="AY314" s="6" t="e">
        <f>VLOOKUP(V314,#REF!,4)</f>
        <v>#REF!</v>
      </c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</row>
    <row r="315" spans="1:151" s="4" customFormat="1">
      <c r="A315" s="53" t="s">
        <v>141</v>
      </c>
      <c r="B315" s="14" t="s">
        <v>541</v>
      </c>
      <c r="C315" s="97">
        <v>3</v>
      </c>
      <c r="D315" s="107" t="s">
        <v>543</v>
      </c>
      <c r="E315" s="57"/>
      <c r="F315" s="57"/>
      <c r="G315" s="57"/>
      <c r="H315" s="57"/>
      <c r="I315" s="57"/>
      <c r="J315" s="57"/>
      <c r="K315" s="57"/>
      <c r="L315" s="57"/>
      <c r="M315" s="57" t="str">
        <f t="shared" si="52"/>
        <v/>
      </c>
      <c r="N315" s="71">
        <v>49</v>
      </c>
      <c r="O315" s="46" t="s">
        <v>73</v>
      </c>
      <c r="P315" s="57">
        <v>3959.96</v>
      </c>
      <c r="Q315" s="57">
        <v>35.166998</v>
      </c>
      <c r="R315" s="57">
        <v>-122.93509400000001</v>
      </c>
      <c r="S315" s="66">
        <v>40864.892106481479</v>
      </c>
      <c r="T315" s="67">
        <f t="shared" si="53"/>
        <v>40864.892106481479</v>
      </c>
      <c r="U315" s="6" t="str">
        <f t="shared" si="54"/>
        <v>Nov-11</v>
      </c>
      <c r="V315" s="6" t="str">
        <f t="shared" si="55"/>
        <v>2011</v>
      </c>
      <c r="W315" s="10" t="s">
        <v>25</v>
      </c>
      <c r="X315" s="10" t="s">
        <v>27</v>
      </c>
      <c r="Y315" s="10" t="s">
        <v>74</v>
      </c>
      <c r="Z315" s="10" t="s">
        <v>76</v>
      </c>
      <c r="AA315" s="10" t="s">
        <v>75</v>
      </c>
      <c r="AB315" s="10"/>
      <c r="AC315" s="10" t="s">
        <v>73</v>
      </c>
      <c r="AD315" s="57" t="s">
        <v>370</v>
      </c>
      <c r="AE315" s="57" t="s">
        <v>221</v>
      </c>
      <c r="AF315" s="57" t="s">
        <v>42</v>
      </c>
      <c r="AG315" s="57">
        <v>321</v>
      </c>
      <c r="AH315" s="57">
        <v>4130058</v>
      </c>
      <c r="AI315" s="57" t="s">
        <v>211</v>
      </c>
      <c r="AJ315" s="57">
        <f t="shared" si="56"/>
        <v>0</v>
      </c>
      <c r="AK315" s="89">
        <f t="shared" si="57"/>
        <v>0.26325231481481481</v>
      </c>
      <c r="AL315" s="90" t="e">
        <f>VLOOKUP(AG315,#REF!,2,FALSE)</f>
        <v>#REF!</v>
      </c>
      <c r="AM315" s="90" t="e">
        <f>VLOOKUP(AG315,#REF!,3,FALSE)</f>
        <v>#REF!</v>
      </c>
      <c r="AN315" s="89" t="e">
        <f t="shared" ca="1" si="58"/>
        <v>#REF!</v>
      </c>
      <c r="AO315" s="89" t="e">
        <f t="shared" ca="1" si="59"/>
        <v>#REF!</v>
      </c>
      <c r="AP315" s="57" t="e">
        <f t="shared" ca="1" si="64"/>
        <v>#REF!</v>
      </c>
      <c r="AQ315" s="32" t="e">
        <f>VLOOKUP(U315,#REF!,3,FALSE)</f>
        <v>#REF!</v>
      </c>
      <c r="AR315" s="57" t="e">
        <f t="shared" ca="1" si="60"/>
        <v>#REF!</v>
      </c>
      <c r="AS315" s="6" t="e">
        <f>VLOOKUP(V315,#REF!,3)</f>
        <v>#REF!</v>
      </c>
      <c r="AT315" s="6" t="e">
        <f>VLOOKUP(U315,#REF!,2)</f>
        <v>#REF!</v>
      </c>
      <c r="AU315" s="6" t="e">
        <f>VLOOKUP(V315,#REF!,2)</f>
        <v>#REF!</v>
      </c>
      <c r="AV315" s="6" t="str">
        <f t="shared" si="62"/>
        <v/>
      </c>
      <c r="AW315" s="6" t="str">
        <f t="shared" si="63"/>
        <v/>
      </c>
      <c r="AX315" s="6" t="e">
        <f>VLOOKUP(U315,#REF!,4)</f>
        <v>#REF!</v>
      </c>
      <c r="AY315" s="6" t="e">
        <f>VLOOKUP(V315,#REF!,4)</f>
        <v>#REF!</v>
      </c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</row>
    <row r="316" spans="1:151" s="4" customFormat="1">
      <c r="A316" s="54" t="s">
        <v>371</v>
      </c>
      <c r="B316" s="98"/>
      <c r="C316" s="99">
        <v>1</v>
      </c>
      <c r="D316" s="99"/>
      <c r="E316" s="68" t="s">
        <v>531</v>
      </c>
      <c r="F316" s="68" t="s">
        <v>534</v>
      </c>
      <c r="G316" s="68" t="s">
        <v>534</v>
      </c>
      <c r="H316" s="68">
        <v>0</v>
      </c>
      <c r="I316" s="68" t="s">
        <v>532</v>
      </c>
      <c r="J316" s="68" t="s">
        <v>531</v>
      </c>
      <c r="K316" s="68">
        <v>10</v>
      </c>
      <c r="L316" s="68">
        <v>0.12576368065133911</v>
      </c>
      <c r="M316" s="68">
        <f t="shared" si="52"/>
        <v>0.2063422783540157</v>
      </c>
      <c r="N316" s="68">
        <v>49</v>
      </c>
      <c r="O316" s="47" t="s">
        <v>77</v>
      </c>
      <c r="P316" s="68">
        <v>3959.96</v>
      </c>
      <c r="Q316" s="68">
        <v>35.166998</v>
      </c>
      <c r="R316" s="68">
        <v>-122.93509400000001</v>
      </c>
      <c r="S316" s="69">
        <v>40864.892106481479</v>
      </c>
      <c r="T316" s="70">
        <f t="shared" si="53"/>
        <v>40864.892106481479</v>
      </c>
      <c r="U316" s="4" t="str">
        <f t="shared" si="54"/>
        <v>Nov-11</v>
      </c>
      <c r="V316" s="4" t="str">
        <f t="shared" si="55"/>
        <v>2011</v>
      </c>
      <c r="W316" s="12" t="s">
        <v>25</v>
      </c>
      <c r="X316" s="12" t="s">
        <v>65</v>
      </c>
      <c r="Y316" s="12" t="s">
        <v>64</v>
      </c>
      <c r="Z316" s="12" t="s">
        <v>79</v>
      </c>
      <c r="AA316" s="12" t="s">
        <v>78</v>
      </c>
      <c r="AB316" s="12" t="s">
        <v>77</v>
      </c>
      <c r="AC316" s="12"/>
      <c r="AD316" s="68" t="s">
        <v>370</v>
      </c>
      <c r="AE316" s="68" t="s">
        <v>221</v>
      </c>
      <c r="AF316" s="68" t="s">
        <v>42</v>
      </c>
      <c r="AG316" s="68">
        <v>321</v>
      </c>
      <c r="AH316" s="68">
        <v>4120763</v>
      </c>
      <c r="AI316" s="68" t="s">
        <v>211</v>
      </c>
      <c r="AJ316" s="68">
        <f t="shared" si="56"/>
        <v>1</v>
      </c>
      <c r="AK316" s="100">
        <f t="shared" si="57"/>
        <v>0.26325231481481481</v>
      </c>
      <c r="AL316" s="101" t="e">
        <f>VLOOKUP(AG316,#REF!,2,FALSE)</f>
        <v>#REF!</v>
      </c>
      <c r="AM316" s="101" t="e">
        <f>VLOOKUP(AG316,#REF!,3,FALSE)</f>
        <v>#REF!</v>
      </c>
      <c r="AN316" s="100" t="e">
        <f t="shared" ca="1" si="58"/>
        <v>#REF!</v>
      </c>
      <c r="AO316" s="100" t="e">
        <f t="shared" ca="1" si="59"/>
        <v>#REF!</v>
      </c>
      <c r="AP316" s="68" t="e">
        <f t="shared" ca="1" si="64"/>
        <v>#REF!</v>
      </c>
      <c r="AQ316" s="36" t="e">
        <f>VLOOKUP(U316,#REF!,3,FALSE)</f>
        <v>#REF!</v>
      </c>
      <c r="AR316" s="68" t="e">
        <f t="shared" ca="1" si="60"/>
        <v>#REF!</v>
      </c>
      <c r="AS316" s="6" t="e">
        <f>VLOOKUP(V316,#REF!,3)</f>
        <v>#REF!</v>
      </c>
      <c r="AT316" s="6" t="e">
        <f>VLOOKUP(U316,#REF!,2)</f>
        <v>#REF!</v>
      </c>
      <c r="AU316" s="6" t="e">
        <f>VLOOKUP(V316,#REF!,2)</f>
        <v>#REF!</v>
      </c>
      <c r="AV316" s="6" t="e">
        <f t="shared" si="62"/>
        <v>#REF!</v>
      </c>
      <c r="AW316" s="6" t="e">
        <f t="shared" si="63"/>
        <v>#REF!</v>
      </c>
      <c r="AX316" s="6" t="e">
        <f>VLOOKUP(U316,#REF!,4)</f>
        <v>#REF!</v>
      </c>
      <c r="AY316" s="6" t="e">
        <f>VLOOKUP(V316,#REF!,4)</f>
        <v>#REF!</v>
      </c>
    </row>
    <row r="317" spans="1:151" s="4" customFormat="1">
      <c r="A317" s="53" t="s">
        <v>19</v>
      </c>
      <c r="B317" s="14" t="s">
        <v>539</v>
      </c>
      <c r="C317" s="97">
        <v>1</v>
      </c>
      <c r="D317" s="97" t="s">
        <v>535</v>
      </c>
      <c r="E317" s="57"/>
      <c r="F317" s="57"/>
      <c r="G317" s="57"/>
      <c r="H317" s="57"/>
      <c r="I317" s="57"/>
      <c r="J317" s="57"/>
      <c r="K317" s="57"/>
      <c r="L317" s="57"/>
      <c r="M317" s="57" t="str">
        <f t="shared" si="52"/>
        <v/>
      </c>
      <c r="N317" s="71">
        <v>49</v>
      </c>
      <c r="O317" s="48" t="s">
        <v>47</v>
      </c>
      <c r="P317" s="57">
        <v>3959.96</v>
      </c>
      <c r="Q317" s="57">
        <v>35.166998</v>
      </c>
      <c r="R317" s="57">
        <v>-122.93509400000001</v>
      </c>
      <c r="S317" s="66">
        <v>40864.892106481479</v>
      </c>
      <c r="T317" s="67">
        <f t="shared" si="53"/>
        <v>40864.892106481479</v>
      </c>
      <c r="U317" s="6" t="str">
        <f t="shared" si="54"/>
        <v>Nov-11</v>
      </c>
      <c r="V317" s="6" t="str">
        <f t="shared" si="55"/>
        <v>2011</v>
      </c>
      <c r="W317" s="10" t="s">
        <v>25</v>
      </c>
      <c r="X317" s="10" t="s">
        <v>27</v>
      </c>
      <c r="Y317" s="10" t="s">
        <v>22</v>
      </c>
      <c r="Z317" s="10" t="s">
        <v>44</v>
      </c>
      <c r="AA317" s="10" t="s">
        <v>48</v>
      </c>
      <c r="AB317" s="10" t="s">
        <v>49</v>
      </c>
      <c r="AC317" s="46" t="s">
        <v>47</v>
      </c>
      <c r="AD317" s="57" t="s">
        <v>368</v>
      </c>
      <c r="AE317" s="57" t="s">
        <v>221</v>
      </c>
      <c r="AF317" s="57" t="s">
        <v>42</v>
      </c>
      <c r="AG317" s="57">
        <v>321</v>
      </c>
      <c r="AH317" s="57">
        <v>4128128</v>
      </c>
      <c r="AI317" s="57" t="s">
        <v>211</v>
      </c>
      <c r="AJ317" s="57">
        <f t="shared" si="56"/>
        <v>0</v>
      </c>
      <c r="AK317" s="89">
        <f t="shared" si="57"/>
        <v>0.26327546296296295</v>
      </c>
      <c r="AL317" s="90" t="e">
        <f>VLOOKUP(AG317,#REF!,2,FALSE)</f>
        <v>#REF!</v>
      </c>
      <c r="AM317" s="90" t="e">
        <f>VLOOKUP(AG317,#REF!,3,FALSE)</f>
        <v>#REF!</v>
      </c>
      <c r="AN317" s="89" t="e">
        <f t="shared" ca="1" si="58"/>
        <v>#REF!</v>
      </c>
      <c r="AO317" s="89" t="e">
        <f t="shared" ca="1" si="59"/>
        <v>#REF!</v>
      </c>
      <c r="AP317" s="57" t="e">
        <f t="shared" ca="1" si="64"/>
        <v>#REF!</v>
      </c>
      <c r="AQ317" s="32" t="e">
        <f>VLOOKUP(U317,#REF!,3,FALSE)</f>
        <v>#REF!</v>
      </c>
      <c r="AR317" s="57" t="e">
        <f t="shared" ca="1" si="60"/>
        <v>#REF!</v>
      </c>
      <c r="AS317" s="6" t="e">
        <f>VLOOKUP(V317,#REF!,3)</f>
        <v>#REF!</v>
      </c>
      <c r="AT317" s="6" t="e">
        <f>VLOOKUP(U317,#REF!,2)</f>
        <v>#REF!</v>
      </c>
      <c r="AU317" s="6" t="e">
        <f>VLOOKUP(V317,#REF!,2)</f>
        <v>#REF!</v>
      </c>
      <c r="AV317" s="6" t="str">
        <f t="shared" si="62"/>
        <v/>
      </c>
      <c r="AW317" s="6" t="str">
        <f t="shared" si="63"/>
        <v/>
      </c>
      <c r="AX317" s="6" t="e">
        <f>VLOOKUP(U317,#REF!,4)</f>
        <v>#REF!</v>
      </c>
      <c r="AY317" s="6" t="e">
        <f>VLOOKUP(V317,#REF!,4)</f>
        <v>#REF!</v>
      </c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</row>
    <row r="318" spans="1:151" s="4" customFormat="1">
      <c r="A318" s="53" t="s">
        <v>112</v>
      </c>
      <c r="B318" s="14" t="s">
        <v>539</v>
      </c>
      <c r="C318" s="97">
        <v>2</v>
      </c>
      <c r="D318" s="97" t="s">
        <v>535</v>
      </c>
      <c r="E318" s="57"/>
      <c r="F318" s="57"/>
      <c r="G318" s="57"/>
      <c r="H318" s="57"/>
      <c r="I318" s="57"/>
      <c r="J318" s="57"/>
      <c r="K318" s="57"/>
      <c r="L318" s="57"/>
      <c r="M318" s="57" t="str">
        <f t="shared" si="52"/>
        <v/>
      </c>
      <c r="N318" s="71">
        <v>49</v>
      </c>
      <c r="O318" s="48" t="s">
        <v>92</v>
      </c>
      <c r="P318" s="57">
        <v>3959.96</v>
      </c>
      <c r="Q318" s="57">
        <v>35.166998</v>
      </c>
      <c r="R318" s="57">
        <v>-122.93509400000001</v>
      </c>
      <c r="S318" s="66">
        <v>40864.892106481479</v>
      </c>
      <c r="T318" s="67">
        <f t="shared" si="53"/>
        <v>40864.892106481479</v>
      </c>
      <c r="U318" s="6" t="str">
        <f t="shared" si="54"/>
        <v>Nov-11</v>
      </c>
      <c r="V318" s="6" t="str">
        <f t="shared" si="55"/>
        <v>2011</v>
      </c>
      <c r="W318" s="10" t="s">
        <v>25</v>
      </c>
      <c r="X318" s="10" t="s">
        <v>32</v>
      </c>
      <c r="Y318" s="10" t="s">
        <v>93</v>
      </c>
      <c r="Z318" s="10" t="s">
        <v>96</v>
      </c>
      <c r="AA318" s="10" t="s">
        <v>94</v>
      </c>
      <c r="AB318" s="10" t="s">
        <v>95</v>
      </c>
      <c r="AC318" s="10" t="s">
        <v>92</v>
      </c>
      <c r="AD318" s="57" t="s">
        <v>368</v>
      </c>
      <c r="AE318" s="57" t="s">
        <v>221</v>
      </c>
      <c r="AF318" s="57" t="s">
        <v>42</v>
      </c>
      <c r="AG318" s="57">
        <v>321</v>
      </c>
      <c r="AH318" s="57">
        <v>3882714</v>
      </c>
      <c r="AI318" s="57" t="s">
        <v>211</v>
      </c>
      <c r="AJ318" s="57">
        <f t="shared" si="56"/>
        <v>0</v>
      </c>
      <c r="AK318" s="89">
        <f t="shared" si="57"/>
        <v>0.26327546296296295</v>
      </c>
      <c r="AL318" s="90" t="e">
        <f>VLOOKUP(AG318,#REF!,2,FALSE)</f>
        <v>#REF!</v>
      </c>
      <c r="AM318" s="90" t="e">
        <f>VLOOKUP(AG318,#REF!,3,FALSE)</f>
        <v>#REF!</v>
      </c>
      <c r="AN318" s="89" t="e">
        <f t="shared" ca="1" si="58"/>
        <v>#REF!</v>
      </c>
      <c r="AO318" s="89" t="e">
        <f t="shared" ca="1" si="59"/>
        <v>#REF!</v>
      </c>
      <c r="AP318" s="57" t="e">
        <f t="shared" ca="1" si="64"/>
        <v>#REF!</v>
      </c>
      <c r="AQ318" s="32" t="e">
        <f>VLOOKUP(U318,#REF!,3,FALSE)</f>
        <v>#REF!</v>
      </c>
      <c r="AR318" s="57" t="e">
        <f t="shared" ca="1" si="60"/>
        <v>#REF!</v>
      </c>
      <c r="AS318" s="6" t="e">
        <f>VLOOKUP(V318,#REF!,3)</f>
        <v>#REF!</v>
      </c>
      <c r="AT318" s="6" t="e">
        <f>VLOOKUP(U318,#REF!,2)</f>
        <v>#REF!</v>
      </c>
      <c r="AU318" s="6" t="e">
        <f>VLOOKUP(V318,#REF!,2)</f>
        <v>#REF!</v>
      </c>
      <c r="AV318" s="6" t="str">
        <f t="shared" si="62"/>
        <v/>
      </c>
      <c r="AW318" s="6" t="str">
        <f t="shared" si="63"/>
        <v/>
      </c>
      <c r="AX318" s="6" t="e">
        <f>VLOOKUP(U318,#REF!,4)</f>
        <v>#REF!</v>
      </c>
      <c r="AY318" s="6" t="e">
        <f>VLOOKUP(V318,#REF!,4)</f>
        <v>#REF!</v>
      </c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</row>
    <row r="319" spans="1:151" s="4" customFormat="1">
      <c r="A319" s="53" t="s">
        <v>148</v>
      </c>
      <c r="B319" s="14" t="s">
        <v>539</v>
      </c>
      <c r="C319" s="97">
        <v>4</v>
      </c>
      <c r="D319" s="97" t="s">
        <v>535</v>
      </c>
      <c r="E319" s="57"/>
      <c r="F319" s="57"/>
      <c r="G319" s="57"/>
      <c r="H319" s="57"/>
      <c r="I319" s="57"/>
      <c r="J319" s="57"/>
      <c r="K319" s="57"/>
      <c r="L319" s="57"/>
      <c r="M319" s="57" t="str">
        <f t="shared" si="52"/>
        <v/>
      </c>
      <c r="N319" s="71">
        <v>49</v>
      </c>
      <c r="O319" s="48" t="s">
        <v>55</v>
      </c>
      <c r="P319" s="57">
        <v>3959.96</v>
      </c>
      <c r="Q319" s="57">
        <v>35.166998</v>
      </c>
      <c r="R319" s="57">
        <v>-122.93509400000001</v>
      </c>
      <c r="S319" s="66">
        <v>40864.892106481479</v>
      </c>
      <c r="T319" s="67">
        <f t="shared" si="53"/>
        <v>40864.892106481479</v>
      </c>
      <c r="U319" s="6" t="str">
        <f t="shared" si="54"/>
        <v>Nov-11</v>
      </c>
      <c r="V319" s="6" t="str">
        <f t="shared" si="55"/>
        <v>2011</v>
      </c>
      <c r="W319" s="10" t="s">
        <v>25</v>
      </c>
      <c r="X319" s="10" t="s">
        <v>32</v>
      </c>
      <c r="Y319" s="10" t="s">
        <v>56</v>
      </c>
      <c r="Z319" s="10"/>
      <c r="AA319" s="10"/>
      <c r="AB319" s="10"/>
      <c r="AC319" s="10"/>
      <c r="AD319" s="57" t="s">
        <v>368</v>
      </c>
      <c r="AE319" s="57" t="s">
        <v>221</v>
      </c>
      <c r="AF319" s="57" t="s">
        <v>42</v>
      </c>
      <c r="AG319" s="57">
        <v>321</v>
      </c>
      <c r="AH319" s="57">
        <v>4128129</v>
      </c>
      <c r="AI319" s="57" t="s">
        <v>211</v>
      </c>
      <c r="AJ319" s="57">
        <f t="shared" si="56"/>
        <v>0</v>
      </c>
      <c r="AK319" s="89">
        <f t="shared" si="57"/>
        <v>0.26327546296296295</v>
      </c>
      <c r="AL319" s="90" t="e">
        <f>VLOOKUP(AG319,#REF!,2,FALSE)</f>
        <v>#REF!</v>
      </c>
      <c r="AM319" s="90" t="e">
        <f>VLOOKUP(AG319,#REF!,3,FALSE)</f>
        <v>#REF!</v>
      </c>
      <c r="AN319" s="89" t="e">
        <f t="shared" ca="1" si="58"/>
        <v>#REF!</v>
      </c>
      <c r="AO319" s="89" t="e">
        <f t="shared" ca="1" si="59"/>
        <v>#REF!</v>
      </c>
      <c r="AP319" s="57" t="e">
        <f t="shared" ca="1" si="64"/>
        <v>#REF!</v>
      </c>
      <c r="AQ319" s="32" t="e">
        <f>VLOOKUP(U319,#REF!,3,FALSE)</f>
        <v>#REF!</v>
      </c>
      <c r="AR319" s="57" t="e">
        <f t="shared" ca="1" si="60"/>
        <v>#REF!</v>
      </c>
      <c r="AS319" s="6" t="e">
        <f>VLOOKUP(V319,#REF!,3)</f>
        <v>#REF!</v>
      </c>
      <c r="AT319" s="6" t="e">
        <f>VLOOKUP(U319,#REF!,2)</f>
        <v>#REF!</v>
      </c>
      <c r="AU319" s="6" t="e">
        <f>VLOOKUP(V319,#REF!,2)</f>
        <v>#REF!</v>
      </c>
      <c r="AV319" s="6" t="str">
        <f t="shared" si="62"/>
        <v/>
      </c>
      <c r="AW319" s="6" t="str">
        <f t="shared" si="63"/>
        <v/>
      </c>
      <c r="AX319" s="6" t="e">
        <f>VLOOKUP(U319,#REF!,4)</f>
        <v>#REF!</v>
      </c>
      <c r="AY319" s="6" t="e">
        <f>VLOOKUP(V319,#REF!,4)</f>
        <v>#REF!</v>
      </c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</row>
    <row r="320" spans="1:151" s="4" customFormat="1">
      <c r="A320" s="53" t="s">
        <v>19</v>
      </c>
      <c r="B320" s="14" t="s">
        <v>539</v>
      </c>
      <c r="C320" s="97">
        <v>1</v>
      </c>
      <c r="D320" s="97" t="s">
        <v>535</v>
      </c>
      <c r="E320" s="57"/>
      <c r="F320" s="57"/>
      <c r="G320" s="57"/>
      <c r="H320" s="57"/>
      <c r="I320" s="57"/>
      <c r="J320" s="57"/>
      <c r="K320" s="57"/>
      <c r="L320" s="57"/>
      <c r="M320" s="57" t="str">
        <f t="shared" si="52"/>
        <v/>
      </c>
      <c r="N320" s="71">
        <v>49</v>
      </c>
      <c r="O320" s="46" t="s">
        <v>27</v>
      </c>
      <c r="P320" s="57">
        <v>3959.96</v>
      </c>
      <c r="Q320" s="57">
        <v>35.166998</v>
      </c>
      <c r="R320" s="57">
        <v>-122.93509400000001</v>
      </c>
      <c r="S320" s="66">
        <v>40864.892106481479</v>
      </c>
      <c r="T320" s="67">
        <f t="shared" si="53"/>
        <v>40864.892106481479</v>
      </c>
      <c r="U320" s="6" t="str">
        <f t="shared" si="54"/>
        <v>Nov-11</v>
      </c>
      <c r="V320" s="6" t="str">
        <f t="shared" si="55"/>
        <v>2011</v>
      </c>
      <c r="W320" s="10" t="s">
        <v>25</v>
      </c>
      <c r="X320" s="10" t="s">
        <v>27</v>
      </c>
      <c r="Y320" s="10"/>
      <c r="Z320" s="10"/>
      <c r="AA320" s="10"/>
      <c r="AB320" s="10"/>
      <c r="AC320" s="10"/>
      <c r="AD320" s="57" t="s">
        <v>368</v>
      </c>
      <c r="AE320" s="57" t="s">
        <v>221</v>
      </c>
      <c r="AF320" s="57" t="s">
        <v>42</v>
      </c>
      <c r="AG320" s="57">
        <v>321</v>
      </c>
      <c r="AH320" s="57">
        <v>4130059</v>
      </c>
      <c r="AI320" s="57" t="s">
        <v>211</v>
      </c>
      <c r="AJ320" s="57">
        <f t="shared" si="56"/>
        <v>0</v>
      </c>
      <c r="AK320" s="89">
        <f t="shared" si="57"/>
        <v>0.26327546296296295</v>
      </c>
      <c r="AL320" s="90" t="e">
        <f>VLOOKUP(AG320,#REF!,2,FALSE)</f>
        <v>#REF!</v>
      </c>
      <c r="AM320" s="90" t="e">
        <f>VLOOKUP(AG320,#REF!,3,FALSE)</f>
        <v>#REF!</v>
      </c>
      <c r="AN320" s="89" t="e">
        <f t="shared" ca="1" si="58"/>
        <v>#REF!</v>
      </c>
      <c r="AO320" s="89" t="e">
        <f t="shared" ca="1" si="59"/>
        <v>#REF!</v>
      </c>
      <c r="AP320" s="57" t="e">
        <f t="shared" ca="1" si="64"/>
        <v>#REF!</v>
      </c>
      <c r="AQ320" s="32" t="e">
        <f>VLOOKUP(U320,#REF!,3,FALSE)</f>
        <v>#REF!</v>
      </c>
      <c r="AR320" s="57" t="e">
        <f t="shared" ca="1" si="60"/>
        <v>#REF!</v>
      </c>
      <c r="AS320" s="6" t="e">
        <f>VLOOKUP(V320,#REF!,3)</f>
        <v>#REF!</v>
      </c>
      <c r="AT320" s="6" t="e">
        <f>VLOOKUP(U320,#REF!,2)</f>
        <v>#REF!</v>
      </c>
      <c r="AU320" s="6" t="e">
        <f>VLOOKUP(V320,#REF!,2)</f>
        <v>#REF!</v>
      </c>
      <c r="AV320" s="6" t="str">
        <f t="shared" si="62"/>
        <v/>
      </c>
      <c r="AW320" s="6" t="str">
        <f t="shared" si="63"/>
        <v/>
      </c>
      <c r="AX320" s="6" t="e">
        <f>VLOOKUP(U320,#REF!,4)</f>
        <v>#REF!</v>
      </c>
      <c r="AY320" s="6" t="e">
        <f>VLOOKUP(V320,#REF!,4)</f>
        <v>#REF!</v>
      </c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</row>
    <row r="321" spans="1:151" s="4" customFormat="1">
      <c r="A321" s="53" t="s">
        <v>274</v>
      </c>
      <c r="B321" s="14" t="s">
        <v>541</v>
      </c>
      <c r="C321" s="97">
        <v>1</v>
      </c>
      <c r="D321" s="107" t="s">
        <v>543</v>
      </c>
      <c r="E321" s="57"/>
      <c r="F321" s="57"/>
      <c r="G321" s="57"/>
      <c r="H321" s="57"/>
      <c r="I321" s="57"/>
      <c r="J321" s="57"/>
      <c r="K321" s="57"/>
      <c r="L321" s="57"/>
      <c r="M321" s="57" t="str">
        <f t="shared" si="52"/>
        <v/>
      </c>
      <c r="N321" s="71">
        <v>49</v>
      </c>
      <c r="O321" s="48" t="s">
        <v>80</v>
      </c>
      <c r="P321" s="57">
        <v>3959.96</v>
      </c>
      <c r="Q321" s="57">
        <v>35.166998</v>
      </c>
      <c r="R321" s="57">
        <v>-122.93509400000001</v>
      </c>
      <c r="S321" s="66">
        <v>40864.892106481479</v>
      </c>
      <c r="T321" s="67">
        <f t="shared" si="53"/>
        <v>40864.892106481479</v>
      </c>
      <c r="U321" s="6" t="str">
        <f t="shared" si="54"/>
        <v>Nov-11</v>
      </c>
      <c r="V321" s="6" t="str">
        <f t="shared" si="55"/>
        <v>2011</v>
      </c>
      <c r="W321" s="10" t="s">
        <v>25</v>
      </c>
      <c r="X321" s="10" t="s">
        <v>27</v>
      </c>
      <c r="Y321" s="10" t="s">
        <v>22</v>
      </c>
      <c r="Z321" s="10" t="s">
        <v>44</v>
      </c>
      <c r="AA321" s="10" t="s">
        <v>48</v>
      </c>
      <c r="AB321" s="10" t="s">
        <v>49</v>
      </c>
      <c r="AC321" s="10" t="s">
        <v>80</v>
      </c>
      <c r="AD321" s="57" t="s">
        <v>368</v>
      </c>
      <c r="AE321" s="57" t="s">
        <v>221</v>
      </c>
      <c r="AF321" s="57" t="s">
        <v>42</v>
      </c>
      <c r="AG321" s="57">
        <v>321</v>
      </c>
      <c r="AH321" s="57">
        <v>3882718</v>
      </c>
      <c r="AI321" s="57" t="s">
        <v>211</v>
      </c>
      <c r="AJ321" s="57">
        <f t="shared" si="56"/>
        <v>0</v>
      </c>
      <c r="AK321" s="89">
        <f t="shared" si="57"/>
        <v>0.26327546296296295</v>
      </c>
      <c r="AL321" s="90" t="e">
        <f>VLOOKUP(AG321,#REF!,2,FALSE)</f>
        <v>#REF!</v>
      </c>
      <c r="AM321" s="90" t="e">
        <f>VLOOKUP(AG321,#REF!,3,FALSE)</f>
        <v>#REF!</v>
      </c>
      <c r="AN321" s="89" t="e">
        <f t="shared" ca="1" si="58"/>
        <v>#REF!</v>
      </c>
      <c r="AO321" s="89" t="e">
        <f t="shared" ca="1" si="59"/>
        <v>#REF!</v>
      </c>
      <c r="AP321" s="57" t="e">
        <f t="shared" ca="1" si="64"/>
        <v>#REF!</v>
      </c>
      <c r="AQ321" s="32" t="e">
        <f>VLOOKUP(U321,#REF!,3,FALSE)</f>
        <v>#REF!</v>
      </c>
      <c r="AR321" s="57" t="e">
        <f t="shared" ca="1" si="60"/>
        <v>#REF!</v>
      </c>
      <c r="AS321" s="6" t="e">
        <f>VLOOKUP(V321,#REF!,3)</f>
        <v>#REF!</v>
      </c>
      <c r="AT321" s="6" t="e">
        <f>VLOOKUP(U321,#REF!,2)</f>
        <v>#REF!</v>
      </c>
      <c r="AU321" s="6" t="e">
        <f>VLOOKUP(V321,#REF!,2)</f>
        <v>#REF!</v>
      </c>
      <c r="AV321" s="6" t="str">
        <f t="shared" si="62"/>
        <v/>
      </c>
      <c r="AW321" s="6" t="str">
        <f t="shared" si="63"/>
        <v/>
      </c>
      <c r="AX321" s="6" t="e">
        <f>VLOOKUP(U321,#REF!,4)</f>
        <v>#REF!</v>
      </c>
      <c r="AY321" s="6" t="e">
        <f>VLOOKUP(V321,#REF!,4)</f>
        <v>#REF!</v>
      </c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</row>
    <row r="322" spans="1:151" s="4" customFormat="1">
      <c r="A322" s="53" t="s">
        <v>123</v>
      </c>
      <c r="B322" s="14" t="s">
        <v>541</v>
      </c>
      <c r="C322" s="97">
        <v>2</v>
      </c>
      <c r="D322" s="107" t="s">
        <v>543</v>
      </c>
      <c r="E322" s="57"/>
      <c r="F322" s="57"/>
      <c r="G322" s="57"/>
      <c r="H322" s="57"/>
      <c r="I322" s="57"/>
      <c r="J322" s="57"/>
      <c r="K322" s="57"/>
      <c r="L322" s="57"/>
      <c r="M322" s="57" t="str">
        <f t="shared" ref="M322:M385" si="65">IF(L322&lt;&gt;"",SUMIFS(L:L,N:N,N322),"")</f>
        <v/>
      </c>
      <c r="N322" s="71">
        <v>49</v>
      </c>
      <c r="O322" s="48" t="s">
        <v>73</v>
      </c>
      <c r="P322" s="57">
        <v>3959.96</v>
      </c>
      <c r="Q322" s="57">
        <v>35.166998</v>
      </c>
      <c r="R322" s="57">
        <v>-122.93509400000001</v>
      </c>
      <c r="S322" s="66">
        <v>40864.892106481479</v>
      </c>
      <c r="T322" s="67">
        <f t="shared" ref="T322:T385" si="66">S322</f>
        <v>40864.892106481479</v>
      </c>
      <c r="U322" s="6" t="str">
        <f t="shared" ref="U322:U385" si="67">TEXT(T322,"mmm-yy")</f>
        <v>Nov-11</v>
      </c>
      <c r="V322" s="6" t="str">
        <f t="shared" ref="V322:V385" si="68">TEXT(T322,"yyyy")</f>
        <v>2011</v>
      </c>
      <c r="W322" s="10" t="s">
        <v>25</v>
      </c>
      <c r="X322" s="10" t="s">
        <v>27</v>
      </c>
      <c r="Y322" s="10" t="s">
        <v>74</v>
      </c>
      <c r="Z322" s="10" t="s">
        <v>76</v>
      </c>
      <c r="AA322" s="10" t="s">
        <v>75</v>
      </c>
      <c r="AB322" s="10"/>
      <c r="AC322" s="10" t="s">
        <v>73</v>
      </c>
      <c r="AD322" s="57" t="s">
        <v>368</v>
      </c>
      <c r="AE322" s="57" t="s">
        <v>221</v>
      </c>
      <c r="AF322" s="57" t="s">
        <v>42</v>
      </c>
      <c r="AG322" s="57">
        <v>321</v>
      </c>
      <c r="AH322" s="57">
        <v>4130061</v>
      </c>
      <c r="AI322" s="57" t="s">
        <v>211</v>
      </c>
      <c r="AJ322" s="57">
        <f t="shared" ref="AJ322:AJ385" si="69">IF(M322="",0,1)</f>
        <v>0</v>
      </c>
      <c r="AK322" s="89">
        <f t="shared" ref="AK322:AK385" si="70">LEFT(AD322,8)*1</f>
        <v>0.26327546296296295</v>
      </c>
      <c r="AL322" s="90" t="e">
        <f>VLOOKUP(AG322,#REF!,2,FALSE)</f>
        <v>#REF!</v>
      </c>
      <c r="AM322" s="90" t="e">
        <f>VLOOKUP(AG322,#REF!,3,FALSE)</f>
        <v>#REF!</v>
      </c>
      <c r="AN322" s="89" t="e">
        <f t="shared" ref="AN322:AN336" ca="1" si="71">VLOOKUP(AK322,INDIRECT("BibliTrans!$AH$"&amp;AL322&amp;":$AL$"&amp;AM322),1,TRUE)</f>
        <v>#REF!</v>
      </c>
      <c r="AO322" s="89" t="e">
        <f t="shared" ref="AO322:AO336" ca="1" si="72">VLOOKUP(AN322,INDIRECT("BibliTrans!$AH$"&amp;AL322&amp;":$AL$"&amp;AM322),2,FALSE)</f>
        <v>#REF!</v>
      </c>
      <c r="AP322" s="57" t="e">
        <f t="shared" ca="1" si="64"/>
        <v>#REF!</v>
      </c>
      <c r="AQ322" s="32" t="e">
        <f>VLOOKUP(U322,#REF!,3,FALSE)</f>
        <v>#REF!</v>
      </c>
      <c r="AR322" s="57" t="e">
        <f t="shared" ref="AR322:AR385" ca="1" si="73">IF(AP322&lt;&gt;AP321,1,0)</f>
        <v>#REF!</v>
      </c>
      <c r="AS322" s="6" t="e">
        <f>VLOOKUP(V322,#REF!,3)</f>
        <v>#REF!</v>
      </c>
      <c r="AT322" s="6" t="e">
        <f>VLOOKUP(U322,#REF!,2)</f>
        <v>#REF!</v>
      </c>
      <c r="AU322" s="6" t="e">
        <f>VLOOKUP(V322,#REF!,2)</f>
        <v>#REF!</v>
      </c>
      <c r="AV322" s="6" t="str">
        <f t="shared" si="62"/>
        <v/>
      </c>
      <c r="AW322" s="6" t="str">
        <f t="shared" si="63"/>
        <v/>
      </c>
      <c r="AX322" s="6" t="e">
        <f>VLOOKUP(U322,#REF!,4)</f>
        <v>#REF!</v>
      </c>
      <c r="AY322" s="6" t="e">
        <f>VLOOKUP(V322,#REF!,4)</f>
        <v>#REF!</v>
      </c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</row>
    <row r="323" spans="1:151" s="4" customFormat="1">
      <c r="A323" s="54" t="s">
        <v>369</v>
      </c>
      <c r="B323" s="98"/>
      <c r="C323" s="99">
        <v>1</v>
      </c>
      <c r="D323" s="99"/>
      <c r="E323" s="68" t="s">
        <v>531</v>
      </c>
      <c r="F323" s="68" t="s">
        <v>534</v>
      </c>
      <c r="G323" s="68" t="s">
        <v>534</v>
      </c>
      <c r="H323" s="68">
        <v>0</v>
      </c>
      <c r="I323" s="68" t="s">
        <v>532</v>
      </c>
      <c r="J323" s="68" t="s">
        <v>531</v>
      </c>
      <c r="K323" s="68">
        <v>10</v>
      </c>
      <c r="L323" s="68">
        <v>6.2536459349771131E-2</v>
      </c>
      <c r="M323" s="68">
        <f t="shared" si="65"/>
        <v>0.2063422783540157</v>
      </c>
      <c r="N323" s="68">
        <v>49</v>
      </c>
      <c r="O323" s="47" t="s">
        <v>77</v>
      </c>
      <c r="P323" s="68">
        <v>3959.96</v>
      </c>
      <c r="Q323" s="68">
        <v>35.166998</v>
      </c>
      <c r="R323" s="68">
        <v>-122.93509400000001</v>
      </c>
      <c r="S323" s="69">
        <v>40864.892106481479</v>
      </c>
      <c r="T323" s="70">
        <f t="shared" si="66"/>
        <v>40864.892106481479</v>
      </c>
      <c r="U323" s="4" t="str">
        <f t="shared" si="67"/>
        <v>Nov-11</v>
      </c>
      <c r="V323" s="4" t="str">
        <f t="shared" si="68"/>
        <v>2011</v>
      </c>
      <c r="W323" s="12" t="s">
        <v>25</v>
      </c>
      <c r="X323" s="12" t="s">
        <v>65</v>
      </c>
      <c r="Y323" s="12" t="s">
        <v>64</v>
      </c>
      <c r="Z323" s="12" t="s">
        <v>79</v>
      </c>
      <c r="AA323" s="12" t="s">
        <v>78</v>
      </c>
      <c r="AB323" s="12" t="s">
        <v>77</v>
      </c>
      <c r="AC323" s="12"/>
      <c r="AD323" s="68" t="s">
        <v>368</v>
      </c>
      <c r="AE323" s="68" t="s">
        <v>221</v>
      </c>
      <c r="AF323" s="68" t="s">
        <v>42</v>
      </c>
      <c r="AG323" s="68">
        <v>321</v>
      </c>
      <c r="AH323" s="68">
        <v>4120772</v>
      </c>
      <c r="AI323" s="68" t="s">
        <v>211</v>
      </c>
      <c r="AJ323" s="68">
        <f t="shared" si="69"/>
        <v>1</v>
      </c>
      <c r="AK323" s="100">
        <f t="shared" si="70"/>
        <v>0.26327546296296295</v>
      </c>
      <c r="AL323" s="101" t="e">
        <f>VLOOKUP(AG323,#REF!,2,FALSE)</f>
        <v>#REF!</v>
      </c>
      <c r="AM323" s="101" t="e">
        <f>VLOOKUP(AG323,#REF!,3,FALSE)</f>
        <v>#REF!</v>
      </c>
      <c r="AN323" s="100" t="e">
        <f t="shared" ca="1" si="71"/>
        <v>#REF!</v>
      </c>
      <c r="AO323" s="100" t="e">
        <f t="shared" ca="1" si="72"/>
        <v>#REF!</v>
      </c>
      <c r="AP323" s="68" t="e">
        <f t="shared" ref="AP323:AP336" ca="1" si="74">IF(AND(AK323&gt;=AN323,AK323&lt;=AO323),VLOOKUP(AK323,INDIRECT("BibliTrans!$AH$"&amp;AL323&amp;":$AJ$"&amp;AM323),3,TRUE),#N/A)</f>
        <v>#REF!</v>
      </c>
      <c r="AQ323" s="36" t="e">
        <f>VLOOKUP(U323,#REF!,3,FALSE)</f>
        <v>#REF!</v>
      </c>
      <c r="AR323" s="68" t="e">
        <f t="shared" ca="1" si="73"/>
        <v>#REF!</v>
      </c>
      <c r="AS323" s="6" t="e">
        <f>VLOOKUP(V323,#REF!,3)</f>
        <v>#REF!</v>
      </c>
      <c r="AT323" s="6" t="e">
        <f>VLOOKUP(U323,#REF!,2)</f>
        <v>#REF!</v>
      </c>
      <c r="AU323" s="6" t="e">
        <f>VLOOKUP(V323,#REF!,2)</f>
        <v>#REF!</v>
      </c>
      <c r="AV323" s="6" t="e">
        <f t="shared" ref="AV323:AV386" si="75">IF(M323&lt;&gt;"",M323/AT323,"")</f>
        <v>#REF!</v>
      </c>
      <c r="AW323" s="6" t="e">
        <f t="shared" ref="AW323:AW386" si="76">IF(M323&lt;&gt;"",M323/AU323,"")</f>
        <v>#REF!</v>
      </c>
      <c r="AX323" s="6" t="e">
        <f>VLOOKUP(U323,#REF!,4)</f>
        <v>#REF!</v>
      </c>
      <c r="AY323" s="6" t="e">
        <f>VLOOKUP(V323,#REF!,4)</f>
        <v>#REF!</v>
      </c>
    </row>
    <row r="324" spans="1:151" s="4" customFormat="1">
      <c r="A324" s="53" t="s">
        <v>19</v>
      </c>
      <c r="B324" s="14" t="s">
        <v>539</v>
      </c>
      <c r="C324" s="97">
        <v>1</v>
      </c>
      <c r="D324" s="97" t="s">
        <v>535</v>
      </c>
      <c r="E324" s="57"/>
      <c r="F324" s="57"/>
      <c r="G324" s="57"/>
      <c r="H324" s="57"/>
      <c r="I324" s="57"/>
      <c r="J324" s="57"/>
      <c r="K324" s="57"/>
      <c r="L324" s="57"/>
      <c r="M324" s="57" t="str">
        <f t="shared" si="65"/>
        <v/>
      </c>
      <c r="N324" s="71">
        <v>49</v>
      </c>
      <c r="O324" s="46" t="s">
        <v>55</v>
      </c>
      <c r="P324" s="57">
        <v>3959.96</v>
      </c>
      <c r="Q324" s="57">
        <v>35.166998</v>
      </c>
      <c r="R324" s="57">
        <v>-122.93509400000001</v>
      </c>
      <c r="S324" s="66">
        <v>40864.892106481479</v>
      </c>
      <c r="T324" s="67">
        <f t="shared" si="66"/>
        <v>40864.892106481479</v>
      </c>
      <c r="U324" s="6" t="str">
        <f t="shared" si="67"/>
        <v>Nov-11</v>
      </c>
      <c r="V324" s="6" t="str">
        <f t="shared" si="68"/>
        <v>2011</v>
      </c>
      <c r="W324" s="10" t="s">
        <v>25</v>
      </c>
      <c r="X324" s="10" t="s">
        <v>32</v>
      </c>
      <c r="Y324" s="10" t="s">
        <v>56</v>
      </c>
      <c r="Z324" s="10"/>
      <c r="AA324" s="10"/>
      <c r="AB324" s="10"/>
      <c r="AC324" s="10"/>
      <c r="AD324" s="57" t="s">
        <v>366</v>
      </c>
      <c r="AE324" s="57" t="s">
        <v>221</v>
      </c>
      <c r="AF324" s="57" t="s">
        <v>42</v>
      </c>
      <c r="AG324" s="57">
        <v>321</v>
      </c>
      <c r="AH324" s="57">
        <v>4130060</v>
      </c>
      <c r="AI324" s="57" t="s">
        <v>211</v>
      </c>
      <c r="AJ324" s="57">
        <f t="shared" si="69"/>
        <v>0</v>
      </c>
      <c r="AK324" s="89">
        <f t="shared" si="70"/>
        <v>0.26328703703703704</v>
      </c>
      <c r="AL324" s="90" t="e">
        <f>VLOOKUP(AG324,#REF!,2,FALSE)</f>
        <v>#REF!</v>
      </c>
      <c r="AM324" s="90" t="e">
        <f>VLOOKUP(AG324,#REF!,3,FALSE)</f>
        <v>#REF!</v>
      </c>
      <c r="AN324" s="89" t="e">
        <f t="shared" ca="1" si="71"/>
        <v>#REF!</v>
      </c>
      <c r="AO324" s="89" t="e">
        <f t="shared" ca="1" si="72"/>
        <v>#REF!</v>
      </c>
      <c r="AP324" s="57" t="e">
        <f t="shared" ca="1" si="74"/>
        <v>#REF!</v>
      </c>
      <c r="AQ324" s="32" t="e">
        <f>VLOOKUP(U324,#REF!,3,FALSE)</f>
        <v>#REF!</v>
      </c>
      <c r="AR324" s="57" t="e">
        <f t="shared" ca="1" si="73"/>
        <v>#REF!</v>
      </c>
      <c r="AS324" s="6" t="e">
        <f>VLOOKUP(V324,#REF!,3)</f>
        <v>#REF!</v>
      </c>
      <c r="AT324" s="6" t="e">
        <f>VLOOKUP(U324,#REF!,2)</f>
        <v>#REF!</v>
      </c>
      <c r="AU324" s="6" t="e">
        <f>VLOOKUP(V324,#REF!,2)</f>
        <v>#REF!</v>
      </c>
      <c r="AV324" s="6" t="str">
        <f t="shared" si="75"/>
        <v/>
      </c>
      <c r="AW324" s="6" t="str">
        <f t="shared" si="76"/>
        <v/>
      </c>
      <c r="AX324" s="6" t="e">
        <f>VLOOKUP(U324,#REF!,4)</f>
        <v>#REF!</v>
      </c>
      <c r="AY324" s="6" t="e">
        <f>VLOOKUP(V324,#REF!,4)</f>
        <v>#REF!</v>
      </c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  <c r="EF324" s="30"/>
      <c r="EG324" s="30"/>
      <c r="EH324" s="30"/>
      <c r="EI324" s="30"/>
      <c r="EJ324" s="30"/>
      <c r="EK324" s="30"/>
      <c r="EL324" s="30"/>
      <c r="EM324" s="30"/>
      <c r="EN324" s="30"/>
      <c r="EO324" s="30"/>
      <c r="EP324" s="30"/>
      <c r="EQ324" s="30"/>
      <c r="ER324" s="30"/>
      <c r="ES324" s="30"/>
      <c r="ET324" s="30"/>
      <c r="EU324" s="30"/>
    </row>
    <row r="325" spans="1:151" s="4" customFormat="1">
      <c r="A325" s="54" t="s">
        <v>367</v>
      </c>
      <c r="B325" s="98"/>
      <c r="C325" s="99">
        <v>1</v>
      </c>
      <c r="D325" s="99"/>
      <c r="E325" s="68" t="s">
        <v>531</v>
      </c>
      <c r="F325" s="68" t="s">
        <v>534</v>
      </c>
      <c r="G325" s="68" t="s">
        <v>534</v>
      </c>
      <c r="H325" s="68">
        <v>0</v>
      </c>
      <c r="I325" s="68" t="s">
        <v>532</v>
      </c>
      <c r="J325" s="68" t="s">
        <v>531</v>
      </c>
      <c r="K325" s="68">
        <v>10</v>
      </c>
      <c r="L325" s="68">
        <v>1.8042138352905482E-2</v>
      </c>
      <c r="M325" s="68">
        <f t="shared" si="65"/>
        <v>0.2063422783540157</v>
      </c>
      <c r="N325" s="68">
        <v>49</v>
      </c>
      <c r="O325" s="47" t="s">
        <v>77</v>
      </c>
      <c r="P325" s="68">
        <v>3959.96</v>
      </c>
      <c r="Q325" s="68">
        <v>35.166998</v>
      </c>
      <c r="R325" s="68">
        <v>-122.93509400000001</v>
      </c>
      <c r="S325" s="69">
        <v>40864.892106481479</v>
      </c>
      <c r="T325" s="70">
        <f t="shared" si="66"/>
        <v>40864.892106481479</v>
      </c>
      <c r="U325" s="4" t="str">
        <f t="shared" si="67"/>
        <v>Nov-11</v>
      </c>
      <c r="V325" s="4" t="str">
        <f t="shared" si="68"/>
        <v>2011</v>
      </c>
      <c r="W325" s="12" t="s">
        <v>25</v>
      </c>
      <c r="X325" s="12" t="s">
        <v>65</v>
      </c>
      <c r="Y325" s="12" t="s">
        <v>64</v>
      </c>
      <c r="Z325" s="12" t="s">
        <v>79</v>
      </c>
      <c r="AA325" s="12" t="s">
        <v>78</v>
      </c>
      <c r="AB325" s="12" t="s">
        <v>77</v>
      </c>
      <c r="AC325" s="12"/>
      <c r="AD325" s="68" t="s">
        <v>366</v>
      </c>
      <c r="AE325" s="68" t="s">
        <v>221</v>
      </c>
      <c r="AF325" s="68" t="s">
        <v>42</v>
      </c>
      <c r="AG325" s="68">
        <v>321</v>
      </c>
      <c r="AH325" s="68">
        <v>4120773</v>
      </c>
      <c r="AI325" s="68" t="s">
        <v>211</v>
      </c>
      <c r="AJ325" s="68">
        <f t="shared" si="69"/>
        <v>1</v>
      </c>
      <c r="AK325" s="100">
        <f t="shared" si="70"/>
        <v>0.26328703703703704</v>
      </c>
      <c r="AL325" s="101" t="e">
        <f>VLOOKUP(AG325,#REF!,2,FALSE)</f>
        <v>#REF!</v>
      </c>
      <c r="AM325" s="101" t="e">
        <f>VLOOKUP(AG325,#REF!,3,FALSE)</f>
        <v>#REF!</v>
      </c>
      <c r="AN325" s="100" t="e">
        <f t="shared" ca="1" si="71"/>
        <v>#REF!</v>
      </c>
      <c r="AO325" s="100" t="e">
        <f t="shared" ca="1" si="72"/>
        <v>#REF!</v>
      </c>
      <c r="AP325" s="68" t="e">
        <f t="shared" ca="1" si="74"/>
        <v>#REF!</v>
      </c>
      <c r="AQ325" s="36" t="e">
        <f>VLOOKUP(U325,#REF!,3,FALSE)</f>
        <v>#REF!</v>
      </c>
      <c r="AR325" s="68" t="e">
        <f t="shared" ca="1" si="73"/>
        <v>#REF!</v>
      </c>
      <c r="AS325" s="6" t="e">
        <f>VLOOKUP(V325,#REF!,3)</f>
        <v>#REF!</v>
      </c>
      <c r="AT325" s="6" t="e">
        <f>VLOOKUP(U325,#REF!,2)</f>
        <v>#REF!</v>
      </c>
      <c r="AU325" s="6" t="e">
        <f>VLOOKUP(V325,#REF!,2)</f>
        <v>#REF!</v>
      </c>
      <c r="AV325" s="6" t="e">
        <f t="shared" si="75"/>
        <v>#REF!</v>
      </c>
      <c r="AW325" s="6" t="e">
        <f t="shared" si="76"/>
        <v>#REF!</v>
      </c>
      <c r="AX325" s="6" t="e">
        <f>VLOOKUP(U325,#REF!,4)</f>
        <v>#REF!</v>
      </c>
      <c r="AY325" s="6" t="e">
        <f>VLOOKUP(V325,#REF!,4)</f>
        <v>#REF!</v>
      </c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  <c r="EO325" s="34"/>
      <c r="EP325" s="34"/>
      <c r="EQ325" s="34"/>
      <c r="ER325" s="34"/>
      <c r="ES325" s="34"/>
      <c r="ET325" s="34"/>
      <c r="EU325" s="34"/>
    </row>
    <row r="326" spans="1:151" s="4" customFormat="1">
      <c r="A326" s="53" t="s">
        <v>41</v>
      </c>
      <c r="B326" s="14" t="s">
        <v>539</v>
      </c>
      <c r="C326" s="97">
        <v>1</v>
      </c>
      <c r="D326" s="97" t="s">
        <v>535</v>
      </c>
      <c r="E326" s="57"/>
      <c r="F326" s="57"/>
      <c r="G326" s="57"/>
      <c r="H326" s="57"/>
      <c r="I326" s="57"/>
      <c r="J326" s="57"/>
      <c r="K326" s="57"/>
      <c r="L326" s="57"/>
      <c r="M326" s="57" t="str">
        <f t="shared" si="65"/>
        <v/>
      </c>
      <c r="N326" s="71">
        <v>52</v>
      </c>
      <c r="O326" s="46" t="s">
        <v>60</v>
      </c>
      <c r="P326" s="57">
        <v>3959.17</v>
      </c>
      <c r="Q326" s="57">
        <v>35.169477999999998</v>
      </c>
      <c r="R326" s="57">
        <v>-122.935247</v>
      </c>
      <c r="S326" s="66">
        <v>40864.910763888889</v>
      </c>
      <c r="T326" s="67">
        <f t="shared" si="66"/>
        <v>40864.910763888889</v>
      </c>
      <c r="U326" s="6" t="str">
        <f t="shared" si="67"/>
        <v>Nov-11</v>
      </c>
      <c r="V326" s="6" t="str">
        <f t="shared" si="68"/>
        <v>2011</v>
      </c>
      <c r="W326" s="10" t="s">
        <v>25</v>
      </c>
      <c r="X326" s="10" t="s">
        <v>32</v>
      </c>
      <c r="Y326" s="10" t="s">
        <v>54</v>
      </c>
      <c r="Z326" s="10" t="s">
        <v>63</v>
      </c>
      <c r="AA326" s="10" t="s">
        <v>61</v>
      </c>
      <c r="AB326" s="10" t="s">
        <v>62</v>
      </c>
      <c r="AC326" s="10" t="s">
        <v>60</v>
      </c>
      <c r="AD326" s="57" t="s">
        <v>364</v>
      </c>
      <c r="AE326" s="57" t="s">
        <v>221</v>
      </c>
      <c r="AF326" s="57" t="s">
        <v>42</v>
      </c>
      <c r="AG326" s="57">
        <v>321</v>
      </c>
      <c r="AH326" s="57">
        <v>4128130</v>
      </c>
      <c r="AI326" s="57" t="s">
        <v>211</v>
      </c>
      <c r="AJ326" s="57">
        <f t="shared" si="69"/>
        <v>0</v>
      </c>
      <c r="AK326" s="89">
        <f t="shared" si="70"/>
        <v>0.27751157407407406</v>
      </c>
      <c r="AL326" s="90" t="e">
        <f>VLOOKUP(AG326,#REF!,2,FALSE)</f>
        <v>#REF!</v>
      </c>
      <c r="AM326" s="90" t="e">
        <f>VLOOKUP(AG326,#REF!,3,FALSE)</f>
        <v>#REF!</v>
      </c>
      <c r="AN326" s="89" t="e">
        <f t="shared" ca="1" si="71"/>
        <v>#REF!</v>
      </c>
      <c r="AO326" s="89" t="e">
        <f t="shared" ca="1" si="72"/>
        <v>#REF!</v>
      </c>
      <c r="AP326" s="57" t="e">
        <f t="shared" ca="1" si="74"/>
        <v>#REF!</v>
      </c>
      <c r="AQ326" s="32" t="e">
        <f>VLOOKUP(U326,#REF!,3,FALSE)</f>
        <v>#REF!</v>
      </c>
      <c r="AR326" s="57" t="e">
        <f t="shared" ca="1" si="73"/>
        <v>#REF!</v>
      </c>
      <c r="AS326" s="6" t="e">
        <f>VLOOKUP(V326,#REF!,3)</f>
        <v>#REF!</v>
      </c>
      <c r="AT326" s="6" t="e">
        <f>VLOOKUP(U326,#REF!,2)</f>
        <v>#REF!</v>
      </c>
      <c r="AU326" s="6" t="e">
        <f>VLOOKUP(V326,#REF!,2)</f>
        <v>#REF!</v>
      </c>
      <c r="AV326" s="6" t="str">
        <f t="shared" si="75"/>
        <v/>
      </c>
      <c r="AW326" s="6" t="str">
        <f t="shared" si="76"/>
        <v/>
      </c>
      <c r="AX326" s="6" t="e">
        <f>VLOOKUP(U326,#REF!,4)</f>
        <v>#REF!</v>
      </c>
      <c r="AY326" s="6" t="e">
        <f>VLOOKUP(V326,#REF!,4)</f>
        <v>#REF!</v>
      </c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  <c r="EF326" s="30"/>
      <c r="EG326" s="30"/>
      <c r="EH326" s="30"/>
      <c r="EI326" s="30"/>
      <c r="EJ326" s="30"/>
      <c r="EK326" s="30"/>
      <c r="EL326" s="30"/>
      <c r="EM326" s="30"/>
      <c r="EN326" s="30"/>
      <c r="EO326" s="30"/>
      <c r="EP326" s="30"/>
      <c r="EQ326" s="30"/>
      <c r="ER326" s="30"/>
      <c r="ES326" s="30"/>
      <c r="ET326" s="30"/>
      <c r="EU326" s="30"/>
    </row>
    <row r="327" spans="1:151" s="4" customFormat="1">
      <c r="A327" s="53" t="s">
        <v>19</v>
      </c>
      <c r="B327" s="14" t="s">
        <v>539</v>
      </c>
      <c r="C327" s="97">
        <v>1</v>
      </c>
      <c r="D327" s="97" t="s">
        <v>535</v>
      </c>
      <c r="E327" s="57"/>
      <c r="F327" s="57"/>
      <c r="G327" s="57"/>
      <c r="H327" s="57"/>
      <c r="I327" s="57"/>
      <c r="J327" s="57"/>
      <c r="K327" s="57"/>
      <c r="L327" s="57"/>
      <c r="M327" s="57" t="str">
        <f t="shared" si="65"/>
        <v/>
      </c>
      <c r="N327" s="71">
        <v>52</v>
      </c>
      <c r="O327" s="46" t="s">
        <v>47</v>
      </c>
      <c r="P327" s="57">
        <v>3959.17</v>
      </c>
      <c r="Q327" s="57">
        <v>35.169477999999998</v>
      </c>
      <c r="R327" s="57">
        <v>-122.935247</v>
      </c>
      <c r="S327" s="66">
        <v>40864.910763888889</v>
      </c>
      <c r="T327" s="67">
        <f t="shared" si="66"/>
        <v>40864.910763888889</v>
      </c>
      <c r="U327" s="6" t="str">
        <f t="shared" si="67"/>
        <v>Nov-11</v>
      </c>
      <c r="V327" s="6" t="str">
        <f t="shared" si="68"/>
        <v>2011</v>
      </c>
      <c r="W327" s="10" t="s">
        <v>25</v>
      </c>
      <c r="X327" s="10" t="s">
        <v>27</v>
      </c>
      <c r="Y327" s="10" t="s">
        <v>22</v>
      </c>
      <c r="Z327" s="10" t="s">
        <v>44</v>
      </c>
      <c r="AA327" s="10" t="s">
        <v>48</v>
      </c>
      <c r="AB327" s="10" t="s">
        <v>49</v>
      </c>
      <c r="AC327" s="46" t="s">
        <v>47</v>
      </c>
      <c r="AD327" s="57" t="s">
        <v>364</v>
      </c>
      <c r="AE327" s="57" t="s">
        <v>221</v>
      </c>
      <c r="AF327" s="57" t="s">
        <v>42</v>
      </c>
      <c r="AG327" s="57">
        <v>321</v>
      </c>
      <c r="AH327" s="57">
        <v>4128131</v>
      </c>
      <c r="AI327" s="57" t="s">
        <v>211</v>
      </c>
      <c r="AJ327" s="57">
        <f t="shared" si="69"/>
        <v>0</v>
      </c>
      <c r="AK327" s="89">
        <f t="shared" si="70"/>
        <v>0.27751157407407406</v>
      </c>
      <c r="AL327" s="90" t="e">
        <f>VLOOKUP(AG327,#REF!,2,FALSE)</f>
        <v>#REF!</v>
      </c>
      <c r="AM327" s="90" t="e">
        <f>VLOOKUP(AG327,#REF!,3,FALSE)</f>
        <v>#REF!</v>
      </c>
      <c r="AN327" s="89" t="e">
        <f t="shared" ca="1" si="71"/>
        <v>#REF!</v>
      </c>
      <c r="AO327" s="89" t="e">
        <f t="shared" ca="1" si="72"/>
        <v>#REF!</v>
      </c>
      <c r="AP327" s="57" t="e">
        <f t="shared" ca="1" si="74"/>
        <v>#REF!</v>
      </c>
      <c r="AQ327" s="32" t="e">
        <f>VLOOKUP(U327,#REF!,3,FALSE)</f>
        <v>#REF!</v>
      </c>
      <c r="AR327" s="57" t="e">
        <f t="shared" ca="1" si="73"/>
        <v>#REF!</v>
      </c>
      <c r="AS327" s="6" t="e">
        <f>VLOOKUP(V327,#REF!,3)</f>
        <v>#REF!</v>
      </c>
      <c r="AT327" s="6" t="e">
        <f>VLOOKUP(U327,#REF!,2)</f>
        <v>#REF!</v>
      </c>
      <c r="AU327" s="6" t="e">
        <f>VLOOKUP(V327,#REF!,2)</f>
        <v>#REF!</v>
      </c>
      <c r="AV327" s="6" t="str">
        <f t="shared" si="75"/>
        <v/>
      </c>
      <c r="AW327" s="6" t="str">
        <f t="shared" si="76"/>
        <v/>
      </c>
      <c r="AX327" s="6" t="e">
        <f>VLOOKUP(U327,#REF!,4)</f>
        <v>#REF!</v>
      </c>
      <c r="AY327" s="6" t="e">
        <f>VLOOKUP(V327,#REF!,4)</f>
        <v>#REF!</v>
      </c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</row>
    <row r="328" spans="1:151" s="4" customFormat="1">
      <c r="A328" s="53" t="s">
        <v>102</v>
      </c>
      <c r="B328" s="14" t="s">
        <v>539</v>
      </c>
      <c r="C328" s="97">
        <v>1</v>
      </c>
      <c r="D328" s="97" t="s">
        <v>535</v>
      </c>
      <c r="E328" s="57"/>
      <c r="F328" s="57"/>
      <c r="G328" s="57"/>
      <c r="H328" s="57"/>
      <c r="I328" s="57"/>
      <c r="J328" s="57"/>
      <c r="K328" s="57"/>
      <c r="L328" s="57"/>
      <c r="M328" s="57" t="str">
        <f t="shared" si="65"/>
        <v/>
      </c>
      <c r="N328" s="71">
        <v>52</v>
      </c>
      <c r="O328" s="46" t="s">
        <v>27</v>
      </c>
      <c r="P328" s="57">
        <v>3959.17</v>
      </c>
      <c r="Q328" s="57">
        <v>35.169477999999998</v>
      </c>
      <c r="R328" s="57">
        <v>-122.935247</v>
      </c>
      <c r="S328" s="66">
        <v>40864.910763888889</v>
      </c>
      <c r="T328" s="67">
        <f t="shared" si="66"/>
        <v>40864.910763888889</v>
      </c>
      <c r="U328" s="6" t="str">
        <f t="shared" si="67"/>
        <v>Nov-11</v>
      </c>
      <c r="V328" s="6" t="str">
        <f t="shared" si="68"/>
        <v>2011</v>
      </c>
      <c r="W328" s="10" t="s">
        <v>25</v>
      </c>
      <c r="X328" s="10" t="s">
        <v>27</v>
      </c>
      <c r="Y328" s="10"/>
      <c r="Z328" s="10"/>
      <c r="AA328" s="10"/>
      <c r="AB328" s="10"/>
      <c r="AC328" s="10"/>
      <c r="AD328" s="57" t="s">
        <v>364</v>
      </c>
      <c r="AE328" s="57" t="s">
        <v>221</v>
      </c>
      <c r="AF328" s="57" t="s">
        <v>42</v>
      </c>
      <c r="AG328" s="57">
        <v>321</v>
      </c>
      <c r="AH328" s="57">
        <v>4130062</v>
      </c>
      <c r="AI328" s="57" t="s">
        <v>211</v>
      </c>
      <c r="AJ328" s="57">
        <f t="shared" si="69"/>
        <v>0</v>
      </c>
      <c r="AK328" s="89">
        <f t="shared" si="70"/>
        <v>0.27751157407407406</v>
      </c>
      <c r="AL328" s="90" t="e">
        <f>VLOOKUP(AG328,#REF!,2,FALSE)</f>
        <v>#REF!</v>
      </c>
      <c r="AM328" s="90" t="e">
        <f>VLOOKUP(AG328,#REF!,3,FALSE)</f>
        <v>#REF!</v>
      </c>
      <c r="AN328" s="89" t="e">
        <f t="shared" ca="1" si="71"/>
        <v>#REF!</v>
      </c>
      <c r="AO328" s="89" t="e">
        <f t="shared" ca="1" si="72"/>
        <v>#REF!</v>
      </c>
      <c r="AP328" s="57" t="e">
        <f t="shared" ca="1" si="74"/>
        <v>#REF!</v>
      </c>
      <c r="AQ328" s="32" t="e">
        <f>VLOOKUP(U328,#REF!,3,FALSE)</f>
        <v>#REF!</v>
      </c>
      <c r="AR328" s="57" t="e">
        <f t="shared" ca="1" si="73"/>
        <v>#REF!</v>
      </c>
      <c r="AS328" s="6" t="e">
        <f>VLOOKUP(V328,#REF!,3)</f>
        <v>#REF!</v>
      </c>
      <c r="AT328" s="6" t="e">
        <f>VLOOKUP(U328,#REF!,2)</f>
        <v>#REF!</v>
      </c>
      <c r="AU328" s="6" t="e">
        <f>VLOOKUP(V328,#REF!,2)</f>
        <v>#REF!</v>
      </c>
      <c r="AV328" s="6" t="str">
        <f t="shared" si="75"/>
        <v/>
      </c>
      <c r="AW328" s="6" t="str">
        <f t="shared" si="76"/>
        <v/>
      </c>
      <c r="AX328" s="6" t="e">
        <f>VLOOKUP(U328,#REF!,4)</f>
        <v>#REF!</v>
      </c>
      <c r="AY328" s="6" t="e">
        <f>VLOOKUP(V328,#REF!,4)</f>
        <v>#REF!</v>
      </c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  <c r="EG328" s="33"/>
      <c r="EH328" s="33"/>
      <c r="EI328" s="33"/>
      <c r="EJ328" s="33"/>
      <c r="EK328" s="33"/>
      <c r="EL328" s="33"/>
      <c r="EM328" s="33"/>
      <c r="EN328" s="33"/>
      <c r="EO328" s="33"/>
      <c r="EP328" s="33"/>
      <c r="EQ328" s="33"/>
      <c r="ER328" s="33"/>
      <c r="ES328" s="33"/>
      <c r="ET328" s="33"/>
      <c r="EU328" s="33"/>
    </row>
    <row r="329" spans="1:151" s="4" customFormat="1">
      <c r="A329" s="53" t="s">
        <v>123</v>
      </c>
      <c r="B329" s="14" t="s">
        <v>541</v>
      </c>
      <c r="C329" s="97">
        <v>2</v>
      </c>
      <c r="D329" s="107" t="s">
        <v>543</v>
      </c>
      <c r="E329" s="57"/>
      <c r="F329" s="57"/>
      <c r="G329" s="57"/>
      <c r="H329" s="57"/>
      <c r="I329" s="57"/>
      <c r="J329" s="57"/>
      <c r="K329" s="57"/>
      <c r="L329" s="57"/>
      <c r="M329" s="57" t="str">
        <f t="shared" si="65"/>
        <v/>
      </c>
      <c r="N329" s="71">
        <v>52</v>
      </c>
      <c r="O329" s="46" t="s">
        <v>73</v>
      </c>
      <c r="P329" s="57">
        <v>3959.17</v>
      </c>
      <c r="Q329" s="57">
        <v>35.169477999999998</v>
      </c>
      <c r="R329" s="57">
        <v>-122.935247</v>
      </c>
      <c r="S329" s="66">
        <v>40864.910763888889</v>
      </c>
      <c r="T329" s="67">
        <f t="shared" si="66"/>
        <v>40864.910763888889</v>
      </c>
      <c r="U329" s="6" t="str">
        <f t="shared" si="67"/>
        <v>Nov-11</v>
      </c>
      <c r="V329" s="6" t="str">
        <f t="shared" si="68"/>
        <v>2011</v>
      </c>
      <c r="W329" s="10" t="s">
        <v>25</v>
      </c>
      <c r="X329" s="10" t="s">
        <v>27</v>
      </c>
      <c r="Y329" s="10" t="s">
        <v>74</v>
      </c>
      <c r="Z329" s="10" t="s">
        <v>76</v>
      </c>
      <c r="AA329" s="10" t="s">
        <v>75</v>
      </c>
      <c r="AB329" s="10"/>
      <c r="AC329" s="10" t="s">
        <v>73</v>
      </c>
      <c r="AD329" s="57" t="s">
        <v>364</v>
      </c>
      <c r="AE329" s="57" t="s">
        <v>221</v>
      </c>
      <c r="AF329" s="57" t="s">
        <v>42</v>
      </c>
      <c r="AG329" s="57">
        <v>321</v>
      </c>
      <c r="AH329" s="57">
        <v>4130063</v>
      </c>
      <c r="AI329" s="57" t="s">
        <v>211</v>
      </c>
      <c r="AJ329" s="57">
        <f t="shared" si="69"/>
        <v>0</v>
      </c>
      <c r="AK329" s="89">
        <f t="shared" si="70"/>
        <v>0.27751157407407406</v>
      </c>
      <c r="AL329" s="90" t="e">
        <f>VLOOKUP(AG329,#REF!,2,FALSE)</f>
        <v>#REF!</v>
      </c>
      <c r="AM329" s="90" t="e">
        <f>VLOOKUP(AG329,#REF!,3,FALSE)</f>
        <v>#REF!</v>
      </c>
      <c r="AN329" s="89" t="e">
        <f t="shared" ca="1" si="71"/>
        <v>#REF!</v>
      </c>
      <c r="AO329" s="89" t="e">
        <f t="shared" ca="1" si="72"/>
        <v>#REF!</v>
      </c>
      <c r="AP329" s="57" t="e">
        <f t="shared" ca="1" si="74"/>
        <v>#REF!</v>
      </c>
      <c r="AQ329" s="32" t="e">
        <f>VLOOKUP(U329,#REF!,3,FALSE)</f>
        <v>#REF!</v>
      </c>
      <c r="AR329" s="57" t="e">
        <f t="shared" ca="1" si="73"/>
        <v>#REF!</v>
      </c>
      <c r="AS329" s="6" t="e">
        <f>VLOOKUP(V329,#REF!,3)</f>
        <v>#REF!</v>
      </c>
      <c r="AT329" s="6" t="e">
        <f>VLOOKUP(U329,#REF!,2)</f>
        <v>#REF!</v>
      </c>
      <c r="AU329" s="6" t="e">
        <f>VLOOKUP(V329,#REF!,2)</f>
        <v>#REF!</v>
      </c>
      <c r="AV329" s="6" t="str">
        <f t="shared" si="75"/>
        <v/>
      </c>
      <c r="AW329" s="6" t="str">
        <f t="shared" si="76"/>
        <v/>
      </c>
      <c r="AX329" s="6" t="e">
        <f>VLOOKUP(U329,#REF!,4)</f>
        <v>#REF!</v>
      </c>
      <c r="AY329" s="6" t="e">
        <f>VLOOKUP(V329,#REF!,4)</f>
        <v>#REF!</v>
      </c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33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</row>
    <row r="330" spans="1:151" s="4" customFormat="1">
      <c r="A330" s="54" t="s">
        <v>365</v>
      </c>
      <c r="B330" s="98"/>
      <c r="C330" s="99">
        <v>1</v>
      </c>
      <c r="D330" s="99"/>
      <c r="E330" s="68" t="s">
        <v>531</v>
      </c>
      <c r="F330" s="68" t="s">
        <v>534</v>
      </c>
      <c r="G330" s="68" t="s">
        <v>534</v>
      </c>
      <c r="H330" s="68">
        <v>1</v>
      </c>
      <c r="I330" s="68" t="s">
        <v>535</v>
      </c>
      <c r="J330" s="68" t="s">
        <v>531</v>
      </c>
      <c r="K330" s="68">
        <v>11</v>
      </c>
      <c r="L330" s="68">
        <v>0.10476381119350794</v>
      </c>
      <c r="M330" s="68">
        <f t="shared" si="65"/>
        <v>0.19655838000209075</v>
      </c>
      <c r="N330" s="68">
        <v>52</v>
      </c>
      <c r="O330" s="47" t="s">
        <v>77</v>
      </c>
      <c r="P330" s="68">
        <v>3959.17</v>
      </c>
      <c r="Q330" s="68">
        <v>35.169477999999998</v>
      </c>
      <c r="R330" s="68">
        <v>-122.935247</v>
      </c>
      <c r="S330" s="69">
        <v>40864.910763888889</v>
      </c>
      <c r="T330" s="70">
        <f t="shared" si="66"/>
        <v>40864.910763888889</v>
      </c>
      <c r="U330" s="4" t="str">
        <f t="shared" si="67"/>
        <v>Nov-11</v>
      </c>
      <c r="V330" s="4" t="str">
        <f t="shared" si="68"/>
        <v>2011</v>
      </c>
      <c r="W330" s="12" t="s">
        <v>25</v>
      </c>
      <c r="X330" s="12" t="s">
        <v>65</v>
      </c>
      <c r="Y330" s="12" t="s">
        <v>64</v>
      </c>
      <c r="Z330" s="12" t="s">
        <v>79</v>
      </c>
      <c r="AA330" s="12" t="s">
        <v>78</v>
      </c>
      <c r="AB330" s="12" t="s">
        <v>77</v>
      </c>
      <c r="AC330" s="12"/>
      <c r="AD330" s="68" t="s">
        <v>364</v>
      </c>
      <c r="AE330" s="68" t="s">
        <v>221</v>
      </c>
      <c r="AF330" s="68" t="s">
        <v>42</v>
      </c>
      <c r="AG330" s="68">
        <v>321</v>
      </c>
      <c r="AH330" s="68">
        <v>4120782</v>
      </c>
      <c r="AI330" s="68" t="s">
        <v>211</v>
      </c>
      <c r="AJ330" s="68">
        <f t="shared" si="69"/>
        <v>1</v>
      </c>
      <c r="AK330" s="100">
        <f t="shared" si="70"/>
        <v>0.27751157407407406</v>
      </c>
      <c r="AL330" s="101" t="e">
        <f>VLOOKUP(AG330,#REF!,2,FALSE)</f>
        <v>#REF!</v>
      </c>
      <c r="AM330" s="101" t="e">
        <f>VLOOKUP(AG330,#REF!,3,FALSE)</f>
        <v>#REF!</v>
      </c>
      <c r="AN330" s="100" t="e">
        <f t="shared" ca="1" si="71"/>
        <v>#REF!</v>
      </c>
      <c r="AO330" s="100" t="e">
        <f t="shared" ca="1" si="72"/>
        <v>#REF!</v>
      </c>
      <c r="AP330" s="68" t="e">
        <f t="shared" ca="1" si="74"/>
        <v>#REF!</v>
      </c>
      <c r="AQ330" s="36" t="e">
        <f>VLOOKUP(U330,#REF!,3,FALSE)</f>
        <v>#REF!</v>
      </c>
      <c r="AR330" s="68" t="e">
        <f t="shared" ca="1" si="73"/>
        <v>#REF!</v>
      </c>
      <c r="AS330" s="6" t="e">
        <f>VLOOKUP(V330,#REF!,3)</f>
        <v>#REF!</v>
      </c>
      <c r="AT330" s="6" t="e">
        <f>VLOOKUP(U330,#REF!,2)</f>
        <v>#REF!</v>
      </c>
      <c r="AU330" s="6" t="e">
        <f>VLOOKUP(V330,#REF!,2)</f>
        <v>#REF!</v>
      </c>
      <c r="AV330" s="6" t="e">
        <f t="shared" si="75"/>
        <v>#REF!</v>
      </c>
      <c r="AW330" s="6" t="e">
        <f t="shared" si="76"/>
        <v>#REF!</v>
      </c>
      <c r="AX330" s="6" t="e">
        <f>VLOOKUP(U330,#REF!,4)</f>
        <v>#REF!</v>
      </c>
      <c r="AY330" s="6" t="e">
        <f>VLOOKUP(V330,#REF!,4)</f>
        <v>#REF!</v>
      </c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  <c r="EP330" s="37"/>
      <c r="EQ330" s="37"/>
      <c r="ER330" s="37"/>
      <c r="ES330" s="37"/>
      <c r="ET330" s="37"/>
      <c r="EU330" s="37"/>
    </row>
    <row r="331" spans="1:151" s="4" customFormat="1">
      <c r="A331" s="53" t="s">
        <v>188</v>
      </c>
      <c r="B331" s="14" t="s">
        <v>539</v>
      </c>
      <c r="C331" s="97">
        <v>2</v>
      </c>
      <c r="D331" s="97" t="s">
        <v>535</v>
      </c>
      <c r="E331" s="57"/>
      <c r="F331" s="57"/>
      <c r="G331" s="57"/>
      <c r="H331" s="57"/>
      <c r="I331" s="57"/>
      <c r="J331" s="57"/>
      <c r="K331" s="57"/>
      <c r="L331" s="57"/>
      <c r="M331" s="57" t="str">
        <f t="shared" si="65"/>
        <v/>
      </c>
      <c r="N331" s="71">
        <v>52</v>
      </c>
      <c r="O331" s="46" t="s">
        <v>73</v>
      </c>
      <c r="P331" s="57">
        <v>3959.17</v>
      </c>
      <c r="Q331" s="57">
        <v>35.169477999999998</v>
      </c>
      <c r="R331" s="57">
        <v>-122.935247</v>
      </c>
      <c r="S331" s="66">
        <v>40864.910763888889</v>
      </c>
      <c r="T331" s="67">
        <f t="shared" si="66"/>
        <v>40864.910763888889</v>
      </c>
      <c r="U331" s="6" t="str">
        <f t="shared" si="67"/>
        <v>Nov-11</v>
      </c>
      <c r="V331" s="6" t="str">
        <f t="shared" si="68"/>
        <v>2011</v>
      </c>
      <c r="W331" s="10" t="s">
        <v>25</v>
      </c>
      <c r="X331" s="10" t="s">
        <v>27</v>
      </c>
      <c r="Y331" s="10" t="s">
        <v>74</v>
      </c>
      <c r="Z331" s="10" t="s">
        <v>76</v>
      </c>
      <c r="AA331" s="10" t="s">
        <v>75</v>
      </c>
      <c r="AB331" s="10"/>
      <c r="AC331" s="10" t="s">
        <v>73</v>
      </c>
      <c r="AD331" s="57" t="s">
        <v>362</v>
      </c>
      <c r="AE331" s="57" t="s">
        <v>221</v>
      </c>
      <c r="AF331" s="57" t="s">
        <v>42</v>
      </c>
      <c r="AG331" s="57">
        <v>321</v>
      </c>
      <c r="AH331" s="57">
        <v>4130065</v>
      </c>
      <c r="AI331" s="57" t="s">
        <v>211</v>
      </c>
      <c r="AJ331" s="57">
        <f t="shared" si="69"/>
        <v>0</v>
      </c>
      <c r="AK331" s="89">
        <f t="shared" si="70"/>
        <v>0.27753472222222225</v>
      </c>
      <c r="AL331" s="90" t="e">
        <f>VLOOKUP(AG331,#REF!,2,FALSE)</f>
        <v>#REF!</v>
      </c>
      <c r="AM331" s="90" t="e">
        <f>VLOOKUP(AG331,#REF!,3,FALSE)</f>
        <v>#REF!</v>
      </c>
      <c r="AN331" s="89" t="e">
        <f t="shared" ca="1" si="71"/>
        <v>#REF!</v>
      </c>
      <c r="AO331" s="89" t="e">
        <f t="shared" ca="1" si="72"/>
        <v>#REF!</v>
      </c>
      <c r="AP331" s="57" t="e">
        <f t="shared" ca="1" si="74"/>
        <v>#REF!</v>
      </c>
      <c r="AQ331" s="32" t="e">
        <f>VLOOKUP(U331,#REF!,3,FALSE)</f>
        <v>#REF!</v>
      </c>
      <c r="AR331" s="57" t="e">
        <f t="shared" ca="1" si="73"/>
        <v>#REF!</v>
      </c>
      <c r="AS331" s="6" t="e">
        <f>VLOOKUP(V331,#REF!,3)</f>
        <v>#REF!</v>
      </c>
      <c r="AT331" s="6" t="e">
        <f>VLOOKUP(U331,#REF!,2)</f>
        <v>#REF!</v>
      </c>
      <c r="AU331" s="6" t="e">
        <f>VLOOKUP(V331,#REF!,2)</f>
        <v>#REF!</v>
      </c>
      <c r="AV331" s="6" t="str">
        <f t="shared" si="75"/>
        <v/>
      </c>
      <c r="AW331" s="6" t="str">
        <f t="shared" si="76"/>
        <v/>
      </c>
      <c r="AX331" s="6" t="e">
        <f>VLOOKUP(U331,#REF!,4)</f>
        <v>#REF!</v>
      </c>
      <c r="AY331" s="6" t="e">
        <f>VLOOKUP(V331,#REF!,4)</f>
        <v>#REF!</v>
      </c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  <c r="EO331" s="34"/>
      <c r="EP331" s="34"/>
      <c r="EQ331" s="34"/>
      <c r="ER331" s="34"/>
      <c r="ES331" s="34"/>
      <c r="ET331" s="34"/>
      <c r="EU331" s="34"/>
    </row>
    <row r="332" spans="1:151" s="4" customFormat="1">
      <c r="A332" s="53" t="s">
        <v>19</v>
      </c>
      <c r="B332" s="14" t="s">
        <v>539</v>
      </c>
      <c r="C332" s="97">
        <v>1</v>
      </c>
      <c r="D332" s="97" t="s">
        <v>535</v>
      </c>
      <c r="E332" s="57"/>
      <c r="F332" s="57"/>
      <c r="G332" s="57"/>
      <c r="H332" s="57"/>
      <c r="I332" s="57"/>
      <c r="J332" s="57"/>
      <c r="K332" s="57"/>
      <c r="L332" s="57"/>
      <c r="M332" s="57" t="str">
        <f t="shared" si="65"/>
        <v/>
      </c>
      <c r="N332" s="71">
        <v>52</v>
      </c>
      <c r="O332" s="46" t="s">
        <v>55</v>
      </c>
      <c r="P332" s="57">
        <v>3959.17</v>
      </c>
      <c r="Q332" s="57">
        <v>35.169477999999998</v>
      </c>
      <c r="R332" s="57">
        <v>-122.935247</v>
      </c>
      <c r="S332" s="66">
        <v>40864.910763888889</v>
      </c>
      <c r="T332" s="67">
        <f t="shared" si="66"/>
        <v>40864.910763888889</v>
      </c>
      <c r="U332" s="6" t="str">
        <f t="shared" si="67"/>
        <v>Nov-11</v>
      </c>
      <c r="V332" s="6" t="str">
        <f t="shared" si="68"/>
        <v>2011</v>
      </c>
      <c r="W332" s="10" t="s">
        <v>25</v>
      </c>
      <c r="X332" s="10" t="s">
        <v>32</v>
      </c>
      <c r="Y332" s="10" t="s">
        <v>56</v>
      </c>
      <c r="Z332" s="10"/>
      <c r="AA332" s="10"/>
      <c r="AB332" s="10"/>
      <c r="AC332" s="10"/>
      <c r="AD332" s="57" t="s">
        <v>362</v>
      </c>
      <c r="AE332" s="57" t="s">
        <v>221</v>
      </c>
      <c r="AF332" s="57" t="s">
        <v>42</v>
      </c>
      <c r="AG332" s="57">
        <v>321</v>
      </c>
      <c r="AH332" s="57">
        <v>4130070</v>
      </c>
      <c r="AI332" s="57" t="s">
        <v>211</v>
      </c>
      <c r="AJ332" s="57">
        <f t="shared" si="69"/>
        <v>0</v>
      </c>
      <c r="AK332" s="89">
        <f t="shared" si="70"/>
        <v>0.27753472222222225</v>
      </c>
      <c r="AL332" s="90" t="e">
        <f>VLOOKUP(AG332,#REF!,2,FALSE)</f>
        <v>#REF!</v>
      </c>
      <c r="AM332" s="90" t="e">
        <f>VLOOKUP(AG332,#REF!,3,FALSE)</f>
        <v>#REF!</v>
      </c>
      <c r="AN332" s="89" t="e">
        <f t="shared" ca="1" si="71"/>
        <v>#REF!</v>
      </c>
      <c r="AO332" s="89" t="e">
        <f t="shared" ca="1" si="72"/>
        <v>#REF!</v>
      </c>
      <c r="AP332" s="57" t="e">
        <f t="shared" ca="1" si="74"/>
        <v>#REF!</v>
      </c>
      <c r="AQ332" s="32" t="e">
        <f>VLOOKUP(U332,#REF!,3,FALSE)</f>
        <v>#REF!</v>
      </c>
      <c r="AR332" s="57" t="e">
        <f t="shared" ca="1" si="73"/>
        <v>#REF!</v>
      </c>
      <c r="AS332" s="6" t="e">
        <f>VLOOKUP(V332,#REF!,3)</f>
        <v>#REF!</v>
      </c>
      <c r="AT332" s="6" t="e">
        <f>VLOOKUP(U332,#REF!,2)</f>
        <v>#REF!</v>
      </c>
      <c r="AU332" s="6" t="e">
        <f>VLOOKUP(V332,#REF!,2)</f>
        <v>#REF!</v>
      </c>
      <c r="AV332" s="6" t="str">
        <f t="shared" si="75"/>
        <v/>
      </c>
      <c r="AW332" s="6" t="str">
        <f t="shared" si="76"/>
        <v/>
      </c>
      <c r="AX332" s="6" t="e">
        <f>VLOOKUP(U332,#REF!,4)</f>
        <v>#REF!</v>
      </c>
      <c r="AY332" s="6" t="e">
        <f>VLOOKUP(V332,#REF!,4)</f>
        <v>#REF!</v>
      </c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  <c r="EF332" s="30"/>
      <c r="EG332" s="30"/>
      <c r="EH332" s="30"/>
      <c r="EI332" s="30"/>
      <c r="EJ332" s="30"/>
      <c r="EK332" s="30"/>
      <c r="EL332" s="30"/>
      <c r="EM332" s="30"/>
      <c r="EN332" s="30"/>
      <c r="EO332" s="30"/>
      <c r="EP332" s="30"/>
      <c r="EQ332" s="30"/>
      <c r="ER332" s="30"/>
      <c r="ES332" s="30"/>
      <c r="ET332" s="30"/>
      <c r="EU332" s="30"/>
    </row>
    <row r="333" spans="1:151" s="4" customFormat="1">
      <c r="A333" s="53" t="s">
        <v>129</v>
      </c>
      <c r="B333" s="14" t="s">
        <v>539</v>
      </c>
      <c r="C333" s="97">
        <v>3</v>
      </c>
      <c r="D333" s="97" t="s">
        <v>543</v>
      </c>
      <c r="E333" s="57"/>
      <c r="F333" s="57"/>
      <c r="G333" s="57"/>
      <c r="H333" s="57"/>
      <c r="I333" s="57"/>
      <c r="J333" s="57"/>
      <c r="K333" s="57"/>
      <c r="L333" s="57"/>
      <c r="M333" s="57" t="str">
        <f t="shared" si="65"/>
        <v/>
      </c>
      <c r="N333" s="71">
        <v>52</v>
      </c>
      <c r="O333" s="46" t="s">
        <v>27</v>
      </c>
      <c r="P333" s="57">
        <v>3959.17</v>
      </c>
      <c r="Q333" s="57">
        <v>35.169477999999998</v>
      </c>
      <c r="R333" s="57">
        <v>-122.935247</v>
      </c>
      <c r="S333" s="66">
        <v>40864.910763888889</v>
      </c>
      <c r="T333" s="67">
        <f t="shared" si="66"/>
        <v>40864.910763888889</v>
      </c>
      <c r="U333" s="6" t="str">
        <f t="shared" si="67"/>
        <v>Nov-11</v>
      </c>
      <c r="V333" s="6" t="str">
        <f t="shared" si="68"/>
        <v>2011</v>
      </c>
      <c r="W333" s="10" t="s">
        <v>25</v>
      </c>
      <c r="X333" s="10" t="s">
        <v>27</v>
      </c>
      <c r="Y333" s="10"/>
      <c r="Z333" s="10"/>
      <c r="AA333" s="10"/>
      <c r="AB333" s="10"/>
      <c r="AC333" s="10"/>
      <c r="AD333" s="57" t="s">
        <v>362</v>
      </c>
      <c r="AE333" s="57" t="s">
        <v>221</v>
      </c>
      <c r="AF333" s="57" t="s">
        <v>42</v>
      </c>
      <c r="AG333" s="57">
        <v>321</v>
      </c>
      <c r="AH333" s="57">
        <v>4130064</v>
      </c>
      <c r="AI333" s="57" t="s">
        <v>211</v>
      </c>
      <c r="AJ333" s="57">
        <f t="shared" si="69"/>
        <v>0</v>
      </c>
      <c r="AK333" s="89">
        <f t="shared" si="70"/>
        <v>0.27753472222222225</v>
      </c>
      <c r="AL333" s="90" t="e">
        <f>VLOOKUP(AG333,#REF!,2,FALSE)</f>
        <v>#REF!</v>
      </c>
      <c r="AM333" s="90" t="e">
        <f>VLOOKUP(AG333,#REF!,3,FALSE)</f>
        <v>#REF!</v>
      </c>
      <c r="AN333" s="89" t="e">
        <f t="shared" ca="1" si="71"/>
        <v>#REF!</v>
      </c>
      <c r="AO333" s="89" t="e">
        <f t="shared" ca="1" si="72"/>
        <v>#REF!</v>
      </c>
      <c r="AP333" s="57" t="e">
        <f t="shared" ca="1" si="74"/>
        <v>#REF!</v>
      </c>
      <c r="AQ333" s="32" t="e">
        <f>VLOOKUP(U333,#REF!,3,FALSE)</f>
        <v>#REF!</v>
      </c>
      <c r="AR333" s="57" t="e">
        <f t="shared" ca="1" si="73"/>
        <v>#REF!</v>
      </c>
      <c r="AS333" s="6" t="e">
        <f>VLOOKUP(V333,#REF!,3)</f>
        <v>#REF!</v>
      </c>
      <c r="AT333" s="6" t="e">
        <f>VLOOKUP(U333,#REF!,2)</f>
        <v>#REF!</v>
      </c>
      <c r="AU333" s="6" t="e">
        <f>VLOOKUP(V333,#REF!,2)</f>
        <v>#REF!</v>
      </c>
      <c r="AV333" s="6" t="str">
        <f t="shared" si="75"/>
        <v/>
      </c>
      <c r="AW333" s="6" t="str">
        <f t="shared" si="76"/>
        <v/>
      </c>
      <c r="AX333" s="6" t="e">
        <f>VLOOKUP(U333,#REF!,4)</f>
        <v>#REF!</v>
      </c>
      <c r="AY333" s="6" t="e">
        <f>VLOOKUP(V333,#REF!,4)</f>
        <v>#REF!</v>
      </c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  <c r="EF333" s="30"/>
      <c r="EG333" s="30"/>
      <c r="EH333" s="30"/>
      <c r="EI333" s="30"/>
      <c r="EJ333" s="30"/>
      <c r="EK333" s="30"/>
      <c r="EL333" s="30"/>
      <c r="EM333" s="30"/>
      <c r="EN333" s="30"/>
      <c r="EO333" s="30"/>
      <c r="EP333" s="30"/>
      <c r="EQ333" s="30"/>
      <c r="ER333" s="30"/>
      <c r="ES333" s="30"/>
      <c r="ET333" s="30"/>
      <c r="EU333" s="30"/>
    </row>
    <row r="334" spans="1:151" s="4" customFormat="1">
      <c r="A334" s="54" t="s">
        <v>363</v>
      </c>
      <c r="B334" s="98"/>
      <c r="C334" s="99">
        <v>1</v>
      </c>
      <c r="D334" s="99"/>
      <c r="E334" s="68" t="s">
        <v>531</v>
      </c>
      <c r="F334" s="68" t="s">
        <v>534</v>
      </c>
      <c r="G334" s="68" t="s">
        <v>534</v>
      </c>
      <c r="H334" s="68">
        <v>1</v>
      </c>
      <c r="I334" s="68" t="s">
        <v>535</v>
      </c>
      <c r="J334" s="68" t="s">
        <v>531</v>
      </c>
      <c r="K334" s="68">
        <v>11</v>
      </c>
      <c r="L334" s="68">
        <v>7.6795046349481311E-2</v>
      </c>
      <c r="M334" s="68">
        <f t="shared" si="65"/>
        <v>0.19655838000209075</v>
      </c>
      <c r="N334" s="68">
        <v>52</v>
      </c>
      <c r="O334" s="47" t="s">
        <v>77</v>
      </c>
      <c r="P334" s="68">
        <v>3959.17</v>
      </c>
      <c r="Q334" s="68">
        <v>35.169477999999998</v>
      </c>
      <c r="R334" s="68">
        <v>-122.935247</v>
      </c>
      <c r="S334" s="69">
        <v>40864.910763888889</v>
      </c>
      <c r="T334" s="70">
        <f t="shared" si="66"/>
        <v>40864.910763888889</v>
      </c>
      <c r="U334" s="4" t="str">
        <f t="shared" si="67"/>
        <v>Nov-11</v>
      </c>
      <c r="V334" s="4" t="str">
        <f t="shared" si="68"/>
        <v>2011</v>
      </c>
      <c r="W334" s="12" t="s">
        <v>25</v>
      </c>
      <c r="X334" s="12" t="s">
        <v>65</v>
      </c>
      <c r="Y334" s="12" t="s">
        <v>64</v>
      </c>
      <c r="Z334" s="12" t="s">
        <v>79</v>
      </c>
      <c r="AA334" s="12" t="s">
        <v>78</v>
      </c>
      <c r="AB334" s="12" t="s">
        <v>77</v>
      </c>
      <c r="AC334" s="12"/>
      <c r="AD334" s="68" t="s">
        <v>362</v>
      </c>
      <c r="AE334" s="68" t="s">
        <v>221</v>
      </c>
      <c r="AF334" s="68" t="s">
        <v>42</v>
      </c>
      <c r="AG334" s="68">
        <v>321</v>
      </c>
      <c r="AH334" s="68">
        <v>4120783</v>
      </c>
      <c r="AI334" s="68" t="s">
        <v>211</v>
      </c>
      <c r="AJ334" s="68">
        <f t="shared" si="69"/>
        <v>1</v>
      </c>
      <c r="AK334" s="100">
        <f t="shared" si="70"/>
        <v>0.27753472222222225</v>
      </c>
      <c r="AL334" s="101" t="e">
        <f>VLOOKUP(AG334,#REF!,2,FALSE)</f>
        <v>#REF!</v>
      </c>
      <c r="AM334" s="101" t="e">
        <f>VLOOKUP(AG334,#REF!,3,FALSE)</f>
        <v>#REF!</v>
      </c>
      <c r="AN334" s="100" t="e">
        <f t="shared" ca="1" si="71"/>
        <v>#REF!</v>
      </c>
      <c r="AO334" s="100" t="e">
        <f t="shared" ca="1" si="72"/>
        <v>#REF!</v>
      </c>
      <c r="AP334" s="68" t="e">
        <f t="shared" ca="1" si="74"/>
        <v>#REF!</v>
      </c>
      <c r="AQ334" s="36" t="e">
        <f>VLOOKUP(U334,#REF!,3,FALSE)</f>
        <v>#REF!</v>
      </c>
      <c r="AR334" s="68" t="e">
        <f t="shared" ca="1" si="73"/>
        <v>#REF!</v>
      </c>
      <c r="AS334" s="6" t="e">
        <f>VLOOKUP(V334,#REF!,3)</f>
        <v>#REF!</v>
      </c>
      <c r="AT334" s="6" t="e">
        <f>VLOOKUP(U334,#REF!,2)</f>
        <v>#REF!</v>
      </c>
      <c r="AU334" s="6" t="e">
        <f>VLOOKUP(V334,#REF!,2)</f>
        <v>#REF!</v>
      </c>
      <c r="AV334" s="6" t="e">
        <f t="shared" si="75"/>
        <v>#REF!</v>
      </c>
      <c r="AW334" s="6" t="e">
        <f t="shared" si="76"/>
        <v>#REF!</v>
      </c>
      <c r="AX334" s="6" t="e">
        <f>VLOOKUP(U334,#REF!,4)</f>
        <v>#REF!</v>
      </c>
      <c r="AY334" s="6" t="e">
        <f>VLOOKUP(V334,#REF!,4)</f>
        <v>#REF!</v>
      </c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  <c r="EO334" s="34"/>
      <c r="EP334" s="34"/>
      <c r="EQ334" s="34"/>
      <c r="ER334" s="34"/>
      <c r="ES334" s="34"/>
      <c r="ET334" s="34"/>
      <c r="EU334" s="34"/>
    </row>
    <row r="335" spans="1:151" s="4" customFormat="1">
      <c r="A335" s="53" t="s">
        <v>19</v>
      </c>
      <c r="B335" s="14" t="s">
        <v>539</v>
      </c>
      <c r="C335" s="97">
        <v>1</v>
      </c>
      <c r="D335" s="97" t="s">
        <v>535</v>
      </c>
      <c r="E335" s="57"/>
      <c r="F335" s="57"/>
      <c r="G335" s="57"/>
      <c r="H335" s="57"/>
      <c r="I335" s="57"/>
      <c r="J335" s="57"/>
      <c r="K335" s="57"/>
      <c r="L335" s="57"/>
      <c r="M335" s="57" t="str">
        <f t="shared" si="65"/>
        <v/>
      </c>
      <c r="N335" s="71">
        <v>52</v>
      </c>
      <c r="O335" s="46" t="s">
        <v>116</v>
      </c>
      <c r="P335" s="57">
        <v>3959.17</v>
      </c>
      <c r="Q335" s="57">
        <v>35.169477999999998</v>
      </c>
      <c r="R335" s="57">
        <v>-122.935247</v>
      </c>
      <c r="S335" s="66">
        <v>40864.910763888889</v>
      </c>
      <c r="T335" s="67">
        <f t="shared" si="66"/>
        <v>40864.910763888889</v>
      </c>
      <c r="U335" s="6" t="str">
        <f t="shared" si="67"/>
        <v>Nov-11</v>
      </c>
      <c r="V335" s="6" t="str">
        <f t="shared" si="68"/>
        <v>2011</v>
      </c>
      <c r="W335" s="10" t="s">
        <v>25</v>
      </c>
      <c r="X335" s="10" t="s">
        <v>116</v>
      </c>
      <c r="Y335" s="10"/>
      <c r="Z335" s="10"/>
      <c r="AA335" s="10"/>
      <c r="AB335" s="10"/>
      <c r="AC335" s="10"/>
      <c r="AD335" s="57" t="s">
        <v>360</v>
      </c>
      <c r="AE335" s="57" t="s">
        <v>221</v>
      </c>
      <c r="AF335" s="57" t="s">
        <v>42</v>
      </c>
      <c r="AG335" s="57">
        <v>321</v>
      </c>
      <c r="AH335" s="57">
        <v>4130069</v>
      </c>
      <c r="AI335" s="57" t="s">
        <v>211</v>
      </c>
      <c r="AJ335" s="57">
        <f t="shared" si="69"/>
        <v>0</v>
      </c>
      <c r="AK335" s="89">
        <f t="shared" si="70"/>
        <v>0.27754629629629629</v>
      </c>
      <c r="AL335" s="90" t="e">
        <f>VLOOKUP(AG335,#REF!,2,FALSE)</f>
        <v>#REF!</v>
      </c>
      <c r="AM335" s="90" t="e">
        <f>VLOOKUP(AG335,#REF!,3,FALSE)</f>
        <v>#REF!</v>
      </c>
      <c r="AN335" s="89" t="e">
        <f t="shared" ca="1" si="71"/>
        <v>#REF!</v>
      </c>
      <c r="AO335" s="89" t="e">
        <f t="shared" ca="1" si="72"/>
        <v>#REF!</v>
      </c>
      <c r="AP335" s="57" t="e">
        <f t="shared" ca="1" si="74"/>
        <v>#REF!</v>
      </c>
      <c r="AQ335" s="32" t="e">
        <f>VLOOKUP(U335,#REF!,3,FALSE)</f>
        <v>#REF!</v>
      </c>
      <c r="AR335" s="57" t="e">
        <f t="shared" ca="1" si="73"/>
        <v>#REF!</v>
      </c>
      <c r="AS335" s="6" t="e">
        <f>VLOOKUP(V335,#REF!,3)</f>
        <v>#REF!</v>
      </c>
      <c r="AT335" s="6" t="e">
        <f>VLOOKUP(U335,#REF!,2)</f>
        <v>#REF!</v>
      </c>
      <c r="AU335" s="6" t="e">
        <f>VLOOKUP(V335,#REF!,2)</f>
        <v>#REF!</v>
      </c>
      <c r="AV335" s="6" t="str">
        <f t="shared" si="75"/>
        <v/>
      </c>
      <c r="AW335" s="6" t="str">
        <f t="shared" si="76"/>
        <v/>
      </c>
      <c r="AX335" s="6" t="e">
        <f>VLOOKUP(U335,#REF!,4)</f>
        <v>#REF!</v>
      </c>
      <c r="AY335" s="6" t="e">
        <f>VLOOKUP(V335,#REF!,4)</f>
        <v>#REF!</v>
      </c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Q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  <c r="EP335" s="37"/>
      <c r="EQ335" s="37"/>
      <c r="ER335" s="37"/>
      <c r="ES335" s="37"/>
      <c r="ET335" s="37"/>
      <c r="EU335" s="37"/>
    </row>
    <row r="336" spans="1:151" s="4" customFormat="1">
      <c r="A336" s="54" t="s">
        <v>361</v>
      </c>
      <c r="B336" s="98"/>
      <c r="C336" s="99">
        <v>1</v>
      </c>
      <c r="D336" s="99"/>
      <c r="E336" s="68" t="s">
        <v>531</v>
      </c>
      <c r="F336" s="68" t="s">
        <v>534</v>
      </c>
      <c r="G336" s="68" t="s">
        <v>534</v>
      </c>
      <c r="H336" s="68">
        <v>1</v>
      </c>
      <c r="I336" s="68" t="s">
        <v>535</v>
      </c>
      <c r="J336" s="68" t="s">
        <v>531</v>
      </c>
      <c r="K336" s="68">
        <v>11</v>
      </c>
      <c r="L336" s="68">
        <v>1.499952245910148E-2</v>
      </c>
      <c r="M336" s="68">
        <f t="shared" si="65"/>
        <v>0.19655838000209075</v>
      </c>
      <c r="N336" s="68">
        <v>52</v>
      </c>
      <c r="O336" s="47" t="s">
        <v>77</v>
      </c>
      <c r="P336" s="68">
        <v>3959.17</v>
      </c>
      <c r="Q336" s="68">
        <v>35.169477999999998</v>
      </c>
      <c r="R336" s="68">
        <v>-122.935247</v>
      </c>
      <c r="S336" s="69">
        <v>40864.910763888889</v>
      </c>
      <c r="T336" s="70">
        <f t="shared" si="66"/>
        <v>40864.910763888889</v>
      </c>
      <c r="U336" s="4" t="str">
        <f t="shared" si="67"/>
        <v>Nov-11</v>
      </c>
      <c r="V336" s="4" t="str">
        <f t="shared" si="68"/>
        <v>2011</v>
      </c>
      <c r="W336" s="12" t="s">
        <v>25</v>
      </c>
      <c r="X336" s="12" t="s">
        <v>65</v>
      </c>
      <c r="Y336" s="12" t="s">
        <v>64</v>
      </c>
      <c r="Z336" s="12" t="s">
        <v>79</v>
      </c>
      <c r="AA336" s="12" t="s">
        <v>78</v>
      </c>
      <c r="AB336" s="12" t="s">
        <v>77</v>
      </c>
      <c r="AC336" s="12"/>
      <c r="AD336" s="68" t="s">
        <v>360</v>
      </c>
      <c r="AE336" s="68" t="s">
        <v>221</v>
      </c>
      <c r="AF336" s="68" t="s">
        <v>42</v>
      </c>
      <c r="AG336" s="68">
        <v>321</v>
      </c>
      <c r="AH336" s="68">
        <v>4120784</v>
      </c>
      <c r="AI336" s="68" t="s">
        <v>211</v>
      </c>
      <c r="AJ336" s="68">
        <f t="shared" si="69"/>
        <v>1</v>
      </c>
      <c r="AK336" s="100">
        <f t="shared" si="70"/>
        <v>0.27754629629629629</v>
      </c>
      <c r="AL336" s="101" t="e">
        <f>VLOOKUP(AG336,#REF!,2,FALSE)</f>
        <v>#REF!</v>
      </c>
      <c r="AM336" s="101" t="e">
        <f>VLOOKUP(AG336,#REF!,3,FALSE)</f>
        <v>#REF!</v>
      </c>
      <c r="AN336" s="100" t="e">
        <f t="shared" ca="1" si="71"/>
        <v>#REF!</v>
      </c>
      <c r="AO336" s="100" t="e">
        <f t="shared" ca="1" si="72"/>
        <v>#REF!</v>
      </c>
      <c r="AP336" s="68" t="e">
        <f t="shared" ca="1" si="74"/>
        <v>#REF!</v>
      </c>
      <c r="AQ336" s="36" t="e">
        <f>VLOOKUP(U336,#REF!,3,FALSE)</f>
        <v>#REF!</v>
      </c>
      <c r="AR336" s="68" t="e">
        <f t="shared" ca="1" si="73"/>
        <v>#REF!</v>
      </c>
      <c r="AS336" s="6" t="e">
        <f>VLOOKUP(V336,#REF!,3)</f>
        <v>#REF!</v>
      </c>
      <c r="AT336" s="6" t="e">
        <f>VLOOKUP(U336,#REF!,2)</f>
        <v>#REF!</v>
      </c>
      <c r="AU336" s="6" t="e">
        <f>VLOOKUP(V336,#REF!,2)</f>
        <v>#REF!</v>
      </c>
      <c r="AV336" s="6" t="e">
        <f t="shared" si="75"/>
        <v>#REF!</v>
      </c>
      <c r="AW336" s="6" t="e">
        <f t="shared" si="76"/>
        <v>#REF!</v>
      </c>
      <c r="AX336" s="6" t="e">
        <f>VLOOKUP(U336,#REF!,4)</f>
        <v>#REF!</v>
      </c>
      <c r="AY336" s="6" t="e">
        <f>VLOOKUP(V336,#REF!,4)</f>
        <v>#REF!</v>
      </c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Q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  <c r="EI336" s="37"/>
      <c r="EJ336" s="37"/>
      <c r="EK336" s="37"/>
      <c r="EL336" s="37"/>
      <c r="EM336" s="37"/>
      <c r="EN336" s="37"/>
      <c r="EO336" s="37"/>
      <c r="EP336" s="37"/>
      <c r="EQ336" s="37"/>
      <c r="ER336" s="37"/>
      <c r="ES336" s="37"/>
      <c r="ET336" s="37"/>
      <c r="EU336" s="37"/>
    </row>
    <row r="337" spans="1:151" s="4" customFormat="1">
      <c r="A337" s="53" t="s">
        <v>19</v>
      </c>
      <c r="B337" s="14" t="s">
        <v>539</v>
      </c>
      <c r="C337" s="97">
        <v>1</v>
      </c>
      <c r="D337" s="97" t="s">
        <v>535</v>
      </c>
      <c r="E337" s="57"/>
      <c r="F337" s="57"/>
      <c r="G337" s="57"/>
      <c r="H337" s="57"/>
      <c r="I337" s="57"/>
      <c r="J337" s="57"/>
      <c r="K337" s="57"/>
      <c r="L337" s="57"/>
      <c r="M337" s="57" t="str">
        <f t="shared" si="65"/>
        <v/>
      </c>
      <c r="N337" s="71">
        <v>56</v>
      </c>
      <c r="O337" s="48" t="s">
        <v>47</v>
      </c>
      <c r="P337" s="57">
        <v>3960.63</v>
      </c>
      <c r="Q337" s="57">
        <v>35.160600000000002</v>
      </c>
      <c r="R337" s="57">
        <v>-122.936691</v>
      </c>
      <c r="S337" s="66">
        <v>40866.798252314817</v>
      </c>
      <c r="T337" s="67">
        <f t="shared" si="66"/>
        <v>40866.798252314817</v>
      </c>
      <c r="U337" s="6" t="str">
        <f t="shared" si="67"/>
        <v>Nov-11</v>
      </c>
      <c r="V337" s="6" t="str">
        <f t="shared" si="68"/>
        <v>2011</v>
      </c>
      <c r="W337" s="10" t="s">
        <v>25</v>
      </c>
      <c r="X337" s="10" t="s">
        <v>27</v>
      </c>
      <c r="Y337" s="10" t="s">
        <v>22</v>
      </c>
      <c r="Z337" s="10" t="s">
        <v>44</v>
      </c>
      <c r="AA337" s="10" t="s">
        <v>48</v>
      </c>
      <c r="AB337" s="10" t="s">
        <v>49</v>
      </c>
      <c r="AC337" s="46" t="s">
        <v>47</v>
      </c>
      <c r="AD337" s="57" t="s">
        <v>445</v>
      </c>
      <c r="AE337" s="57" t="s">
        <v>220</v>
      </c>
      <c r="AF337" s="57" t="s">
        <v>42</v>
      </c>
      <c r="AG337" s="57">
        <v>323</v>
      </c>
      <c r="AH337" s="57">
        <v>4115676</v>
      </c>
      <c r="AI337" s="57" t="s">
        <v>211</v>
      </c>
      <c r="AJ337" s="57">
        <f t="shared" si="69"/>
        <v>0</v>
      </c>
      <c r="AK337" s="89">
        <f t="shared" si="70"/>
        <v>0.11390046296296297</v>
      </c>
      <c r="AL337" s="90" t="e">
        <f>VLOOKUP(AG337,#REF!,2,FALSE)</f>
        <v>#REF!</v>
      </c>
      <c r="AM337" s="90" t="e">
        <f>VLOOKUP(AG337,#REF!,3,FALSE)</f>
        <v>#REF!</v>
      </c>
      <c r="AN337" s="89">
        <v>0.12791666666666665</v>
      </c>
      <c r="AO337" s="89">
        <v>0.12842592592592592</v>
      </c>
      <c r="AP337" s="57" t="s">
        <v>641</v>
      </c>
      <c r="AQ337" s="32" t="e">
        <f>VLOOKUP(U337,#REF!,3,FALSE)</f>
        <v>#REF!</v>
      </c>
      <c r="AR337" s="57" t="e">
        <f t="shared" ca="1" si="73"/>
        <v>#REF!</v>
      </c>
      <c r="AS337" s="6" t="e">
        <f>VLOOKUP(V337,#REF!,3)</f>
        <v>#REF!</v>
      </c>
      <c r="AT337" s="6" t="e">
        <f>VLOOKUP(U337,#REF!,2)</f>
        <v>#REF!</v>
      </c>
      <c r="AU337" s="6" t="e">
        <f>VLOOKUP(V337,#REF!,2)</f>
        <v>#REF!</v>
      </c>
      <c r="AV337" s="6" t="str">
        <f t="shared" si="75"/>
        <v/>
      </c>
      <c r="AW337" s="6" t="str">
        <f t="shared" si="76"/>
        <v/>
      </c>
      <c r="AX337" s="6" t="e">
        <f>VLOOKUP(U337,#REF!,4)</f>
        <v>#REF!</v>
      </c>
      <c r="AY337" s="6" t="e">
        <f>VLOOKUP(V337,#REF!,4)</f>
        <v>#REF!</v>
      </c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</row>
    <row r="338" spans="1:151" s="4" customFormat="1">
      <c r="A338" s="53" t="s">
        <v>19</v>
      </c>
      <c r="B338" s="14" t="s">
        <v>539</v>
      </c>
      <c r="C338" s="97">
        <v>1</v>
      </c>
      <c r="D338" s="97" t="s">
        <v>535</v>
      </c>
      <c r="E338" s="57"/>
      <c r="F338" s="57"/>
      <c r="G338" s="57"/>
      <c r="H338" s="57"/>
      <c r="I338" s="57"/>
      <c r="J338" s="57"/>
      <c r="K338" s="57"/>
      <c r="L338" s="57"/>
      <c r="M338" s="57" t="str">
        <f t="shared" si="65"/>
        <v/>
      </c>
      <c r="N338" s="71">
        <v>56</v>
      </c>
      <c r="O338" s="46" t="s">
        <v>55</v>
      </c>
      <c r="P338" s="57">
        <v>3960.63</v>
      </c>
      <c r="Q338" s="57">
        <v>35.160600000000002</v>
      </c>
      <c r="R338" s="57">
        <v>-122.936691</v>
      </c>
      <c r="S338" s="66">
        <v>40866.798252314817</v>
      </c>
      <c r="T338" s="67">
        <f t="shared" si="66"/>
        <v>40866.798252314817</v>
      </c>
      <c r="U338" s="6" t="str">
        <f t="shared" si="67"/>
        <v>Nov-11</v>
      </c>
      <c r="V338" s="6" t="str">
        <f t="shared" si="68"/>
        <v>2011</v>
      </c>
      <c r="W338" s="10" t="s">
        <v>25</v>
      </c>
      <c r="X338" s="10" t="s">
        <v>32</v>
      </c>
      <c r="Y338" s="10" t="s">
        <v>56</v>
      </c>
      <c r="Z338" s="10"/>
      <c r="AA338" s="10"/>
      <c r="AB338" s="10"/>
      <c r="AC338" s="10"/>
      <c r="AD338" s="57" t="s">
        <v>445</v>
      </c>
      <c r="AE338" s="57" t="s">
        <v>220</v>
      </c>
      <c r="AF338" s="57" t="s">
        <v>42</v>
      </c>
      <c r="AG338" s="57">
        <v>323</v>
      </c>
      <c r="AH338" s="57">
        <v>4129451</v>
      </c>
      <c r="AI338" s="57" t="s">
        <v>211</v>
      </c>
      <c r="AJ338" s="57">
        <f t="shared" si="69"/>
        <v>0</v>
      </c>
      <c r="AK338" s="89">
        <f t="shared" si="70"/>
        <v>0.11390046296296297</v>
      </c>
      <c r="AL338" s="90" t="e">
        <f>VLOOKUP(AG338,#REF!,2,FALSE)</f>
        <v>#REF!</v>
      </c>
      <c r="AM338" s="90" t="e">
        <f>VLOOKUP(AG338,#REF!,3,FALSE)</f>
        <v>#REF!</v>
      </c>
      <c r="AN338" s="89">
        <v>0.12791666666666665</v>
      </c>
      <c r="AO338" s="89">
        <v>0.12842592592592592</v>
      </c>
      <c r="AP338" s="57" t="s">
        <v>641</v>
      </c>
      <c r="AQ338" s="32" t="e">
        <f>VLOOKUP(U338,#REF!,3,FALSE)</f>
        <v>#REF!</v>
      </c>
      <c r="AR338" s="57">
        <f t="shared" si="73"/>
        <v>0</v>
      </c>
      <c r="AS338" s="6" t="e">
        <f>VLOOKUP(V338,#REF!,3)</f>
        <v>#REF!</v>
      </c>
      <c r="AT338" s="6" t="e">
        <f>VLOOKUP(U338,#REF!,2)</f>
        <v>#REF!</v>
      </c>
      <c r="AU338" s="6" t="e">
        <f>VLOOKUP(V338,#REF!,2)</f>
        <v>#REF!</v>
      </c>
      <c r="AV338" s="6" t="str">
        <f t="shared" si="75"/>
        <v/>
      </c>
      <c r="AW338" s="6" t="str">
        <f t="shared" si="76"/>
        <v/>
      </c>
      <c r="AX338" s="6" t="e">
        <f>VLOOKUP(U338,#REF!,4)</f>
        <v>#REF!</v>
      </c>
      <c r="AY338" s="6" t="e">
        <f>VLOOKUP(V338,#REF!,4)</f>
        <v>#REF!</v>
      </c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</row>
    <row r="339" spans="1:151" s="4" customFormat="1">
      <c r="A339" s="53" t="s">
        <v>162</v>
      </c>
      <c r="B339" s="14" t="s">
        <v>539</v>
      </c>
      <c r="C339" s="97">
        <v>3</v>
      </c>
      <c r="D339" s="97" t="s">
        <v>535</v>
      </c>
      <c r="E339" s="57"/>
      <c r="F339" s="57"/>
      <c r="G339" s="57"/>
      <c r="H339" s="57"/>
      <c r="I339" s="57"/>
      <c r="J339" s="57"/>
      <c r="K339" s="57"/>
      <c r="L339" s="57"/>
      <c r="M339" s="57" t="str">
        <f t="shared" si="65"/>
        <v/>
      </c>
      <c r="N339" s="71">
        <v>56</v>
      </c>
      <c r="O339" s="46" t="s">
        <v>27</v>
      </c>
      <c r="P339" s="57">
        <v>3960.63</v>
      </c>
      <c r="Q339" s="57">
        <v>35.160600000000002</v>
      </c>
      <c r="R339" s="57">
        <v>-122.936691</v>
      </c>
      <c r="S339" s="66">
        <v>40866.798252314817</v>
      </c>
      <c r="T339" s="67">
        <f t="shared" si="66"/>
        <v>40866.798252314817</v>
      </c>
      <c r="U339" s="6" t="str">
        <f t="shared" si="67"/>
        <v>Nov-11</v>
      </c>
      <c r="V339" s="6" t="str">
        <f t="shared" si="68"/>
        <v>2011</v>
      </c>
      <c r="W339" s="10" t="s">
        <v>25</v>
      </c>
      <c r="X339" s="10" t="s">
        <v>27</v>
      </c>
      <c r="Y339" s="10"/>
      <c r="Z339" s="10"/>
      <c r="AA339" s="10"/>
      <c r="AB339" s="10"/>
      <c r="AC339" s="10"/>
      <c r="AD339" s="57" t="s">
        <v>445</v>
      </c>
      <c r="AE339" s="57" t="s">
        <v>220</v>
      </c>
      <c r="AF339" s="57" t="s">
        <v>42</v>
      </c>
      <c r="AG339" s="57">
        <v>323</v>
      </c>
      <c r="AH339" s="57">
        <v>4129452</v>
      </c>
      <c r="AI339" s="57" t="s">
        <v>211</v>
      </c>
      <c r="AJ339" s="57">
        <f t="shared" si="69"/>
        <v>0</v>
      </c>
      <c r="AK339" s="89">
        <f t="shared" si="70"/>
        <v>0.11390046296296297</v>
      </c>
      <c r="AL339" s="90" t="e">
        <f>VLOOKUP(AG339,#REF!,2,FALSE)</f>
        <v>#REF!</v>
      </c>
      <c r="AM339" s="90" t="e">
        <f>VLOOKUP(AG339,#REF!,3,FALSE)</f>
        <v>#REF!</v>
      </c>
      <c r="AN339" s="89">
        <v>0.12791666666666665</v>
      </c>
      <c r="AO339" s="89">
        <v>0.12842592592592592</v>
      </c>
      <c r="AP339" s="57" t="s">
        <v>641</v>
      </c>
      <c r="AQ339" s="32" t="e">
        <f>VLOOKUP(U339,#REF!,3,FALSE)</f>
        <v>#REF!</v>
      </c>
      <c r="AR339" s="57">
        <f t="shared" si="73"/>
        <v>0</v>
      </c>
      <c r="AS339" s="6" t="e">
        <f>VLOOKUP(V339,#REF!,3)</f>
        <v>#REF!</v>
      </c>
      <c r="AT339" s="6" t="e">
        <f>VLOOKUP(U339,#REF!,2)</f>
        <v>#REF!</v>
      </c>
      <c r="AU339" s="6" t="e">
        <f>VLOOKUP(V339,#REF!,2)</f>
        <v>#REF!</v>
      </c>
      <c r="AV339" s="6" t="str">
        <f t="shared" si="75"/>
        <v/>
      </c>
      <c r="AW339" s="6" t="str">
        <f t="shared" si="76"/>
        <v/>
      </c>
      <c r="AX339" s="6" t="e">
        <f>VLOOKUP(U339,#REF!,4)</f>
        <v>#REF!</v>
      </c>
      <c r="AY339" s="6" t="e">
        <f>VLOOKUP(V339,#REF!,4)</f>
        <v>#REF!</v>
      </c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</row>
    <row r="340" spans="1:151" s="4" customFormat="1">
      <c r="A340" s="53" t="s">
        <v>19</v>
      </c>
      <c r="B340" s="14" t="s">
        <v>539</v>
      </c>
      <c r="C340" s="97">
        <v>1</v>
      </c>
      <c r="D340" s="97" t="s">
        <v>535</v>
      </c>
      <c r="E340" s="57"/>
      <c r="F340" s="57"/>
      <c r="G340" s="57"/>
      <c r="H340" s="57"/>
      <c r="I340" s="57"/>
      <c r="J340" s="57"/>
      <c r="K340" s="57"/>
      <c r="L340" s="57"/>
      <c r="M340" s="57" t="str">
        <f t="shared" si="65"/>
        <v/>
      </c>
      <c r="N340" s="71">
        <v>56</v>
      </c>
      <c r="O340" s="46" t="s">
        <v>87</v>
      </c>
      <c r="P340" s="57">
        <v>3960.63</v>
      </c>
      <c r="Q340" s="57">
        <v>35.160600000000002</v>
      </c>
      <c r="R340" s="57">
        <v>-122.936691</v>
      </c>
      <c r="S340" s="66">
        <v>40866.798252314817</v>
      </c>
      <c r="T340" s="67">
        <f t="shared" si="66"/>
        <v>40866.798252314817</v>
      </c>
      <c r="U340" s="6" t="str">
        <f t="shared" si="67"/>
        <v>Nov-11</v>
      </c>
      <c r="V340" s="6" t="str">
        <f t="shared" si="68"/>
        <v>2011</v>
      </c>
      <c r="W340" s="10" t="s">
        <v>86</v>
      </c>
      <c r="X340" s="10" t="s">
        <v>88</v>
      </c>
      <c r="Y340" s="10" t="s">
        <v>85</v>
      </c>
      <c r="Z340" s="10" t="s">
        <v>87</v>
      </c>
      <c r="AA340" s="10"/>
      <c r="AB340" s="10"/>
      <c r="AC340" s="10"/>
      <c r="AD340" s="57" t="s">
        <v>445</v>
      </c>
      <c r="AE340" s="57" t="s">
        <v>220</v>
      </c>
      <c r="AF340" s="57" t="s">
        <v>42</v>
      </c>
      <c r="AG340" s="57">
        <v>323</v>
      </c>
      <c r="AH340" s="57">
        <v>4129453</v>
      </c>
      <c r="AI340" s="57" t="s">
        <v>211</v>
      </c>
      <c r="AJ340" s="57">
        <f t="shared" si="69"/>
        <v>0</v>
      </c>
      <c r="AK340" s="89">
        <f t="shared" si="70"/>
        <v>0.11390046296296297</v>
      </c>
      <c r="AL340" s="90" t="e">
        <f>VLOOKUP(AG340,#REF!,2,FALSE)</f>
        <v>#REF!</v>
      </c>
      <c r="AM340" s="90" t="e">
        <f>VLOOKUP(AG340,#REF!,3,FALSE)</f>
        <v>#REF!</v>
      </c>
      <c r="AN340" s="89">
        <v>0.12791666666666665</v>
      </c>
      <c r="AO340" s="89">
        <v>0.12842592592592592</v>
      </c>
      <c r="AP340" s="57" t="s">
        <v>641</v>
      </c>
      <c r="AQ340" s="32" t="e">
        <f>VLOOKUP(U340,#REF!,3,FALSE)</f>
        <v>#REF!</v>
      </c>
      <c r="AR340" s="57">
        <f t="shared" si="73"/>
        <v>0</v>
      </c>
      <c r="AS340" s="6" t="e">
        <f>VLOOKUP(V340,#REF!,3)</f>
        <v>#REF!</v>
      </c>
      <c r="AT340" s="6" t="e">
        <f>VLOOKUP(U340,#REF!,2)</f>
        <v>#REF!</v>
      </c>
      <c r="AU340" s="6" t="e">
        <f>VLOOKUP(V340,#REF!,2)</f>
        <v>#REF!</v>
      </c>
      <c r="AV340" s="6" t="str">
        <f t="shared" si="75"/>
        <v/>
      </c>
      <c r="AW340" s="6" t="str">
        <f t="shared" si="76"/>
        <v/>
      </c>
      <c r="AX340" s="6" t="e">
        <f>VLOOKUP(U340,#REF!,4)</f>
        <v>#REF!</v>
      </c>
      <c r="AY340" s="6" t="e">
        <f>VLOOKUP(V340,#REF!,4)</f>
        <v>#REF!</v>
      </c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</row>
    <row r="341" spans="1:151" s="4" customFormat="1">
      <c r="A341" s="53" t="s">
        <v>446</v>
      </c>
      <c r="B341" s="14" t="s">
        <v>542</v>
      </c>
      <c r="C341" s="97">
        <v>1</v>
      </c>
      <c r="D341" s="97" t="s">
        <v>535</v>
      </c>
      <c r="E341" s="57"/>
      <c r="F341" s="57"/>
      <c r="G341" s="57"/>
      <c r="H341" s="57"/>
      <c r="I341" s="57"/>
      <c r="J341" s="57"/>
      <c r="K341" s="57"/>
      <c r="L341" s="57"/>
      <c r="M341" s="57" t="str">
        <f t="shared" si="65"/>
        <v/>
      </c>
      <c r="N341" s="71">
        <v>56</v>
      </c>
      <c r="O341" s="46" t="s">
        <v>80</v>
      </c>
      <c r="P341" s="57">
        <v>3960.63</v>
      </c>
      <c r="Q341" s="57">
        <v>35.160600000000002</v>
      </c>
      <c r="R341" s="57">
        <v>-122.936691</v>
      </c>
      <c r="S341" s="66">
        <v>40866.798252314817</v>
      </c>
      <c r="T341" s="67">
        <f t="shared" si="66"/>
        <v>40866.798252314817</v>
      </c>
      <c r="U341" s="6" t="str">
        <f t="shared" si="67"/>
        <v>Nov-11</v>
      </c>
      <c r="V341" s="6" t="str">
        <f t="shared" si="68"/>
        <v>2011</v>
      </c>
      <c r="W341" s="10" t="s">
        <v>25</v>
      </c>
      <c r="X341" s="10" t="s">
        <v>27</v>
      </c>
      <c r="Y341" s="10" t="s">
        <v>22</v>
      </c>
      <c r="Z341" s="10" t="s">
        <v>44</v>
      </c>
      <c r="AA341" s="10" t="s">
        <v>48</v>
      </c>
      <c r="AB341" s="10" t="s">
        <v>49</v>
      </c>
      <c r="AC341" s="10" t="s">
        <v>80</v>
      </c>
      <c r="AD341" s="57" t="s">
        <v>445</v>
      </c>
      <c r="AE341" s="57" t="s">
        <v>220</v>
      </c>
      <c r="AF341" s="57" t="s">
        <v>42</v>
      </c>
      <c r="AG341" s="57">
        <v>323</v>
      </c>
      <c r="AH341" s="57">
        <v>4128137</v>
      </c>
      <c r="AI341" s="57" t="s">
        <v>211</v>
      </c>
      <c r="AJ341" s="57">
        <f t="shared" si="69"/>
        <v>0</v>
      </c>
      <c r="AK341" s="89">
        <f t="shared" si="70"/>
        <v>0.11390046296296297</v>
      </c>
      <c r="AL341" s="90" t="e">
        <f>VLOOKUP(AG341,#REF!,2,FALSE)</f>
        <v>#REF!</v>
      </c>
      <c r="AM341" s="90" t="e">
        <f>VLOOKUP(AG341,#REF!,3,FALSE)</f>
        <v>#REF!</v>
      </c>
      <c r="AN341" s="89">
        <v>0.12791666666666665</v>
      </c>
      <c r="AO341" s="89">
        <v>0.12842592592592592</v>
      </c>
      <c r="AP341" s="57" t="s">
        <v>641</v>
      </c>
      <c r="AQ341" s="32" t="e">
        <f>VLOOKUP(U341,#REF!,3,FALSE)</f>
        <v>#REF!</v>
      </c>
      <c r="AR341" s="57">
        <f t="shared" si="73"/>
        <v>0</v>
      </c>
      <c r="AS341" s="6" t="e">
        <f>VLOOKUP(V341,#REF!,3)</f>
        <v>#REF!</v>
      </c>
      <c r="AT341" s="6" t="e">
        <f>VLOOKUP(U341,#REF!,2)</f>
        <v>#REF!</v>
      </c>
      <c r="AU341" s="6" t="e">
        <f>VLOOKUP(V341,#REF!,2)</f>
        <v>#REF!</v>
      </c>
      <c r="AV341" s="6" t="str">
        <f t="shared" si="75"/>
        <v/>
      </c>
      <c r="AW341" s="6" t="str">
        <f t="shared" si="76"/>
        <v/>
      </c>
      <c r="AX341" s="6" t="e">
        <f>VLOOKUP(U341,#REF!,4)</f>
        <v>#REF!</v>
      </c>
      <c r="AY341" s="6" t="e">
        <f>VLOOKUP(V341,#REF!,4)</f>
        <v>#REF!</v>
      </c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</row>
    <row r="342" spans="1:151" s="4" customFormat="1">
      <c r="A342" s="54" t="s">
        <v>447</v>
      </c>
      <c r="B342" s="98"/>
      <c r="C342" s="99">
        <v>1</v>
      </c>
      <c r="D342" s="99"/>
      <c r="E342" s="68" t="s">
        <v>531</v>
      </c>
      <c r="F342" s="68" t="s">
        <v>534</v>
      </c>
      <c r="G342" s="68" t="s">
        <v>534</v>
      </c>
      <c r="H342" s="68">
        <v>0</v>
      </c>
      <c r="I342" s="68" t="s">
        <v>532</v>
      </c>
      <c r="J342" s="68" t="s">
        <v>531</v>
      </c>
      <c r="K342" s="68">
        <v>9</v>
      </c>
      <c r="L342" s="68">
        <v>0.13808131324566719</v>
      </c>
      <c r="M342" s="68">
        <f t="shared" si="65"/>
        <v>0.38599931093343698</v>
      </c>
      <c r="N342" s="68">
        <v>56</v>
      </c>
      <c r="O342" s="47" t="s">
        <v>77</v>
      </c>
      <c r="P342" s="68">
        <v>3960.63</v>
      </c>
      <c r="Q342" s="68">
        <v>35.160600000000002</v>
      </c>
      <c r="R342" s="68">
        <v>-122.936691</v>
      </c>
      <c r="S342" s="69">
        <v>40866.798252314817</v>
      </c>
      <c r="T342" s="70">
        <f t="shared" si="66"/>
        <v>40866.798252314817</v>
      </c>
      <c r="U342" s="4" t="str">
        <f t="shared" si="67"/>
        <v>Nov-11</v>
      </c>
      <c r="V342" s="4" t="str">
        <f t="shared" si="68"/>
        <v>2011</v>
      </c>
      <c r="W342" s="12" t="s">
        <v>25</v>
      </c>
      <c r="X342" s="12" t="s">
        <v>65</v>
      </c>
      <c r="Y342" s="12" t="s">
        <v>64</v>
      </c>
      <c r="Z342" s="12" t="s">
        <v>79</v>
      </c>
      <c r="AA342" s="12" t="s">
        <v>78</v>
      </c>
      <c r="AB342" s="12" t="s">
        <v>77</v>
      </c>
      <c r="AC342" s="12"/>
      <c r="AD342" s="68" t="s">
        <v>445</v>
      </c>
      <c r="AE342" s="68" t="s">
        <v>220</v>
      </c>
      <c r="AF342" s="68" t="s">
        <v>42</v>
      </c>
      <c r="AG342" s="68">
        <v>323</v>
      </c>
      <c r="AH342" s="68">
        <v>4115299</v>
      </c>
      <c r="AI342" s="68" t="s">
        <v>211</v>
      </c>
      <c r="AJ342" s="68">
        <f t="shared" si="69"/>
        <v>1</v>
      </c>
      <c r="AK342" s="100">
        <f t="shared" si="70"/>
        <v>0.11390046296296297</v>
      </c>
      <c r="AL342" s="101" t="e">
        <f>VLOOKUP(AG342,#REF!,2,FALSE)</f>
        <v>#REF!</v>
      </c>
      <c r="AM342" s="101" t="e">
        <f>VLOOKUP(AG342,#REF!,3,FALSE)</f>
        <v>#REF!</v>
      </c>
      <c r="AN342" s="100">
        <v>0.12791666666666665</v>
      </c>
      <c r="AO342" s="100">
        <v>0.12842592592592592</v>
      </c>
      <c r="AP342" s="68" t="s">
        <v>641</v>
      </c>
      <c r="AQ342" s="36" t="e">
        <f>VLOOKUP(U342,#REF!,3,FALSE)</f>
        <v>#REF!</v>
      </c>
      <c r="AR342" s="68">
        <f t="shared" si="73"/>
        <v>0</v>
      </c>
      <c r="AS342" s="6" t="e">
        <f>VLOOKUP(V342,#REF!,3)</f>
        <v>#REF!</v>
      </c>
      <c r="AT342" s="6" t="e">
        <f>VLOOKUP(U342,#REF!,2)</f>
        <v>#REF!</v>
      </c>
      <c r="AU342" s="6" t="e">
        <f>VLOOKUP(V342,#REF!,2)</f>
        <v>#REF!</v>
      </c>
      <c r="AV342" s="6" t="e">
        <f t="shared" si="75"/>
        <v>#REF!</v>
      </c>
      <c r="AW342" s="6" t="e">
        <f t="shared" si="76"/>
        <v>#REF!</v>
      </c>
      <c r="AX342" s="6" t="e">
        <f>VLOOKUP(U342,#REF!,4)</f>
        <v>#REF!</v>
      </c>
      <c r="AY342" s="6" t="e">
        <f>VLOOKUP(V342,#REF!,4)</f>
        <v>#REF!</v>
      </c>
    </row>
    <row r="343" spans="1:151" s="4" customFormat="1">
      <c r="A343" s="53" t="s">
        <v>19</v>
      </c>
      <c r="B343" s="14" t="s">
        <v>539</v>
      </c>
      <c r="C343" s="97">
        <v>1</v>
      </c>
      <c r="D343" s="97" t="s">
        <v>535</v>
      </c>
      <c r="E343" s="57"/>
      <c r="F343" s="57"/>
      <c r="G343" s="57"/>
      <c r="H343" s="57"/>
      <c r="I343" s="57"/>
      <c r="J343" s="57"/>
      <c r="K343" s="57"/>
      <c r="L343" s="57"/>
      <c r="M343" s="57" t="str">
        <f t="shared" si="65"/>
        <v/>
      </c>
      <c r="N343" s="71">
        <v>57</v>
      </c>
      <c r="O343" s="46" t="s">
        <v>47</v>
      </c>
      <c r="P343" s="57">
        <v>3960.68</v>
      </c>
      <c r="Q343" s="57">
        <v>35.160451000000002</v>
      </c>
      <c r="R343" s="57">
        <v>-122.936862</v>
      </c>
      <c r="S343" s="66">
        <v>40866.799062500002</v>
      </c>
      <c r="T343" s="67">
        <f t="shared" si="66"/>
        <v>40866.799062500002</v>
      </c>
      <c r="U343" s="6" t="str">
        <f t="shared" si="67"/>
        <v>Nov-11</v>
      </c>
      <c r="V343" s="6" t="str">
        <f t="shared" si="68"/>
        <v>2011</v>
      </c>
      <c r="W343" s="10" t="s">
        <v>25</v>
      </c>
      <c r="X343" s="10" t="s">
        <v>27</v>
      </c>
      <c r="Y343" s="10" t="s">
        <v>22</v>
      </c>
      <c r="Z343" s="10" t="s">
        <v>44</v>
      </c>
      <c r="AA343" s="10" t="s">
        <v>48</v>
      </c>
      <c r="AB343" s="10" t="s">
        <v>49</v>
      </c>
      <c r="AC343" s="46" t="s">
        <v>47</v>
      </c>
      <c r="AD343" s="57" t="s">
        <v>434</v>
      </c>
      <c r="AE343" s="57" t="s">
        <v>220</v>
      </c>
      <c r="AF343" s="57" t="s">
        <v>42</v>
      </c>
      <c r="AG343" s="57">
        <v>323</v>
      </c>
      <c r="AH343" s="57">
        <v>4115687</v>
      </c>
      <c r="AI343" s="57" t="s">
        <v>211</v>
      </c>
      <c r="AJ343" s="57">
        <f t="shared" si="69"/>
        <v>0</v>
      </c>
      <c r="AK343" s="89">
        <f t="shared" si="70"/>
        <v>0.12052083333333334</v>
      </c>
      <c r="AL343" s="90" t="e">
        <f>VLOOKUP(AG343,#REF!,2,FALSE)</f>
        <v>#REF!</v>
      </c>
      <c r="AM343" s="90" t="e">
        <f>VLOOKUP(AG343,#REF!,3,FALSE)</f>
        <v>#REF!</v>
      </c>
      <c r="AN343" s="89">
        <v>0.12791666666666665</v>
      </c>
      <c r="AO343" s="89">
        <v>0.12842592592592592</v>
      </c>
      <c r="AP343" s="57" t="s">
        <v>641</v>
      </c>
      <c r="AQ343" s="32" t="e">
        <f>VLOOKUP(U343,#REF!,3,FALSE)</f>
        <v>#REF!</v>
      </c>
      <c r="AR343" s="57">
        <f t="shared" si="73"/>
        <v>0</v>
      </c>
      <c r="AS343" s="6" t="e">
        <f>VLOOKUP(V343,#REF!,3)</f>
        <v>#REF!</v>
      </c>
      <c r="AT343" s="6" t="e">
        <f>VLOOKUP(U343,#REF!,2)</f>
        <v>#REF!</v>
      </c>
      <c r="AU343" s="6" t="e">
        <f>VLOOKUP(V343,#REF!,2)</f>
        <v>#REF!</v>
      </c>
      <c r="AV343" s="6" t="str">
        <f t="shared" si="75"/>
        <v/>
      </c>
      <c r="AW343" s="6" t="str">
        <f t="shared" si="76"/>
        <v/>
      </c>
      <c r="AX343" s="6" t="e">
        <f>VLOOKUP(U343,#REF!,4)</f>
        <v>#REF!</v>
      </c>
      <c r="AY343" s="6" t="e">
        <f>VLOOKUP(V343,#REF!,4)</f>
        <v>#REF!</v>
      </c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</row>
    <row r="344" spans="1:151" s="4" customFormat="1">
      <c r="A344" s="53" t="s">
        <v>19</v>
      </c>
      <c r="B344" s="14" t="s">
        <v>539</v>
      </c>
      <c r="C344" s="97">
        <v>1</v>
      </c>
      <c r="D344" s="97" t="s">
        <v>535</v>
      </c>
      <c r="E344" s="57"/>
      <c r="F344" s="57"/>
      <c r="G344" s="57"/>
      <c r="H344" s="57"/>
      <c r="I344" s="57"/>
      <c r="J344" s="57"/>
      <c r="K344" s="57"/>
      <c r="L344" s="57"/>
      <c r="M344" s="57" t="str">
        <f t="shared" si="65"/>
        <v/>
      </c>
      <c r="N344" s="71">
        <v>57</v>
      </c>
      <c r="O344" s="46" t="s">
        <v>87</v>
      </c>
      <c r="P344" s="57">
        <v>3960.68</v>
      </c>
      <c r="Q344" s="57">
        <v>35.160451000000002</v>
      </c>
      <c r="R344" s="57">
        <v>-122.936862</v>
      </c>
      <c r="S344" s="66">
        <v>40866.799062500002</v>
      </c>
      <c r="T344" s="67">
        <f t="shared" si="66"/>
        <v>40866.799062500002</v>
      </c>
      <c r="U344" s="6" t="str">
        <f t="shared" si="67"/>
        <v>Nov-11</v>
      </c>
      <c r="V344" s="6" t="str">
        <f t="shared" si="68"/>
        <v>2011</v>
      </c>
      <c r="W344" s="10" t="s">
        <v>86</v>
      </c>
      <c r="X344" s="10" t="s">
        <v>88</v>
      </c>
      <c r="Y344" s="10" t="s">
        <v>85</v>
      </c>
      <c r="Z344" s="10" t="s">
        <v>87</v>
      </c>
      <c r="AA344" s="10"/>
      <c r="AB344" s="10"/>
      <c r="AC344" s="10"/>
      <c r="AD344" s="57" t="s">
        <v>434</v>
      </c>
      <c r="AE344" s="57" t="s">
        <v>220</v>
      </c>
      <c r="AF344" s="57" t="s">
        <v>42</v>
      </c>
      <c r="AG344" s="57">
        <v>323</v>
      </c>
      <c r="AH344" s="57">
        <v>4129457</v>
      </c>
      <c r="AI344" s="57" t="s">
        <v>211</v>
      </c>
      <c r="AJ344" s="57">
        <f t="shared" si="69"/>
        <v>0</v>
      </c>
      <c r="AK344" s="89">
        <f t="shared" si="70"/>
        <v>0.12052083333333334</v>
      </c>
      <c r="AL344" s="90" t="e">
        <f>VLOOKUP(AG344,#REF!,2,FALSE)</f>
        <v>#REF!</v>
      </c>
      <c r="AM344" s="90" t="e">
        <f>VLOOKUP(AG344,#REF!,3,FALSE)</f>
        <v>#REF!</v>
      </c>
      <c r="AN344" s="89">
        <v>0.12791666666666665</v>
      </c>
      <c r="AO344" s="89">
        <v>0.12842592592592592</v>
      </c>
      <c r="AP344" s="57" t="s">
        <v>641</v>
      </c>
      <c r="AQ344" s="32" t="e">
        <f>VLOOKUP(U344,#REF!,3,FALSE)</f>
        <v>#REF!</v>
      </c>
      <c r="AR344" s="57">
        <f t="shared" si="73"/>
        <v>0</v>
      </c>
      <c r="AS344" s="6" t="e">
        <f>VLOOKUP(V344,#REF!,3)</f>
        <v>#REF!</v>
      </c>
      <c r="AT344" s="6" t="e">
        <f>VLOOKUP(U344,#REF!,2)</f>
        <v>#REF!</v>
      </c>
      <c r="AU344" s="6" t="e">
        <f>VLOOKUP(V344,#REF!,2)</f>
        <v>#REF!</v>
      </c>
      <c r="AV344" s="6" t="str">
        <f t="shared" si="75"/>
        <v/>
      </c>
      <c r="AW344" s="6" t="str">
        <f t="shared" si="76"/>
        <v/>
      </c>
      <c r="AX344" s="6" t="e">
        <f>VLOOKUP(U344,#REF!,4)</f>
        <v>#REF!</v>
      </c>
      <c r="AY344" s="6" t="e">
        <f>VLOOKUP(V344,#REF!,4)</f>
        <v>#REF!</v>
      </c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</row>
    <row r="345" spans="1:151" s="4" customFormat="1">
      <c r="A345" s="53" t="s">
        <v>19</v>
      </c>
      <c r="B345" s="14" t="s">
        <v>539</v>
      </c>
      <c r="C345" s="97">
        <v>1</v>
      </c>
      <c r="D345" s="97" t="s">
        <v>535</v>
      </c>
      <c r="E345" s="57"/>
      <c r="F345" s="57"/>
      <c r="G345" s="57"/>
      <c r="H345" s="57"/>
      <c r="I345" s="57"/>
      <c r="J345" s="57"/>
      <c r="K345" s="57"/>
      <c r="L345" s="57"/>
      <c r="M345" s="57" t="str">
        <f t="shared" si="65"/>
        <v/>
      </c>
      <c r="N345" s="71">
        <v>56</v>
      </c>
      <c r="O345" s="46" t="s">
        <v>73</v>
      </c>
      <c r="P345" s="57">
        <v>3960.65</v>
      </c>
      <c r="Q345" s="57">
        <v>35.160446</v>
      </c>
      <c r="R345" s="57">
        <v>-122.936835</v>
      </c>
      <c r="S345" s="66">
        <v>40866.799247685187</v>
      </c>
      <c r="T345" s="67">
        <f t="shared" si="66"/>
        <v>40866.799247685187</v>
      </c>
      <c r="U345" s="6" t="str">
        <f t="shared" si="67"/>
        <v>Nov-11</v>
      </c>
      <c r="V345" s="6" t="str">
        <f t="shared" si="68"/>
        <v>2011</v>
      </c>
      <c r="W345" s="10" t="s">
        <v>25</v>
      </c>
      <c r="X345" s="10" t="s">
        <v>27</v>
      </c>
      <c r="Y345" s="10" t="s">
        <v>74</v>
      </c>
      <c r="Z345" s="10" t="s">
        <v>76</v>
      </c>
      <c r="AA345" s="10" t="s">
        <v>75</v>
      </c>
      <c r="AB345" s="10"/>
      <c r="AC345" s="10" t="s">
        <v>73</v>
      </c>
      <c r="AD345" s="57" t="s">
        <v>443</v>
      </c>
      <c r="AE345" s="57" t="s">
        <v>220</v>
      </c>
      <c r="AF345" s="57" t="s">
        <v>42</v>
      </c>
      <c r="AG345" s="57">
        <v>323</v>
      </c>
      <c r="AH345" s="57">
        <v>4129456</v>
      </c>
      <c r="AI345" s="57" t="s">
        <v>211</v>
      </c>
      <c r="AJ345" s="57">
        <f t="shared" si="69"/>
        <v>0</v>
      </c>
      <c r="AK345" s="89">
        <f t="shared" si="70"/>
        <v>0.11391203703703705</v>
      </c>
      <c r="AL345" s="90" t="e">
        <f>VLOOKUP(AG345,#REF!,2,FALSE)</f>
        <v>#REF!</v>
      </c>
      <c r="AM345" s="90" t="e">
        <f>VLOOKUP(AG345,#REF!,3,FALSE)</f>
        <v>#REF!</v>
      </c>
      <c r="AN345" s="89">
        <v>0.12791666666666665</v>
      </c>
      <c r="AO345" s="89">
        <v>0.12842592592592592</v>
      </c>
      <c r="AP345" s="57" t="s">
        <v>641</v>
      </c>
      <c r="AQ345" s="32" t="e">
        <f>VLOOKUP(U345,#REF!,3,FALSE)</f>
        <v>#REF!</v>
      </c>
      <c r="AR345" s="57">
        <f t="shared" si="73"/>
        <v>0</v>
      </c>
      <c r="AS345" s="6" t="e">
        <f>VLOOKUP(V345,#REF!,3)</f>
        <v>#REF!</v>
      </c>
      <c r="AT345" s="6" t="e">
        <f>VLOOKUP(U345,#REF!,2)</f>
        <v>#REF!</v>
      </c>
      <c r="AU345" s="6" t="e">
        <f>VLOOKUP(V345,#REF!,2)</f>
        <v>#REF!</v>
      </c>
      <c r="AV345" s="6" t="str">
        <f t="shared" si="75"/>
        <v/>
      </c>
      <c r="AW345" s="6" t="str">
        <f t="shared" si="76"/>
        <v/>
      </c>
      <c r="AX345" s="6" t="e">
        <f>VLOOKUP(U345,#REF!,4)</f>
        <v>#REF!</v>
      </c>
      <c r="AY345" s="6" t="e">
        <f>VLOOKUP(V345,#REF!,4)</f>
        <v>#REF!</v>
      </c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</row>
    <row r="346" spans="1:151" s="4" customFormat="1">
      <c r="A346" s="53" t="s">
        <v>148</v>
      </c>
      <c r="B346" s="14" t="s">
        <v>539</v>
      </c>
      <c r="C346" s="97">
        <v>4</v>
      </c>
      <c r="D346" s="97" t="s">
        <v>535</v>
      </c>
      <c r="E346" s="57"/>
      <c r="F346" s="57"/>
      <c r="G346" s="57"/>
      <c r="H346" s="57"/>
      <c r="I346" s="57"/>
      <c r="J346" s="57"/>
      <c r="K346" s="57"/>
      <c r="L346" s="57"/>
      <c r="M346" s="57" t="str">
        <f t="shared" si="65"/>
        <v/>
      </c>
      <c r="N346" s="71">
        <v>56</v>
      </c>
      <c r="O346" s="46" t="s">
        <v>27</v>
      </c>
      <c r="P346" s="57">
        <v>3960.65</v>
      </c>
      <c r="Q346" s="57">
        <v>35.160446</v>
      </c>
      <c r="R346" s="57">
        <v>-122.936835</v>
      </c>
      <c r="S346" s="66">
        <v>40866.799247685187</v>
      </c>
      <c r="T346" s="67">
        <f t="shared" si="66"/>
        <v>40866.799247685187</v>
      </c>
      <c r="U346" s="6" t="str">
        <f t="shared" si="67"/>
        <v>Nov-11</v>
      </c>
      <c r="V346" s="6" t="str">
        <f t="shared" si="68"/>
        <v>2011</v>
      </c>
      <c r="W346" s="10" t="s">
        <v>25</v>
      </c>
      <c r="X346" s="10" t="s">
        <v>27</v>
      </c>
      <c r="Y346" s="10"/>
      <c r="Z346" s="10"/>
      <c r="AA346" s="10"/>
      <c r="AB346" s="10"/>
      <c r="AC346" s="10"/>
      <c r="AD346" s="57" t="s">
        <v>443</v>
      </c>
      <c r="AE346" s="57" t="s">
        <v>220</v>
      </c>
      <c r="AF346" s="57" t="s">
        <v>42</v>
      </c>
      <c r="AG346" s="57">
        <v>323</v>
      </c>
      <c r="AH346" s="57">
        <v>4129455</v>
      </c>
      <c r="AI346" s="57" t="s">
        <v>211</v>
      </c>
      <c r="AJ346" s="57">
        <f t="shared" si="69"/>
        <v>0</v>
      </c>
      <c r="AK346" s="89">
        <f t="shared" si="70"/>
        <v>0.11391203703703705</v>
      </c>
      <c r="AL346" s="90" t="e">
        <f>VLOOKUP(AG346,#REF!,2,FALSE)</f>
        <v>#REF!</v>
      </c>
      <c r="AM346" s="90" t="e">
        <f>VLOOKUP(AG346,#REF!,3,FALSE)</f>
        <v>#REF!</v>
      </c>
      <c r="AN346" s="89">
        <v>0.12791666666666665</v>
      </c>
      <c r="AO346" s="89">
        <v>0.12842592592592592</v>
      </c>
      <c r="AP346" s="57" t="s">
        <v>641</v>
      </c>
      <c r="AQ346" s="32" t="e">
        <f>VLOOKUP(U346,#REF!,3,FALSE)</f>
        <v>#REF!</v>
      </c>
      <c r="AR346" s="57">
        <f t="shared" si="73"/>
        <v>0</v>
      </c>
      <c r="AS346" s="6" t="e">
        <f>VLOOKUP(V346,#REF!,3)</f>
        <v>#REF!</v>
      </c>
      <c r="AT346" s="6" t="e">
        <f>VLOOKUP(U346,#REF!,2)</f>
        <v>#REF!</v>
      </c>
      <c r="AU346" s="6" t="e">
        <f>VLOOKUP(V346,#REF!,2)</f>
        <v>#REF!</v>
      </c>
      <c r="AV346" s="6" t="str">
        <f t="shared" si="75"/>
        <v/>
      </c>
      <c r="AW346" s="6" t="str">
        <f t="shared" si="76"/>
        <v/>
      </c>
      <c r="AX346" s="6" t="e">
        <f>VLOOKUP(U346,#REF!,4)</f>
        <v>#REF!</v>
      </c>
      <c r="AY346" s="6" t="e">
        <f>VLOOKUP(V346,#REF!,4)</f>
        <v>#REF!</v>
      </c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</row>
    <row r="347" spans="1:151" s="4" customFormat="1">
      <c r="A347" s="53" t="s">
        <v>19</v>
      </c>
      <c r="B347" s="14" t="s">
        <v>539</v>
      </c>
      <c r="C347" s="97">
        <v>1</v>
      </c>
      <c r="D347" s="97" t="s">
        <v>535</v>
      </c>
      <c r="E347" s="57"/>
      <c r="F347" s="57"/>
      <c r="G347" s="57"/>
      <c r="H347" s="57"/>
      <c r="I347" s="57"/>
      <c r="J347" s="57"/>
      <c r="K347" s="57"/>
      <c r="L347" s="57"/>
      <c r="M347" s="57" t="str">
        <f t="shared" si="65"/>
        <v/>
      </c>
      <c r="N347" s="71">
        <v>56</v>
      </c>
      <c r="O347" s="46" t="s">
        <v>87</v>
      </c>
      <c r="P347" s="57">
        <v>3960.65</v>
      </c>
      <c r="Q347" s="57">
        <v>35.160446</v>
      </c>
      <c r="R347" s="57">
        <v>-122.936835</v>
      </c>
      <c r="S347" s="66">
        <v>40866.799247685187</v>
      </c>
      <c r="T347" s="67">
        <f t="shared" si="66"/>
        <v>40866.799247685187</v>
      </c>
      <c r="U347" s="6" t="str">
        <f t="shared" si="67"/>
        <v>Nov-11</v>
      </c>
      <c r="V347" s="6" t="str">
        <f t="shared" si="68"/>
        <v>2011</v>
      </c>
      <c r="W347" s="10" t="s">
        <v>86</v>
      </c>
      <c r="X347" s="10" t="s">
        <v>88</v>
      </c>
      <c r="Y347" s="10" t="s">
        <v>85</v>
      </c>
      <c r="Z347" s="10" t="s">
        <v>87</v>
      </c>
      <c r="AA347" s="10"/>
      <c r="AB347" s="10"/>
      <c r="AC347" s="10"/>
      <c r="AD347" s="57" t="s">
        <v>443</v>
      </c>
      <c r="AE347" s="57" t="s">
        <v>220</v>
      </c>
      <c r="AF347" s="57" t="s">
        <v>42</v>
      </c>
      <c r="AG347" s="57">
        <v>323</v>
      </c>
      <c r="AH347" s="57">
        <v>4129454</v>
      </c>
      <c r="AI347" s="57" t="s">
        <v>211</v>
      </c>
      <c r="AJ347" s="57">
        <f t="shared" si="69"/>
        <v>0</v>
      </c>
      <c r="AK347" s="89">
        <f t="shared" si="70"/>
        <v>0.11391203703703705</v>
      </c>
      <c r="AL347" s="90" t="e">
        <f>VLOOKUP(AG347,#REF!,2,FALSE)</f>
        <v>#REF!</v>
      </c>
      <c r="AM347" s="90" t="e">
        <f>VLOOKUP(AG347,#REF!,3,FALSE)</f>
        <v>#REF!</v>
      </c>
      <c r="AN347" s="89">
        <v>0.12791666666666665</v>
      </c>
      <c r="AO347" s="89">
        <v>0.12842592592592592</v>
      </c>
      <c r="AP347" s="57" t="s">
        <v>641</v>
      </c>
      <c r="AQ347" s="32" t="e">
        <f>VLOOKUP(U347,#REF!,3,FALSE)</f>
        <v>#REF!</v>
      </c>
      <c r="AR347" s="57">
        <f t="shared" si="73"/>
        <v>0</v>
      </c>
      <c r="AS347" s="6" t="e">
        <f>VLOOKUP(V347,#REF!,3)</f>
        <v>#REF!</v>
      </c>
      <c r="AT347" s="6" t="e">
        <f>VLOOKUP(U347,#REF!,2)</f>
        <v>#REF!</v>
      </c>
      <c r="AU347" s="6" t="e">
        <f>VLOOKUP(V347,#REF!,2)</f>
        <v>#REF!</v>
      </c>
      <c r="AV347" s="6" t="str">
        <f t="shared" si="75"/>
        <v/>
      </c>
      <c r="AW347" s="6" t="str">
        <f t="shared" si="76"/>
        <v/>
      </c>
      <c r="AX347" s="6" t="e">
        <f>VLOOKUP(U347,#REF!,4)</f>
        <v>#REF!</v>
      </c>
      <c r="AY347" s="6" t="e">
        <f>VLOOKUP(V347,#REF!,4)</f>
        <v>#REF!</v>
      </c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</row>
    <row r="348" spans="1:151" s="4" customFormat="1">
      <c r="A348" s="54" t="s">
        <v>444</v>
      </c>
      <c r="B348" s="98"/>
      <c r="C348" s="99">
        <v>1</v>
      </c>
      <c r="D348" s="99"/>
      <c r="E348" s="68" t="s">
        <v>531</v>
      </c>
      <c r="F348" s="68" t="s">
        <v>534</v>
      </c>
      <c r="G348" s="68" t="s">
        <v>534</v>
      </c>
      <c r="H348" s="68">
        <v>0</v>
      </c>
      <c r="I348" s="68" t="s">
        <v>532</v>
      </c>
      <c r="J348" s="68" t="s">
        <v>531</v>
      </c>
      <c r="K348" s="68">
        <v>9</v>
      </c>
      <c r="L348" s="68">
        <v>0.24791799768776981</v>
      </c>
      <c r="M348" s="68">
        <f t="shared" si="65"/>
        <v>0.38599931093343698</v>
      </c>
      <c r="N348" s="68">
        <v>56</v>
      </c>
      <c r="O348" s="47" t="s">
        <v>77</v>
      </c>
      <c r="P348" s="68">
        <v>3960.65</v>
      </c>
      <c r="Q348" s="68">
        <v>35.160446</v>
      </c>
      <c r="R348" s="68">
        <v>-122.936835</v>
      </c>
      <c r="S348" s="69">
        <v>40866.799247685187</v>
      </c>
      <c r="T348" s="70">
        <f t="shared" si="66"/>
        <v>40866.799247685187</v>
      </c>
      <c r="U348" s="4" t="str">
        <f t="shared" si="67"/>
        <v>Nov-11</v>
      </c>
      <c r="V348" s="4" t="str">
        <f t="shared" si="68"/>
        <v>2011</v>
      </c>
      <c r="W348" s="12" t="s">
        <v>25</v>
      </c>
      <c r="X348" s="12" t="s">
        <v>65</v>
      </c>
      <c r="Y348" s="12" t="s">
        <v>64</v>
      </c>
      <c r="Z348" s="12" t="s">
        <v>79</v>
      </c>
      <c r="AA348" s="12" t="s">
        <v>78</v>
      </c>
      <c r="AB348" s="12" t="s">
        <v>77</v>
      </c>
      <c r="AC348" s="12"/>
      <c r="AD348" s="68" t="s">
        <v>443</v>
      </c>
      <c r="AE348" s="68" t="s">
        <v>220</v>
      </c>
      <c r="AF348" s="68" t="s">
        <v>42</v>
      </c>
      <c r="AG348" s="68">
        <v>323</v>
      </c>
      <c r="AH348" s="68">
        <v>4115303</v>
      </c>
      <c r="AI348" s="68" t="s">
        <v>211</v>
      </c>
      <c r="AJ348" s="68">
        <f t="shared" si="69"/>
        <v>1</v>
      </c>
      <c r="AK348" s="100">
        <f t="shared" si="70"/>
        <v>0.11391203703703705</v>
      </c>
      <c r="AL348" s="101" t="e">
        <f>VLOOKUP(AG348,#REF!,2,FALSE)</f>
        <v>#REF!</v>
      </c>
      <c r="AM348" s="101" t="e">
        <f>VLOOKUP(AG348,#REF!,3,FALSE)</f>
        <v>#REF!</v>
      </c>
      <c r="AN348" s="100">
        <v>0.12791666666666665</v>
      </c>
      <c r="AO348" s="100">
        <v>0.12842592592592592</v>
      </c>
      <c r="AP348" s="68" t="s">
        <v>641</v>
      </c>
      <c r="AQ348" s="36" t="e">
        <f>VLOOKUP(U348,#REF!,3,FALSE)</f>
        <v>#REF!</v>
      </c>
      <c r="AR348" s="68">
        <f t="shared" si="73"/>
        <v>0</v>
      </c>
      <c r="AS348" s="6" t="e">
        <f>VLOOKUP(V348,#REF!,3)</f>
        <v>#REF!</v>
      </c>
      <c r="AT348" s="6" t="e">
        <f>VLOOKUP(U348,#REF!,2)</f>
        <v>#REF!</v>
      </c>
      <c r="AU348" s="6" t="e">
        <f>VLOOKUP(V348,#REF!,2)</f>
        <v>#REF!</v>
      </c>
      <c r="AV348" s="6" t="e">
        <f t="shared" si="75"/>
        <v>#REF!</v>
      </c>
      <c r="AW348" s="6" t="e">
        <f t="shared" si="76"/>
        <v>#REF!</v>
      </c>
      <c r="AX348" s="6" t="e">
        <f>VLOOKUP(U348,#REF!,4)</f>
        <v>#REF!</v>
      </c>
      <c r="AY348" s="6" t="e">
        <f>VLOOKUP(V348,#REF!,4)</f>
        <v>#REF!</v>
      </c>
    </row>
    <row r="349" spans="1:151" s="4" customFormat="1">
      <c r="A349" s="54" t="s">
        <v>442</v>
      </c>
      <c r="B349" s="98"/>
      <c r="C349" s="99">
        <v>1</v>
      </c>
      <c r="D349" s="99"/>
      <c r="E349" s="68" t="s">
        <v>531</v>
      </c>
      <c r="F349" s="68" t="s">
        <v>534</v>
      </c>
      <c r="G349" s="68" t="s">
        <v>534</v>
      </c>
      <c r="H349" s="68">
        <v>0</v>
      </c>
      <c r="I349" s="68" t="s">
        <v>533</v>
      </c>
      <c r="J349" s="68" t="s">
        <v>534</v>
      </c>
      <c r="K349" s="68">
        <v>0</v>
      </c>
      <c r="L349" s="68">
        <v>9.4626669938134948E-3</v>
      </c>
      <c r="M349" s="68">
        <f t="shared" si="65"/>
        <v>9.4626669938134948E-3</v>
      </c>
      <c r="N349" s="68">
        <v>57</v>
      </c>
      <c r="O349" s="47" t="s">
        <v>77</v>
      </c>
      <c r="P349" s="68">
        <v>3960.65</v>
      </c>
      <c r="Q349" s="68">
        <v>35.160446</v>
      </c>
      <c r="R349" s="68">
        <v>-122.936835</v>
      </c>
      <c r="S349" s="69">
        <v>40866.799247685187</v>
      </c>
      <c r="T349" s="70">
        <f t="shared" si="66"/>
        <v>40866.799247685187</v>
      </c>
      <c r="U349" s="4" t="str">
        <f t="shared" si="67"/>
        <v>Nov-11</v>
      </c>
      <c r="V349" s="4" t="str">
        <f t="shared" si="68"/>
        <v>2011</v>
      </c>
      <c r="W349" s="12" t="s">
        <v>25</v>
      </c>
      <c r="X349" s="12" t="s">
        <v>65</v>
      </c>
      <c r="Y349" s="12" t="s">
        <v>64</v>
      </c>
      <c r="Z349" s="12" t="s">
        <v>79</v>
      </c>
      <c r="AA349" s="12" t="s">
        <v>78</v>
      </c>
      <c r="AB349" s="12" t="s">
        <v>77</v>
      </c>
      <c r="AC349" s="12"/>
      <c r="AD349" s="68" t="s">
        <v>434</v>
      </c>
      <c r="AE349" s="68" t="s">
        <v>220</v>
      </c>
      <c r="AF349" s="68" t="s">
        <v>42</v>
      </c>
      <c r="AG349" s="68">
        <v>323</v>
      </c>
      <c r="AH349" s="68">
        <v>4115312</v>
      </c>
      <c r="AI349" s="68" t="s">
        <v>211</v>
      </c>
      <c r="AJ349" s="68">
        <f t="shared" si="69"/>
        <v>1</v>
      </c>
      <c r="AK349" s="100">
        <f t="shared" si="70"/>
        <v>0.12052083333333334</v>
      </c>
      <c r="AL349" s="101" t="e">
        <f>VLOOKUP(AG349,#REF!,2,FALSE)</f>
        <v>#REF!</v>
      </c>
      <c r="AM349" s="101" t="e">
        <f>VLOOKUP(AG349,#REF!,3,FALSE)</f>
        <v>#REF!</v>
      </c>
      <c r="AN349" s="100">
        <v>0.12791666666666665</v>
      </c>
      <c r="AO349" s="100">
        <v>0.12842592592592592</v>
      </c>
      <c r="AP349" s="68" t="s">
        <v>641</v>
      </c>
      <c r="AQ349" s="36" t="e">
        <f>VLOOKUP(U349,#REF!,3,FALSE)</f>
        <v>#REF!</v>
      </c>
      <c r="AR349" s="68">
        <f t="shared" si="73"/>
        <v>0</v>
      </c>
      <c r="AS349" s="6" t="e">
        <f>VLOOKUP(V349,#REF!,3)</f>
        <v>#REF!</v>
      </c>
      <c r="AT349" s="6" t="e">
        <f>VLOOKUP(U349,#REF!,2)</f>
        <v>#REF!</v>
      </c>
      <c r="AU349" s="6" t="e">
        <f>VLOOKUP(V349,#REF!,2)</f>
        <v>#REF!</v>
      </c>
      <c r="AV349" s="6" t="e">
        <f t="shared" si="75"/>
        <v>#REF!</v>
      </c>
      <c r="AW349" s="6" t="e">
        <f t="shared" si="76"/>
        <v>#REF!</v>
      </c>
      <c r="AX349" s="6" t="e">
        <f>VLOOKUP(U349,#REF!,4)</f>
        <v>#REF!</v>
      </c>
      <c r="AY349" s="6" t="e">
        <f>VLOOKUP(V349,#REF!,4)</f>
        <v>#REF!</v>
      </c>
    </row>
    <row r="350" spans="1:151" s="4" customFormat="1">
      <c r="A350" s="53" t="s">
        <v>112</v>
      </c>
      <c r="B350" s="14" t="s">
        <v>539</v>
      </c>
      <c r="C350" s="97">
        <v>2</v>
      </c>
      <c r="D350" s="97" t="s">
        <v>535</v>
      </c>
      <c r="E350" s="57"/>
      <c r="F350" s="57"/>
      <c r="G350" s="57"/>
      <c r="H350" s="57"/>
      <c r="I350" s="57"/>
      <c r="J350" s="57"/>
      <c r="K350" s="57"/>
      <c r="L350" s="57"/>
      <c r="M350" s="57" t="str">
        <f t="shared" si="65"/>
        <v/>
      </c>
      <c r="N350" s="71">
        <v>58</v>
      </c>
      <c r="O350" s="46" t="s">
        <v>73</v>
      </c>
      <c r="P350" s="57">
        <v>3960.65</v>
      </c>
      <c r="Q350" s="57">
        <v>35.160446</v>
      </c>
      <c r="R350" s="57">
        <v>-122.936835</v>
      </c>
      <c r="S350" s="66">
        <v>40866.799247685187</v>
      </c>
      <c r="T350" s="67">
        <f t="shared" si="66"/>
        <v>40866.799247685187</v>
      </c>
      <c r="U350" s="6" t="str">
        <f t="shared" si="67"/>
        <v>Nov-11</v>
      </c>
      <c r="V350" s="6" t="str">
        <f t="shared" si="68"/>
        <v>2011</v>
      </c>
      <c r="W350" s="10" t="s">
        <v>25</v>
      </c>
      <c r="X350" s="10" t="s">
        <v>27</v>
      </c>
      <c r="Y350" s="10" t="s">
        <v>74</v>
      </c>
      <c r="Z350" s="10" t="s">
        <v>76</v>
      </c>
      <c r="AA350" s="10" t="s">
        <v>75</v>
      </c>
      <c r="AB350" s="10"/>
      <c r="AC350" s="10" t="s">
        <v>73</v>
      </c>
      <c r="AD350" s="57" t="s">
        <v>440</v>
      </c>
      <c r="AE350" s="57" t="s">
        <v>220</v>
      </c>
      <c r="AF350" s="57" t="s">
        <v>42</v>
      </c>
      <c r="AG350" s="57">
        <v>323</v>
      </c>
      <c r="AH350" s="57">
        <v>4129458</v>
      </c>
      <c r="AI350" s="57" t="s">
        <v>211</v>
      </c>
      <c r="AJ350" s="57">
        <f t="shared" si="69"/>
        <v>0</v>
      </c>
      <c r="AK350" s="89">
        <f t="shared" si="70"/>
        <v>0.1213425925925926</v>
      </c>
      <c r="AL350" s="90" t="e">
        <f>VLOOKUP(AG350,#REF!,2,FALSE)</f>
        <v>#REF!</v>
      </c>
      <c r="AM350" s="90" t="e">
        <f>VLOOKUP(AG350,#REF!,3,FALSE)</f>
        <v>#REF!</v>
      </c>
      <c r="AN350" s="89">
        <v>0.12791666666666665</v>
      </c>
      <c r="AO350" s="89">
        <v>0.12842592592592592</v>
      </c>
      <c r="AP350" s="57" t="s">
        <v>641</v>
      </c>
      <c r="AQ350" s="32" t="e">
        <f>VLOOKUP(U350,#REF!,3,FALSE)</f>
        <v>#REF!</v>
      </c>
      <c r="AR350" s="57">
        <f t="shared" si="73"/>
        <v>0</v>
      </c>
      <c r="AS350" s="6" t="e">
        <f>VLOOKUP(V350,#REF!,3)</f>
        <v>#REF!</v>
      </c>
      <c r="AT350" s="6" t="e">
        <f>VLOOKUP(U350,#REF!,2)</f>
        <v>#REF!</v>
      </c>
      <c r="AU350" s="6" t="e">
        <f>VLOOKUP(V350,#REF!,2)</f>
        <v>#REF!</v>
      </c>
      <c r="AV350" s="6" t="str">
        <f t="shared" si="75"/>
        <v/>
      </c>
      <c r="AW350" s="6" t="str">
        <f t="shared" si="76"/>
        <v/>
      </c>
      <c r="AX350" s="6" t="e">
        <f>VLOOKUP(U350,#REF!,4)</f>
        <v>#REF!</v>
      </c>
      <c r="AY350" s="6" t="e">
        <f>VLOOKUP(V350,#REF!,4)</f>
        <v>#REF!</v>
      </c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</row>
    <row r="351" spans="1:151" s="4" customFormat="1">
      <c r="A351" s="54" t="s">
        <v>441</v>
      </c>
      <c r="B351" s="98"/>
      <c r="C351" s="99">
        <v>1</v>
      </c>
      <c r="D351" s="99"/>
      <c r="E351" s="68" t="s">
        <v>531</v>
      </c>
      <c r="F351" s="68" t="s">
        <v>534</v>
      </c>
      <c r="G351" s="68" t="s">
        <v>534</v>
      </c>
      <c r="H351" s="68">
        <v>0</v>
      </c>
      <c r="I351" s="68" t="s">
        <v>535</v>
      </c>
      <c r="J351" s="68" t="s">
        <v>534</v>
      </c>
      <c r="K351" s="68">
        <v>10</v>
      </c>
      <c r="L351" s="68">
        <v>3.9409960162583905E-2</v>
      </c>
      <c r="M351" s="68">
        <f t="shared" si="65"/>
        <v>0.18786122248485432</v>
      </c>
      <c r="N351" s="68">
        <v>58</v>
      </c>
      <c r="O351" s="47" t="s">
        <v>77</v>
      </c>
      <c r="P351" s="68">
        <v>3960.65</v>
      </c>
      <c r="Q351" s="68">
        <v>35.160446</v>
      </c>
      <c r="R351" s="68">
        <v>-122.936835</v>
      </c>
      <c r="S351" s="69">
        <v>40866.799247685187</v>
      </c>
      <c r="T351" s="70">
        <f t="shared" si="66"/>
        <v>40866.799247685187</v>
      </c>
      <c r="U351" s="4" t="str">
        <f t="shared" si="67"/>
        <v>Nov-11</v>
      </c>
      <c r="V351" s="4" t="str">
        <f t="shared" si="68"/>
        <v>2011</v>
      </c>
      <c r="W351" s="12" t="s">
        <v>25</v>
      </c>
      <c r="X351" s="12" t="s">
        <v>65</v>
      </c>
      <c r="Y351" s="12" t="s">
        <v>64</v>
      </c>
      <c r="Z351" s="12" t="s">
        <v>79</v>
      </c>
      <c r="AA351" s="12" t="s">
        <v>78</v>
      </c>
      <c r="AB351" s="12" t="s">
        <v>77</v>
      </c>
      <c r="AC351" s="12"/>
      <c r="AD351" s="68" t="s">
        <v>440</v>
      </c>
      <c r="AE351" s="68" t="s">
        <v>220</v>
      </c>
      <c r="AF351" s="68" t="s">
        <v>42</v>
      </c>
      <c r="AG351" s="68">
        <v>323</v>
      </c>
      <c r="AH351" s="68">
        <v>4115314</v>
      </c>
      <c r="AI351" s="68" t="s">
        <v>211</v>
      </c>
      <c r="AJ351" s="68">
        <f t="shared" si="69"/>
        <v>1</v>
      </c>
      <c r="AK351" s="100">
        <f t="shared" si="70"/>
        <v>0.1213425925925926</v>
      </c>
      <c r="AL351" s="101" t="e">
        <f>VLOOKUP(AG351,#REF!,2,FALSE)</f>
        <v>#REF!</v>
      </c>
      <c r="AM351" s="101" t="e">
        <f>VLOOKUP(AG351,#REF!,3,FALSE)</f>
        <v>#REF!</v>
      </c>
      <c r="AN351" s="100">
        <v>0.12791666666666665</v>
      </c>
      <c r="AO351" s="100">
        <v>0.12842592592592592</v>
      </c>
      <c r="AP351" s="68" t="s">
        <v>641</v>
      </c>
      <c r="AQ351" s="36" t="e">
        <f>VLOOKUP(U351,#REF!,3,FALSE)</f>
        <v>#REF!</v>
      </c>
      <c r="AR351" s="68">
        <f t="shared" si="73"/>
        <v>0</v>
      </c>
      <c r="AS351" s="6" t="e">
        <f>VLOOKUP(V351,#REF!,3)</f>
        <v>#REF!</v>
      </c>
      <c r="AT351" s="6" t="e">
        <f>VLOOKUP(U351,#REF!,2)</f>
        <v>#REF!</v>
      </c>
      <c r="AU351" s="6" t="e">
        <f>VLOOKUP(V351,#REF!,2)</f>
        <v>#REF!</v>
      </c>
      <c r="AV351" s="6" t="e">
        <f t="shared" si="75"/>
        <v>#REF!</v>
      </c>
      <c r="AW351" s="6" t="e">
        <f t="shared" si="76"/>
        <v>#REF!</v>
      </c>
      <c r="AX351" s="6" t="e">
        <f>VLOOKUP(U351,#REF!,4)</f>
        <v>#REF!</v>
      </c>
      <c r="AY351" s="6" t="e">
        <f>VLOOKUP(V351,#REF!,4)</f>
        <v>#REF!</v>
      </c>
    </row>
    <row r="352" spans="1:151" s="4" customFormat="1">
      <c r="A352" s="54" t="s">
        <v>439</v>
      </c>
      <c r="B352" s="98"/>
      <c r="C352" s="99">
        <v>1</v>
      </c>
      <c r="D352" s="99"/>
      <c r="E352" s="68" t="s">
        <v>531</v>
      </c>
      <c r="F352" s="68" t="s">
        <v>534</v>
      </c>
      <c r="G352" s="68" t="s">
        <v>534</v>
      </c>
      <c r="H352" s="68">
        <v>0</v>
      </c>
      <c r="I352" s="68" t="s">
        <v>535</v>
      </c>
      <c r="J352" s="68" t="s">
        <v>534</v>
      </c>
      <c r="K352" s="68">
        <v>10</v>
      </c>
      <c r="L352" s="68">
        <v>7.4575174116346968E-2</v>
      </c>
      <c r="M352" s="68">
        <f t="shared" si="65"/>
        <v>0.18786122248485432</v>
      </c>
      <c r="N352" s="68">
        <v>58</v>
      </c>
      <c r="O352" s="47" t="s">
        <v>77</v>
      </c>
      <c r="P352" s="68">
        <v>3960.91</v>
      </c>
      <c r="Q352" s="68">
        <v>35.160749000000003</v>
      </c>
      <c r="R352" s="68">
        <v>-122.937061</v>
      </c>
      <c r="S352" s="69">
        <v>40866.806701388887</v>
      </c>
      <c r="T352" s="70">
        <f t="shared" si="66"/>
        <v>40866.806701388887</v>
      </c>
      <c r="U352" s="4" t="str">
        <f t="shared" si="67"/>
        <v>Nov-11</v>
      </c>
      <c r="V352" s="4" t="str">
        <f t="shared" si="68"/>
        <v>2011</v>
      </c>
      <c r="W352" s="12" t="s">
        <v>25</v>
      </c>
      <c r="X352" s="12" t="s">
        <v>65</v>
      </c>
      <c r="Y352" s="12" t="s">
        <v>64</v>
      </c>
      <c r="Z352" s="12" t="s">
        <v>79</v>
      </c>
      <c r="AA352" s="12" t="s">
        <v>78</v>
      </c>
      <c r="AB352" s="12" t="s">
        <v>77</v>
      </c>
      <c r="AC352" s="12"/>
      <c r="AD352" s="68" t="s">
        <v>438</v>
      </c>
      <c r="AE352" s="68" t="s">
        <v>220</v>
      </c>
      <c r="AF352" s="68" t="s">
        <v>42</v>
      </c>
      <c r="AG352" s="68">
        <v>323</v>
      </c>
      <c r="AH352" s="68">
        <v>4115316</v>
      </c>
      <c r="AI352" s="68" t="s">
        <v>211</v>
      </c>
      <c r="AJ352" s="68">
        <f t="shared" si="69"/>
        <v>1</v>
      </c>
      <c r="AK352" s="100">
        <f t="shared" si="70"/>
        <v>0.12136574074074075</v>
      </c>
      <c r="AL352" s="101" t="e">
        <f>VLOOKUP(AG352,#REF!,2,FALSE)</f>
        <v>#REF!</v>
      </c>
      <c r="AM352" s="101" t="e">
        <f>VLOOKUP(AG352,#REF!,3,FALSE)</f>
        <v>#REF!</v>
      </c>
      <c r="AN352" s="100">
        <v>0.12791666666666665</v>
      </c>
      <c r="AO352" s="100">
        <v>0.12842592592592592</v>
      </c>
      <c r="AP352" s="68" t="s">
        <v>641</v>
      </c>
      <c r="AQ352" s="36" t="e">
        <f>VLOOKUP(U352,#REF!,3,FALSE)</f>
        <v>#REF!</v>
      </c>
      <c r="AR352" s="68">
        <f t="shared" si="73"/>
        <v>0</v>
      </c>
      <c r="AS352" s="6" t="e">
        <f>VLOOKUP(V352,#REF!,3)</f>
        <v>#REF!</v>
      </c>
      <c r="AT352" s="6" t="e">
        <f>VLOOKUP(U352,#REF!,2)</f>
        <v>#REF!</v>
      </c>
      <c r="AU352" s="6" t="e">
        <f>VLOOKUP(V352,#REF!,2)</f>
        <v>#REF!</v>
      </c>
      <c r="AV352" s="6" t="e">
        <f t="shared" si="75"/>
        <v>#REF!</v>
      </c>
      <c r="AW352" s="6" t="e">
        <f t="shared" si="76"/>
        <v>#REF!</v>
      </c>
      <c r="AX352" s="6" t="e">
        <f>VLOOKUP(U352,#REF!,4)</f>
        <v>#REF!</v>
      </c>
      <c r="AY352" s="6" t="e">
        <f>VLOOKUP(V352,#REF!,4)</f>
        <v>#REF!</v>
      </c>
    </row>
    <row r="353" spans="1:155" s="4" customFormat="1">
      <c r="A353" s="53" t="s">
        <v>19</v>
      </c>
      <c r="B353" s="14" t="s">
        <v>539</v>
      </c>
      <c r="C353" s="97">
        <v>1</v>
      </c>
      <c r="D353" s="97" t="s">
        <v>535</v>
      </c>
      <c r="E353" s="57"/>
      <c r="F353" s="57"/>
      <c r="G353" s="57"/>
      <c r="H353" s="57"/>
      <c r="I353" s="57"/>
      <c r="J353" s="57"/>
      <c r="K353" s="57"/>
      <c r="L353" s="57"/>
      <c r="M353" s="57" t="str">
        <f t="shared" si="65"/>
        <v/>
      </c>
      <c r="N353" s="71">
        <v>58</v>
      </c>
      <c r="O353" s="46" t="s">
        <v>47</v>
      </c>
      <c r="P353" s="57">
        <v>3960.83</v>
      </c>
      <c r="Q353" s="57">
        <v>35.160750999999998</v>
      </c>
      <c r="R353" s="57">
        <v>-122.937065</v>
      </c>
      <c r="S353" s="66">
        <v>40866.806747685187</v>
      </c>
      <c r="T353" s="67">
        <f t="shared" si="66"/>
        <v>40866.806747685187</v>
      </c>
      <c r="U353" s="6" t="str">
        <f t="shared" si="67"/>
        <v>Nov-11</v>
      </c>
      <c r="V353" s="6" t="str">
        <f t="shared" si="68"/>
        <v>2011</v>
      </c>
      <c r="W353" s="10" t="s">
        <v>25</v>
      </c>
      <c r="X353" s="10" t="s">
        <v>27</v>
      </c>
      <c r="Y353" s="10" t="s">
        <v>22</v>
      </c>
      <c r="Z353" s="10" t="s">
        <v>44</v>
      </c>
      <c r="AA353" s="10" t="s">
        <v>48</v>
      </c>
      <c r="AB353" s="10" t="s">
        <v>49</v>
      </c>
      <c r="AC353" s="46" t="s">
        <v>47</v>
      </c>
      <c r="AD353" s="57" t="s">
        <v>435</v>
      </c>
      <c r="AE353" s="57" t="s">
        <v>220</v>
      </c>
      <c r="AF353" s="57" t="s">
        <v>42</v>
      </c>
      <c r="AG353" s="57">
        <v>323</v>
      </c>
      <c r="AH353" s="57">
        <v>4115692</v>
      </c>
      <c r="AI353" s="57" t="s">
        <v>211</v>
      </c>
      <c r="AJ353" s="57">
        <f t="shared" si="69"/>
        <v>0</v>
      </c>
      <c r="AK353" s="89">
        <f t="shared" si="70"/>
        <v>0.12140046296296296</v>
      </c>
      <c r="AL353" s="90" t="e">
        <f>VLOOKUP(AG353,#REF!,2,FALSE)</f>
        <v>#REF!</v>
      </c>
      <c r="AM353" s="90" t="e">
        <f>VLOOKUP(AG353,#REF!,3,FALSE)</f>
        <v>#REF!</v>
      </c>
      <c r="AN353" s="89">
        <v>0.12791666666666665</v>
      </c>
      <c r="AO353" s="89">
        <v>0.12842592592592592</v>
      </c>
      <c r="AP353" s="57" t="s">
        <v>641</v>
      </c>
      <c r="AQ353" s="32" t="e">
        <f>VLOOKUP(U353,#REF!,3,FALSE)</f>
        <v>#REF!</v>
      </c>
      <c r="AR353" s="57">
        <f t="shared" si="73"/>
        <v>0</v>
      </c>
      <c r="AS353" s="6" t="e">
        <f>VLOOKUP(V353,#REF!,3)</f>
        <v>#REF!</v>
      </c>
      <c r="AT353" s="6" t="e">
        <f>VLOOKUP(U353,#REF!,2)</f>
        <v>#REF!</v>
      </c>
      <c r="AU353" s="6" t="e">
        <f>VLOOKUP(V353,#REF!,2)</f>
        <v>#REF!</v>
      </c>
      <c r="AV353" s="6" t="str">
        <f t="shared" si="75"/>
        <v/>
      </c>
      <c r="AW353" s="6" t="str">
        <f t="shared" si="76"/>
        <v/>
      </c>
      <c r="AX353" s="6" t="e">
        <f>VLOOKUP(U353,#REF!,4)</f>
        <v>#REF!</v>
      </c>
      <c r="AY353" s="6" t="e">
        <f>VLOOKUP(V353,#REF!,4)</f>
        <v>#REF!</v>
      </c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</row>
    <row r="354" spans="1:155" s="4" customFormat="1">
      <c r="A354" s="53" t="s">
        <v>19</v>
      </c>
      <c r="B354" s="14" t="s">
        <v>539</v>
      </c>
      <c r="C354" s="97">
        <v>1</v>
      </c>
      <c r="D354" s="97" t="s">
        <v>535</v>
      </c>
      <c r="E354" s="57"/>
      <c r="F354" s="57"/>
      <c r="G354" s="57"/>
      <c r="H354" s="57"/>
      <c r="I354" s="57"/>
      <c r="J354" s="57"/>
      <c r="K354" s="57"/>
      <c r="L354" s="57"/>
      <c r="M354" s="57" t="str">
        <f t="shared" si="65"/>
        <v/>
      </c>
      <c r="N354" s="71">
        <v>58</v>
      </c>
      <c r="O354" s="46" t="s">
        <v>55</v>
      </c>
      <c r="P354" s="57">
        <v>3960.83</v>
      </c>
      <c r="Q354" s="57">
        <v>35.160750999999998</v>
      </c>
      <c r="R354" s="57">
        <v>-122.937065</v>
      </c>
      <c r="S354" s="66">
        <v>40866.806747685187</v>
      </c>
      <c r="T354" s="67">
        <f t="shared" si="66"/>
        <v>40866.806747685187</v>
      </c>
      <c r="U354" s="6" t="str">
        <f t="shared" si="67"/>
        <v>Nov-11</v>
      </c>
      <c r="V354" s="6" t="str">
        <f t="shared" si="68"/>
        <v>2011</v>
      </c>
      <c r="W354" s="10" t="s">
        <v>25</v>
      </c>
      <c r="X354" s="10" t="s">
        <v>32</v>
      </c>
      <c r="Y354" s="10" t="s">
        <v>56</v>
      </c>
      <c r="Z354" s="10"/>
      <c r="AA354" s="10"/>
      <c r="AB354" s="10"/>
      <c r="AC354" s="10"/>
      <c r="AD354" s="57" t="s">
        <v>435</v>
      </c>
      <c r="AE354" s="57" t="s">
        <v>220</v>
      </c>
      <c r="AF354" s="57" t="s">
        <v>42</v>
      </c>
      <c r="AG354" s="57">
        <v>323</v>
      </c>
      <c r="AH354" s="57">
        <v>4128139</v>
      </c>
      <c r="AI354" s="57" t="s">
        <v>211</v>
      </c>
      <c r="AJ354" s="57">
        <f t="shared" si="69"/>
        <v>0</v>
      </c>
      <c r="AK354" s="89">
        <f t="shared" si="70"/>
        <v>0.12140046296296296</v>
      </c>
      <c r="AL354" s="90" t="e">
        <f>VLOOKUP(AG354,#REF!,2,FALSE)</f>
        <v>#REF!</v>
      </c>
      <c r="AM354" s="90" t="e">
        <f>VLOOKUP(AG354,#REF!,3,FALSE)</f>
        <v>#REF!</v>
      </c>
      <c r="AN354" s="89">
        <v>0.12791666666666665</v>
      </c>
      <c r="AO354" s="89">
        <v>0.12842592592592592</v>
      </c>
      <c r="AP354" s="57" t="s">
        <v>641</v>
      </c>
      <c r="AQ354" s="32" t="e">
        <f>VLOOKUP(U354,#REF!,3,FALSE)</f>
        <v>#REF!</v>
      </c>
      <c r="AR354" s="57">
        <f t="shared" si="73"/>
        <v>0</v>
      </c>
      <c r="AS354" s="6" t="e">
        <f>VLOOKUP(V354,#REF!,3)</f>
        <v>#REF!</v>
      </c>
      <c r="AT354" s="6" t="e">
        <f>VLOOKUP(U354,#REF!,2)</f>
        <v>#REF!</v>
      </c>
      <c r="AU354" s="6" t="e">
        <f>VLOOKUP(V354,#REF!,2)</f>
        <v>#REF!</v>
      </c>
      <c r="AV354" s="6" t="str">
        <f t="shared" si="75"/>
        <v/>
      </c>
      <c r="AW354" s="6" t="str">
        <f t="shared" si="76"/>
        <v/>
      </c>
      <c r="AX354" s="6" t="e">
        <f>VLOOKUP(U354,#REF!,4)</f>
        <v>#REF!</v>
      </c>
      <c r="AY354" s="6" t="e">
        <f>VLOOKUP(V354,#REF!,4)</f>
        <v>#REF!</v>
      </c>
    </row>
    <row r="355" spans="1:155" s="4" customFormat="1">
      <c r="A355" s="53" t="s">
        <v>19</v>
      </c>
      <c r="B355" s="14" t="s">
        <v>539</v>
      </c>
      <c r="C355" s="97">
        <v>1</v>
      </c>
      <c r="D355" s="97" t="s">
        <v>535</v>
      </c>
      <c r="E355" s="57"/>
      <c r="F355" s="57"/>
      <c r="G355" s="57"/>
      <c r="H355" s="57"/>
      <c r="I355" s="57"/>
      <c r="J355" s="57"/>
      <c r="K355" s="57"/>
      <c r="L355" s="57"/>
      <c r="M355" s="57" t="str">
        <f t="shared" si="65"/>
        <v/>
      </c>
      <c r="N355" s="71">
        <v>58</v>
      </c>
      <c r="O355" s="46" t="s">
        <v>27</v>
      </c>
      <c r="P355" s="57">
        <v>3960.83</v>
      </c>
      <c r="Q355" s="57">
        <v>35.160750999999998</v>
      </c>
      <c r="R355" s="57">
        <v>-122.937065</v>
      </c>
      <c r="S355" s="66">
        <v>40866.806747685187</v>
      </c>
      <c r="T355" s="67">
        <f t="shared" si="66"/>
        <v>40866.806747685187</v>
      </c>
      <c r="U355" s="6" t="str">
        <f t="shared" si="67"/>
        <v>Nov-11</v>
      </c>
      <c r="V355" s="6" t="str">
        <f t="shared" si="68"/>
        <v>2011</v>
      </c>
      <c r="W355" s="10" t="s">
        <v>25</v>
      </c>
      <c r="X355" s="10" t="s">
        <v>27</v>
      </c>
      <c r="Y355" s="10"/>
      <c r="Z355" s="10"/>
      <c r="AA355" s="10"/>
      <c r="AB355" s="10"/>
      <c r="AC355" s="10"/>
      <c r="AD355" s="57" t="s">
        <v>435</v>
      </c>
      <c r="AE355" s="57" t="s">
        <v>220</v>
      </c>
      <c r="AF355" s="57" t="s">
        <v>42</v>
      </c>
      <c r="AG355" s="57">
        <v>323</v>
      </c>
      <c r="AH355" s="57">
        <v>4128140</v>
      </c>
      <c r="AI355" s="57" t="s">
        <v>211</v>
      </c>
      <c r="AJ355" s="57">
        <f t="shared" si="69"/>
        <v>0</v>
      </c>
      <c r="AK355" s="89">
        <f t="shared" si="70"/>
        <v>0.12140046296296296</v>
      </c>
      <c r="AL355" s="90" t="e">
        <f>VLOOKUP(AG355,#REF!,2,FALSE)</f>
        <v>#REF!</v>
      </c>
      <c r="AM355" s="90" t="e">
        <f>VLOOKUP(AG355,#REF!,3,FALSE)</f>
        <v>#REF!</v>
      </c>
      <c r="AN355" s="89">
        <v>0.12791666666666665</v>
      </c>
      <c r="AO355" s="89">
        <v>0.12842592592592592</v>
      </c>
      <c r="AP355" s="57" t="s">
        <v>641</v>
      </c>
      <c r="AQ355" s="32" t="e">
        <f>VLOOKUP(U355,#REF!,3,FALSE)</f>
        <v>#REF!</v>
      </c>
      <c r="AR355" s="57">
        <f t="shared" si="73"/>
        <v>0</v>
      </c>
      <c r="AS355" s="6" t="e">
        <f>VLOOKUP(V355,#REF!,3)</f>
        <v>#REF!</v>
      </c>
      <c r="AT355" s="6" t="e">
        <f>VLOOKUP(U355,#REF!,2)</f>
        <v>#REF!</v>
      </c>
      <c r="AU355" s="6" t="e">
        <f>VLOOKUP(V355,#REF!,2)</f>
        <v>#REF!</v>
      </c>
      <c r="AV355" s="6" t="str">
        <f t="shared" si="75"/>
        <v/>
      </c>
      <c r="AW355" s="6" t="str">
        <f t="shared" si="76"/>
        <v/>
      </c>
      <c r="AX355" s="6" t="e">
        <f>VLOOKUP(U355,#REF!,4)</f>
        <v>#REF!</v>
      </c>
      <c r="AY355" s="6" t="e">
        <f>VLOOKUP(V355,#REF!,4)</f>
        <v>#REF!</v>
      </c>
    </row>
    <row r="356" spans="1:155" s="4" customFormat="1">
      <c r="A356" s="53" t="s">
        <v>436</v>
      </c>
      <c r="B356" s="14" t="s">
        <v>540</v>
      </c>
      <c r="C356" s="97">
        <v>2</v>
      </c>
      <c r="D356" s="97" t="s">
        <v>535</v>
      </c>
      <c r="E356" s="57"/>
      <c r="F356" s="57"/>
      <c r="G356" s="57"/>
      <c r="H356" s="57"/>
      <c r="I356" s="57"/>
      <c r="J356" s="57"/>
      <c r="K356" s="57"/>
      <c r="L356" s="57"/>
      <c r="M356" s="57" t="str">
        <f t="shared" si="65"/>
        <v/>
      </c>
      <c r="N356" s="71">
        <v>58</v>
      </c>
      <c r="O356" s="46" t="s">
        <v>73</v>
      </c>
      <c r="P356" s="57">
        <v>3960.83</v>
      </c>
      <c r="Q356" s="57">
        <v>35.160750999999998</v>
      </c>
      <c r="R356" s="57">
        <v>-122.937065</v>
      </c>
      <c r="S356" s="66">
        <v>40866.806747685187</v>
      </c>
      <c r="T356" s="67">
        <f t="shared" si="66"/>
        <v>40866.806747685187</v>
      </c>
      <c r="U356" s="6" t="str">
        <f t="shared" si="67"/>
        <v>Nov-11</v>
      </c>
      <c r="V356" s="6" t="str">
        <f t="shared" si="68"/>
        <v>2011</v>
      </c>
      <c r="W356" s="10" t="s">
        <v>25</v>
      </c>
      <c r="X356" s="10" t="s">
        <v>27</v>
      </c>
      <c r="Y356" s="10" t="s">
        <v>74</v>
      </c>
      <c r="Z356" s="10" t="s">
        <v>76</v>
      </c>
      <c r="AA356" s="10" t="s">
        <v>75</v>
      </c>
      <c r="AB356" s="10"/>
      <c r="AC356" s="10" t="s">
        <v>73</v>
      </c>
      <c r="AD356" s="57" t="s">
        <v>435</v>
      </c>
      <c r="AE356" s="57" t="s">
        <v>220</v>
      </c>
      <c r="AF356" s="57" t="s">
        <v>42</v>
      </c>
      <c r="AG356" s="57">
        <v>323</v>
      </c>
      <c r="AH356" s="57">
        <v>4128138</v>
      </c>
      <c r="AI356" s="57" t="s">
        <v>211</v>
      </c>
      <c r="AJ356" s="57">
        <f t="shared" si="69"/>
        <v>0</v>
      </c>
      <c r="AK356" s="89">
        <f t="shared" si="70"/>
        <v>0.12140046296296296</v>
      </c>
      <c r="AL356" s="90" t="e">
        <f>VLOOKUP(AG356,#REF!,2,FALSE)</f>
        <v>#REF!</v>
      </c>
      <c r="AM356" s="90" t="e">
        <f>VLOOKUP(AG356,#REF!,3,FALSE)</f>
        <v>#REF!</v>
      </c>
      <c r="AN356" s="89">
        <v>0.12791666666666665</v>
      </c>
      <c r="AO356" s="89">
        <v>0.12842592592592592</v>
      </c>
      <c r="AP356" s="57" t="s">
        <v>641</v>
      </c>
      <c r="AQ356" s="32" t="e">
        <f>VLOOKUP(U356,#REF!,3,FALSE)</f>
        <v>#REF!</v>
      </c>
      <c r="AR356" s="57">
        <f t="shared" si="73"/>
        <v>0</v>
      </c>
      <c r="AS356" s="6" t="e">
        <f>VLOOKUP(V356,#REF!,3)</f>
        <v>#REF!</v>
      </c>
      <c r="AT356" s="6" t="e">
        <f>VLOOKUP(U356,#REF!,2)</f>
        <v>#REF!</v>
      </c>
      <c r="AU356" s="6" t="e">
        <f>VLOOKUP(V356,#REF!,2)</f>
        <v>#REF!</v>
      </c>
      <c r="AV356" s="6" t="str">
        <f t="shared" si="75"/>
        <v/>
      </c>
      <c r="AW356" s="6" t="str">
        <f t="shared" si="76"/>
        <v/>
      </c>
      <c r="AX356" s="6" t="e">
        <f>VLOOKUP(U356,#REF!,4)</f>
        <v>#REF!</v>
      </c>
      <c r="AY356" s="6" t="e">
        <f>VLOOKUP(V356,#REF!,4)</f>
        <v>#REF!</v>
      </c>
    </row>
    <row r="357" spans="1:155" s="4" customFormat="1">
      <c r="A357" s="54" t="s">
        <v>437</v>
      </c>
      <c r="B357" s="98"/>
      <c r="C357" s="99">
        <v>1</v>
      </c>
      <c r="D357" s="99"/>
      <c r="E357" s="68" t="s">
        <v>531</v>
      </c>
      <c r="F357" s="68" t="s">
        <v>534</v>
      </c>
      <c r="G357" s="68" t="s">
        <v>534</v>
      </c>
      <c r="H357" s="68">
        <v>0</v>
      </c>
      <c r="I357" s="68" t="s">
        <v>535</v>
      </c>
      <c r="J357" s="68" t="s">
        <v>534</v>
      </c>
      <c r="K357" s="68">
        <v>10</v>
      </c>
      <c r="L357" s="68">
        <v>7.3876088205923465E-2</v>
      </c>
      <c r="M357" s="68">
        <f t="shared" si="65"/>
        <v>0.18786122248485432</v>
      </c>
      <c r="N357" s="68">
        <v>58</v>
      </c>
      <c r="O357" s="47" t="s">
        <v>77</v>
      </c>
      <c r="P357" s="68">
        <v>3960.83</v>
      </c>
      <c r="Q357" s="68">
        <v>35.160750999999998</v>
      </c>
      <c r="R357" s="68">
        <v>-122.937065</v>
      </c>
      <c r="S357" s="69">
        <v>40866.806747685187</v>
      </c>
      <c r="T357" s="70">
        <f t="shared" si="66"/>
        <v>40866.806747685187</v>
      </c>
      <c r="U357" s="4" t="str">
        <f t="shared" si="67"/>
        <v>Nov-11</v>
      </c>
      <c r="V357" s="4" t="str">
        <f t="shared" si="68"/>
        <v>2011</v>
      </c>
      <c r="W357" s="12" t="s">
        <v>25</v>
      </c>
      <c r="X357" s="12" t="s">
        <v>65</v>
      </c>
      <c r="Y357" s="12" t="s">
        <v>64</v>
      </c>
      <c r="Z357" s="12" t="s">
        <v>79</v>
      </c>
      <c r="AA357" s="12" t="s">
        <v>78</v>
      </c>
      <c r="AB357" s="12" t="s">
        <v>77</v>
      </c>
      <c r="AC357" s="12"/>
      <c r="AD357" s="68" t="s">
        <v>435</v>
      </c>
      <c r="AE357" s="68" t="s">
        <v>220</v>
      </c>
      <c r="AF357" s="68" t="s">
        <v>42</v>
      </c>
      <c r="AG357" s="68">
        <v>323</v>
      </c>
      <c r="AH357" s="68">
        <v>4115317</v>
      </c>
      <c r="AI357" s="68" t="s">
        <v>211</v>
      </c>
      <c r="AJ357" s="68">
        <f t="shared" si="69"/>
        <v>1</v>
      </c>
      <c r="AK357" s="100">
        <f t="shared" si="70"/>
        <v>0.12140046296296296</v>
      </c>
      <c r="AL357" s="101" t="e">
        <f>VLOOKUP(AG357,#REF!,2,FALSE)</f>
        <v>#REF!</v>
      </c>
      <c r="AM357" s="101" t="e">
        <f>VLOOKUP(AG357,#REF!,3,FALSE)</f>
        <v>#REF!</v>
      </c>
      <c r="AN357" s="100">
        <v>0.12791666666666665</v>
      </c>
      <c r="AO357" s="100">
        <v>0.12842592592592592</v>
      </c>
      <c r="AP357" s="68" t="s">
        <v>641</v>
      </c>
      <c r="AQ357" s="36" t="e">
        <f>VLOOKUP(U357,#REF!,3,FALSE)</f>
        <v>#REF!</v>
      </c>
      <c r="AR357" s="68">
        <f t="shared" si="73"/>
        <v>0</v>
      </c>
      <c r="AS357" s="6" t="e">
        <f>VLOOKUP(V357,#REF!,3)</f>
        <v>#REF!</v>
      </c>
      <c r="AT357" s="6" t="e">
        <f>VLOOKUP(U357,#REF!,2)</f>
        <v>#REF!</v>
      </c>
      <c r="AU357" s="6" t="e">
        <f>VLOOKUP(V357,#REF!,2)</f>
        <v>#REF!</v>
      </c>
      <c r="AV357" s="6" t="e">
        <f t="shared" si="75"/>
        <v>#REF!</v>
      </c>
      <c r="AW357" s="6" t="e">
        <f t="shared" si="76"/>
        <v>#REF!</v>
      </c>
      <c r="AX357" s="6" t="e">
        <f>VLOOKUP(U357,#REF!,4)</f>
        <v>#REF!</v>
      </c>
      <c r="AY357" s="6" t="e">
        <f>VLOOKUP(V357,#REF!,4)</f>
        <v>#REF!</v>
      </c>
    </row>
    <row r="358" spans="1:155" s="4" customFormat="1">
      <c r="A358" s="53" t="s">
        <v>19</v>
      </c>
      <c r="B358" s="14" t="s">
        <v>539</v>
      </c>
      <c r="C358" s="97">
        <v>1</v>
      </c>
      <c r="D358" s="97" t="s">
        <v>535</v>
      </c>
      <c r="E358" s="57"/>
      <c r="F358" s="57"/>
      <c r="G358" s="57"/>
      <c r="H358" s="57"/>
      <c r="I358" s="57"/>
      <c r="J358" s="57"/>
      <c r="K358" s="57"/>
      <c r="L358" s="57"/>
      <c r="M358" s="57" t="str">
        <f t="shared" si="65"/>
        <v/>
      </c>
      <c r="N358" s="71">
        <v>61</v>
      </c>
      <c r="O358" s="46" t="s">
        <v>47</v>
      </c>
      <c r="P358" s="57">
        <v>3959.71</v>
      </c>
      <c r="Q358" s="57">
        <v>35.160820999999999</v>
      </c>
      <c r="R358" s="57">
        <v>-122.938936</v>
      </c>
      <c r="S358" s="66">
        <v>40866.824976851851</v>
      </c>
      <c r="T358" s="67">
        <f t="shared" si="66"/>
        <v>40866.824976851851</v>
      </c>
      <c r="U358" s="6" t="str">
        <f t="shared" si="67"/>
        <v>Nov-11</v>
      </c>
      <c r="V358" s="6" t="str">
        <f t="shared" si="68"/>
        <v>2011</v>
      </c>
      <c r="W358" s="10" t="s">
        <v>25</v>
      </c>
      <c r="X358" s="10" t="s">
        <v>27</v>
      </c>
      <c r="Y358" s="10" t="s">
        <v>22</v>
      </c>
      <c r="Z358" s="10" t="s">
        <v>44</v>
      </c>
      <c r="AA358" s="10" t="s">
        <v>48</v>
      </c>
      <c r="AB358" s="10" t="s">
        <v>49</v>
      </c>
      <c r="AC358" s="46" t="s">
        <v>47</v>
      </c>
      <c r="AD358" s="57" t="s">
        <v>432</v>
      </c>
      <c r="AE358" s="57" t="s">
        <v>219</v>
      </c>
      <c r="AF358" s="57" t="s">
        <v>42</v>
      </c>
      <c r="AG358" s="57">
        <v>323</v>
      </c>
      <c r="AH358" s="57">
        <v>4129464</v>
      </c>
      <c r="AI358" s="57" t="s">
        <v>211</v>
      </c>
      <c r="AJ358" s="57">
        <f t="shared" si="69"/>
        <v>0</v>
      </c>
      <c r="AK358" s="89">
        <f t="shared" si="70"/>
        <v>0.1393287037037037</v>
      </c>
      <c r="AL358" s="90" t="e">
        <f>VLOOKUP(AG358,#REF!,2,FALSE)</f>
        <v>#REF!</v>
      </c>
      <c r="AM358" s="90" t="e">
        <f>VLOOKUP(AG358,#REF!,3,FALSE)</f>
        <v>#REF!</v>
      </c>
      <c r="AN358" s="89" t="e">
        <f t="shared" ref="AN358:AN389" ca="1" si="77">VLOOKUP(AK358,INDIRECT("BibliTrans!$AH$"&amp;AL358&amp;":$AL$"&amp;AM358),1,TRUE)</f>
        <v>#REF!</v>
      </c>
      <c r="AO358" s="89" t="e">
        <f t="shared" ref="AO358:AO389" ca="1" si="78">VLOOKUP(AN358,INDIRECT("BibliTrans!$AH$"&amp;AL358&amp;":$AL$"&amp;AM358),2,FALSE)</f>
        <v>#REF!</v>
      </c>
      <c r="AP358" s="57" t="e">
        <f t="shared" ref="AP358:AP389" ca="1" si="79">IF(AND(AK358&gt;=AN358,AK358&lt;=AO358),VLOOKUP(AK358,INDIRECT("BibliTrans!$AH$"&amp;AL358&amp;":$AJ$"&amp;AM358),3,TRUE),#N/A)</f>
        <v>#REF!</v>
      </c>
      <c r="AQ358" s="32" t="e">
        <f>VLOOKUP(U358,#REF!,3,FALSE)</f>
        <v>#REF!</v>
      </c>
      <c r="AR358" s="57" t="e">
        <f t="shared" ca="1" si="73"/>
        <v>#REF!</v>
      </c>
      <c r="AS358" s="6" t="e">
        <f>VLOOKUP(V358,#REF!,3)</f>
        <v>#REF!</v>
      </c>
      <c r="AT358" s="6" t="e">
        <f>VLOOKUP(U358,#REF!,2)</f>
        <v>#REF!</v>
      </c>
      <c r="AU358" s="6" t="e">
        <f>VLOOKUP(V358,#REF!,2)</f>
        <v>#REF!</v>
      </c>
      <c r="AV358" s="6" t="str">
        <f t="shared" si="75"/>
        <v/>
      </c>
      <c r="AW358" s="6" t="str">
        <f t="shared" si="76"/>
        <v/>
      </c>
      <c r="AX358" s="6" t="e">
        <f>VLOOKUP(U358,#REF!,4)</f>
        <v>#REF!</v>
      </c>
      <c r="AY358" s="6" t="e">
        <f>VLOOKUP(V358,#REF!,4)</f>
        <v>#REF!</v>
      </c>
    </row>
    <row r="359" spans="1:155" s="4" customFormat="1">
      <c r="A359" s="53" t="s">
        <v>162</v>
      </c>
      <c r="B359" s="14" t="s">
        <v>539</v>
      </c>
      <c r="C359" s="97">
        <v>3</v>
      </c>
      <c r="D359" s="97" t="s">
        <v>535</v>
      </c>
      <c r="E359" s="57"/>
      <c r="F359" s="57"/>
      <c r="G359" s="57"/>
      <c r="H359" s="57"/>
      <c r="I359" s="57"/>
      <c r="J359" s="57"/>
      <c r="K359" s="57"/>
      <c r="L359" s="57"/>
      <c r="M359" s="57" t="str">
        <f t="shared" si="65"/>
        <v/>
      </c>
      <c r="N359" s="71">
        <v>61</v>
      </c>
      <c r="O359" s="46" t="s">
        <v>55</v>
      </c>
      <c r="P359" s="57">
        <v>3959.71</v>
      </c>
      <c r="Q359" s="57">
        <v>35.160820999999999</v>
      </c>
      <c r="R359" s="57">
        <v>-122.938936</v>
      </c>
      <c r="S359" s="66">
        <v>40866.824976851851</v>
      </c>
      <c r="T359" s="67">
        <f t="shared" si="66"/>
        <v>40866.824976851851</v>
      </c>
      <c r="U359" s="6" t="str">
        <f t="shared" si="67"/>
        <v>Nov-11</v>
      </c>
      <c r="V359" s="6" t="str">
        <f t="shared" si="68"/>
        <v>2011</v>
      </c>
      <c r="W359" s="10" t="s">
        <v>25</v>
      </c>
      <c r="X359" s="10" t="s">
        <v>32</v>
      </c>
      <c r="Y359" s="10" t="s">
        <v>56</v>
      </c>
      <c r="Z359" s="10"/>
      <c r="AA359" s="10"/>
      <c r="AB359" s="10"/>
      <c r="AC359" s="10"/>
      <c r="AD359" s="57" t="s">
        <v>432</v>
      </c>
      <c r="AE359" s="57" t="s">
        <v>219</v>
      </c>
      <c r="AF359" s="57" t="s">
        <v>42</v>
      </c>
      <c r="AG359" s="57">
        <v>323</v>
      </c>
      <c r="AH359" s="57">
        <v>4129463</v>
      </c>
      <c r="AI359" s="57" t="s">
        <v>211</v>
      </c>
      <c r="AJ359" s="57">
        <f t="shared" si="69"/>
        <v>0</v>
      </c>
      <c r="AK359" s="89">
        <f t="shared" si="70"/>
        <v>0.1393287037037037</v>
      </c>
      <c r="AL359" s="90" t="e">
        <f>VLOOKUP(AG359,#REF!,2,FALSE)</f>
        <v>#REF!</v>
      </c>
      <c r="AM359" s="90" t="e">
        <f>VLOOKUP(AG359,#REF!,3,FALSE)</f>
        <v>#REF!</v>
      </c>
      <c r="AN359" s="89" t="e">
        <f t="shared" ca="1" si="77"/>
        <v>#REF!</v>
      </c>
      <c r="AO359" s="89" t="e">
        <f t="shared" ca="1" si="78"/>
        <v>#REF!</v>
      </c>
      <c r="AP359" s="57" t="e">
        <f t="shared" ca="1" si="79"/>
        <v>#REF!</v>
      </c>
      <c r="AQ359" s="32" t="e">
        <f>VLOOKUP(U359,#REF!,3,FALSE)</f>
        <v>#REF!</v>
      </c>
      <c r="AR359" s="57" t="e">
        <f t="shared" ca="1" si="73"/>
        <v>#REF!</v>
      </c>
      <c r="AS359" s="6" t="e">
        <f>VLOOKUP(V359,#REF!,3)</f>
        <v>#REF!</v>
      </c>
      <c r="AT359" s="6" t="e">
        <f>VLOOKUP(U359,#REF!,2)</f>
        <v>#REF!</v>
      </c>
      <c r="AU359" s="6" t="e">
        <f>VLOOKUP(V359,#REF!,2)</f>
        <v>#REF!</v>
      </c>
      <c r="AV359" s="6" t="str">
        <f t="shared" si="75"/>
        <v/>
      </c>
      <c r="AW359" s="6" t="str">
        <f t="shared" si="76"/>
        <v/>
      </c>
      <c r="AX359" s="6" t="e">
        <f>VLOOKUP(U359,#REF!,4)</f>
        <v>#REF!</v>
      </c>
      <c r="AY359" s="6" t="e">
        <f>VLOOKUP(V359,#REF!,4)</f>
        <v>#REF!</v>
      </c>
    </row>
    <row r="360" spans="1:155" s="37" customFormat="1">
      <c r="A360" s="54" t="s">
        <v>433</v>
      </c>
      <c r="B360" s="98"/>
      <c r="C360" s="99">
        <v>1</v>
      </c>
      <c r="D360" s="99"/>
      <c r="E360" s="68" t="s">
        <v>531</v>
      </c>
      <c r="F360" s="68" t="s">
        <v>534</v>
      </c>
      <c r="G360" s="68" t="s">
        <v>534</v>
      </c>
      <c r="H360" s="68">
        <v>0</v>
      </c>
      <c r="I360" s="68" t="s">
        <v>533</v>
      </c>
      <c r="J360" s="68" t="s">
        <v>534</v>
      </c>
      <c r="K360" s="68">
        <v>0</v>
      </c>
      <c r="L360" s="68">
        <v>0.10698402807732842</v>
      </c>
      <c r="M360" s="68">
        <f t="shared" si="65"/>
        <v>0.10698402807732842</v>
      </c>
      <c r="N360" s="68">
        <v>61</v>
      </c>
      <c r="O360" s="47" t="s">
        <v>77</v>
      </c>
      <c r="P360" s="68">
        <v>3959.71</v>
      </c>
      <c r="Q360" s="68">
        <v>35.160820999999999</v>
      </c>
      <c r="R360" s="68">
        <v>-122.938936</v>
      </c>
      <c r="S360" s="69">
        <v>40866.824976851851</v>
      </c>
      <c r="T360" s="70">
        <f t="shared" si="66"/>
        <v>40866.824976851851</v>
      </c>
      <c r="U360" s="4" t="str">
        <f t="shared" si="67"/>
        <v>Nov-11</v>
      </c>
      <c r="V360" s="4" t="str">
        <f t="shared" si="68"/>
        <v>2011</v>
      </c>
      <c r="W360" s="12" t="s">
        <v>25</v>
      </c>
      <c r="X360" s="12" t="s">
        <v>65</v>
      </c>
      <c r="Y360" s="12" t="s">
        <v>64</v>
      </c>
      <c r="Z360" s="12" t="s">
        <v>79</v>
      </c>
      <c r="AA360" s="12" t="s">
        <v>78</v>
      </c>
      <c r="AB360" s="12" t="s">
        <v>77</v>
      </c>
      <c r="AC360" s="12"/>
      <c r="AD360" s="68" t="s">
        <v>432</v>
      </c>
      <c r="AE360" s="68" t="s">
        <v>219</v>
      </c>
      <c r="AF360" s="68" t="s">
        <v>42</v>
      </c>
      <c r="AG360" s="68">
        <v>323</v>
      </c>
      <c r="AH360" s="68">
        <v>4115879</v>
      </c>
      <c r="AI360" s="68" t="s">
        <v>211</v>
      </c>
      <c r="AJ360" s="68">
        <f t="shared" si="69"/>
        <v>1</v>
      </c>
      <c r="AK360" s="100">
        <f t="shared" si="70"/>
        <v>0.1393287037037037</v>
      </c>
      <c r="AL360" s="101" t="e">
        <f>VLOOKUP(AG360,#REF!,2,FALSE)</f>
        <v>#REF!</v>
      </c>
      <c r="AM360" s="101" t="e">
        <f>VLOOKUP(AG360,#REF!,3,FALSE)</f>
        <v>#REF!</v>
      </c>
      <c r="AN360" s="100" t="e">
        <f t="shared" ca="1" si="77"/>
        <v>#REF!</v>
      </c>
      <c r="AO360" s="100" t="e">
        <f t="shared" ca="1" si="78"/>
        <v>#REF!</v>
      </c>
      <c r="AP360" s="68" t="e">
        <f t="shared" ca="1" si="79"/>
        <v>#REF!</v>
      </c>
      <c r="AQ360" s="36" t="e">
        <f>VLOOKUP(U360,#REF!,3,FALSE)</f>
        <v>#REF!</v>
      </c>
      <c r="AR360" s="68" t="e">
        <f t="shared" ca="1" si="73"/>
        <v>#REF!</v>
      </c>
      <c r="AS360" s="6" t="e">
        <f>VLOOKUP(V360,#REF!,3)</f>
        <v>#REF!</v>
      </c>
      <c r="AT360" s="6" t="e">
        <f>VLOOKUP(U360,#REF!,2)</f>
        <v>#REF!</v>
      </c>
      <c r="AU360" s="6" t="e">
        <f>VLOOKUP(V360,#REF!,2)</f>
        <v>#REF!</v>
      </c>
      <c r="AV360" s="6" t="e">
        <f t="shared" si="75"/>
        <v>#REF!</v>
      </c>
      <c r="AW360" s="6" t="e">
        <f t="shared" si="76"/>
        <v>#REF!</v>
      </c>
      <c r="AX360" s="6" t="e">
        <f>VLOOKUP(U360,#REF!,4)</f>
        <v>#REF!</v>
      </c>
      <c r="AY360" s="6" t="e">
        <f>VLOOKUP(V360,#REF!,4)</f>
        <v>#REF!</v>
      </c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</row>
    <row r="361" spans="1:155" s="37" customFormat="1">
      <c r="A361" s="53" t="s">
        <v>19</v>
      </c>
      <c r="B361" s="14" t="s">
        <v>539</v>
      </c>
      <c r="C361" s="97">
        <v>1</v>
      </c>
      <c r="D361" s="97" t="s">
        <v>535</v>
      </c>
      <c r="E361" s="57"/>
      <c r="F361" s="57"/>
      <c r="G361" s="57"/>
      <c r="H361" s="57"/>
      <c r="I361" s="57"/>
      <c r="J361" s="57"/>
      <c r="K361" s="57"/>
      <c r="L361" s="57"/>
      <c r="M361" s="57" t="str">
        <f t="shared" si="65"/>
        <v/>
      </c>
      <c r="N361" s="71">
        <v>62</v>
      </c>
      <c r="O361" s="46" t="s">
        <v>47</v>
      </c>
      <c r="P361" s="57">
        <v>3961.06</v>
      </c>
      <c r="Q361" s="57">
        <v>35.159958000000003</v>
      </c>
      <c r="R361" s="57">
        <v>-122.940977</v>
      </c>
      <c r="S361" s="66">
        <v>40866.844907407409</v>
      </c>
      <c r="T361" s="67">
        <f t="shared" si="66"/>
        <v>40866.844907407409</v>
      </c>
      <c r="U361" s="6" t="str">
        <f t="shared" si="67"/>
        <v>Nov-11</v>
      </c>
      <c r="V361" s="6" t="str">
        <f t="shared" si="68"/>
        <v>2011</v>
      </c>
      <c r="W361" s="10" t="s">
        <v>25</v>
      </c>
      <c r="X361" s="10" t="s">
        <v>27</v>
      </c>
      <c r="Y361" s="10" t="s">
        <v>22</v>
      </c>
      <c r="Z361" s="10" t="s">
        <v>44</v>
      </c>
      <c r="AA361" s="10" t="s">
        <v>48</v>
      </c>
      <c r="AB361" s="10" t="s">
        <v>49</v>
      </c>
      <c r="AC361" s="46" t="s">
        <v>47</v>
      </c>
      <c r="AD361" s="57" t="s">
        <v>429</v>
      </c>
      <c r="AE361" s="57" t="s">
        <v>219</v>
      </c>
      <c r="AF361" s="57" t="s">
        <v>42</v>
      </c>
      <c r="AG361" s="57">
        <v>323</v>
      </c>
      <c r="AH361" s="57">
        <v>4128142</v>
      </c>
      <c r="AI361" s="57" t="s">
        <v>211</v>
      </c>
      <c r="AJ361" s="57">
        <f t="shared" si="69"/>
        <v>0</v>
      </c>
      <c r="AK361" s="89">
        <f t="shared" si="70"/>
        <v>0.16093749999999998</v>
      </c>
      <c r="AL361" s="90" t="e">
        <f>VLOOKUP(AG361,#REF!,2,FALSE)</f>
        <v>#REF!</v>
      </c>
      <c r="AM361" s="90" t="e">
        <f>VLOOKUP(AG361,#REF!,3,FALSE)</f>
        <v>#REF!</v>
      </c>
      <c r="AN361" s="89" t="e">
        <f t="shared" ca="1" si="77"/>
        <v>#REF!</v>
      </c>
      <c r="AO361" s="89" t="e">
        <f t="shared" ca="1" si="78"/>
        <v>#REF!</v>
      </c>
      <c r="AP361" s="57" t="e">
        <f t="shared" ca="1" si="79"/>
        <v>#REF!</v>
      </c>
      <c r="AQ361" s="32" t="e">
        <f>VLOOKUP(U361,#REF!,3,FALSE)</f>
        <v>#REF!</v>
      </c>
      <c r="AR361" s="57" t="e">
        <f t="shared" ca="1" si="73"/>
        <v>#REF!</v>
      </c>
      <c r="AS361" s="6" t="e">
        <f>VLOOKUP(V361,#REF!,3)</f>
        <v>#REF!</v>
      </c>
      <c r="AT361" s="6" t="e">
        <f>VLOOKUP(U361,#REF!,2)</f>
        <v>#REF!</v>
      </c>
      <c r="AU361" s="6" t="e">
        <f>VLOOKUP(V361,#REF!,2)</f>
        <v>#REF!</v>
      </c>
      <c r="AV361" s="6" t="str">
        <f t="shared" si="75"/>
        <v/>
      </c>
      <c r="AW361" s="6" t="str">
        <f t="shared" si="76"/>
        <v/>
      </c>
      <c r="AX361" s="6" t="e">
        <f>VLOOKUP(U361,#REF!,4)</f>
        <v>#REF!</v>
      </c>
      <c r="AY361" s="6" t="e">
        <f>VLOOKUP(V361,#REF!,4)</f>
        <v>#REF!</v>
      </c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34"/>
      <c r="EW361" s="34"/>
      <c r="EX361" s="34"/>
      <c r="EY361" s="34"/>
    </row>
    <row r="362" spans="1:155" s="34" customFormat="1">
      <c r="A362" s="53" t="s">
        <v>162</v>
      </c>
      <c r="B362" s="14" t="s">
        <v>539</v>
      </c>
      <c r="C362" s="97">
        <v>3</v>
      </c>
      <c r="D362" s="97" t="s">
        <v>535</v>
      </c>
      <c r="E362" s="57"/>
      <c r="F362" s="57"/>
      <c r="G362" s="57"/>
      <c r="H362" s="57"/>
      <c r="I362" s="57"/>
      <c r="J362" s="57"/>
      <c r="K362" s="57"/>
      <c r="L362" s="57"/>
      <c r="M362" s="57" t="str">
        <f t="shared" si="65"/>
        <v/>
      </c>
      <c r="N362" s="71">
        <v>62</v>
      </c>
      <c r="O362" s="46" t="s">
        <v>55</v>
      </c>
      <c r="P362" s="57">
        <v>3961.06</v>
      </c>
      <c r="Q362" s="57">
        <v>35.159958000000003</v>
      </c>
      <c r="R362" s="57">
        <v>-122.940977</v>
      </c>
      <c r="S362" s="66">
        <v>40866.844907407409</v>
      </c>
      <c r="T362" s="67">
        <f t="shared" si="66"/>
        <v>40866.844907407409</v>
      </c>
      <c r="U362" s="6" t="str">
        <f t="shared" si="67"/>
        <v>Nov-11</v>
      </c>
      <c r="V362" s="6" t="str">
        <f t="shared" si="68"/>
        <v>2011</v>
      </c>
      <c r="W362" s="10" t="s">
        <v>25</v>
      </c>
      <c r="X362" s="10" t="s">
        <v>32</v>
      </c>
      <c r="Y362" s="10" t="s">
        <v>56</v>
      </c>
      <c r="Z362" s="10"/>
      <c r="AA362" s="10"/>
      <c r="AB362" s="10"/>
      <c r="AC362" s="10"/>
      <c r="AD362" s="57" t="s">
        <v>429</v>
      </c>
      <c r="AE362" s="57" t="s">
        <v>219</v>
      </c>
      <c r="AF362" s="57" t="s">
        <v>42</v>
      </c>
      <c r="AG362" s="57">
        <v>323</v>
      </c>
      <c r="AH362" s="57">
        <v>4128141</v>
      </c>
      <c r="AI362" s="57" t="s">
        <v>211</v>
      </c>
      <c r="AJ362" s="57">
        <f t="shared" si="69"/>
        <v>0</v>
      </c>
      <c r="AK362" s="89">
        <f t="shared" si="70"/>
        <v>0.16093749999999998</v>
      </c>
      <c r="AL362" s="90" t="e">
        <f>VLOOKUP(AG362,#REF!,2,FALSE)</f>
        <v>#REF!</v>
      </c>
      <c r="AM362" s="90" t="e">
        <f>VLOOKUP(AG362,#REF!,3,FALSE)</f>
        <v>#REF!</v>
      </c>
      <c r="AN362" s="89" t="e">
        <f t="shared" ca="1" si="77"/>
        <v>#REF!</v>
      </c>
      <c r="AO362" s="89" t="e">
        <f t="shared" ca="1" si="78"/>
        <v>#REF!</v>
      </c>
      <c r="AP362" s="57" t="e">
        <f t="shared" ca="1" si="79"/>
        <v>#REF!</v>
      </c>
      <c r="AQ362" s="32" t="e">
        <f>VLOOKUP(U362,#REF!,3,FALSE)</f>
        <v>#REF!</v>
      </c>
      <c r="AR362" s="57" t="e">
        <f t="shared" ca="1" si="73"/>
        <v>#REF!</v>
      </c>
      <c r="AS362" s="6" t="e">
        <f>VLOOKUP(V362,#REF!,3)</f>
        <v>#REF!</v>
      </c>
      <c r="AT362" s="6" t="e">
        <f>VLOOKUP(U362,#REF!,2)</f>
        <v>#REF!</v>
      </c>
      <c r="AU362" s="6" t="e">
        <f>VLOOKUP(V362,#REF!,2)</f>
        <v>#REF!</v>
      </c>
      <c r="AV362" s="6" t="str">
        <f t="shared" si="75"/>
        <v/>
      </c>
      <c r="AW362" s="6" t="str">
        <f t="shared" si="76"/>
        <v/>
      </c>
      <c r="AX362" s="6" t="e">
        <f>VLOOKUP(U362,#REF!,4)</f>
        <v>#REF!</v>
      </c>
      <c r="AY362" s="6" t="e">
        <f>VLOOKUP(V362,#REF!,4)</f>
        <v>#REF!</v>
      </c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37"/>
      <c r="EW362" s="37"/>
      <c r="EX362" s="37"/>
      <c r="EY362" s="37"/>
    </row>
    <row r="363" spans="1:155" s="34" customFormat="1">
      <c r="A363" s="53" t="s">
        <v>19</v>
      </c>
      <c r="B363" s="14" t="s">
        <v>539</v>
      </c>
      <c r="C363" s="97">
        <v>1</v>
      </c>
      <c r="D363" s="97" t="s">
        <v>535</v>
      </c>
      <c r="E363" s="57"/>
      <c r="F363" s="57"/>
      <c r="G363" s="57"/>
      <c r="H363" s="57"/>
      <c r="I363" s="57"/>
      <c r="J363" s="57"/>
      <c r="K363" s="57"/>
      <c r="L363" s="57"/>
      <c r="M363" s="57" t="str">
        <f t="shared" si="65"/>
        <v/>
      </c>
      <c r="N363" s="71">
        <v>62</v>
      </c>
      <c r="O363" s="46" t="s">
        <v>87</v>
      </c>
      <c r="P363" s="57">
        <v>3961.06</v>
      </c>
      <c r="Q363" s="57">
        <v>35.159958000000003</v>
      </c>
      <c r="R363" s="57">
        <v>-122.940977</v>
      </c>
      <c r="S363" s="66">
        <v>40866.844907407409</v>
      </c>
      <c r="T363" s="67">
        <f t="shared" si="66"/>
        <v>40866.844907407409</v>
      </c>
      <c r="U363" s="6" t="str">
        <f t="shared" si="67"/>
        <v>Nov-11</v>
      </c>
      <c r="V363" s="6" t="str">
        <f t="shared" si="68"/>
        <v>2011</v>
      </c>
      <c r="W363" s="10" t="s">
        <v>86</v>
      </c>
      <c r="X363" s="10" t="s">
        <v>88</v>
      </c>
      <c r="Y363" s="10" t="s">
        <v>85</v>
      </c>
      <c r="Z363" s="10" t="s">
        <v>87</v>
      </c>
      <c r="AA363" s="10"/>
      <c r="AB363" s="10"/>
      <c r="AC363" s="10"/>
      <c r="AD363" s="57" t="s">
        <v>429</v>
      </c>
      <c r="AE363" s="57" t="s">
        <v>219</v>
      </c>
      <c r="AF363" s="57" t="s">
        <v>42</v>
      </c>
      <c r="AG363" s="57">
        <v>323</v>
      </c>
      <c r="AH363" s="57">
        <v>4129466</v>
      </c>
      <c r="AI363" s="57" t="s">
        <v>211</v>
      </c>
      <c r="AJ363" s="57">
        <f t="shared" si="69"/>
        <v>0</v>
      </c>
      <c r="AK363" s="89">
        <f t="shared" si="70"/>
        <v>0.16093749999999998</v>
      </c>
      <c r="AL363" s="90" t="e">
        <f>VLOOKUP(AG363,#REF!,2,FALSE)</f>
        <v>#REF!</v>
      </c>
      <c r="AM363" s="90" t="e">
        <f>VLOOKUP(AG363,#REF!,3,FALSE)</f>
        <v>#REF!</v>
      </c>
      <c r="AN363" s="89" t="e">
        <f t="shared" ca="1" si="77"/>
        <v>#REF!</v>
      </c>
      <c r="AO363" s="89" t="e">
        <f t="shared" ca="1" si="78"/>
        <v>#REF!</v>
      </c>
      <c r="AP363" s="57" t="e">
        <f t="shared" ca="1" si="79"/>
        <v>#REF!</v>
      </c>
      <c r="AQ363" s="32" t="e">
        <f>VLOOKUP(U363,#REF!,3,FALSE)</f>
        <v>#REF!</v>
      </c>
      <c r="AR363" s="57" t="e">
        <f t="shared" ca="1" si="73"/>
        <v>#REF!</v>
      </c>
      <c r="AS363" s="6" t="e">
        <f>VLOOKUP(V363,#REF!,3)</f>
        <v>#REF!</v>
      </c>
      <c r="AT363" s="6" t="e">
        <f>VLOOKUP(U363,#REF!,2)</f>
        <v>#REF!</v>
      </c>
      <c r="AU363" s="6" t="e">
        <f>VLOOKUP(V363,#REF!,2)</f>
        <v>#REF!</v>
      </c>
      <c r="AV363" s="6" t="str">
        <f t="shared" si="75"/>
        <v/>
      </c>
      <c r="AW363" s="6" t="str">
        <f t="shared" si="76"/>
        <v/>
      </c>
      <c r="AX363" s="6" t="e">
        <f>VLOOKUP(U363,#REF!,4)</f>
        <v>#REF!</v>
      </c>
      <c r="AY363" s="6" t="e">
        <f>VLOOKUP(V363,#REF!,4)</f>
        <v>#REF!</v>
      </c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</row>
    <row r="364" spans="1:155" s="37" customFormat="1">
      <c r="A364" s="53" t="s">
        <v>235</v>
      </c>
      <c r="B364" s="14" t="s">
        <v>541</v>
      </c>
      <c r="C364" s="97">
        <v>4</v>
      </c>
      <c r="D364" s="107" t="s">
        <v>543</v>
      </c>
      <c r="E364" s="57"/>
      <c r="F364" s="57"/>
      <c r="G364" s="57"/>
      <c r="H364" s="57"/>
      <c r="I364" s="57"/>
      <c r="J364" s="57"/>
      <c r="K364" s="57"/>
      <c r="L364" s="57"/>
      <c r="M364" s="57" t="str">
        <f t="shared" si="65"/>
        <v/>
      </c>
      <c r="N364" s="71">
        <v>62</v>
      </c>
      <c r="O364" s="46" t="s">
        <v>73</v>
      </c>
      <c r="P364" s="57">
        <v>3961.06</v>
      </c>
      <c r="Q364" s="57">
        <v>35.159958000000003</v>
      </c>
      <c r="R364" s="57">
        <v>-122.940977</v>
      </c>
      <c r="S364" s="66">
        <v>40866.844907407409</v>
      </c>
      <c r="T364" s="67">
        <f t="shared" si="66"/>
        <v>40866.844907407409</v>
      </c>
      <c r="U364" s="6" t="str">
        <f t="shared" si="67"/>
        <v>Nov-11</v>
      </c>
      <c r="V364" s="6" t="str">
        <f t="shared" si="68"/>
        <v>2011</v>
      </c>
      <c r="W364" s="10" t="s">
        <v>25</v>
      </c>
      <c r="X364" s="10" t="s">
        <v>27</v>
      </c>
      <c r="Y364" s="10" t="s">
        <v>74</v>
      </c>
      <c r="Z364" s="10" t="s">
        <v>76</v>
      </c>
      <c r="AA364" s="10" t="s">
        <v>75</v>
      </c>
      <c r="AB364" s="10"/>
      <c r="AC364" s="10" t="s">
        <v>73</v>
      </c>
      <c r="AD364" s="57" t="s">
        <v>429</v>
      </c>
      <c r="AE364" s="57" t="s">
        <v>219</v>
      </c>
      <c r="AF364" s="57" t="s">
        <v>42</v>
      </c>
      <c r="AG364" s="57">
        <v>323</v>
      </c>
      <c r="AH364" s="57">
        <v>4128143</v>
      </c>
      <c r="AI364" s="57" t="s">
        <v>211</v>
      </c>
      <c r="AJ364" s="57">
        <f t="shared" si="69"/>
        <v>0</v>
      </c>
      <c r="AK364" s="89">
        <f t="shared" si="70"/>
        <v>0.16093749999999998</v>
      </c>
      <c r="AL364" s="90" t="e">
        <f>VLOOKUP(AG364,#REF!,2,FALSE)</f>
        <v>#REF!</v>
      </c>
      <c r="AM364" s="90" t="e">
        <f>VLOOKUP(AG364,#REF!,3,FALSE)</f>
        <v>#REF!</v>
      </c>
      <c r="AN364" s="89" t="e">
        <f t="shared" ca="1" si="77"/>
        <v>#REF!</v>
      </c>
      <c r="AO364" s="89" t="e">
        <f t="shared" ca="1" si="78"/>
        <v>#REF!</v>
      </c>
      <c r="AP364" s="57" t="e">
        <f t="shared" ca="1" si="79"/>
        <v>#REF!</v>
      </c>
      <c r="AQ364" s="32" t="e">
        <f>VLOOKUP(U364,#REF!,3,FALSE)</f>
        <v>#REF!</v>
      </c>
      <c r="AR364" s="57" t="e">
        <f t="shared" ca="1" si="73"/>
        <v>#REF!</v>
      </c>
      <c r="AS364" s="6" t="e">
        <f>VLOOKUP(V364,#REF!,3)</f>
        <v>#REF!</v>
      </c>
      <c r="AT364" s="6" t="e">
        <f>VLOOKUP(U364,#REF!,2)</f>
        <v>#REF!</v>
      </c>
      <c r="AU364" s="6" t="e">
        <f>VLOOKUP(V364,#REF!,2)</f>
        <v>#REF!</v>
      </c>
      <c r="AV364" s="6" t="str">
        <f t="shared" si="75"/>
        <v/>
      </c>
      <c r="AW364" s="6" t="str">
        <f t="shared" si="76"/>
        <v/>
      </c>
      <c r="AX364" s="6" t="e">
        <f>VLOOKUP(U364,#REF!,4)</f>
        <v>#REF!</v>
      </c>
      <c r="AY364" s="6" t="e">
        <f>VLOOKUP(V364,#REF!,4)</f>
        <v>#REF!</v>
      </c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34"/>
      <c r="EW364" s="34"/>
      <c r="EX364" s="34"/>
      <c r="EY364" s="34"/>
    </row>
    <row r="365" spans="1:155" s="4" customFormat="1" ht="15" customHeight="1">
      <c r="A365" s="53" t="s">
        <v>430</v>
      </c>
      <c r="B365" s="14" t="s">
        <v>540</v>
      </c>
      <c r="C365" s="97">
        <v>2</v>
      </c>
      <c r="D365" s="97" t="s">
        <v>535</v>
      </c>
      <c r="E365" s="57"/>
      <c r="F365" s="57"/>
      <c r="G365" s="57"/>
      <c r="H365" s="57"/>
      <c r="I365" s="57"/>
      <c r="J365" s="57"/>
      <c r="K365" s="57"/>
      <c r="L365" s="57"/>
      <c r="M365" s="57" t="str">
        <f t="shared" si="65"/>
        <v/>
      </c>
      <c r="N365" s="71">
        <v>62</v>
      </c>
      <c r="O365" s="46" t="s">
        <v>60</v>
      </c>
      <c r="P365" s="57">
        <v>3961.06</v>
      </c>
      <c r="Q365" s="57">
        <v>35.159958000000003</v>
      </c>
      <c r="R365" s="57">
        <v>-122.940977</v>
      </c>
      <c r="S365" s="66">
        <v>40866.844907407409</v>
      </c>
      <c r="T365" s="67">
        <f t="shared" si="66"/>
        <v>40866.844907407409</v>
      </c>
      <c r="U365" s="6" t="str">
        <f t="shared" si="67"/>
        <v>Nov-11</v>
      </c>
      <c r="V365" s="6" t="str">
        <f t="shared" si="68"/>
        <v>2011</v>
      </c>
      <c r="W365" s="10" t="s">
        <v>25</v>
      </c>
      <c r="X365" s="10" t="s">
        <v>32</v>
      </c>
      <c r="Y365" s="10" t="s">
        <v>54</v>
      </c>
      <c r="Z365" s="10" t="s">
        <v>63</v>
      </c>
      <c r="AA365" s="10" t="s">
        <v>61</v>
      </c>
      <c r="AB365" s="10" t="s">
        <v>62</v>
      </c>
      <c r="AC365" s="10" t="s">
        <v>60</v>
      </c>
      <c r="AD365" s="57" t="s">
        <v>429</v>
      </c>
      <c r="AE365" s="57" t="s">
        <v>219</v>
      </c>
      <c r="AF365" s="57" t="s">
        <v>42</v>
      </c>
      <c r="AG365" s="57">
        <v>323</v>
      </c>
      <c r="AH365" s="57">
        <v>4128144</v>
      </c>
      <c r="AI365" s="57" t="s">
        <v>211</v>
      </c>
      <c r="AJ365" s="57">
        <f t="shared" si="69"/>
        <v>0</v>
      </c>
      <c r="AK365" s="89">
        <f t="shared" si="70"/>
        <v>0.16093749999999998</v>
      </c>
      <c r="AL365" s="90" t="e">
        <f>VLOOKUP(AG365,#REF!,2,FALSE)</f>
        <v>#REF!</v>
      </c>
      <c r="AM365" s="90" t="e">
        <f>VLOOKUP(AG365,#REF!,3,FALSE)</f>
        <v>#REF!</v>
      </c>
      <c r="AN365" s="89" t="e">
        <f t="shared" ca="1" si="77"/>
        <v>#REF!</v>
      </c>
      <c r="AO365" s="89" t="e">
        <f t="shared" ca="1" si="78"/>
        <v>#REF!</v>
      </c>
      <c r="AP365" s="57" t="e">
        <f t="shared" ca="1" si="79"/>
        <v>#REF!</v>
      </c>
      <c r="AQ365" s="32" t="e">
        <f>VLOOKUP(U365,#REF!,3,FALSE)</f>
        <v>#REF!</v>
      </c>
      <c r="AR365" s="57" t="e">
        <f t="shared" ca="1" si="73"/>
        <v>#REF!</v>
      </c>
      <c r="AS365" s="6" t="e">
        <f>VLOOKUP(V365,#REF!,3)</f>
        <v>#REF!</v>
      </c>
      <c r="AT365" s="6" t="e">
        <f>VLOOKUP(U365,#REF!,2)</f>
        <v>#REF!</v>
      </c>
      <c r="AU365" s="6" t="e">
        <f>VLOOKUP(V365,#REF!,2)</f>
        <v>#REF!</v>
      </c>
      <c r="AV365" s="6" t="str">
        <f t="shared" si="75"/>
        <v/>
      </c>
      <c r="AW365" s="6" t="str">
        <f t="shared" si="76"/>
        <v/>
      </c>
      <c r="AX365" s="6" t="e">
        <f>VLOOKUP(U365,#REF!,4)</f>
        <v>#REF!</v>
      </c>
      <c r="AY365" s="6" t="e">
        <f>VLOOKUP(V365,#REF!,4)</f>
        <v>#REF!</v>
      </c>
      <c r="EV365" s="37"/>
      <c r="EW365" s="37"/>
      <c r="EX365" s="37"/>
      <c r="EY365" s="37"/>
    </row>
    <row r="366" spans="1:155" s="4" customFormat="1">
      <c r="A366" s="54" t="s">
        <v>431</v>
      </c>
      <c r="B366" s="98"/>
      <c r="C366" s="99">
        <v>1</v>
      </c>
      <c r="D366" s="99"/>
      <c r="E366" s="68" t="s">
        <v>531</v>
      </c>
      <c r="F366" s="68" t="s">
        <v>534</v>
      </c>
      <c r="G366" s="68" t="s">
        <v>534</v>
      </c>
      <c r="H366" s="68">
        <v>1</v>
      </c>
      <c r="I366" s="68" t="s">
        <v>533</v>
      </c>
      <c r="J366" s="68" t="s">
        <v>534</v>
      </c>
      <c r="K366" s="68">
        <v>12</v>
      </c>
      <c r="L366" s="68">
        <v>0.1418291455368757</v>
      </c>
      <c r="M366" s="68">
        <f t="shared" si="65"/>
        <v>0.65769597942767721</v>
      </c>
      <c r="N366" s="68">
        <v>62</v>
      </c>
      <c r="O366" s="47" t="s">
        <v>77</v>
      </c>
      <c r="P366" s="68">
        <v>3961.06</v>
      </c>
      <c r="Q366" s="68">
        <v>35.159958000000003</v>
      </c>
      <c r="R366" s="68">
        <v>-122.940977</v>
      </c>
      <c r="S366" s="69">
        <v>40866.844907407409</v>
      </c>
      <c r="T366" s="70">
        <f t="shared" si="66"/>
        <v>40866.844907407409</v>
      </c>
      <c r="U366" s="4" t="str">
        <f t="shared" si="67"/>
        <v>Nov-11</v>
      </c>
      <c r="V366" s="4" t="str">
        <f t="shared" si="68"/>
        <v>2011</v>
      </c>
      <c r="W366" s="12" t="s">
        <v>25</v>
      </c>
      <c r="X366" s="12" t="s">
        <v>65</v>
      </c>
      <c r="Y366" s="12" t="s">
        <v>64</v>
      </c>
      <c r="Z366" s="12" t="s">
        <v>79</v>
      </c>
      <c r="AA366" s="12" t="s">
        <v>78</v>
      </c>
      <c r="AB366" s="12" t="s">
        <v>77</v>
      </c>
      <c r="AC366" s="12"/>
      <c r="AD366" s="68" t="s">
        <v>429</v>
      </c>
      <c r="AE366" s="68" t="s">
        <v>219</v>
      </c>
      <c r="AF366" s="68" t="s">
        <v>42</v>
      </c>
      <c r="AG366" s="68">
        <v>323</v>
      </c>
      <c r="AH366" s="68">
        <v>4116295</v>
      </c>
      <c r="AI366" s="68" t="s">
        <v>211</v>
      </c>
      <c r="AJ366" s="68">
        <f t="shared" si="69"/>
        <v>1</v>
      </c>
      <c r="AK366" s="100">
        <f t="shared" si="70"/>
        <v>0.16093749999999998</v>
      </c>
      <c r="AL366" s="101" t="e">
        <f>VLOOKUP(AG366,#REF!,2,FALSE)</f>
        <v>#REF!</v>
      </c>
      <c r="AM366" s="101" t="e">
        <f>VLOOKUP(AG366,#REF!,3,FALSE)</f>
        <v>#REF!</v>
      </c>
      <c r="AN366" s="100" t="e">
        <f t="shared" ca="1" si="77"/>
        <v>#REF!</v>
      </c>
      <c r="AO366" s="100" t="e">
        <f t="shared" ca="1" si="78"/>
        <v>#REF!</v>
      </c>
      <c r="AP366" s="68" t="e">
        <f t="shared" ca="1" si="79"/>
        <v>#REF!</v>
      </c>
      <c r="AQ366" s="36" t="e">
        <f>VLOOKUP(U366,#REF!,3,FALSE)</f>
        <v>#REF!</v>
      </c>
      <c r="AR366" s="68" t="e">
        <f t="shared" ca="1" si="73"/>
        <v>#REF!</v>
      </c>
      <c r="AS366" s="6" t="e">
        <f>VLOOKUP(V366,#REF!,3)</f>
        <v>#REF!</v>
      </c>
      <c r="AT366" s="6" t="e">
        <f>VLOOKUP(U366,#REF!,2)</f>
        <v>#REF!</v>
      </c>
      <c r="AU366" s="6" t="e">
        <f>VLOOKUP(V366,#REF!,2)</f>
        <v>#REF!</v>
      </c>
      <c r="AV366" s="6" t="e">
        <f t="shared" si="75"/>
        <v>#REF!</v>
      </c>
      <c r="AW366" s="6" t="e">
        <f t="shared" si="76"/>
        <v>#REF!</v>
      </c>
      <c r="AX366" s="6" t="e">
        <f>VLOOKUP(U366,#REF!,4)</f>
        <v>#REF!</v>
      </c>
      <c r="AY366" s="6" t="e">
        <f>VLOOKUP(V366,#REF!,4)</f>
        <v>#REF!</v>
      </c>
    </row>
    <row r="367" spans="1:155" s="4" customFormat="1">
      <c r="A367" s="53" t="s">
        <v>117</v>
      </c>
      <c r="B367" s="14" t="s">
        <v>541</v>
      </c>
      <c r="C367" s="97">
        <v>1</v>
      </c>
      <c r="D367" s="107" t="s">
        <v>543</v>
      </c>
      <c r="E367" s="57"/>
      <c r="F367" s="57"/>
      <c r="G367" s="57"/>
      <c r="H367" s="57"/>
      <c r="I367" s="57"/>
      <c r="J367" s="57"/>
      <c r="K367" s="57"/>
      <c r="L367" s="57"/>
      <c r="M367" s="57" t="str">
        <f t="shared" si="65"/>
        <v/>
      </c>
      <c r="N367" s="71">
        <v>62</v>
      </c>
      <c r="O367" s="46" t="s">
        <v>73</v>
      </c>
      <c r="P367" s="57">
        <v>3960.33</v>
      </c>
      <c r="Q367" s="57">
        <v>35.160310000000003</v>
      </c>
      <c r="R367" s="57">
        <v>-122.94161</v>
      </c>
      <c r="S367" s="66">
        <v>40866.846631944441</v>
      </c>
      <c r="T367" s="67">
        <f t="shared" si="66"/>
        <v>40866.846631944441</v>
      </c>
      <c r="U367" s="6" t="str">
        <f t="shared" si="67"/>
        <v>Nov-11</v>
      </c>
      <c r="V367" s="6" t="str">
        <f t="shared" si="68"/>
        <v>2011</v>
      </c>
      <c r="W367" s="10" t="s">
        <v>25</v>
      </c>
      <c r="X367" s="10" t="s">
        <v>27</v>
      </c>
      <c r="Y367" s="10" t="s">
        <v>74</v>
      </c>
      <c r="Z367" s="10" t="s">
        <v>76</v>
      </c>
      <c r="AA367" s="10" t="s">
        <v>75</v>
      </c>
      <c r="AB367" s="10"/>
      <c r="AC367" s="10" t="s">
        <v>73</v>
      </c>
      <c r="AD367" s="57" t="s">
        <v>427</v>
      </c>
      <c r="AE367" s="57" t="s">
        <v>219</v>
      </c>
      <c r="AF367" s="57" t="s">
        <v>42</v>
      </c>
      <c r="AG367" s="57">
        <v>323</v>
      </c>
      <c r="AH367" s="57">
        <v>4129467</v>
      </c>
      <c r="AI367" s="57" t="s">
        <v>211</v>
      </c>
      <c r="AJ367" s="57">
        <f t="shared" si="69"/>
        <v>0</v>
      </c>
      <c r="AK367" s="89">
        <f t="shared" si="70"/>
        <v>0.16096064814814814</v>
      </c>
      <c r="AL367" s="90" t="e">
        <f>VLOOKUP(AG367,#REF!,2,FALSE)</f>
        <v>#REF!</v>
      </c>
      <c r="AM367" s="90" t="e">
        <f>VLOOKUP(AG367,#REF!,3,FALSE)</f>
        <v>#REF!</v>
      </c>
      <c r="AN367" s="89" t="e">
        <f t="shared" ca="1" si="77"/>
        <v>#REF!</v>
      </c>
      <c r="AO367" s="89" t="e">
        <f t="shared" ca="1" si="78"/>
        <v>#REF!</v>
      </c>
      <c r="AP367" s="57" t="e">
        <f t="shared" ca="1" si="79"/>
        <v>#REF!</v>
      </c>
      <c r="AQ367" s="32" t="e">
        <f>VLOOKUP(U367,#REF!,3,FALSE)</f>
        <v>#REF!</v>
      </c>
      <c r="AR367" s="57" t="e">
        <f t="shared" ca="1" si="73"/>
        <v>#REF!</v>
      </c>
      <c r="AS367" s="6" t="e">
        <f>VLOOKUP(V367,#REF!,3)</f>
        <v>#REF!</v>
      </c>
      <c r="AT367" s="6" t="e">
        <f>VLOOKUP(U367,#REF!,2)</f>
        <v>#REF!</v>
      </c>
      <c r="AU367" s="6" t="e">
        <f>VLOOKUP(V367,#REF!,2)</f>
        <v>#REF!</v>
      </c>
      <c r="AV367" s="6" t="str">
        <f t="shared" si="75"/>
        <v/>
      </c>
      <c r="AW367" s="6" t="str">
        <f t="shared" si="76"/>
        <v/>
      </c>
      <c r="AX367" s="6" t="e">
        <f>VLOOKUP(U367,#REF!,4)</f>
        <v>#REF!</v>
      </c>
      <c r="AY367" s="6" t="e">
        <f>VLOOKUP(V367,#REF!,4)</f>
        <v>#REF!</v>
      </c>
    </row>
    <row r="368" spans="1:155" s="4" customFormat="1">
      <c r="A368" s="54" t="s">
        <v>428</v>
      </c>
      <c r="B368" s="98"/>
      <c r="C368" s="99">
        <v>1</v>
      </c>
      <c r="D368" s="99"/>
      <c r="E368" s="68" t="s">
        <v>531</v>
      </c>
      <c r="F368" s="68" t="s">
        <v>534</v>
      </c>
      <c r="G368" s="68" t="s">
        <v>534</v>
      </c>
      <c r="H368" s="68">
        <v>1</v>
      </c>
      <c r="I368" s="68" t="s">
        <v>533</v>
      </c>
      <c r="J368" s="68" t="s">
        <v>534</v>
      </c>
      <c r="K368" s="68">
        <v>12</v>
      </c>
      <c r="L368" s="68">
        <v>0.24186138928180298</v>
      </c>
      <c r="M368" s="68">
        <f t="shared" si="65"/>
        <v>0.65769597942767721</v>
      </c>
      <c r="N368" s="68">
        <v>62</v>
      </c>
      <c r="O368" s="47" t="s">
        <v>77</v>
      </c>
      <c r="P368" s="68">
        <v>3960.33</v>
      </c>
      <c r="Q368" s="68">
        <v>35.160310000000003</v>
      </c>
      <c r="R368" s="68">
        <v>-122.94161</v>
      </c>
      <c r="S368" s="69">
        <v>40866.846631944441</v>
      </c>
      <c r="T368" s="70">
        <f t="shared" si="66"/>
        <v>40866.846631944441</v>
      </c>
      <c r="U368" s="4" t="str">
        <f t="shared" si="67"/>
        <v>Nov-11</v>
      </c>
      <c r="V368" s="4" t="str">
        <f t="shared" si="68"/>
        <v>2011</v>
      </c>
      <c r="W368" s="12" t="s">
        <v>25</v>
      </c>
      <c r="X368" s="12" t="s">
        <v>65</v>
      </c>
      <c r="Y368" s="12" t="s">
        <v>64</v>
      </c>
      <c r="Z368" s="12" t="s">
        <v>79</v>
      </c>
      <c r="AA368" s="12" t="s">
        <v>78</v>
      </c>
      <c r="AB368" s="12" t="s">
        <v>77</v>
      </c>
      <c r="AC368" s="12"/>
      <c r="AD368" s="68" t="s">
        <v>427</v>
      </c>
      <c r="AE368" s="68" t="s">
        <v>219</v>
      </c>
      <c r="AF368" s="68" t="s">
        <v>42</v>
      </c>
      <c r="AG368" s="68">
        <v>323</v>
      </c>
      <c r="AH368" s="68">
        <v>4116298</v>
      </c>
      <c r="AI368" s="68" t="s">
        <v>211</v>
      </c>
      <c r="AJ368" s="68">
        <f t="shared" si="69"/>
        <v>1</v>
      </c>
      <c r="AK368" s="100">
        <f t="shared" si="70"/>
        <v>0.16096064814814814</v>
      </c>
      <c r="AL368" s="101" t="e">
        <f>VLOOKUP(AG368,#REF!,2,FALSE)</f>
        <v>#REF!</v>
      </c>
      <c r="AM368" s="101" t="e">
        <f>VLOOKUP(AG368,#REF!,3,FALSE)</f>
        <v>#REF!</v>
      </c>
      <c r="AN368" s="100" t="e">
        <f t="shared" ca="1" si="77"/>
        <v>#REF!</v>
      </c>
      <c r="AO368" s="100" t="e">
        <f t="shared" ca="1" si="78"/>
        <v>#REF!</v>
      </c>
      <c r="AP368" s="68" t="e">
        <f t="shared" ca="1" si="79"/>
        <v>#REF!</v>
      </c>
      <c r="AQ368" s="36" t="e">
        <f>VLOOKUP(U368,#REF!,3,FALSE)</f>
        <v>#REF!</v>
      </c>
      <c r="AR368" s="68" t="e">
        <f t="shared" ca="1" si="73"/>
        <v>#REF!</v>
      </c>
      <c r="AS368" s="6" t="e">
        <f>VLOOKUP(V368,#REF!,3)</f>
        <v>#REF!</v>
      </c>
      <c r="AT368" s="6" t="e">
        <f>VLOOKUP(U368,#REF!,2)</f>
        <v>#REF!</v>
      </c>
      <c r="AU368" s="6" t="e">
        <f>VLOOKUP(V368,#REF!,2)</f>
        <v>#REF!</v>
      </c>
      <c r="AV368" s="6" t="e">
        <f t="shared" si="75"/>
        <v>#REF!</v>
      </c>
      <c r="AW368" s="6" t="e">
        <f t="shared" si="76"/>
        <v>#REF!</v>
      </c>
      <c r="AX368" s="6" t="e">
        <f>VLOOKUP(U368,#REF!,4)</f>
        <v>#REF!</v>
      </c>
      <c r="AY368" s="6" t="e">
        <f>VLOOKUP(V368,#REF!,4)</f>
        <v>#REF!</v>
      </c>
    </row>
    <row r="369" spans="1:155" s="4" customFormat="1">
      <c r="A369" s="54" t="s">
        <v>426</v>
      </c>
      <c r="B369" s="98"/>
      <c r="C369" s="99">
        <v>1</v>
      </c>
      <c r="D369" s="99"/>
      <c r="E369" s="68" t="s">
        <v>531</v>
      </c>
      <c r="F369" s="68" t="s">
        <v>534</v>
      </c>
      <c r="G369" s="68" t="s">
        <v>534</v>
      </c>
      <c r="H369" s="68">
        <v>1</v>
      </c>
      <c r="I369" s="68" t="s">
        <v>533</v>
      </c>
      <c r="J369" s="68" t="s">
        <v>534</v>
      </c>
      <c r="K369" s="68">
        <v>12</v>
      </c>
      <c r="L369" s="68">
        <v>0.16415880151435522</v>
      </c>
      <c r="M369" s="68">
        <f t="shared" si="65"/>
        <v>0.65769597942767721</v>
      </c>
      <c r="N369" s="68">
        <v>62</v>
      </c>
      <c r="O369" s="47" t="s">
        <v>77</v>
      </c>
      <c r="P369" s="68">
        <v>3960.33</v>
      </c>
      <c r="Q369" s="68">
        <v>35.160310000000003</v>
      </c>
      <c r="R369" s="68">
        <v>-122.94161</v>
      </c>
      <c r="S369" s="69">
        <v>40866.846631944441</v>
      </c>
      <c r="T369" s="70">
        <f t="shared" si="66"/>
        <v>40866.846631944441</v>
      </c>
      <c r="U369" s="4" t="str">
        <f t="shared" si="67"/>
        <v>Nov-11</v>
      </c>
      <c r="V369" s="4" t="str">
        <f t="shared" si="68"/>
        <v>2011</v>
      </c>
      <c r="W369" s="12" t="s">
        <v>25</v>
      </c>
      <c r="X369" s="12" t="s">
        <v>65</v>
      </c>
      <c r="Y369" s="12" t="s">
        <v>64</v>
      </c>
      <c r="Z369" s="12" t="s">
        <v>79</v>
      </c>
      <c r="AA369" s="12" t="s">
        <v>78</v>
      </c>
      <c r="AB369" s="12" t="s">
        <v>77</v>
      </c>
      <c r="AC369" s="12"/>
      <c r="AD369" s="68" t="s">
        <v>425</v>
      </c>
      <c r="AE369" s="68" t="s">
        <v>219</v>
      </c>
      <c r="AF369" s="68" t="s">
        <v>42</v>
      </c>
      <c r="AG369" s="68">
        <v>323</v>
      </c>
      <c r="AH369" s="68">
        <v>4116300</v>
      </c>
      <c r="AI369" s="68" t="s">
        <v>211</v>
      </c>
      <c r="AJ369" s="68">
        <f t="shared" si="69"/>
        <v>1</v>
      </c>
      <c r="AK369" s="100">
        <f t="shared" si="70"/>
        <v>0.16099537037037037</v>
      </c>
      <c r="AL369" s="101" t="e">
        <f>VLOOKUP(AG369,#REF!,2,FALSE)</f>
        <v>#REF!</v>
      </c>
      <c r="AM369" s="101" t="e">
        <f>VLOOKUP(AG369,#REF!,3,FALSE)</f>
        <v>#REF!</v>
      </c>
      <c r="AN369" s="100" t="e">
        <f t="shared" ca="1" si="77"/>
        <v>#REF!</v>
      </c>
      <c r="AO369" s="100" t="e">
        <f t="shared" ca="1" si="78"/>
        <v>#REF!</v>
      </c>
      <c r="AP369" s="68" t="e">
        <f t="shared" ca="1" si="79"/>
        <v>#REF!</v>
      </c>
      <c r="AQ369" s="36" t="e">
        <f>VLOOKUP(U369,#REF!,3,FALSE)</f>
        <v>#REF!</v>
      </c>
      <c r="AR369" s="68" t="e">
        <f t="shared" ca="1" si="73"/>
        <v>#REF!</v>
      </c>
      <c r="AS369" s="6" t="e">
        <f>VLOOKUP(V369,#REF!,3)</f>
        <v>#REF!</v>
      </c>
      <c r="AT369" s="6" t="e">
        <f>VLOOKUP(U369,#REF!,2)</f>
        <v>#REF!</v>
      </c>
      <c r="AU369" s="6" t="e">
        <f>VLOOKUP(V369,#REF!,2)</f>
        <v>#REF!</v>
      </c>
      <c r="AV369" s="6" t="e">
        <f t="shared" si="75"/>
        <v>#REF!</v>
      </c>
      <c r="AW369" s="6" t="e">
        <f t="shared" si="76"/>
        <v>#REF!</v>
      </c>
      <c r="AX369" s="6" t="e">
        <f>VLOOKUP(U369,#REF!,4)</f>
        <v>#REF!</v>
      </c>
      <c r="AY369" s="6" t="e">
        <f>VLOOKUP(V369,#REF!,4)</f>
        <v>#REF!</v>
      </c>
    </row>
    <row r="370" spans="1:155" s="4" customFormat="1">
      <c r="A370" s="53" t="s">
        <v>19</v>
      </c>
      <c r="B370" s="14" t="s">
        <v>539</v>
      </c>
      <c r="C370" s="97">
        <v>1</v>
      </c>
      <c r="D370" s="97" t="s">
        <v>535</v>
      </c>
      <c r="E370" s="57"/>
      <c r="F370" s="57"/>
      <c r="G370" s="57"/>
      <c r="H370" s="57"/>
      <c r="I370" s="57"/>
      <c r="J370" s="57"/>
      <c r="K370" s="57"/>
      <c r="L370" s="57"/>
      <c r="M370" s="57" t="str">
        <f t="shared" si="65"/>
        <v/>
      </c>
      <c r="N370" s="71">
        <v>62</v>
      </c>
      <c r="O370" s="46" t="s">
        <v>73</v>
      </c>
      <c r="P370" s="57">
        <v>3960.83</v>
      </c>
      <c r="Q370" s="57">
        <v>35.160279000000003</v>
      </c>
      <c r="R370" s="57">
        <v>-122.941503</v>
      </c>
      <c r="S370" s="66">
        <v>40866.846759259257</v>
      </c>
      <c r="T370" s="67">
        <f t="shared" si="66"/>
        <v>40866.846759259257</v>
      </c>
      <c r="U370" s="6" t="str">
        <f t="shared" si="67"/>
        <v>Nov-11</v>
      </c>
      <c r="V370" s="6" t="str">
        <f t="shared" si="68"/>
        <v>2011</v>
      </c>
      <c r="W370" s="10" t="s">
        <v>25</v>
      </c>
      <c r="X370" s="10" t="s">
        <v>27</v>
      </c>
      <c r="Y370" s="10" t="s">
        <v>74</v>
      </c>
      <c r="Z370" s="10" t="s">
        <v>76</v>
      </c>
      <c r="AA370" s="10" t="s">
        <v>75</v>
      </c>
      <c r="AB370" s="10"/>
      <c r="AC370" s="10" t="s">
        <v>73</v>
      </c>
      <c r="AD370" s="57" t="s">
        <v>423</v>
      </c>
      <c r="AE370" s="57" t="s">
        <v>219</v>
      </c>
      <c r="AF370" s="57" t="s">
        <v>42</v>
      </c>
      <c r="AG370" s="57">
        <v>323</v>
      </c>
      <c r="AH370" s="57">
        <v>4129470</v>
      </c>
      <c r="AI370" s="57" t="s">
        <v>211</v>
      </c>
      <c r="AJ370" s="57">
        <f t="shared" si="69"/>
        <v>0</v>
      </c>
      <c r="AK370" s="89">
        <f t="shared" si="70"/>
        <v>0.16108796296296296</v>
      </c>
      <c r="AL370" s="90" t="e">
        <f>VLOOKUP(AG370,#REF!,2,FALSE)</f>
        <v>#REF!</v>
      </c>
      <c r="AM370" s="90" t="e">
        <f>VLOOKUP(AG370,#REF!,3,FALSE)</f>
        <v>#REF!</v>
      </c>
      <c r="AN370" s="89" t="e">
        <f t="shared" ca="1" si="77"/>
        <v>#REF!</v>
      </c>
      <c r="AO370" s="89" t="e">
        <f t="shared" ca="1" si="78"/>
        <v>#REF!</v>
      </c>
      <c r="AP370" s="57" t="e">
        <f t="shared" ca="1" si="79"/>
        <v>#REF!</v>
      </c>
      <c r="AQ370" s="32" t="e">
        <f>VLOOKUP(U370,#REF!,3,FALSE)</f>
        <v>#REF!</v>
      </c>
      <c r="AR370" s="57" t="e">
        <f t="shared" ca="1" si="73"/>
        <v>#REF!</v>
      </c>
      <c r="AS370" s="6" t="e">
        <f>VLOOKUP(V370,#REF!,3)</f>
        <v>#REF!</v>
      </c>
      <c r="AT370" s="6" t="e">
        <f>VLOOKUP(U370,#REF!,2)</f>
        <v>#REF!</v>
      </c>
      <c r="AU370" s="6" t="e">
        <f>VLOOKUP(V370,#REF!,2)</f>
        <v>#REF!</v>
      </c>
      <c r="AV370" s="6" t="str">
        <f t="shared" si="75"/>
        <v/>
      </c>
      <c r="AW370" s="6" t="str">
        <f t="shared" si="76"/>
        <v/>
      </c>
      <c r="AX370" s="6" t="e">
        <f>VLOOKUP(U370,#REF!,4)</f>
        <v>#REF!</v>
      </c>
      <c r="AY370" s="6" t="e">
        <f>VLOOKUP(V370,#REF!,4)</f>
        <v>#REF!</v>
      </c>
    </row>
    <row r="371" spans="1:155" s="4" customFormat="1">
      <c r="A371" s="53" t="s">
        <v>19</v>
      </c>
      <c r="B371" s="14" t="s">
        <v>539</v>
      </c>
      <c r="C371" s="97">
        <v>1</v>
      </c>
      <c r="D371" s="97" t="s">
        <v>535</v>
      </c>
      <c r="E371" s="57"/>
      <c r="F371" s="57"/>
      <c r="G371" s="57"/>
      <c r="H371" s="57"/>
      <c r="I371" s="57"/>
      <c r="J371" s="57"/>
      <c r="K371" s="57"/>
      <c r="L371" s="57"/>
      <c r="M371" s="57" t="str">
        <f t="shared" si="65"/>
        <v/>
      </c>
      <c r="N371" s="71">
        <v>62</v>
      </c>
      <c r="O371" s="46" t="s">
        <v>55</v>
      </c>
      <c r="P371" s="57">
        <v>3960.83</v>
      </c>
      <c r="Q371" s="57">
        <v>35.160279000000003</v>
      </c>
      <c r="R371" s="57">
        <v>-122.941503</v>
      </c>
      <c r="S371" s="66">
        <v>40866.846759259257</v>
      </c>
      <c r="T371" s="67">
        <f t="shared" si="66"/>
        <v>40866.846759259257</v>
      </c>
      <c r="U371" s="6" t="str">
        <f t="shared" si="67"/>
        <v>Nov-11</v>
      </c>
      <c r="V371" s="6" t="str">
        <f t="shared" si="68"/>
        <v>2011</v>
      </c>
      <c r="W371" s="10" t="s">
        <v>25</v>
      </c>
      <c r="X371" s="10" t="s">
        <v>32</v>
      </c>
      <c r="Y371" s="10" t="s">
        <v>56</v>
      </c>
      <c r="Z371" s="10"/>
      <c r="AA371" s="10"/>
      <c r="AB371" s="10"/>
      <c r="AC371" s="10"/>
      <c r="AD371" s="57" t="s">
        <v>423</v>
      </c>
      <c r="AE371" s="57" t="s">
        <v>219</v>
      </c>
      <c r="AF371" s="57" t="s">
        <v>42</v>
      </c>
      <c r="AG371" s="57">
        <v>323</v>
      </c>
      <c r="AH371" s="57">
        <v>4129471</v>
      </c>
      <c r="AI371" s="57" t="s">
        <v>211</v>
      </c>
      <c r="AJ371" s="57">
        <f t="shared" si="69"/>
        <v>0</v>
      </c>
      <c r="AK371" s="89">
        <f t="shared" si="70"/>
        <v>0.16108796296296296</v>
      </c>
      <c r="AL371" s="90" t="e">
        <f>VLOOKUP(AG371,#REF!,2,FALSE)</f>
        <v>#REF!</v>
      </c>
      <c r="AM371" s="90" t="e">
        <f>VLOOKUP(AG371,#REF!,3,FALSE)</f>
        <v>#REF!</v>
      </c>
      <c r="AN371" s="89" t="e">
        <f t="shared" ca="1" si="77"/>
        <v>#REF!</v>
      </c>
      <c r="AO371" s="89" t="e">
        <f t="shared" ca="1" si="78"/>
        <v>#REF!</v>
      </c>
      <c r="AP371" s="57" t="e">
        <f t="shared" ca="1" si="79"/>
        <v>#REF!</v>
      </c>
      <c r="AQ371" s="32" t="e">
        <f>VLOOKUP(U371,#REF!,3,FALSE)</f>
        <v>#REF!</v>
      </c>
      <c r="AR371" s="57" t="e">
        <f t="shared" ca="1" si="73"/>
        <v>#REF!</v>
      </c>
      <c r="AS371" s="6" t="e">
        <f>VLOOKUP(V371,#REF!,3)</f>
        <v>#REF!</v>
      </c>
      <c r="AT371" s="6" t="e">
        <f>VLOOKUP(U371,#REF!,2)</f>
        <v>#REF!</v>
      </c>
      <c r="AU371" s="6" t="e">
        <f>VLOOKUP(V371,#REF!,2)</f>
        <v>#REF!</v>
      </c>
      <c r="AV371" s="6" t="str">
        <f t="shared" si="75"/>
        <v/>
      </c>
      <c r="AW371" s="6" t="str">
        <f t="shared" si="76"/>
        <v/>
      </c>
      <c r="AX371" s="6" t="e">
        <f>VLOOKUP(U371,#REF!,4)</f>
        <v>#REF!</v>
      </c>
      <c r="AY371" s="6" t="e">
        <f>VLOOKUP(V371,#REF!,4)</f>
        <v>#REF!</v>
      </c>
    </row>
    <row r="372" spans="1:155" s="4" customFormat="1">
      <c r="A372" s="54" t="s">
        <v>424</v>
      </c>
      <c r="B372" s="98"/>
      <c r="C372" s="99">
        <v>1</v>
      </c>
      <c r="D372" s="99"/>
      <c r="E372" s="68" t="s">
        <v>531</v>
      </c>
      <c r="F372" s="68" t="s">
        <v>534</v>
      </c>
      <c r="G372" s="68" t="s">
        <v>534</v>
      </c>
      <c r="H372" s="68">
        <v>1</v>
      </c>
      <c r="I372" s="68" t="s">
        <v>533</v>
      </c>
      <c r="J372" s="68" t="s">
        <v>534</v>
      </c>
      <c r="K372" s="68">
        <v>12</v>
      </c>
      <c r="L372" s="68">
        <v>0.10984664309464327</v>
      </c>
      <c r="M372" s="68">
        <f t="shared" si="65"/>
        <v>0.65769597942767721</v>
      </c>
      <c r="N372" s="68">
        <v>62</v>
      </c>
      <c r="O372" s="47" t="s">
        <v>77</v>
      </c>
      <c r="P372" s="68">
        <v>3960.83</v>
      </c>
      <c r="Q372" s="68">
        <v>35.160279000000003</v>
      </c>
      <c r="R372" s="68">
        <v>-122.941503</v>
      </c>
      <c r="S372" s="69">
        <v>40866.846759259257</v>
      </c>
      <c r="T372" s="70">
        <f t="shared" si="66"/>
        <v>40866.846759259257</v>
      </c>
      <c r="U372" s="4" t="str">
        <f t="shared" si="67"/>
        <v>Nov-11</v>
      </c>
      <c r="V372" s="4" t="str">
        <f t="shared" si="68"/>
        <v>2011</v>
      </c>
      <c r="W372" s="12" t="s">
        <v>25</v>
      </c>
      <c r="X372" s="12" t="s">
        <v>65</v>
      </c>
      <c r="Y372" s="12" t="s">
        <v>64</v>
      </c>
      <c r="Z372" s="12" t="s">
        <v>79</v>
      </c>
      <c r="AA372" s="12" t="s">
        <v>78</v>
      </c>
      <c r="AB372" s="12" t="s">
        <v>77</v>
      </c>
      <c r="AC372" s="12"/>
      <c r="AD372" s="68" t="s">
        <v>423</v>
      </c>
      <c r="AE372" s="68" t="s">
        <v>219</v>
      </c>
      <c r="AF372" s="68" t="s">
        <v>42</v>
      </c>
      <c r="AG372" s="68">
        <v>323</v>
      </c>
      <c r="AH372" s="68">
        <v>4116343</v>
      </c>
      <c r="AI372" s="68" t="s">
        <v>211</v>
      </c>
      <c r="AJ372" s="68">
        <f t="shared" si="69"/>
        <v>1</v>
      </c>
      <c r="AK372" s="100">
        <f t="shared" si="70"/>
        <v>0.16108796296296296</v>
      </c>
      <c r="AL372" s="101" t="e">
        <f>VLOOKUP(AG372,#REF!,2,FALSE)</f>
        <v>#REF!</v>
      </c>
      <c r="AM372" s="101" t="e">
        <f>VLOOKUP(AG372,#REF!,3,FALSE)</f>
        <v>#REF!</v>
      </c>
      <c r="AN372" s="100" t="e">
        <f t="shared" ca="1" si="77"/>
        <v>#REF!</v>
      </c>
      <c r="AO372" s="100" t="e">
        <f t="shared" ca="1" si="78"/>
        <v>#REF!</v>
      </c>
      <c r="AP372" s="68" t="e">
        <f t="shared" ca="1" si="79"/>
        <v>#REF!</v>
      </c>
      <c r="AQ372" s="36" t="e">
        <f>VLOOKUP(U372,#REF!,3,FALSE)</f>
        <v>#REF!</v>
      </c>
      <c r="AR372" s="68" t="e">
        <f t="shared" ca="1" si="73"/>
        <v>#REF!</v>
      </c>
      <c r="AS372" s="6" t="e">
        <f>VLOOKUP(V372,#REF!,3)</f>
        <v>#REF!</v>
      </c>
      <c r="AT372" s="6" t="e">
        <f>VLOOKUP(U372,#REF!,2)</f>
        <v>#REF!</v>
      </c>
      <c r="AU372" s="6" t="e">
        <f>VLOOKUP(V372,#REF!,2)</f>
        <v>#REF!</v>
      </c>
      <c r="AV372" s="6" t="e">
        <f t="shared" si="75"/>
        <v>#REF!</v>
      </c>
      <c r="AW372" s="6" t="e">
        <f t="shared" si="76"/>
        <v>#REF!</v>
      </c>
      <c r="AX372" s="6" t="e">
        <f>VLOOKUP(U372,#REF!,4)</f>
        <v>#REF!</v>
      </c>
      <c r="AY372" s="6" t="e">
        <f>VLOOKUP(V372,#REF!,4)</f>
        <v>#REF!</v>
      </c>
    </row>
    <row r="373" spans="1:155" s="4" customFormat="1">
      <c r="A373" s="53" t="s">
        <v>19</v>
      </c>
      <c r="B373" s="14" t="s">
        <v>539</v>
      </c>
      <c r="C373" s="97">
        <v>1</v>
      </c>
      <c r="D373" s="97" t="s">
        <v>535</v>
      </c>
      <c r="E373" s="57"/>
      <c r="F373" s="57"/>
      <c r="G373" s="57"/>
      <c r="H373" s="57"/>
      <c r="I373" s="57"/>
      <c r="J373" s="57"/>
      <c r="K373" s="57"/>
      <c r="L373" s="57"/>
      <c r="M373" s="57" t="str">
        <f t="shared" si="65"/>
        <v/>
      </c>
      <c r="N373" s="71">
        <v>68</v>
      </c>
      <c r="O373" s="46" t="s">
        <v>55</v>
      </c>
      <c r="P373" s="57">
        <v>3959.48</v>
      </c>
      <c r="Q373" s="57">
        <v>35.161002000000003</v>
      </c>
      <c r="R373" s="57">
        <v>-122.94611</v>
      </c>
      <c r="S373" s="66">
        <v>40866.883599537039</v>
      </c>
      <c r="T373" s="67">
        <f t="shared" si="66"/>
        <v>40866.883599537039</v>
      </c>
      <c r="U373" s="6" t="str">
        <f t="shared" si="67"/>
        <v>Nov-11</v>
      </c>
      <c r="V373" s="6" t="str">
        <f t="shared" si="68"/>
        <v>2011</v>
      </c>
      <c r="W373" s="10" t="s">
        <v>25</v>
      </c>
      <c r="X373" s="10" t="s">
        <v>32</v>
      </c>
      <c r="Y373" s="10" t="s">
        <v>56</v>
      </c>
      <c r="Z373" s="10"/>
      <c r="AA373" s="10"/>
      <c r="AB373" s="10"/>
      <c r="AC373" s="10"/>
      <c r="AD373" s="57" t="s">
        <v>421</v>
      </c>
      <c r="AE373" s="57" t="s">
        <v>218</v>
      </c>
      <c r="AF373" s="57" t="s">
        <v>42</v>
      </c>
      <c r="AG373" s="57">
        <v>323</v>
      </c>
      <c r="AH373" s="57">
        <v>4128792</v>
      </c>
      <c r="AI373" s="57" t="s">
        <v>211</v>
      </c>
      <c r="AJ373" s="57">
        <f t="shared" si="69"/>
        <v>0</v>
      </c>
      <c r="AK373" s="89">
        <f t="shared" si="70"/>
        <v>0.19759259259259257</v>
      </c>
      <c r="AL373" s="90" t="e">
        <f>VLOOKUP(AG373,#REF!,2,FALSE)</f>
        <v>#REF!</v>
      </c>
      <c r="AM373" s="90" t="e">
        <f>VLOOKUP(AG373,#REF!,3,FALSE)</f>
        <v>#REF!</v>
      </c>
      <c r="AN373" s="89" t="e">
        <f t="shared" ca="1" si="77"/>
        <v>#REF!</v>
      </c>
      <c r="AO373" s="89" t="e">
        <f t="shared" ca="1" si="78"/>
        <v>#REF!</v>
      </c>
      <c r="AP373" s="57" t="e">
        <f t="shared" ca="1" si="79"/>
        <v>#REF!</v>
      </c>
      <c r="AQ373" s="32" t="e">
        <f>VLOOKUP(U373,#REF!,3,FALSE)</f>
        <v>#REF!</v>
      </c>
      <c r="AR373" s="57" t="e">
        <f t="shared" ca="1" si="73"/>
        <v>#REF!</v>
      </c>
      <c r="AS373" s="6" t="e">
        <f>VLOOKUP(V373,#REF!,3)</f>
        <v>#REF!</v>
      </c>
      <c r="AT373" s="6" t="e">
        <f>VLOOKUP(U373,#REF!,2)</f>
        <v>#REF!</v>
      </c>
      <c r="AU373" s="6" t="e">
        <f>VLOOKUP(V373,#REF!,2)</f>
        <v>#REF!</v>
      </c>
      <c r="AV373" s="6" t="str">
        <f t="shared" si="75"/>
        <v/>
      </c>
      <c r="AW373" s="6" t="str">
        <f t="shared" si="76"/>
        <v/>
      </c>
      <c r="AX373" s="6" t="e">
        <f>VLOOKUP(U373,#REF!,4)</f>
        <v>#REF!</v>
      </c>
      <c r="AY373" s="6" t="e">
        <f>VLOOKUP(V373,#REF!,4)</f>
        <v>#REF!</v>
      </c>
    </row>
    <row r="374" spans="1:155" s="4" customFormat="1">
      <c r="A374" s="53" t="s">
        <v>129</v>
      </c>
      <c r="B374" s="14" t="s">
        <v>539</v>
      </c>
      <c r="C374" s="97">
        <v>3</v>
      </c>
      <c r="D374" s="97" t="s">
        <v>543</v>
      </c>
      <c r="E374" s="57"/>
      <c r="F374" s="57"/>
      <c r="G374" s="57"/>
      <c r="H374" s="57"/>
      <c r="I374" s="57"/>
      <c r="J374" s="57"/>
      <c r="K374" s="57"/>
      <c r="L374" s="57"/>
      <c r="M374" s="57" t="str">
        <f t="shared" si="65"/>
        <v/>
      </c>
      <c r="N374" s="71">
        <v>68</v>
      </c>
      <c r="O374" s="46" t="s">
        <v>27</v>
      </c>
      <c r="P374" s="57">
        <v>3959.48</v>
      </c>
      <c r="Q374" s="57">
        <v>35.161002000000003</v>
      </c>
      <c r="R374" s="57">
        <v>-122.94611</v>
      </c>
      <c r="S374" s="66">
        <v>40866.883599537039</v>
      </c>
      <c r="T374" s="67">
        <f t="shared" si="66"/>
        <v>40866.883599537039</v>
      </c>
      <c r="U374" s="6" t="str">
        <f t="shared" si="67"/>
        <v>Nov-11</v>
      </c>
      <c r="V374" s="6" t="str">
        <f t="shared" si="68"/>
        <v>2011</v>
      </c>
      <c r="W374" s="10" t="s">
        <v>25</v>
      </c>
      <c r="X374" s="10" t="s">
        <v>27</v>
      </c>
      <c r="Y374" s="10"/>
      <c r="Z374" s="10"/>
      <c r="AA374" s="10"/>
      <c r="AB374" s="10"/>
      <c r="AC374" s="10"/>
      <c r="AD374" s="57" t="s">
        <v>421</v>
      </c>
      <c r="AE374" s="57" t="s">
        <v>218</v>
      </c>
      <c r="AF374" s="57" t="s">
        <v>42</v>
      </c>
      <c r="AG374" s="57">
        <v>323</v>
      </c>
      <c r="AH374" s="57">
        <v>4128793</v>
      </c>
      <c r="AI374" s="57" t="s">
        <v>211</v>
      </c>
      <c r="AJ374" s="57">
        <f t="shared" si="69"/>
        <v>0</v>
      </c>
      <c r="AK374" s="89">
        <f t="shared" si="70"/>
        <v>0.19759259259259257</v>
      </c>
      <c r="AL374" s="90" t="e">
        <f>VLOOKUP(AG374,#REF!,2,FALSE)</f>
        <v>#REF!</v>
      </c>
      <c r="AM374" s="90" t="e">
        <f>VLOOKUP(AG374,#REF!,3,FALSE)</f>
        <v>#REF!</v>
      </c>
      <c r="AN374" s="89" t="e">
        <f t="shared" ca="1" si="77"/>
        <v>#REF!</v>
      </c>
      <c r="AO374" s="89" t="e">
        <f t="shared" ca="1" si="78"/>
        <v>#REF!</v>
      </c>
      <c r="AP374" s="57" t="e">
        <f t="shared" ca="1" si="79"/>
        <v>#REF!</v>
      </c>
      <c r="AQ374" s="32" t="e">
        <f>VLOOKUP(U374,#REF!,3,FALSE)</f>
        <v>#REF!</v>
      </c>
      <c r="AR374" s="57" t="e">
        <f t="shared" ca="1" si="73"/>
        <v>#REF!</v>
      </c>
      <c r="AS374" s="6" t="e">
        <f>VLOOKUP(V374,#REF!,3)</f>
        <v>#REF!</v>
      </c>
      <c r="AT374" s="6" t="e">
        <f>VLOOKUP(U374,#REF!,2)</f>
        <v>#REF!</v>
      </c>
      <c r="AU374" s="6" t="e">
        <f>VLOOKUP(V374,#REF!,2)</f>
        <v>#REF!</v>
      </c>
      <c r="AV374" s="6" t="str">
        <f t="shared" si="75"/>
        <v/>
      </c>
      <c r="AW374" s="6" t="str">
        <f t="shared" si="76"/>
        <v/>
      </c>
      <c r="AX374" s="6" t="e">
        <f>VLOOKUP(U374,#REF!,4)</f>
        <v>#REF!</v>
      </c>
      <c r="AY374" s="6" t="e">
        <f>VLOOKUP(V374,#REF!,4)</f>
        <v>#REF!</v>
      </c>
      <c r="EV374" s="37"/>
      <c r="EW374" s="37"/>
      <c r="EX374" s="37"/>
      <c r="EY374" s="37"/>
    </row>
    <row r="375" spans="1:155" s="37" customFormat="1">
      <c r="A375" s="54" t="s">
        <v>422</v>
      </c>
      <c r="B375" s="98"/>
      <c r="C375" s="99">
        <v>1</v>
      </c>
      <c r="D375" s="99"/>
      <c r="E375" s="68" t="s">
        <v>531</v>
      </c>
      <c r="F375" s="68" t="s">
        <v>534</v>
      </c>
      <c r="G375" s="68" t="s">
        <v>534</v>
      </c>
      <c r="H375" s="68">
        <v>0</v>
      </c>
      <c r="I375" s="68" t="s">
        <v>533</v>
      </c>
      <c r="J375" s="68" t="s">
        <v>531</v>
      </c>
      <c r="K375" s="68">
        <v>9</v>
      </c>
      <c r="L375" s="68">
        <v>0.11419258182519564</v>
      </c>
      <c r="M375" s="68">
        <f t="shared" si="65"/>
        <v>0.11419258182519564</v>
      </c>
      <c r="N375" s="68">
        <v>68</v>
      </c>
      <c r="O375" s="47" t="s">
        <v>77</v>
      </c>
      <c r="P375" s="68">
        <v>3959.48</v>
      </c>
      <c r="Q375" s="68">
        <v>35.161002000000003</v>
      </c>
      <c r="R375" s="68">
        <v>-122.94611</v>
      </c>
      <c r="S375" s="69">
        <v>40866.883599537039</v>
      </c>
      <c r="T375" s="70">
        <f t="shared" si="66"/>
        <v>40866.883599537039</v>
      </c>
      <c r="U375" s="4" t="str">
        <f t="shared" si="67"/>
        <v>Nov-11</v>
      </c>
      <c r="V375" s="4" t="str">
        <f t="shared" si="68"/>
        <v>2011</v>
      </c>
      <c r="W375" s="12" t="s">
        <v>25</v>
      </c>
      <c r="X375" s="12" t="s">
        <v>65</v>
      </c>
      <c r="Y375" s="12" t="s">
        <v>64</v>
      </c>
      <c r="Z375" s="12" t="s">
        <v>79</v>
      </c>
      <c r="AA375" s="12" t="s">
        <v>78</v>
      </c>
      <c r="AB375" s="12" t="s">
        <v>77</v>
      </c>
      <c r="AC375" s="12"/>
      <c r="AD375" s="68" t="s">
        <v>421</v>
      </c>
      <c r="AE375" s="68" t="s">
        <v>218</v>
      </c>
      <c r="AF375" s="68" t="s">
        <v>42</v>
      </c>
      <c r="AG375" s="68">
        <v>323</v>
      </c>
      <c r="AH375" s="68">
        <v>4117861</v>
      </c>
      <c r="AI375" s="68" t="s">
        <v>211</v>
      </c>
      <c r="AJ375" s="68">
        <f t="shared" si="69"/>
        <v>1</v>
      </c>
      <c r="AK375" s="100">
        <f t="shared" si="70"/>
        <v>0.19759259259259257</v>
      </c>
      <c r="AL375" s="101" t="e">
        <f>VLOOKUP(AG375,#REF!,2,FALSE)</f>
        <v>#REF!</v>
      </c>
      <c r="AM375" s="101" t="e">
        <f>VLOOKUP(AG375,#REF!,3,FALSE)</f>
        <v>#REF!</v>
      </c>
      <c r="AN375" s="100" t="e">
        <f t="shared" ca="1" si="77"/>
        <v>#REF!</v>
      </c>
      <c r="AO375" s="100" t="e">
        <f t="shared" ca="1" si="78"/>
        <v>#REF!</v>
      </c>
      <c r="AP375" s="68" t="e">
        <f t="shared" ca="1" si="79"/>
        <v>#REF!</v>
      </c>
      <c r="AQ375" s="36" t="e">
        <f>VLOOKUP(U375,#REF!,3,FALSE)</f>
        <v>#REF!</v>
      </c>
      <c r="AR375" s="68" t="e">
        <f t="shared" ca="1" si="73"/>
        <v>#REF!</v>
      </c>
      <c r="AS375" s="6" t="e">
        <f>VLOOKUP(V375,#REF!,3)</f>
        <v>#REF!</v>
      </c>
      <c r="AT375" s="6" t="e">
        <f>VLOOKUP(U375,#REF!,2)</f>
        <v>#REF!</v>
      </c>
      <c r="AU375" s="6" t="e">
        <f>VLOOKUP(V375,#REF!,2)</f>
        <v>#REF!</v>
      </c>
      <c r="AV375" s="6" t="e">
        <f t="shared" si="75"/>
        <v>#REF!</v>
      </c>
      <c r="AW375" s="6" t="e">
        <f t="shared" si="76"/>
        <v>#REF!</v>
      </c>
      <c r="AX375" s="6" t="e">
        <f>VLOOKUP(U375,#REF!,4)</f>
        <v>#REF!</v>
      </c>
      <c r="AY375" s="6" t="e">
        <f>VLOOKUP(V375,#REF!,4)</f>
        <v>#REF!</v>
      </c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</row>
    <row r="376" spans="1:155" s="37" customFormat="1" ht="17.25" customHeight="1">
      <c r="A376" s="53" t="s">
        <v>19</v>
      </c>
      <c r="B376" s="14" t="s">
        <v>539</v>
      </c>
      <c r="C376" s="97">
        <v>1</v>
      </c>
      <c r="D376" s="97" t="s">
        <v>535</v>
      </c>
      <c r="E376" s="57"/>
      <c r="F376" s="57"/>
      <c r="G376" s="57"/>
      <c r="H376" s="57"/>
      <c r="I376" s="57"/>
      <c r="J376" s="57"/>
      <c r="K376" s="57"/>
      <c r="L376" s="57"/>
      <c r="M376" s="57" t="str">
        <f t="shared" si="65"/>
        <v/>
      </c>
      <c r="N376" s="71">
        <v>69</v>
      </c>
      <c r="O376" s="46" t="s">
        <v>45</v>
      </c>
      <c r="P376" s="57">
        <v>3959.26</v>
      </c>
      <c r="Q376" s="57">
        <v>35.160735000000003</v>
      </c>
      <c r="R376" s="57">
        <v>-122.94639100000001</v>
      </c>
      <c r="S376" s="66">
        <v>40866.889224537037</v>
      </c>
      <c r="T376" s="67">
        <f t="shared" si="66"/>
        <v>40866.889224537037</v>
      </c>
      <c r="U376" s="6" t="str">
        <f t="shared" si="67"/>
        <v>Nov-11</v>
      </c>
      <c r="V376" s="6" t="str">
        <f t="shared" si="68"/>
        <v>2011</v>
      </c>
      <c r="W376" s="10" t="s">
        <v>25</v>
      </c>
      <c r="X376" s="10" t="s">
        <v>27</v>
      </c>
      <c r="Y376" s="10" t="s">
        <v>22</v>
      </c>
      <c r="Z376" s="10" t="s">
        <v>44</v>
      </c>
      <c r="AA376" s="10" t="s">
        <v>43</v>
      </c>
      <c r="AB376" s="10" t="s">
        <v>46</v>
      </c>
      <c r="AC376" s="10" t="s">
        <v>45</v>
      </c>
      <c r="AD376" s="57" t="s">
        <v>418</v>
      </c>
      <c r="AE376" s="57" t="s">
        <v>218</v>
      </c>
      <c r="AF376" s="57" t="s">
        <v>42</v>
      </c>
      <c r="AG376" s="57">
        <v>323</v>
      </c>
      <c r="AH376" s="57">
        <v>4128797</v>
      </c>
      <c r="AI376" s="57" t="s">
        <v>211</v>
      </c>
      <c r="AJ376" s="57">
        <f t="shared" si="69"/>
        <v>0</v>
      </c>
      <c r="AK376" s="89">
        <f t="shared" si="70"/>
        <v>0.20666666666666667</v>
      </c>
      <c r="AL376" s="90" t="e">
        <f>VLOOKUP(AG376,#REF!,2,FALSE)</f>
        <v>#REF!</v>
      </c>
      <c r="AM376" s="90" t="e">
        <f>VLOOKUP(AG376,#REF!,3,FALSE)</f>
        <v>#REF!</v>
      </c>
      <c r="AN376" s="89" t="e">
        <f t="shared" ca="1" si="77"/>
        <v>#REF!</v>
      </c>
      <c r="AO376" s="89" t="e">
        <f t="shared" ca="1" si="78"/>
        <v>#REF!</v>
      </c>
      <c r="AP376" s="57" t="e">
        <f t="shared" ca="1" si="79"/>
        <v>#REF!</v>
      </c>
      <c r="AQ376" s="32" t="e">
        <f>VLOOKUP(U376,#REF!,3,FALSE)</f>
        <v>#REF!</v>
      </c>
      <c r="AR376" s="57" t="e">
        <f t="shared" ca="1" si="73"/>
        <v>#REF!</v>
      </c>
      <c r="AS376" s="6" t="e">
        <f>VLOOKUP(V376,#REF!,3)</f>
        <v>#REF!</v>
      </c>
      <c r="AT376" s="6" t="e">
        <f>VLOOKUP(U376,#REF!,2)</f>
        <v>#REF!</v>
      </c>
      <c r="AU376" s="6" t="e">
        <f>VLOOKUP(V376,#REF!,2)</f>
        <v>#REF!</v>
      </c>
      <c r="AV376" s="6" t="str">
        <f t="shared" si="75"/>
        <v/>
      </c>
      <c r="AW376" s="6" t="str">
        <f t="shared" si="76"/>
        <v/>
      </c>
      <c r="AX376" s="6" t="e">
        <f>VLOOKUP(U376,#REF!,4)</f>
        <v>#REF!</v>
      </c>
      <c r="AY376" s="6" t="e">
        <f>VLOOKUP(V376,#REF!,4)</f>
        <v>#REF!</v>
      </c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</row>
    <row r="377" spans="1:155" s="34" customFormat="1">
      <c r="A377" s="53" t="s">
        <v>19</v>
      </c>
      <c r="B377" s="14" t="s">
        <v>539</v>
      </c>
      <c r="C377" s="97">
        <v>1</v>
      </c>
      <c r="D377" s="97" t="s">
        <v>535</v>
      </c>
      <c r="E377" s="57"/>
      <c r="F377" s="57"/>
      <c r="G377" s="57"/>
      <c r="H377" s="57"/>
      <c r="I377" s="57"/>
      <c r="J377" s="57"/>
      <c r="K377" s="57"/>
      <c r="L377" s="57"/>
      <c r="M377" s="57" t="str">
        <f t="shared" si="65"/>
        <v/>
      </c>
      <c r="N377" s="71">
        <v>69</v>
      </c>
      <c r="O377" s="46" t="s">
        <v>115</v>
      </c>
      <c r="P377" s="57">
        <v>3959.26</v>
      </c>
      <c r="Q377" s="57">
        <v>35.160735000000003</v>
      </c>
      <c r="R377" s="57">
        <v>-122.94639100000001</v>
      </c>
      <c r="S377" s="66">
        <v>40866.889224537037</v>
      </c>
      <c r="T377" s="67">
        <f t="shared" si="66"/>
        <v>40866.889224537037</v>
      </c>
      <c r="U377" s="6" t="str">
        <f t="shared" si="67"/>
        <v>Nov-11</v>
      </c>
      <c r="V377" s="6" t="str">
        <f t="shared" si="68"/>
        <v>2011</v>
      </c>
      <c r="W377" s="10" t="s">
        <v>25</v>
      </c>
      <c r="X377" s="10" t="s">
        <v>32</v>
      </c>
      <c r="Y377" s="10" t="s">
        <v>54</v>
      </c>
      <c r="Z377" s="10" t="s">
        <v>72</v>
      </c>
      <c r="AA377" s="10" t="s">
        <v>90</v>
      </c>
      <c r="AB377" s="10" t="s">
        <v>91</v>
      </c>
      <c r="AC377" s="10" t="s">
        <v>115</v>
      </c>
      <c r="AD377" s="57" t="s">
        <v>418</v>
      </c>
      <c r="AE377" s="57" t="s">
        <v>218</v>
      </c>
      <c r="AF377" s="57" t="s">
        <v>42</v>
      </c>
      <c r="AG377" s="57">
        <v>323</v>
      </c>
      <c r="AH377" s="57">
        <v>4128803</v>
      </c>
      <c r="AI377" s="57" t="s">
        <v>211</v>
      </c>
      <c r="AJ377" s="57">
        <f t="shared" si="69"/>
        <v>0</v>
      </c>
      <c r="AK377" s="89">
        <f t="shared" si="70"/>
        <v>0.20666666666666667</v>
      </c>
      <c r="AL377" s="90" t="e">
        <f>VLOOKUP(AG377,#REF!,2,FALSE)</f>
        <v>#REF!</v>
      </c>
      <c r="AM377" s="90" t="e">
        <f>VLOOKUP(AG377,#REF!,3,FALSE)</f>
        <v>#REF!</v>
      </c>
      <c r="AN377" s="89" t="e">
        <f t="shared" ca="1" si="77"/>
        <v>#REF!</v>
      </c>
      <c r="AO377" s="89" t="e">
        <f t="shared" ca="1" si="78"/>
        <v>#REF!</v>
      </c>
      <c r="AP377" s="57" t="e">
        <f t="shared" ca="1" si="79"/>
        <v>#REF!</v>
      </c>
      <c r="AQ377" s="32" t="e">
        <f>VLOOKUP(U377,#REF!,3,FALSE)</f>
        <v>#REF!</v>
      </c>
      <c r="AR377" s="57" t="e">
        <f t="shared" ca="1" si="73"/>
        <v>#REF!</v>
      </c>
      <c r="AS377" s="6" t="e">
        <f>VLOOKUP(V377,#REF!,3)</f>
        <v>#REF!</v>
      </c>
      <c r="AT377" s="6" t="e">
        <f>VLOOKUP(U377,#REF!,2)</f>
        <v>#REF!</v>
      </c>
      <c r="AU377" s="6" t="e">
        <f>VLOOKUP(V377,#REF!,2)</f>
        <v>#REF!</v>
      </c>
      <c r="AV377" s="6" t="str">
        <f t="shared" si="75"/>
        <v/>
      </c>
      <c r="AW377" s="6" t="str">
        <f t="shared" si="76"/>
        <v/>
      </c>
      <c r="AX377" s="6" t="e">
        <f>VLOOKUP(U377,#REF!,4)</f>
        <v>#REF!</v>
      </c>
      <c r="AY377" s="6" t="e">
        <f>VLOOKUP(V377,#REF!,4)</f>
        <v>#REF!</v>
      </c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</row>
    <row r="378" spans="1:155" s="34" customFormat="1" ht="17.25" customHeight="1">
      <c r="A378" s="53" t="s">
        <v>419</v>
      </c>
      <c r="B378" s="14" t="s">
        <v>542</v>
      </c>
      <c r="C378" s="97">
        <v>1</v>
      </c>
      <c r="D378" s="97" t="s">
        <v>535</v>
      </c>
      <c r="E378" s="57"/>
      <c r="F378" s="57"/>
      <c r="G378" s="57"/>
      <c r="H378" s="57"/>
      <c r="I378" s="57"/>
      <c r="J378" s="57"/>
      <c r="K378" s="57"/>
      <c r="L378" s="57"/>
      <c r="M378" s="57" t="str">
        <f t="shared" si="65"/>
        <v/>
      </c>
      <c r="N378" s="71">
        <v>69</v>
      </c>
      <c r="O378" s="46" t="s">
        <v>87</v>
      </c>
      <c r="P378" s="57">
        <v>3959.26</v>
      </c>
      <c r="Q378" s="57">
        <v>35.160735000000003</v>
      </c>
      <c r="R378" s="57">
        <v>-122.94639100000001</v>
      </c>
      <c r="S378" s="66">
        <v>40866.889224537037</v>
      </c>
      <c r="T378" s="67">
        <f t="shared" si="66"/>
        <v>40866.889224537037</v>
      </c>
      <c r="U378" s="6" t="str">
        <f t="shared" si="67"/>
        <v>Nov-11</v>
      </c>
      <c r="V378" s="6" t="str">
        <f t="shared" si="68"/>
        <v>2011</v>
      </c>
      <c r="W378" s="10" t="s">
        <v>86</v>
      </c>
      <c r="X378" s="10" t="s">
        <v>88</v>
      </c>
      <c r="Y378" s="10" t="s">
        <v>85</v>
      </c>
      <c r="Z378" s="10" t="s">
        <v>87</v>
      </c>
      <c r="AA378" s="10"/>
      <c r="AB378" s="10"/>
      <c r="AC378" s="10"/>
      <c r="AD378" s="57" t="s">
        <v>418</v>
      </c>
      <c r="AE378" s="57" t="s">
        <v>218</v>
      </c>
      <c r="AF378" s="57" t="s">
        <v>42</v>
      </c>
      <c r="AG378" s="57">
        <v>323</v>
      </c>
      <c r="AH378" s="57">
        <v>4129472</v>
      </c>
      <c r="AI378" s="57" t="s">
        <v>211</v>
      </c>
      <c r="AJ378" s="57">
        <f t="shared" si="69"/>
        <v>0</v>
      </c>
      <c r="AK378" s="89">
        <f t="shared" si="70"/>
        <v>0.20666666666666667</v>
      </c>
      <c r="AL378" s="90" t="e">
        <f>VLOOKUP(AG378,#REF!,2,FALSE)</f>
        <v>#REF!</v>
      </c>
      <c r="AM378" s="90" t="e">
        <f>VLOOKUP(AG378,#REF!,3,FALSE)</f>
        <v>#REF!</v>
      </c>
      <c r="AN378" s="89" t="e">
        <f t="shared" ca="1" si="77"/>
        <v>#REF!</v>
      </c>
      <c r="AO378" s="89" t="e">
        <f t="shared" ca="1" si="78"/>
        <v>#REF!</v>
      </c>
      <c r="AP378" s="57" t="e">
        <f t="shared" ca="1" si="79"/>
        <v>#REF!</v>
      </c>
      <c r="AQ378" s="32" t="e">
        <f>VLOOKUP(U378,#REF!,3,FALSE)</f>
        <v>#REF!</v>
      </c>
      <c r="AR378" s="57" t="e">
        <f t="shared" ca="1" si="73"/>
        <v>#REF!</v>
      </c>
      <c r="AS378" s="6" t="e">
        <f>VLOOKUP(V378,#REF!,3)</f>
        <v>#REF!</v>
      </c>
      <c r="AT378" s="6" t="e">
        <f>VLOOKUP(U378,#REF!,2)</f>
        <v>#REF!</v>
      </c>
      <c r="AU378" s="6" t="e">
        <f>VLOOKUP(V378,#REF!,2)</f>
        <v>#REF!</v>
      </c>
      <c r="AV378" s="6" t="str">
        <f t="shared" si="75"/>
        <v/>
      </c>
      <c r="AW378" s="6" t="str">
        <f t="shared" si="76"/>
        <v/>
      </c>
      <c r="AX378" s="6" t="e">
        <f>VLOOKUP(U378,#REF!,4)</f>
        <v>#REF!</v>
      </c>
      <c r="AY378" s="6" t="e">
        <f>VLOOKUP(V378,#REF!,4)</f>
        <v>#REF!</v>
      </c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</row>
    <row r="379" spans="1:155" s="4" customFormat="1">
      <c r="A379" s="54" t="s">
        <v>420</v>
      </c>
      <c r="B379" s="98"/>
      <c r="C379" s="99">
        <v>1</v>
      </c>
      <c r="D379" s="99"/>
      <c r="E379" s="68" t="s">
        <v>534</v>
      </c>
      <c r="F379" s="68" t="s">
        <v>534</v>
      </c>
      <c r="G379" s="68" t="s">
        <v>534</v>
      </c>
      <c r="H379" s="68">
        <v>0</v>
      </c>
      <c r="I379" s="68" t="s">
        <v>533</v>
      </c>
      <c r="J379" s="68" t="s">
        <v>534</v>
      </c>
      <c r="K379" s="68">
        <v>0</v>
      </c>
      <c r="L379" s="68">
        <v>8.8029422971734814E-2</v>
      </c>
      <c r="M379" s="68">
        <f t="shared" si="65"/>
        <v>8.8029422971734814E-2</v>
      </c>
      <c r="N379" s="68">
        <v>69</v>
      </c>
      <c r="O379" s="47" t="s">
        <v>77</v>
      </c>
      <c r="P379" s="68">
        <v>3959.26</v>
      </c>
      <c r="Q379" s="68">
        <v>35.160735000000003</v>
      </c>
      <c r="R379" s="68">
        <v>-122.94639100000001</v>
      </c>
      <c r="S379" s="69">
        <v>40866.889224537037</v>
      </c>
      <c r="T379" s="70">
        <f t="shared" si="66"/>
        <v>40866.889224537037</v>
      </c>
      <c r="U379" s="4" t="str">
        <f t="shared" si="67"/>
        <v>Nov-11</v>
      </c>
      <c r="V379" s="4" t="str">
        <f t="shared" si="68"/>
        <v>2011</v>
      </c>
      <c r="W379" s="12" t="s">
        <v>25</v>
      </c>
      <c r="X379" s="12" t="s">
        <v>65</v>
      </c>
      <c r="Y379" s="12" t="s">
        <v>64</v>
      </c>
      <c r="Z379" s="12" t="s">
        <v>79</v>
      </c>
      <c r="AA379" s="12" t="s">
        <v>78</v>
      </c>
      <c r="AB379" s="12" t="s">
        <v>77</v>
      </c>
      <c r="AC379" s="12"/>
      <c r="AD379" s="68" t="s">
        <v>418</v>
      </c>
      <c r="AE379" s="68" t="s">
        <v>218</v>
      </c>
      <c r="AF379" s="68" t="s">
        <v>42</v>
      </c>
      <c r="AG379" s="68">
        <v>323</v>
      </c>
      <c r="AH379" s="68">
        <v>4117885</v>
      </c>
      <c r="AI379" s="68" t="s">
        <v>211</v>
      </c>
      <c r="AJ379" s="68">
        <f t="shared" si="69"/>
        <v>1</v>
      </c>
      <c r="AK379" s="100">
        <f t="shared" si="70"/>
        <v>0.20666666666666667</v>
      </c>
      <c r="AL379" s="101" t="e">
        <f>VLOOKUP(AG379,#REF!,2,FALSE)</f>
        <v>#REF!</v>
      </c>
      <c r="AM379" s="101" t="e">
        <f>VLOOKUP(AG379,#REF!,3,FALSE)</f>
        <v>#REF!</v>
      </c>
      <c r="AN379" s="100" t="e">
        <f t="shared" ca="1" si="77"/>
        <v>#REF!</v>
      </c>
      <c r="AO379" s="100" t="e">
        <f t="shared" ca="1" si="78"/>
        <v>#REF!</v>
      </c>
      <c r="AP379" s="68" t="e">
        <f t="shared" ca="1" si="79"/>
        <v>#REF!</v>
      </c>
      <c r="AQ379" s="36" t="e">
        <f>VLOOKUP(U379,#REF!,3,FALSE)</f>
        <v>#REF!</v>
      </c>
      <c r="AR379" s="68" t="e">
        <f t="shared" ca="1" si="73"/>
        <v>#REF!</v>
      </c>
      <c r="AS379" s="6" t="e">
        <f>VLOOKUP(V379,#REF!,3)</f>
        <v>#REF!</v>
      </c>
      <c r="AT379" s="6" t="e">
        <f>VLOOKUP(U379,#REF!,2)</f>
        <v>#REF!</v>
      </c>
      <c r="AU379" s="6" t="e">
        <f>VLOOKUP(V379,#REF!,2)</f>
        <v>#REF!</v>
      </c>
      <c r="AV379" s="6" t="e">
        <f t="shared" si="75"/>
        <v>#REF!</v>
      </c>
      <c r="AW379" s="6" t="e">
        <f t="shared" si="76"/>
        <v>#REF!</v>
      </c>
      <c r="AX379" s="6" t="e">
        <f>VLOOKUP(U379,#REF!,4)</f>
        <v>#REF!</v>
      </c>
      <c r="AY379" s="6" t="e">
        <f>VLOOKUP(V379,#REF!,4)</f>
        <v>#REF!</v>
      </c>
      <c r="EV379" s="34"/>
      <c r="EW379" s="34"/>
      <c r="EX379" s="34"/>
      <c r="EY379" s="34"/>
    </row>
    <row r="380" spans="1:155" s="4" customFormat="1">
      <c r="A380" s="53" t="s">
        <v>19</v>
      </c>
      <c r="B380" s="14" t="s">
        <v>539</v>
      </c>
      <c r="C380" s="97">
        <v>1</v>
      </c>
      <c r="D380" s="97" t="s">
        <v>535</v>
      </c>
      <c r="E380" s="57"/>
      <c r="F380" s="57"/>
      <c r="G380" s="57"/>
      <c r="H380" s="57"/>
      <c r="I380" s="57"/>
      <c r="J380" s="57"/>
      <c r="K380" s="57"/>
      <c r="L380" s="57"/>
      <c r="M380" s="57" t="str">
        <f t="shared" si="65"/>
        <v/>
      </c>
      <c r="N380" s="71">
        <v>70</v>
      </c>
      <c r="O380" s="46" t="s">
        <v>27</v>
      </c>
      <c r="P380" s="57">
        <v>3959.37</v>
      </c>
      <c r="Q380" s="57">
        <v>35.160722</v>
      </c>
      <c r="R380" s="57">
        <v>-122.946617</v>
      </c>
      <c r="S380" s="66">
        <v>40866.892685185187</v>
      </c>
      <c r="T380" s="67">
        <f t="shared" si="66"/>
        <v>40866.892685185187</v>
      </c>
      <c r="U380" s="6" t="str">
        <f t="shared" si="67"/>
        <v>Nov-11</v>
      </c>
      <c r="V380" s="6" t="str">
        <f t="shared" si="68"/>
        <v>2011</v>
      </c>
      <c r="W380" s="10" t="s">
        <v>25</v>
      </c>
      <c r="X380" s="10" t="s">
        <v>27</v>
      </c>
      <c r="Y380" s="10"/>
      <c r="Z380" s="10"/>
      <c r="AA380" s="10"/>
      <c r="AB380" s="10"/>
      <c r="AC380" s="10"/>
      <c r="AD380" s="57" t="s">
        <v>416</v>
      </c>
      <c r="AE380" s="57" t="s">
        <v>218</v>
      </c>
      <c r="AF380" s="57" t="s">
        <v>42</v>
      </c>
      <c r="AG380" s="57">
        <v>323</v>
      </c>
      <c r="AH380" s="57">
        <v>4129474</v>
      </c>
      <c r="AI380" s="57" t="s">
        <v>211</v>
      </c>
      <c r="AJ380" s="57">
        <f t="shared" si="69"/>
        <v>0</v>
      </c>
      <c r="AK380" s="89">
        <f t="shared" si="70"/>
        <v>0.20668981481481483</v>
      </c>
      <c r="AL380" s="90" t="e">
        <f>VLOOKUP(AG380,#REF!,2,FALSE)</f>
        <v>#REF!</v>
      </c>
      <c r="AM380" s="90" t="e">
        <f>VLOOKUP(AG380,#REF!,3,FALSE)</f>
        <v>#REF!</v>
      </c>
      <c r="AN380" s="89" t="e">
        <f t="shared" ca="1" si="77"/>
        <v>#REF!</v>
      </c>
      <c r="AO380" s="89" t="e">
        <f t="shared" ca="1" si="78"/>
        <v>#REF!</v>
      </c>
      <c r="AP380" s="57" t="e">
        <f t="shared" ca="1" si="79"/>
        <v>#REF!</v>
      </c>
      <c r="AQ380" s="32" t="e">
        <f>VLOOKUP(U380,#REF!,3,FALSE)</f>
        <v>#REF!</v>
      </c>
      <c r="AR380" s="57" t="e">
        <f t="shared" ca="1" si="73"/>
        <v>#REF!</v>
      </c>
      <c r="AS380" s="6" t="e">
        <f>VLOOKUP(V380,#REF!,3)</f>
        <v>#REF!</v>
      </c>
      <c r="AT380" s="6" t="e">
        <f>VLOOKUP(U380,#REF!,2)</f>
        <v>#REF!</v>
      </c>
      <c r="AU380" s="6" t="e">
        <f>VLOOKUP(V380,#REF!,2)</f>
        <v>#REF!</v>
      </c>
      <c r="AV380" s="6" t="str">
        <f t="shared" si="75"/>
        <v/>
      </c>
      <c r="AW380" s="6" t="str">
        <f t="shared" si="76"/>
        <v/>
      </c>
      <c r="AX380" s="6" t="e">
        <f>VLOOKUP(U380,#REF!,4)</f>
        <v>#REF!</v>
      </c>
      <c r="AY380" s="6" t="e">
        <f>VLOOKUP(V380,#REF!,4)</f>
        <v>#REF!</v>
      </c>
    </row>
    <row r="381" spans="1:155" s="4" customFormat="1">
      <c r="A381" s="53" t="s">
        <v>117</v>
      </c>
      <c r="B381" s="14" t="s">
        <v>541</v>
      </c>
      <c r="C381" s="97">
        <v>1</v>
      </c>
      <c r="D381" s="107" t="s">
        <v>543</v>
      </c>
      <c r="E381" s="57"/>
      <c r="F381" s="57"/>
      <c r="G381" s="57"/>
      <c r="H381" s="57"/>
      <c r="I381" s="57"/>
      <c r="J381" s="57"/>
      <c r="K381" s="57"/>
      <c r="L381" s="57"/>
      <c r="M381" s="57" t="str">
        <f t="shared" si="65"/>
        <v/>
      </c>
      <c r="N381" s="71">
        <v>70</v>
      </c>
      <c r="O381" s="46" t="s">
        <v>73</v>
      </c>
      <c r="P381" s="57">
        <v>3959.37</v>
      </c>
      <c r="Q381" s="57">
        <v>35.160722</v>
      </c>
      <c r="R381" s="57">
        <v>-122.946617</v>
      </c>
      <c r="S381" s="66">
        <v>40866.892685185187</v>
      </c>
      <c r="T381" s="67">
        <f t="shared" si="66"/>
        <v>40866.892685185187</v>
      </c>
      <c r="U381" s="6" t="str">
        <f t="shared" si="67"/>
        <v>Nov-11</v>
      </c>
      <c r="V381" s="6" t="str">
        <f t="shared" si="68"/>
        <v>2011</v>
      </c>
      <c r="W381" s="10" t="s">
        <v>25</v>
      </c>
      <c r="X381" s="10" t="s">
        <v>27</v>
      </c>
      <c r="Y381" s="10" t="s">
        <v>74</v>
      </c>
      <c r="Z381" s="10" t="s">
        <v>76</v>
      </c>
      <c r="AA381" s="10" t="s">
        <v>75</v>
      </c>
      <c r="AB381" s="10"/>
      <c r="AC381" s="10" t="s">
        <v>73</v>
      </c>
      <c r="AD381" s="57" t="s">
        <v>416</v>
      </c>
      <c r="AE381" s="57" t="s">
        <v>218</v>
      </c>
      <c r="AF381" s="57" t="s">
        <v>42</v>
      </c>
      <c r="AG381" s="57">
        <v>323</v>
      </c>
      <c r="AH381" s="57">
        <v>4129473</v>
      </c>
      <c r="AI381" s="57" t="s">
        <v>211</v>
      </c>
      <c r="AJ381" s="57">
        <f t="shared" si="69"/>
        <v>0</v>
      </c>
      <c r="AK381" s="89">
        <f t="shared" si="70"/>
        <v>0.20668981481481483</v>
      </c>
      <c r="AL381" s="90" t="e">
        <f>VLOOKUP(AG381,#REF!,2,FALSE)</f>
        <v>#REF!</v>
      </c>
      <c r="AM381" s="90" t="e">
        <f>VLOOKUP(AG381,#REF!,3,FALSE)</f>
        <v>#REF!</v>
      </c>
      <c r="AN381" s="89" t="e">
        <f t="shared" ca="1" si="77"/>
        <v>#REF!</v>
      </c>
      <c r="AO381" s="89" t="e">
        <f t="shared" ca="1" si="78"/>
        <v>#REF!</v>
      </c>
      <c r="AP381" s="57" t="e">
        <f t="shared" ca="1" si="79"/>
        <v>#REF!</v>
      </c>
      <c r="AQ381" s="32" t="e">
        <f>VLOOKUP(U381,#REF!,3,FALSE)</f>
        <v>#REF!</v>
      </c>
      <c r="AR381" s="57" t="e">
        <f t="shared" ca="1" si="73"/>
        <v>#REF!</v>
      </c>
      <c r="AS381" s="6" t="e">
        <f>VLOOKUP(V381,#REF!,3)</f>
        <v>#REF!</v>
      </c>
      <c r="AT381" s="6" t="e">
        <f>VLOOKUP(U381,#REF!,2)</f>
        <v>#REF!</v>
      </c>
      <c r="AU381" s="6" t="e">
        <f>VLOOKUP(V381,#REF!,2)</f>
        <v>#REF!</v>
      </c>
      <c r="AV381" s="6" t="str">
        <f t="shared" si="75"/>
        <v/>
      </c>
      <c r="AW381" s="6" t="str">
        <f t="shared" si="76"/>
        <v/>
      </c>
      <c r="AX381" s="6" t="e">
        <f>VLOOKUP(U381,#REF!,4)</f>
        <v>#REF!</v>
      </c>
      <c r="AY381" s="6" t="e">
        <f>VLOOKUP(V381,#REF!,4)</f>
        <v>#REF!</v>
      </c>
    </row>
    <row r="382" spans="1:155" s="4" customFormat="1">
      <c r="A382" s="54" t="s">
        <v>417</v>
      </c>
      <c r="B382" s="98"/>
      <c r="C382" s="99">
        <v>1</v>
      </c>
      <c r="D382" s="99"/>
      <c r="E382" s="68" t="s">
        <v>531</v>
      </c>
      <c r="F382" s="68" t="s">
        <v>534</v>
      </c>
      <c r="G382" s="68" t="s">
        <v>534</v>
      </c>
      <c r="H382" s="68">
        <v>0</v>
      </c>
      <c r="I382" s="68" t="s">
        <v>533</v>
      </c>
      <c r="J382" s="68" t="s">
        <v>534</v>
      </c>
      <c r="K382" s="68">
        <v>14</v>
      </c>
      <c r="L382" s="68">
        <v>0.11846532121118987</v>
      </c>
      <c r="M382" s="68">
        <f t="shared" si="65"/>
        <v>0.22094044525298917</v>
      </c>
      <c r="N382" s="68">
        <v>70</v>
      </c>
      <c r="O382" s="47" t="s">
        <v>77</v>
      </c>
      <c r="P382" s="68">
        <v>3959.37</v>
      </c>
      <c r="Q382" s="68">
        <v>35.160722</v>
      </c>
      <c r="R382" s="68">
        <v>-122.946617</v>
      </c>
      <c r="S382" s="69">
        <v>40866.892685185187</v>
      </c>
      <c r="T382" s="70">
        <f t="shared" si="66"/>
        <v>40866.892685185187</v>
      </c>
      <c r="U382" s="4" t="str">
        <f t="shared" si="67"/>
        <v>Nov-11</v>
      </c>
      <c r="V382" s="4" t="str">
        <f t="shared" si="68"/>
        <v>2011</v>
      </c>
      <c r="W382" s="12" t="s">
        <v>25</v>
      </c>
      <c r="X382" s="12" t="s">
        <v>65</v>
      </c>
      <c r="Y382" s="12" t="s">
        <v>64</v>
      </c>
      <c r="Z382" s="12" t="s">
        <v>79</v>
      </c>
      <c r="AA382" s="12" t="s">
        <v>78</v>
      </c>
      <c r="AB382" s="12" t="s">
        <v>77</v>
      </c>
      <c r="AC382" s="12"/>
      <c r="AD382" s="68" t="s">
        <v>416</v>
      </c>
      <c r="AE382" s="68" t="s">
        <v>218</v>
      </c>
      <c r="AF382" s="68" t="s">
        <v>42</v>
      </c>
      <c r="AG382" s="68">
        <v>323</v>
      </c>
      <c r="AH382" s="68">
        <v>4117886</v>
      </c>
      <c r="AI382" s="68" t="s">
        <v>211</v>
      </c>
      <c r="AJ382" s="68">
        <f t="shared" si="69"/>
        <v>1</v>
      </c>
      <c r="AK382" s="100">
        <f t="shared" si="70"/>
        <v>0.20668981481481483</v>
      </c>
      <c r="AL382" s="101" t="e">
        <f>VLOOKUP(AG382,#REF!,2,FALSE)</f>
        <v>#REF!</v>
      </c>
      <c r="AM382" s="101" t="e">
        <f>VLOOKUP(AG382,#REF!,3,FALSE)</f>
        <v>#REF!</v>
      </c>
      <c r="AN382" s="100" t="e">
        <f t="shared" ca="1" si="77"/>
        <v>#REF!</v>
      </c>
      <c r="AO382" s="100" t="e">
        <f t="shared" ca="1" si="78"/>
        <v>#REF!</v>
      </c>
      <c r="AP382" s="68" t="e">
        <f t="shared" ca="1" si="79"/>
        <v>#REF!</v>
      </c>
      <c r="AQ382" s="36" t="e">
        <f>VLOOKUP(U382,#REF!,3,FALSE)</f>
        <v>#REF!</v>
      </c>
      <c r="AR382" s="68" t="e">
        <f t="shared" ca="1" si="73"/>
        <v>#REF!</v>
      </c>
      <c r="AS382" s="6" t="e">
        <f>VLOOKUP(V382,#REF!,3)</f>
        <v>#REF!</v>
      </c>
      <c r="AT382" s="6" t="e">
        <f>VLOOKUP(U382,#REF!,2)</f>
        <v>#REF!</v>
      </c>
      <c r="AU382" s="6" t="e">
        <f>VLOOKUP(V382,#REF!,2)</f>
        <v>#REF!</v>
      </c>
      <c r="AV382" s="6" t="e">
        <f t="shared" si="75"/>
        <v>#REF!</v>
      </c>
      <c r="AW382" s="6" t="e">
        <f t="shared" si="76"/>
        <v>#REF!</v>
      </c>
      <c r="AX382" s="6" t="e">
        <f>VLOOKUP(U382,#REF!,4)</f>
        <v>#REF!</v>
      </c>
      <c r="AY382" s="6" t="e">
        <f>VLOOKUP(V382,#REF!,4)</f>
        <v>#REF!</v>
      </c>
    </row>
    <row r="383" spans="1:155" s="4" customFormat="1">
      <c r="A383" s="53" t="s">
        <v>19</v>
      </c>
      <c r="B383" s="14" t="s">
        <v>539</v>
      </c>
      <c r="C383" s="97">
        <v>1</v>
      </c>
      <c r="D383" s="97" t="s">
        <v>535</v>
      </c>
      <c r="E383" s="57"/>
      <c r="F383" s="57"/>
      <c r="G383" s="57"/>
      <c r="H383" s="57"/>
      <c r="I383" s="57"/>
      <c r="J383" s="57"/>
      <c r="K383" s="57"/>
      <c r="L383" s="57"/>
      <c r="M383" s="57" t="str">
        <f t="shared" si="65"/>
        <v/>
      </c>
      <c r="N383" s="71">
        <v>70</v>
      </c>
      <c r="O383" s="46" t="s">
        <v>116</v>
      </c>
      <c r="P383" s="57">
        <v>3959.35</v>
      </c>
      <c r="Q383" s="57">
        <v>35.160722</v>
      </c>
      <c r="R383" s="57">
        <v>-122.946619</v>
      </c>
      <c r="S383" s="66">
        <v>40866.892696759256</v>
      </c>
      <c r="T383" s="67">
        <f t="shared" si="66"/>
        <v>40866.892696759256</v>
      </c>
      <c r="U383" s="6" t="str">
        <f t="shared" si="67"/>
        <v>Nov-11</v>
      </c>
      <c r="V383" s="6" t="str">
        <f t="shared" si="68"/>
        <v>2011</v>
      </c>
      <c r="W383" s="10" t="s">
        <v>25</v>
      </c>
      <c r="X383" s="10" t="s">
        <v>116</v>
      </c>
      <c r="Y383" s="10"/>
      <c r="Z383" s="10"/>
      <c r="AA383" s="10"/>
      <c r="AB383" s="10"/>
      <c r="AC383" s="10"/>
      <c r="AD383" s="57" t="s">
        <v>414</v>
      </c>
      <c r="AE383" s="57" t="s">
        <v>218</v>
      </c>
      <c r="AF383" s="57" t="s">
        <v>42</v>
      </c>
      <c r="AG383" s="57">
        <v>323</v>
      </c>
      <c r="AH383" s="57">
        <v>4129477</v>
      </c>
      <c r="AI383" s="57" t="s">
        <v>211</v>
      </c>
      <c r="AJ383" s="57">
        <f t="shared" si="69"/>
        <v>0</v>
      </c>
      <c r="AK383" s="89">
        <f t="shared" si="70"/>
        <v>0.20670138888888889</v>
      </c>
      <c r="AL383" s="90" t="e">
        <f>VLOOKUP(AG383,#REF!,2,FALSE)</f>
        <v>#REF!</v>
      </c>
      <c r="AM383" s="90" t="e">
        <f>VLOOKUP(AG383,#REF!,3,FALSE)</f>
        <v>#REF!</v>
      </c>
      <c r="AN383" s="89" t="e">
        <f t="shared" ca="1" si="77"/>
        <v>#REF!</v>
      </c>
      <c r="AO383" s="89" t="e">
        <f t="shared" ca="1" si="78"/>
        <v>#REF!</v>
      </c>
      <c r="AP383" s="57" t="e">
        <f t="shared" ca="1" si="79"/>
        <v>#REF!</v>
      </c>
      <c r="AQ383" s="32" t="e">
        <f>VLOOKUP(U383,#REF!,3,FALSE)</f>
        <v>#REF!</v>
      </c>
      <c r="AR383" s="57" t="e">
        <f t="shared" ca="1" si="73"/>
        <v>#REF!</v>
      </c>
      <c r="AS383" s="6" t="e">
        <f>VLOOKUP(V383,#REF!,3)</f>
        <v>#REF!</v>
      </c>
      <c r="AT383" s="6" t="e">
        <f>VLOOKUP(U383,#REF!,2)</f>
        <v>#REF!</v>
      </c>
      <c r="AU383" s="6" t="e">
        <f>VLOOKUP(V383,#REF!,2)</f>
        <v>#REF!</v>
      </c>
      <c r="AV383" s="6" t="str">
        <f t="shared" si="75"/>
        <v/>
      </c>
      <c r="AW383" s="6" t="str">
        <f t="shared" si="76"/>
        <v/>
      </c>
      <c r="AX383" s="6" t="e">
        <f>VLOOKUP(U383,#REF!,4)</f>
        <v>#REF!</v>
      </c>
      <c r="AY383" s="6" t="e">
        <f>VLOOKUP(V383,#REF!,4)</f>
        <v>#REF!</v>
      </c>
    </row>
    <row r="384" spans="1:155" s="4" customFormat="1">
      <c r="A384" s="53" t="s">
        <v>19</v>
      </c>
      <c r="B384" s="14" t="s">
        <v>539</v>
      </c>
      <c r="C384" s="97">
        <v>1</v>
      </c>
      <c r="D384" s="97" t="s">
        <v>535</v>
      </c>
      <c r="E384" s="57"/>
      <c r="F384" s="57"/>
      <c r="G384" s="57"/>
      <c r="H384" s="57"/>
      <c r="I384" s="57"/>
      <c r="J384" s="57"/>
      <c r="K384" s="57"/>
      <c r="L384" s="57"/>
      <c r="M384" s="57" t="str">
        <f t="shared" si="65"/>
        <v/>
      </c>
      <c r="N384" s="71">
        <v>70</v>
      </c>
      <c r="O384" s="46" t="s">
        <v>55</v>
      </c>
      <c r="P384" s="57">
        <v>3959.35</v>
      </c>
      <c r="Q384" s="57">
        <v>35.160722</v>
      </c>
      <c r="R384" s="57">
        <v>-122.946619</v>
      </c>
      <c r="S384" s="66">
        <v>40866.892696759256</v>
      </c>
      <c r="T384" s="67">
        <f t="shared" si="66"/>
        <v>40866.892696759256</v>
      </c>
      <c r="U384" s="6" t="str">
        <f t="shared" si="67"/>
        <v>Nov-11</v>
      </c>
      <c r="V384" s="6" t="str">
        <f t="shared" si="68"/>
        <v>2011</v>
      </c>
      <c r="W384" s="10" t="s">
        <v>25</v>
      </c>
      <c r="X384" s="10" t="s">
        <v>32</v>
      </c>
      <c r="Y384" s="10" t="s">
        <v>56</v>
      </c>
      <c r="Z384" s="10"/>
      <c r="AA384" s="10"/>
      <c r="AB384" s="10"/>
      <c r="AC384" s="10"/>
      <c r="AD384" s="57" t="s">
        <v>414</v>
      </c>
      <c r="AE384" s="57" t="s">
        <v>218</v>
      </c>
      <c r="AF384" s="57" t="s">
        <v>42</v>
      </c>
      <c r="AG384" s="57">
        <v>323</v>
      </c>
      <c r="AH384" s="57">
        <v>4129476</v>
      </c>
      <c r="AI384" s="57" t="s">
        <v>211</v>
      </c>
      <c r="AJ384" s="57">
        <f t="shared" si="69"/>
        <v>0</v>
      </c>
      <c r="AK384" s="89">
        <f t="shared" si="70"/>
        <v>0.20670138888888889</v>
      </c>
      <c r="AL384" s="90" t="e">
        <f>VLOOKUP(AG384,#REF!,2,FALSE)</f>
        <v>#REF!</v>
      </c>
      <c r="AM384" s="90" t="e">
        <f>VLOOKUP(AG384,#REF!,3,FALSE)</f>
        <v>#REF!</v>
      </c>
      <c r="AN384" s="89" t="e">
        <f t="shared" ca="1" si="77"/>
        <v>#REF!</v>
      </c>
      <c r="AO384" s="89" t="e">
        <f t="shared" ca="1" si="78"/>
        <v>#REF!</v>
      </c>
      <c r="AP384" s="57" t="e">
        <f t="shared" ca="1" si="79"/>
        <v>#REF!</v>
      </c>
      <c r="AQ384" s="32" t="e">
        <f>VLOOKUP(U384,#REF!,3,FALSE)</f>
        <v>#REF!</v>
      </c>
      <c r="AR384" s="57" t="e">
        <f t="shared" ca="1" si="73"/>
        <v>#REF!</v>
      </c>
      <c r="AS384" s="6" t="e">
        <f>VLOOKUP(V384,#REF!,3)</f>
        <v>#REF!</v>
      </c>
      <c r="AT384" s="6" t="e">
        <f>VLOOKUP(U384,#REF!,2)</f>
        <v>#REF!</v>
      </c>
      <c r="AU384" s="6" t="e">
        <f>VLOOKUP(V384,#REF!,2)</f>
        <v>#REF!</v>
      </c>
      <c r="AV384" s="6" t="str">
        <f t="shared" si="75"/>
        <v/>
      </c>
      <c r="AW384" s="6" t="str">
        <f t="shared" si="76"/>
        <v/>
      </c>
      <c r="AX384" s="6" t="e">
        <f>VLOOKUP(U384,#REF!,4)</f>
        <v>#REF!</v>
      </c>
      <c r="AY384" s="6" t="e">
        <f>VLOOKUP(V384,#REF!,4)</f>
        <v>#REF!</v>
      </c>
    </row>
    <row r="385" spans="1:51" s="4" customFormat="1">
      <c r="A385" s="53" t="s">
        <v>19</v>
      </c>
      <c r="B385" s="14" t="s">
        <v>539</v>
      </c>
      <c r="C385" s="97">
        <v>1</v>
      </c>
      <c r="D385" s="97" t="s">
        <v>535</v>
      </c>
      <c r="E385" s="57"/>
      <c r="F385" s="57"/>
      <c r="G385" s="57"/>
      <c r="H385" s="57"/>
      <c r="I385" s="57"/>
      <c r="J385" s="57"/>
      <c r="K385" s="57"/>
      <c r="L385" s="57"/>
      <c r="M385" s="57" t="str">
        <f t="shared" si="65"/>
        <v/>
      </c>
      <c r="N385" s="71">
        <v>70</v>
      </c>
      <c r="O385" s="46" t="s">
        <v>115</v>
      </c>
      <c r="P385" s="57">
        <v>3959.35</v>
      </c>
      <c r="Q385" s="57">
        <v>35.160722</v>
      </c>
      <c r="R385" s="57">
        <v>-122.946619</v>
      </c>
      <c r="S385" s="66">
        <v>40866.892696759256</v>
      </c>
      <c r="T385" s="67">
        <f t="shared" si="66"/>
        <v>40866.892696759256</v>
      </c>
      <c r="U385" s="6" t="str">
        <f t="shared" si="67"/>
        <v>Nov-11</v>
      </c>
      <c r="V385" s="6" t="str">
        <f t="shared" si="68"/>
        <v>2011</v>
      </c>
      <c r="W385" s="10" t="s">
        <v>25</v>
      </c>
      <c r="X385" s="10" t="s">
        <v>32</v>
      </c>
      <c r="Y385" s="10" t="s">
        <v>54</v>
      </c>
      <c r="Z385" s="10" t="s">
        <v>72</v>
      </c>
      <c r="AA385" s="10" t="s">
        <v>90</v>
      </c>
      <c r="AB385" s="10" t="s">
        <v>91</v>
      </c>
      <c r="AC385" s="10" t="s">
        <v>115</v>
      </c>
      <c r="AD385" s="57" t="s">
        <v>414</v>
      </c>
      <c r="AE385" s="57" t="s">
        <v>218</v>
      </c>
      <c r="AF385" s="57" t="s">
        <v>42</v>
      </c>
      <c r="AG385" s="57">
        <v>323</v>
      </c>
      <c r="AH385" s="57">
        <v>4129479</v>
      </c>
      <c r="AI385" s="57" t="s">
        <v>211</v>
      </c>
      <c r="AJ385" s="57">
        <f t="shared" si="69"/>
        <v>0</v>
      </c>
      <c r="AK385" s="89">
        <f t="shared" si="70"/>
        <v>0.20670138888888889</v>
      </c>
      <c r="AL385" s="90" t="e">
        <f>VLOOKUP(AG385,#REF!,2,FALSE)</f>
        <v>#REF!</v>
      </c>
      <c r="AM385" s="90" t="e">
        <f>VLOOKUP(AG385,#REF!,3,FALSE)</f>
        <v>#REF!</v>
      </c>
      <c r="AN385" s="89" t="e">
        <f t="shared" ca="1" si="77"/>
        <v>#REF!</v>
      </c>
      <c r="AO385" s="89" t="e">
        <f t="shared" ca="1" si="78"/>
        <v>#REF!</v>
      </c>
      <c r="AP385" s="57" t="e">
        <f t="shared" ca="1" si="79"/>
        <v>#REF!</v>
      </c>
      <c r="AQ385" s="32" t="e">
        <f>VLOOKUP(U385,#REF!,3,FALSE)</f>
        <v>#REF!</v>
      </c>
      <c r="AR385" s="57" t="e">
        <f t="shared" ca="1" si="73"/>
        <v>#REF!</v>
      </c>
      <c r="AS385" s="6" t="e">
        <f>VLOOKUP(V385,#REF!,3)</f>
        <v>#REF!</v>
      </c>
      <c r="AT385" s="6" t="e">
        <f>VLOOKUP(U385,#REF!,2)</f>
        <v>#REF!</v>
      </c>
      <c r="AU385" s="6" t="e">
        <f>VLOOKUP(V385,#REF!,2)</f>
        <v>#REF!</v>
      </c>
      <c r="AV385" s="6" t="str">
        <f t="shared" si="75"/>
        <v/>
      </c>
      <c r="AW385" s="6" t="str">
        <f t="shared" si="76"/>
        <v/>
      </c>
      <c r="AX385" s="6" t="e">
        <f>VLOOKUP(U385,#REF!,4)</f>
        <v>#REF!</v>
      </c>
      <c r="AY385" s="6" t="e">
        <f>VLOOKUP(V385,#REF!,4)</f>
        <v>#REF!</v>
      </c>
    </row>
    <row r="386" spans="1:51" s="4" customFormat="1">
      <c r="A386" s="53" t="s">
        <v>151</v>
      </c>
      <c r="B386" s="14" t="s">
        <v>541</v>
      </c>
      <c r="C386" s="97">
        <v>5</v>
      </c>
      <c r="D386" s="107" t="s">
        <v>543</v>
      </c>
      <c r="E386" s="57"/>
      <c r="F386" s="57"/>
      <c r="G386" s="57"/>
      <c r="H386" s="57"/>
      <c r="I386" s="57"/>
      <c r="J386" s="57"/>
      <c r="K386" s="57"/>
      <c r="L386" s="57"/>
      <c r="M386" s="57" t="str">
        <f t="shared" ref="M386:M449" si="80">IF(L386&lt;&gt;"",SUMIFS(L:L,N:N,N386),"")</f>
        <v/>
      </c>
      <c r="N386" s="71">
        <v>70</v>
      </c>
      <c r="O386" s="46" t="s">
        <v>73</v>
      </c>
      <c r="P386" s="57">
        <v>3959.35</v>
      </c>
      <c r="Q386" s="57">
        <v>35.160722</v>
      </c>
      <c r="R386" s="57">
        <v>-122.946619</v>
      </c>
      <c r="S386" s="66">
        <v>40866.892696759256</v>
      </c>
      <c r="T386" s="67">
        <f t="shared" ref="T386:T449" si="81">S386</f>
        <v>40866.892696759256</v>
      </c>
      <c r="U386" s="6" t="str">
        <f t="shared" ref="U386:U449" si="82">TEXT(T386,"mmm-yy")</f>
        <v>Nov-11</v>
      </c>
      <c r="V386" s="6" t="str">
        <f t="shared" ref="V386:V449" si="83">TEXT(T386,"yyyy")</f>
        <v>2011</v>
      </c>
      <c r="W386" s="10" t="s">
        <v>25</v>
      </c>
      <c r="X386" s="10" t="s">
        <v>27</v>
      </c>
      <c r="Y386" s="10" t="s">
        <v>74</v>
      </c>
      <c r="Z386" s="10" t="s">
        <v>76</v>
      </c>
      <c r="AA386" s="10" t="s">
        <v>75</v>
      </c>
      <c r="AB386" s="10"/>
      <c r="AC386" s="10" t="s">
        <v>73</v>
      </c>
      <c r="AD386" s="57" t="s">
        <v>414</v>
      </c>
      <c r="AE386" s="57" t="s">
        <v>218</v>
      </c>
      <c r="AF386" s="57" t="s">
        <v>42</v>
      </c>
      <c r="AG386" s="57">
        <v>323</v>
      </c>
      <c r="AH386" s="57">
        <v>4129478</v>
      </c>
      <c r="AI386" s="57" t="s">
        <v>211</v>
      </c>
      <c r="AJ386" s="57">
        <f t="shared" ref="AJ386:AJ449" si="84">IF(M386="",0,1)</f>
        <v>0</v>
      </c>
      <c r="AK386" s="89">
        <f t="shared" ref="AK386:AK449" si="85">LEFT(AD386,8)*1</f>
        <v>0.20670138888888889</v>
      </c>
      <c r="AL386" s="90" t="e">
        <f>VLOOKUP(AG386,#REF!,2,FALSE)</f>
        <v>#REF!</v>
      </c>
      <c r="AM386" s="90" t="e">
        <f>VLOOKUP(AG386,#REF!,3,FALSE)</f>
        <v>#REF!</v>
      </c>
      <c r="AN386" s="89" t="e">
        <f t="shared" ca="1" si="77"/>
        <v>#REF!</v>
      </c>
      <c r="AO386" s="89" t="e">
        <f t="shared" ca="1" si="78"/>
        <v>#REF!</v>
      </c>
      <c r="AP386" s="57" t="e">
        <f t="shared" ca="1" si="79"/>
        <v>#REF!</v>
      </c>
      <c r="AQ386" s="32" t="e">
        <f>VLOOKUP(U386,#REF!,3,FALSE)</f>
        <v>#REF!</v>
      </c>
      <c r="AR386" s="57" t="e">
        <f t="shared" ref="AR386:AR449" ca="1" si="86">IF(AP386&lt;&gt;AP385,1,0)</f>
        <v>#REF!</v>
      </c>
      <c r="AS386" s="6" t="e">
        <f>VLOOKUP(V386,#REF!,3)</f>
        <v>#REF!</v>
      </c>
      <c r="AT386" s="6" t="e">
        <f>VLOOKUP(U386,#REF!,2)</f>
        <v>#REF!</v>
      </c>
      <c r="AU386" s="6" t="e">
        <f>VLOOKUP(V386,#REF!,2)</f>
        <v>#REF!</v>
      </c>
      <c r="AV386" s="6" t="str">
        <f t="shared" si="75"/>
        <v/>
      </c>
      <c r="AW386" s="6" t="str">
        <f t="shared" si="76"/>
        <v/>
      </c>
      <c r="AX386" s="6" t="e">
        <f>VLOOKUP(U386,#REF!,4)</f>
        <v>#REF!</v>
      </c>
      <c r="AY386" s="6" t="e">
        <f>VLOOKUP(V386,#REF!,4)</f>
        <v>#REF!</v>
      </c>
    </row>
    <row r="387" spans="1:51" s="4" customFormat="1">
      <c r="A387" s="54" t="s">
        <v>415</v>
      </c>
      <c r="B387" s="98"/>
      <c r="C387" s="99">
        <v>1</v>
      </c>
      <c r="D387" s="99"/>
      <c r="E387" s="68" t="s">
        <v>531</v>
      </c>
      <c r="F387" s="68" t="s">
        <v>534</v>
      </c>
      <c r="G387" s="68" t="s">
        <v>534</v>
      </c>
      <c r="H387" s="68">
        <v>0</v>
      </c>
      <c r="I387" s="68" t="s">
        <v>533</v>
      </c>
      <c r="J387" s="68" t="s">
        <v>534</v>
      </c>
      <c r="K387" s="68">
        <v>14</v>
      </c>
      <c r="L387" s="68">
        <v>7.026699739329853E-2</v>
      </c>
      <c r="M387" s="68">
        <f t="shared" si="80"/>
        <v>0.22094044525298917</v>
      </c>
      <c r="N387" s="68">
        <v>70</v>
      </c>
      <c r="O387" s="47" t="s">
        <v>77</v>
      </c>
      <c r="P387" s="68">
        <v>3959.35</v>
      </c>
      <c r="Q387" s="68">
        <v>35.160722</v>
      </c>
      <c r="R387" s="68">
        <v>-122.946619</v>
      </c>
      <c r="S387" s="69">
        <v>40866.892696759256</v>
      </c>
      <c r="T387" s="70">
        <f t="shared" si="81"/>
        <v>40866.892696759256</v>
      </c>
      <c r="U387" s="4" t="str">
        <f t="shared" si="82"/>
        <v>Nov-11</v>
      </c>
      <c r="V387" s="4" t="str">
        <f t="shared" si="83"/>
        <v>2011</v>
      </c>
      <c r="W387" s="12" t="s">
        <v>25</v>
      </c>
      <c r="X387" s="12" t="s">
        <v>65</v>
      </c>
      <c r="Y387" s="12" t="s">
        <v>64</v>
      </c>
      <c r="Z387" s="12" t="s">
        <v>79</v>
      </c>
      <c r="AA387" s="12" t="s">
        <v>78</v>
      </c>
      <c r="AB387" s="12" t="s">
        <v>77</v>
      </c>
      <c r="AC387" s="12"/>
      <c r="AD387" s="68" t="s">
        <v>414</v>
      </c>
      <c r="AE387" s="68" t="s">
        <v>218</v>
      </c>
      <c r="AF387" s="68" t="s">
        <v>42</v>
      </c>
      <c r="AG387" s="68">
        <v>323</v>
      </c>
      <c r="AH387" s="68">
        <v>4117890</v>
      </c>
      <c r="AI387" s="68" t="s">
        <v>211</v>
      </c>
      <c r="AJ387" s="68">
        <f t="shared" si="84"/>
        <v>1</v>
      </c>
      <c r="AK387" s="100">
        <f t="shared" si="85"/>
        <v>0.20670138888888889</v>
      </c>
      <c r="AL387" s="101" t="e">
        <f>VLOOKUP(AG387,#REF!,2,FALSE)</f>
        <v>#REF!</v>
      </c>
      <c r="AM387" s="101" t="e">
        <f>VLOOKUP(AG387,#REF!,3,FALSE)</f>
        <v>#REF!</v>
      </c>
      <c r="AN387" s="100" t="e">
        <f t="shared" ca="1" si="77"/>
        <v>#REF!</v>
      </c>
      <c r="AO387" s="100" t="e">
        <f t="shared" ca="1" si="78"/>
        <v>#REF!</v>
      </c>
      <c r="AP387" s="68" t="e">
        <f t="shared" ca="1" si="79"/>
        <v>#REF!</v>
      </c>
      <c r="AQ387" s="36" t="e">
        <f>VLOOKUP(U387,#REF!,3,FALSE)</f>
        <v>#REF!</v>
      </c>
      <c r="AR387" s="68" t="e">
        <f t="shared" ca="1" si="86"/>
        <v>#REF!</v>
      </c>
      <c r="AS387" s="6" t="e">
        <f>VLOOKUP(V387,#REF!,3)</f>
        <v>#REF!</v>
      </c>
      <c r="AT387" s="6" t="e">
        <f>VLOOKUP(U387,#REF!,2)</f>
        <v>#REF!</v>
      </c>
      <c r="AU387" s="6" t="e">
        <f>VLOOKUP(V387,#REF!,2)</f>
        <v>#REF!</v>
      </c>
      <c r="AV387" s="6" t="e">
        <f t="shared" ref="AV387:AV450" si="87">IF(M387&lt;&gt;"",M387/AT387,"")</f>
        <v>#REF!</v>
      </c>
      <c r="AW387" s="6" t="e">
        <f t="shared" ref="AW387:AW450" si="88">IF(M387&lt;&gt;"",M387/AU387,"")</f>
        <v>#REF!</v>
      </c>
      <c r="AX387" s="6" t="e">
        <f>VLOOKUP(U387,#REF!,4)</f>
        <v>#REF!</v>
      </c>
      <c r="AY387" s="6" t="e">
        <f>VLOOKUP(V387,#REF!,4)</f>
        <v>#REF!</v>
      </c>
    </row>
    <row r="388" spans="1:51" s="4" customFormat="1">
      <c r="A388" s="53" t="s">
        <v>19</v>
      </c>
      <c r="B388" s="14" t="s">
        <v>539</v>
      </c>
      <c r="C388" s="97">
        <v>1</v>
      </c>
      <c r="D388" s="97" t="s">
        <v>535</v>
      </c>
      <c r="E388" s="57"/>
      <c r="F388" s="57"/>
      <c r="G388" s="57"/>
      <c r="H388" s="57"/>
      <c r="I388" s="57"/>
      <c r="J388" s="57"/>
      <c r="K388" s="57"/>
      <c r="L388" s="57"/>
      <c r="M388" s="57" t="str">
        <f t="shared" si="80"/>
        <v/>
      </c>
      <c r="N388" s="71">
        <v>70</v>
      </c>
      <c r="O388" s="46" t="s">
        <v>84</v>
      </c>
      <c r="P388" s="57">
        <v>3959.35</v>
      </c>
      <c r="Q388" s="57">
        <v>35.160722</v>
      </c>
      <c r="R388" s="57">
        <v>-122.946619</v>
      </c>
      <c r="S388" s="66">
        <v>40866.892696759256</v>
      </c>
      <c r="T388" s="67">
        <f t="shared" si="81"/>
        <v>40866.892696759256</v>
      </c>
      <c r="U388" s="6" t="str">
        <f t="shared" si="82"/>
        <v>Nov-11</v>
      </c>
      <c r="V388" s="6" t="str">
        <f t="shared" si="83"/>
        <v>2011</v>
      </c>
      <c r="W388" s="10" t="s">
        <v>86</v>
      </c>
      <c r="X388" s="10" t="s">
        <v>88</v>
      </c>
      <c r="Y388" s="10" t="s">
        <v>85</v>
      </c>
      <c r="Z388" s="10" t="s">
        <v>87</v>
      </c>
      <c r="AA388" s="10" t="s">
        <v>84</v>
      </c>
      <c r="AB388" s="10"/>
      <c r="AC388" s="10"/>
      <c r="AD388" s="57" t="s">
        <v>412</v>
      </c>
      <c r="AE388" s="57" t="s">
        <v>218</v>
      </c>
      <c r="AF388" s="57" t="s">
        <v>42</v>
      </c>
      <c r="AG388" s="57">
        <v>323</v>
      </c>
      <c r="AH388" s="57">
        <v>4128796</v>
      </c>
      <c r="AI388" s="57" t="s">
        <v>211</v>
      </c>
      <c r="AJ388" s="57">
        <f t="shared" si="84"/>
        <v>0</v>
      </c>
      <c r="AK388" s="89">
        <f t="shared" si="85"/>
        <v>0.20673611111111112</v>
      </c>
      <c r="AL388" s="90" t="e">
        <f>VLOOKUP(AG388,#REF!,2,FALSE)</f>
        <v>#REF!</v>
      </c>
      <c r="AM388" s="90" t="e">
        <f>VLOOKUP(AG388,#REF!,3,FALSE)</f>
        <v>#REF!</v>
      </c>
      <c r="AN388" s="89" t="e">
        <f t="shared" ca="1" si="77"/>
        <v>#REF!</v>
      </c>
      <c r="AO388" s="89" t="e">
        <f t="shared" ca="1" si="78"/>
        <v>#REF!</v>
      </c>
      <c r="AP388" s="57" t="e">
        <f t="shared" ca="1" si="79"/>
        <v>#REF!</v>
      </c>
      <c r="AQ388" s="32" t="e">
        <f>VLOOKUP(U388,#REF!,3,FALSE)</f>
        <v>#REF!</v>
      </c>
      <c r="AR388" s="57" t="e">
        <f t="shared" ca="1" si="86"/>
        <v>#REF!</v>
      </c>
      <c r="AS388" s="6" t="e">
        <f>VLOOKUP(V388,#REF!,3)</f>
        <v>#REF!</v>
      </c>
      <c r="AT388" s="6" t="e">
        <f>VLOOKUP(U388,#REF!,2)</f>
        <v>#REF!</v>
      </c>
      <c r="AU388" s="6" t="e">
        <f>VLOOKUP(V388,#REF!,2)</f>
        <v>#REF!</v>
      </c>
      <c r="AV388" s="6" t="str">
        <f t="shared" si="87"/>
        <v/>
      </c>
      <c r="AW388" s="6" t="str">
        <f t="shared" si="88"/>
        <v/>
      </c>
      <c r="AX388" s="6" t="e">
        <f>VLOOKUP(U388,#REF!,4)</f>
        <v>#REF!</v>
      </c>
      <c r="AY388" s="6" t="e">
        <f>VLOOKUP(V388,#REF!,4)</f>
        <v>#REF!</v>
      </c>
    </row>
    <row r="389" spans="1:51" s="4" customFormat="1">
      <c r="A389" s="54" t="s">
        <v>413</v>
      </c>
      <c r="B389" s="98"/>
      <c r="C389" s="99">
        <v>1</v>
      </c>
      <c r="D389" s="99"/>
      <c r="E389" s="68" t="s">
        <v>531</v>
      </c>
      <c r="F389" s="68" t="s">
        <v>534</v>
      </c>
      <c r="G389" s="68" t="s">
        <v>534</v>
      </c>
      <c r="H389" s="68">
        <v>0</v>
      </c>
      <c r="I389" s="68" t="s">
        <v>533</v>
      </c>
      <c r="J389" s="68" t="s">
        <v>534</v>
      </c>
      <c r="K389" s="68">
        <v>14</v>
      </c>
      <c r="L389" s="68">
        <v>3.2208126648500743E-2</v>
      </c>
      <c r="M389" s="68">
        <f t="shared" si="80"/>
        <v>0.22094044525298917</v>
      </c>
      <c r="N389" s="68">
        <v>70</v>
      </c>
      <c r="O389" s="47" t="s">
        <v>77</v>
      </c>
      <c r="P389" s="68">
        <v>3959.35</v>
      </c>
      <c r="Q389" s="68">
        <v>35.160722</v>
      </c>
      <c r="R389" s="68">
        <v>-122.946619</v>
      </c>
      <c r="S389" s="69">
        <v>40866.892696759256</v>
      </c>
      <c r="T389" s="70">
        <f t="shared" si="81"/>
        <v>40866.892696759256</v>
      </c>
      <c r="U389" s="4" t="str">
        <f t="shared" si="82"/>
        <v>Nov-11</v>
      </c>
      <c r="V389" s="4" t="str">
        <f t="shared" si="83"/>
        <v>2011</v>
      </c>
      <c r="W389" s="12" t="s">
        <v>25</v>
      </c>
      <c r="X389" s="12" t="s">
        <v>65</v>
      </c>
      <c r="Y389" s="12" t="s">
        <v>64</v>
      </c>
      <c r="Z389" s="12" t="s">
        <v>79</v>
      </c>
      <c r="AA389" s="12" t="s">
        <v>78</v>
      </c>
      <c r="AB389" s="12" t="s">
        <v>77</v>
      </c>
      <c r="AC389" s="12"/>
      <c r="AD389" s="68" t="s">
        <v>412</v>
      </c>
      <c r="AE389" s="68" t="s">
        <v>218</v>
      </c>
      <c r="AF389" s="68" t="s">
        <v>42</v>
      </c>
      <c r="AG389" s="68">
        <v>323</v>
      </c>
      <c r="AH389" s="68">
        <v>4117892</v>
      </c>
      <c r="AI389" s="68" t="s">
        <v>211</v>
      </c>
      <c r="AJ389" s="68">
        <f t="shared" si="84"/>
        <v>1</v>
      </c>
      <c r="AK389" s="100">
        <f t="shared" si="85"/>
        <v>0.20673611111111112</v>
      </c>
      <c r="AL389" s="101" t="e">
        <f>VLOOKUP(AG389,#REF!,2,FALSE)</f>
        <v>#REF!</v>
      </c>
      <c r="AM389" s="101" t="e">
        <f>VLOOKUP(AG389,#REF!,3,FALSE)</f>
        <v>#REF!</v>
      </c>
      <c r="AN389" s="100" t="e">
        <f t="shared" ca="1" si="77"/>
        <v>#REF!</v>
      </c>
      <c r="AO389" s="100" t="e">
        <f t="shared" ca="1" si="78"/>
        <v>#REF!</v>
      </c>
      <c r="AP389" s="68" t="e">
        <f t="shared" ca="1" si="79"/>
        <v>#REF!</v>
      </c>
      <c r="AQ389" s="36" t="e">
        <f>VLOOKUP(U389,#REF!,3,FALSE)</f>
        <v>#REF!</v>
      </c>
      <c r="AR389" s="68" t="e">
        <f t="shared" ca="1" si="86"/>
        <v>#REF!</v>
      </c>
      <c r="AS389" s="6" t="e">
        <f>VLOOKUP(V389,#REF!,3)</f>
        <v>#REF!</v>
      </c>
      <c r="AT389" s="6" t="e">
        <f>VLOOKUP(U389,#REF!,2)</f>
        <v>#REF!</v>
      </c>
      <c r="AU389" s="6" t="e">
        <f>VLOOKUP(V389,#REF!,2)</f>
        <v>#REF!</v>
      </c>
      <c r="AV389" s="6" t="e">
        <f t="shared" si="87"/>
        <v>#REF!</v>
      </c>
      <c r="AW389" s="6" t="e">
        <f t="shared" si="88"/>
        <v>#REF!</v>
      </c>
      <c r="AX389" s="6" t="e">
        <f>VLOOKUP(U389,#REF!,4)</f>
        <v>#REF!</v>
      </c>
      <c r="AY389" s="6" t="e">
        <f>VLOOKUP(V389,#REF!,4)</f>
        <v>#REF!</v>
      </c>
    </row>
    <row r="390" spans="1:51" s="4" customFormat="1">
      <c r="A390" s="53" t="s">
        <v>410</v>
      </c>
      <c r="B390" s="14" t="s">
        <v>539</v>
      </c>
      <c r="C390" s="97">
        <v>999</v>
      </c>
      <c r="D390" s="97" t="s">
        <v>535</v>
      </c>
      <c r="E390" s="57"/>
      <c r="F390" s="57"/>
      <c r="G390" s="57"/>
      <c r="H390" s="57"/>
      <c r="I390" s="57"/>
      <c r="J390" s="57"/>
      <c r="K390" s="57"/>
      <c r="L390" s="57"/>
      <c r="M390" s="57" t="str">
        <f t="shared" si="80"/>
        <v/>
      </c>
      <c r="N390" s="71">
        <v>73</v>
      </c>
      <c r="O390" s="46" t="s">
        <v>34</v>
      </c>
      <c r="P390" s="57">
        <v>3961.51</v>
      </c>
      <c r="Q390" s="57">
        <v>35.160673000000003</v>
      </c>
      <c r="R390" s="57">
        <v>-122.95318399999999</v>
      </c>
      <c r="S390" s="66">
        <v>40866.943935185183</v>
      </c>
      <c r="T390" s="67">
        <f t="shared" si="81"/>
        <v>40866.943935185183</v>
      </c>
      <c r="U390" s="6" t="str">
        <f t="shared" si="82"/>
        <v>Nov-11</v>
      </c>
      <c r="V390" s="6" t="str">
        <f t="shared" si="83"/>
        <v>2011</v>
      </c>
      <c r="W390" s="10" t="s">
        <v>25</v>
      </c>
      <c r="X390" s="10" t="s">
        <v>33</v>
      </c>
      <c r="Y390" s="10" t="s">
        <v>35</v>
      </c>
      <c r="Z390" s="10" t="s">
        <v>38</v>
      </c>
      <c r="AA390" s="10" t="s">
        <v>36</v>
      </c>
      <c r="AB390" s="10" t="s">
        <v>37</v>
      </c>
      <c r="AC390" s="10" t="s">
        <v>34</v>
      </c>
      <c r="AD390" s="57" t="s">
        <v>409</v>
      </c>
      <c r="AE390" s="57" t="s">
        <v>217</v>
      </c>
      <c r="AF390" s="57" t="s">
        <v>42</v>
      </c>
      <c r="AG390" s="57">
        <v>323</v>
      </c>
      <c r="AH390" s="57">
        <v>3984615</v>
      </c>
      <c r="AI390" s="57" t="s">
        <v>211</v>
      </c>
      <c r="AJ390" s="57">
        <f t="shared" si="84"/>
        <v>0</v>
      </c>
      <c r="AK390" s="89">
        <f t="shared" si="85"/>
        <v>0.25843749999999999</v>
      </c>
      <c r="AL390" s="90" t="e">
        <f>VLOOKUP(AG390,#REF!,2,FALSE)</f>
        <v>#REF!</v>
      </c>
      <c r="AM390" s="90" t="e">
        <f>VLOOKUP(AG390,#REF!,3,FALSE)</f>
        <v>#REF!</v>
      </c>
      <c r="AN390" s="89" t="e">
        <f t="shared" ref="AN390:AN421" ca="1" si="89">VLOOKUP(AK390,INDIRECT("BibliTrans!$AH$"&amp;AL390&amp;":$AL$"&amp;AM390),1,TRUE)</f>
        <v>#REF!</v>
      </c>
      <c r="AO390" s="89" t="e">
        <f t="shared" ref="AO390:AO421" ca="1" si="90">VLOOKUP(AN390,INDIRECT("BibliTrans!$AH$"&amp;AL390&amp;":$AL$"&amp;AM390),2,FALSE)</f>
        <v>#REF!</v>
      </c>
      <c r="AP390" s="57" t="e">
        <f t="shared" ref="AP390:AP410" ca="1" si="91">IF(AND(AK390&gt;=AN390,AK390&lt;=AO390),VLOOKUP(AK390,INDIRECT("BibliTrans!$AH$"&amp;AL390&amp;":$AJ$"&amp;AM390),3,TRUE),#N/A)</f>
        <v>#REF!</v>
      </c>
      <c r="AQ390" s="32" t="e">
        <f>VLOOKUP(U390,#REF!,3,FALSE)</f>
        <v>#REF!</v>
      </c>
      <c r="AR390" s="57" t="e">
        <f t="shared" ca="1" si="86"/>
        <v>#REF!</v>
      </c>
      <c r="AS390" s="6" t="e">
        <f>VLOOKUP(V390,#REF!,3)</f>
        <v>#REF!</v>
      </c>
      <c r="AT390" s="6" t="e">
        <f>VLOOKUP(U390,#REF!,2)</f>
        <v>#REF!</v>
      </c>
      <c r="AU390" s="6" t="e">
        <f>VLOOKUP(V390,#REF!,2)</f>
        <v>#REF!</v>
      </c>
      <c r="AV390" s="6" t="str">
        <f t="shared" si="87"/>
        <v/>
      </c>
      <c r="AW390" s="6" t="str">
        <f t="shared" si="88"/>
        <v/>
      </c>
      <c r="AX390" s="6" t="e">
        <f>VLOOKUP(U390,#REF!,4)</f>
        <v>#REF!</v>
      </c>
      <c r="AY390" s="6" t="e">
        <f>VLOOKUP(V390,#REF!,4)</f>
        <v>#REF!</v>
      </c>
    </row>
    <row r="391" spans="1:51" s="4" customFormat="1">
      <c r="A391" s="53" t="s">
        <v>137</v>
      </c>
      <c r="B391" s="14" t="s">
        <v>539</v>
      </c>
      <c r="C391" s="97">
        <v>1</v>
      </c>
      <c r="D391" s="97" t="s">
        <v>535</v>
      </c>
      <c r="E391" s="57"/>
      <c r="F391" s="57"/>
      <c r="G391" s="57"/>
      <c r="H391" s="57"/>
      <c r="I391" s="57"/>
      <c r="J391" s="57"/>
      <c r="K391" s="57"/>
      <c r="L391" s="57"/>
      <c r="M391" s="57" t="str">
        <f t="shared" si="80"/>
        <v/>
      </c>
      <c r="N391" s="71">
        <v>73</v>
      </c>
      <c r="O391" s="46" t="s">
        <v>27</v>
      </c>
      <c r="P391" s="57">
        <v>3961.51</v>
      </c>
      <c r="Q391" s="57">
        <v>35.160673000000003</v>
      </c>
      <c r="R391" s="57">
        <v>-122.95318399999999</v>
      </c>
      <c r="S391" s="66">
        <v>40866.943935185183</v>
      </c>
      <c r="T391" s="67">
        <f t="shared" si="81"/>
        <v>40866.943935185183</v>
      </c>
      <c r="U391" s="6" t="str">
        <f t="shared" si="82"/>
        <v>Nov-11</v>
      </c>
      <c r="V391" s="6" t="str">
        <f t="shared" si="83"/>
        <v>2011</v>
      </c>
      <c r="W391" s="10" t="s">
        <v>25</v>
      </c>
      <c r="X391" s="10" t="s">
        <v>27</v>
      </c>
      <c r="Y391" s="10"/>
      <c r="Z391" s="10"/>
      <c r="AA391" s="10"/>
      <c r="AB391" s="10"/>
      <c r="AC391" s="10"/>
      <c r="AD391" s="57" t="s">
        <v>409</v>
      </c>
      <c r="AE391" s="57" t="s">
        <v>217</v>
      </c>
      <c r="AF391" s="57" t="s">
        <v>42</v>
      </c>
      <c r="AG391" s="57">
        <v>323</v>
      </c>
      <c r="AH391" s="57">
        <v>4128816</v>
      </c>
      <c r="AI391" s="57" t="s">
        <v>211</v>
      </c>
      <c r="AJ391" s="57">
        <f t="shared" si="84"/>
        <v>0</v>
      </c>
      <c r="AK391" s="89">
        <f t="shared" si="85"/>
        <v>0.25843749999999999</v>
      </c>
      <c r="AL391" s="90" t="e">
        <f>VLOOKUP(AG391,#REF!,2,FALSE)</f>
        <v>#REF!</v>
      </c>
      <c r="AM391" s="90" t="e">
        <f>VLOOKUP(AG391,#REF!,3,FALSE)</f>
        <v>#REF!</v>
      </c>
      <c r="AN391" s="89" t="e">
        <f t="shared" ca="1" si="89"/>
        <v>#REF!</v>
      </c>
      <c r="AO391" s="89" t="e">
        <f t="shared" ca="1" si="90"/>
        <v>#REF!</v>
      </c>
      <c r="AP391" s="57" t="e">
        <f t="shared" ca="1" si="91"/>
        <v>#REF!</v>
      </c>
      <c r="AQ391" s="32" t="e">
        <f>VLOOKUP(U391,#REF!,3,FALSE)</f>
        <v>#REF!</v>
      </c>
      <c r="AR391" s="57" t="e">
        <f t="shared" ca="1" si="86"/>
        <v>#REF!</v>
      </c>
      <c r="AS391" s="6" t="e">
        <f>VLOOKUP(V391,#REF!,3)</f>
        <v>#REF!</v>
      </c>
      <c r="AT391" s="6" t="e">
        <f>VLOOKUP(U391,#REF!,2)</f>
        <v>#REF!</v>
      </c>
      <c r="AU391" s="6" t="e">
        <f>VLOOKUP(V391,#REF!,2)</f>
        <v>#REF!</v>
      </c>
      <c r="AV391" s="6" t="str">
        <f t="shared" si="87"/>
        <v/>
      </c>
      <c r="AW391" s="6" t="str">
        <f t="shared" si="88"/>
        <v/>
      </c>
      <c r="AX391" s="6" t="e">
        <f>VLOOKUP(U391,#REF!,4)</f>
        <v>#REF!</v>
      </c>
      <c r="AY391" s="6" t="e">
        <f>VLOOKUP(V391,#REF!,4)</f>
        <v>#REF!</v>
      </c>
    </row>
    <row r="392" spans="1:51" s="4" customFormat="1">
      <c r="A392" s="53" t="s">
        <v>117</v>
      </c>
      <c r="B392" s="14" t="s">
        <v>541</v>
      </c>
      <c r="C392" s="97">
        <v>1</v>
      </c>
      <c r="D392" s="107" t="s">
        <v>543</v>
      </c>
      <c r="E392" s="57"/>
      <c r="F392" s="57"/>
      <c r="G392" s="57"/>
      <c r="H392" s="57"/>
      <c r="I392" s="57"/>
      <c r="J392" s="57"/>
      <c r="K392" s="57"/>
      <c r="L392" s="57"/>
      <c r="M392" s="57" t="str">
        <f t="shared" si="80"/>
        <v/>
      </c>
      <c r="N392" s="71">
        <v>73</v>
      </c>
      <c r="O392" s="46" t="s">
        <v>98</v>
      </c>
      <c r="P392" s="57">
        <v>3961.51</v>
      </c>
      <c r="Q392" s="57">
        <v>35.160673000000003</v>
      </c>
      <c r="R392" s="57">
        <v>-122.95318399999999</v>
      </c>
      <c r="S392" s="66">
        <v>40866.943935185183</v>
      </c>
      <c r="T392" s="67">
        <f t="shared" si="81"/>
        <v>40866.943935185183</v>
      </c>
      <c r="U392" s="6" t="str">
        <f t="shared" si="82"/>
        <v>Nov-11</v>
      </c>
      <c r="V392" s="6" t="str">
        <f t="shared" si="83"/>
        <v>2011</v>
      </c>
      <c r="W392" s="10" t="s">
        <v>25</v>
      </c>
      <c r="X392" s="10" t="s">
        <v>32</v>
      </c>
      <c r="Y392" s="10" t="s">
        <v>29</v>
      </c>
      <c r="Z392" s="10" t="s">
        <v>31</v>
      </c>
      <c r="AA392" s="10" t="s">
        <v>30</v>
      </c>
      <c r="AB392" s="10" t="s">
        <v>99</v>
      </c>
      <c r="AC392" s="10" t="s">
        <v>98</v>
      </c>
      <c r="AD392" s="57" t="s">
        <v>409</v>
      </c>
      <c r="AE392" s="57" t="s">
        <v>217</v>
      </c>
      <c r="AF392" s="57" t="s">
        <v>42</v>
      </c>
      <c r="AG392" s="57">
        <v>323</v>
      </c>
      <c r="AH392" s="57">
        <v>3984614</v>
      </c>
      <c r="AI392" s="57" t="s">
        <v>211</v>
      </c>
      <c r="AJ392" s="57">
        <f t="shared" si="84"/>
        <v>0</v>
      </c>
      <c r="AK392" s="89">
        <f t="shared" si="85"/>
        <v>0.25843749999999999</v>
      </c>
      <c r="AL392" s="90" t="e">
        <f>VLOOKUP(AG392,#REF!,2,FALSE)</f>
        <v>#REF!</v>
      </c>
      <c r="AM392" s="90" t="e">
        <f>VLOOKUP(AG392,#REF!,3,FALSE)</f>
        <v>#REF!</v>
      </c>
      <c r="AN392" s="89" t="e">
        <f t="shared" ca="1" si="89"/>
        <v>#REF!</v>
      </c>
      <c r="AO392" s="89" t="e">
        <f t="shared" ca="1" si="90"/>
        <v>#REF!</v>
      </c>
      <c r="AP392" s="57" t="e">
        <f t="shared" ca="1" si="91"/>
        <v>#REF!</v>
      </c>
      <c r="AQ392" s="32" t="e">
        <f>VLOOKUP(U392,#REF!,3,FALSE)</f>
        <v>#REF!</v>
      </c>
      <c r="AR392" s="57" t="e">
        <f t="shared" ca="1" si="86"/>
        <v>#REF!</v>
      </c>
      <c r="AS392" s="6" t="e">
        <f>VLOOKUP(V392,#REF!,3)</f>
        <v>#REF!</v>
      </c>
      <c r="AT392" s="6" t="e">
        <f>VLOOKUP(U392,#REF!,2)</f>
        <v>#REF!</v>
      </c>
      <c r="AU392" s="6" t="e">
        <f>VLOOKUP(V392,#REF!,2)</f>
        <v>#REF!</v>
      </c>
      <c r="AV392" s="6" t="str">
        <f t="shared" si="87"/>
        <v/>
      </c>
      <c r="AW392" s="6" t="str">
        <f t="shared" si="88"/>
        <v/>
      </c>
      <c r="AX392" s="6" t="e">
        <f>VLOOKUP(U392,#REF!,4)</f>
        <v>#REF!</v>
      </c>
      <c r="AY392" s="6" t="e">
        <f>VLOOKUP(V392,#REF!,4)</f>
        <v>#REF!</v>
      </c>
    </row>
    <row r="393" spans="1:51" s="4" customFormat="1">
      <c r="A393" s="53" t="s">
        <v>117</v>
      </c>
      <c r="B393" s="14" t="s">
        <v>541</v>
      </c>
      <c r="C393" s="97">
        <v>1</v>
      </c>
      <c r="D393" s="107" t="s">
        <v>543</v>
      </c>
      <c r="E393" s="57"/>
      <c r="F393" s="57"/>
      <c r="G393" s="57"/>
      <c r="H393" s="57"/>
      <c r="I393" s="57"/>
      <c r="J393" s="57"/>
      <c r="K393" s="57"/>
      <c r="L393" s="57"/>
      <c r="M393" s="57" t="str">
        <f t="shared" si="80"/>
        <v/>
      </c>
      <c r="N393" s="71">
        <v>73</v>
      </c>
      <c r="O393" s="46" t="s">
        <v>115</v>
      </c>
      <c r="P393" s="57">
        <v>3961.51</v>
      </c>
      <c r="Q393" s="57">
        <v>35.160673000000003</v>
      </c>
      <c r="R393" s="57">
        <v>-122.95318399999999</v>
      </c>
      <c r="S393" s="66">
        <v>40866.943935185183</v>
      </c>
      <c r="T393" s="67">
        <f t="shared" si="81"/>
        <v>40866.943935185183</v>
      </c>
      <c r="U393" s="6" t="str">
        <f t="shared" si="82"/>
        <v>Nov-11</v>
      </c>
      <c r="V393" s="6" t="str">
        <f t="shared" si="83"/>
        <v>2011</v>
      </c>
      <c r="W393" s="10" t="s">
        <v>25</v>
      </c>
      <c r="X393" s="10" t="s">
        <v>32</v>
      </c>
      <c r="Y393" s="10" t="s">
        <v>54</v>
      </c>
      <c r="Z393" s="10" t="s">
        <v>72</v>
      </c>
      <c r="AA393" s="10" t="s">
        <v>90</v>
      </c>
      <c r="AB393" s="10" t="s">
        <v>91</v>
      </c>
      <c r="AC393" s="10" t="s">
        <v>115</v>
      </c>
      <c r="AD393" s="57" t="s">
        <v>409</v>
      </c>
      <c r="AE393" s="57" t="s">
        <v>217</v>
      </c>
      <c r="AF393" s="57" t="s">
        <v>42</v>
      </c>
      <c r="AG393" s="57">
        <v>323</v>
      </c>
      <c r="AH393" s="57">
        <v>3984616</v>
      </c>
      <c r="AI393" s="57" t="s">
        <v>211</v>
      </c>
      <c r="AJ393" s="57">
        <f t="shared" si="84"/>
        <v>0</v>
      </c>
      <c r="AK393" s="89">
        <f t="shared" si="85"/>
        <v>0.25843749999999999</v>
      </c>
      <c r="AL393" s="90" t="e">
        <f>VLOOKUP(AG393,#REF!,2,FALSE)</f>
        <v>#REF!</v>
      </c>
      <c r="AM393" s="90" t="e">
        <f>VLOOKUP(AG393,#REF!,3,FALSE)</f>
        <v>#REF!</v>
      </c>
      <c r="AN393" s="89" t="e">
        <f t="shared" ca="1" si="89"/>
        <v>#REF!</v>
      </c>
      <c r="AO393" s="89" t="e">
        <f t="shared" ca="1" si="90"/>
        <v>#REF!</v>
      </c>
      <c r="AP393" s="57" t="e">
        <f t="shared" ca="1" si="91"/>
        <v>#REF!</v>
      </c>
      <c r="AQ393" s="32" t="e">
        <f>VLOOKUP(U393,#REF!,3,FALSE)</f>
        <v>#REF!</v>
      </c>
      <c r="AR393" s="57" t="e">
        <f t="shared" ca="1" si="86"/>
        <v>#REF!</v>
      </c>
      <c r="AS393" s="6" t="e">
        <f>VLOOKUP(V393,#REF!,3)</f>
        <v>#REF!</v>
      </c>
      <c r="AT393" s="6" t="e">
        <f>VLOOKUP(U393,#REF!,2)</f>
        <v>#REF!</v>
      </c>
      <c r="AU393" s="6" t="e">
        <f>VLOOKUP(V393,#REF!,2)</f>
        <v>#REF!</v>
      </c>
      <c r="AV393" s="6" t="str">
        <f t="shared" si="87"/>
        <v/>
      </c>
      <c r="AW393" s="6" t="str">
        <f t="shared" si="88"/>
        <v/>
      </c>
      <c r="AX393" s="6" t="e">
        <f>VLOOKUP(U393,#REF!,4)</f>
        <v>#REF!</v>
      </c>
      <c r="AY393" s="6" t="e">
        <f>VLOOKUP(V393,#REF!,4)</f>
        <v>#REF!</v>
      </c>
    </row>
    <row r="394" spans="1:51" s="4" customFormat="1">
      <c r="A394" s="54" t="s">
        <v>411</v>
      </c>
      <c r="B394" s="98"/>
      <c r="C394" s="99">
        <v>1</v>
      </c>
      <c r="D394" s="99"/>
      <c r="E394" s="68" t="s">
        <v>534</v>
      </c>
      <c r="F394" s="68" t="s">
        <v>534</v>
      </c>
      <c r="G394" s="68" t="s">
        <v>531</v>
      </c>
      <c r="H394" s="68">
        <v>0</v>
      </c>
      <c r="I394" s="68" t="s">
        <v>535</v>
      </c>
      <c r="J394" s="68" t="s">
        <v>534</v>
      </c>
      <c r="K394" s="68">
        <v>0</v>
      </c>
      <c r="L394" s="68">
        <v>0.25740006157024481</v>
      </c>
      <c r="M394" s="68">
        <f t="shared" si="80"/>
        <v>0.25740006157024481</v>
      </c>
      <c r="N394" s="68">
        <v>73</v>
      </c>
      <c r="O394" s="47" t="s">
        <v>77</v>
      </c>
      <c r="P394" s="68">
        <v>3961.51</v>
      </c>
      <c r="Q394" s="68">
        <v>35.160673000000003</v>
      </c>
      <c r="R394" s="68">
        <v>-122.95318399999999</v>
      </c>
      <c r="S394" s="69">
        <v>40866.943935185183</v>
      </c>
      <c r="T394" s="70">
        <f t="shared" si="81"/>
        <v>40866.943935185183</v>
      </c>
      <c r="U394" s="4" t="str">
        <f t="shared" si="82"/>
        <v>Nov-11</v>
      </c>
      <c r="V394" s="4" t="str">
        <f t="shared" si="83"/>
        <v>2011</v>
      </c>
      <c r="W394" s="12" t="s">
        <v>25</v>
      </c>
      <c r="X394" s="12" t="s">
        <v>65</v>
      </c>
      <c r="Y394" s="12" t="s">
        <v>64</v>
      </c>
      <c r="Z394" s="12" t="s">
        <v>79</v>
      </c>
      <c r="AA394" s="12" t="s">
        <v>78</v>
      </c>
      <c r="AB394" s="12" t="s">
        <v>77</v>
      </c>
      <c r="AC394" s="12"/>
      <c r="AD394" s="68" t="s">
        <v>409</v>
      </c>
      <c r="AE394" s="68" t="s">
        <v>217</v>
      </c>
      <c r="AF394" s="68" t="s">
        <v>42</v>
      </c>
      <c r="AG394" s="68">
        <v>323</v>
      </c>
      <c r="AH394" s="68">
        <v>4118918</v>
      </c>
      <c r="AI394" s="68" t="s">
        <v>211</v>
      </c>
      <c r="AJ394" s="68">
        <f t="shared" si="84"/>
        <v>1</v>
      </c>
      <c r="AK394" s="100">
        <f t="shared" si="85"/>
        <v>0.25843749999999999</v>
      </c>
      <c r="AL394" s="101" t="e">
        <f>VLOOKUP(AG394,#REF!,2,FALSE)</f>
        <v>#REF!</v>
      </c>
      <c r="AM394" s="101" t="e">
        <f>VLOOKUP(AG394,#REF!,3,FALSE)</f>
        <v>#REF!</v>
      </c>
      <c r="AN394" s="100" t="e">
        <f t="shared" ca="1" si="89"/>
        <v>#REF!</v>
      </c>
      <c r="AO394" s="100" t="e">
        <f t="shared" ca="1" si="90"/>
        <v>#REF!</v>
      </c>
      <c r="AP394" s="68" t="e">
        <f t="shared" ca="1" si="91"/>
        <v>#REF!</v>
      </c>
      <c r="AQ394" s="36" t="e">
        <f>VLOOKUP(U394,#REF!,3,FALSE)</f>
        <v>#REF!</v>
      </c>
      <c r="AR394" s="68" t="e">
        <f t="shared" ca="1" si="86"/>
        <v>#REF!</v>
      </c>
      <c r="AS394" s="6" t="e">
        <f>VLOOKUP(V394,#REF!,3)</f>
        <v>#REF!</v>
      </c>
      <c r="AT394" s="6" t="e">
        <f>VLOOKUP(U394,#REF!,2)</f>
        <v>#REF!</v>
      </c>
      <c r="AU394" s="6" t="e">
        <f>VLOOKUP(V394,#REF!,2)</f>
        <v>#REF!</v>
      </c>
      <c r="AV394" s="6" t="e">
        <f t="shared" si="87"/>
        <v>#REF!</v>
      </c>
      <c r="AW394" s="6" t="e">
        <f t="shared" si="88"/>
        <v>#REF!</v>
      </c>
      <c r="AX394" s="6" t="e">
        <f>VLOOKUP(U394,#REF!,4)</f>
        <v>#REF!</v>
      </c>
      <c r="AY394" s="6" t="e">
        <f>VLOOKUP(V394,#REF!,4)</f>
        <v>#REF!</v>
      </c>
    </row>
    <row r="395" spans="1:51" s="4" customFormat="1">
      <c r="A395" s="53" t="s">
        <v>19</v>
      </c>
      <c r="B395" s="14" t="s">
        <v>539</v>
      </c>
      <c r="C395" s="97">
        <v>1</v>
      </c>
      <c r="D395" s="97" t="s">
        <v>535</v>
      </c>
      <c r="E395" s="57"/>
      <c r="F395" s="57"/>
      <c r="G395" s="57"/>
      <c r="H395" s="57"/>
      <c r="I395" s="57"/>
      <c r="J395" s="57"/>
      <c r="K395" s="57"/>
      <c r="L395" s="57"/>
      <c r="M395" s="57" t="str">
        <f t="shared" si="80"/>
        <v/>
      </c>
      <c r="N395" s="71">
        <v>74</v>
      </c>
      <c r="O395" s="46" t="s">
        <v>55</v>
      </c>
      <c r="P395" s="57">
        <v>3959.39</v>
      </c>
      <c r="Q395" s="57">
        <v>35.161025000000002</v>
      </c>
      <c r="R395" s="57">
        <v>-122.953852</v>
      </c>
      <c r="S395" s="66">
        <v>40866.947118055556</v>
      </c>
      <c r="T395" s="67">
        <f t="shared" si="81"/>
        <v>40866.947118055556</v>
      </c>
      <c r="U395" s="6" t="str">
        <f t="shared" si="82"/>
        <v>Nov-11</v>
      </c>
      <c r="V395" s="6" t="str">
        <f t="shared" si="83"/>
        <v>2011</v>
      </c>
      <c r="W395" s="10" t="s">
        <v>25</v>
      </c>
      <c r="X395" s="10" t="s">
        <v>32</v>
      </c>
      <c r="Y395" s="10" t="s">
        <v>56</v>
      </c>
      <c r="Z395" s="10"/>
      <c r="AA395" s="10"/>
      <c r="AB395" s="10"/>
      <c r="AC395" s="10"/>
      <c r="AD395" s="57" t="s">
        <v>407</v>
      </c>
      <c r="AE395" s="57" t="s">
        <v>217</v>
      </c>
      <c r="AF395" s="57" t="s">
        <v>42</v>
      </c>
      <c r="AG395" s="57">
        <v>323</v>
      </c>
      <c r="AH395" s="57">
        <v>4129480</v>
      </c>
      <c r="AI395" s="57" t="s">
        <v>211</v>
      </c>
      <c r="AJ395" s="57">
        <f t="shared" si="84"/>
        <v>0</v>
      </c>
      <c r="AK395" s="89">
        <f t="shared" si="85"/>
        <v>0.26041666666666669</v>
      </c>
      <c r="AL395" s="90" t="e">
        <f>VLOOKUP(AG395,#REF!,2,FALSE)</f>
        <v>#REF!</v>
      </c>
      <c r="AM395" s="90" t="e">
        <f>VLOOKUP(AG395,#REF!,3,FALSE)</f>
        <v>#REF!</v>
      </c>
      <c r="AN395" s="89" t="e">
        <f t="shared" ca="1" si="89"/>
        <v>#REF!</v>
      </c>
      <c r="AO395" s="89" t="e">
        <f t="shared" ca="1" si="90"/>
        <v>#REF!</v>
      </c>
      <c r="AP395" s="57" t="e">
        <f t="shared" ca="1" si="91"/>
        <v>#REF!</v>
      </c>
      <c r="AQ395" s="32" t="e">
        <f>VLOOKUP(U395,#REF!,3,FALSE)</f>
        <v>#REF!</v>
      </c>
      <c r="AR395" s="57" t="e">
        <f t="shared" ca="1" si="86"/>
        <v>#REF!</v>
      </c>
      <c r="AS395" s="6" t="e">
        <f>VLOOKUP(V395,#REF!,3)</f>
        <v>#REF!</v>
      </c>
      <c r="AT395" s="6" t="e">
        <f>VLOOKUP(U395,#REF!,2)</f>
        <v>#REF!</v>
      </c>
      <c r="AU395" s="6" t="e">
        <f>VLOOKUP(V395,#REF!,2)</f>
        <v>#REF!</v>
      </c>
      <c r="AV395" s="6" t="str">
        <f t="shared" si="87"/>
        <v/>
      </c>
      <c r="AW395" s="6" t="str">
        <f t="shared" si="88"/>
        <v/>
      </c>
      <c r="AX395" s="6" t="e">
        <f>VLOOKUP(U395,#REF!,4)</f>
        <v>#REF!</v>
      </c>
      <c r="AY395" s="6" t="e">
        <f>VLOOKUP(V395,#REF!,4)</f>
        <v>#REF!</v>
      </c>
    </row>
    <row r="396" spans="1:51" s="4" customFormat="1" ht="15" customHeight="1">
      <c r="A396" s="53" t="s">
        <v>19</v>
      </c>
      <c r="B396" s="14" t="s">
        <v>539</v>
      </c>
      <c r="C396" s="97">
        <v>1</v>
      </c>
      <c r="D396" s="97" t="s">
        <v>535</v>
      </c>
      <c r="E396" s="57"/>
      <c r="F396" s="57"/>
      <c r="G396" s="57"/>
      <c r="H396" s="57"/>
      <c r="I396" s="57"/>
      <c r="J396" s="57"/>
      <c r="K396" s="57"/>
      <c r="L396" s="57"/>
      <c r="M396" s="57" t="str">
        <f t="shared" si="80"/>
        <v/>
      </c>
      <c r="N396" s="71">
        <v>74</v>
      </c>
      <c r="O396" s="46" t="s">
        <v>27</v>
      </c>
      <c r="P396" s="57">
        <v>3959.39</v>
      </c>
      <c r="Q396" s="57">
        <v>35.161025000000002</v>
      </c>
      <c r="R396" s="57">
        <v>-122.953852</v>
      </c>
      <c r="S396" s="66">
        <v>40866.947118055556</v>
      </c>
      <c r="T396" s="67">
        <f t="shared" si="81"/>
        <v>40866.947118055556</v>
      </c>
      <c r="U396" s="6" t="str">
        <f t="shared" si="82"/>
        <v>Nov-11</v>
      </c>
      <c r="V396" s="6" t="str">
        <f t="shared" si="83"/>
        <v>2011</v>
      </c>
      <c r="W396" s="10" t="s">
        <v>25</v>
      </c>
      <c r="X396" s="10" t="s">
        <v>27</v>
      </c>
      <c r="Y396" s="10"/>
      <c r="Z396" s="10"/>
      <c r="AA396" s="10"/>
      <c r="AB396" s="10"/>
      <c r="AC396" s="10"/>
      <c r="AD396" s="57" t="s">
        <v>407</v>
      </c>
      <c r="AE396" s="57" t="s">
        <v>217</v>
      </c>
      <c r="AF396" s="57" t="s">
        <v>42</v>
      </c>
      <c r="AG396" s="57">
        <v>323</v>
      </c>
      <c r="AH396" s="57">
        <v>4129481</v>
      </c>
      <c r="AI396" s="57" t="s">
        <v>211</v>
      </c>
      <c r="AJ396" s="57">
        <f t="shared" si="84"/>
        <v>0</v>
      </c>
      <c r="AK396" s="89">
        <f t="shared" si="85"/>
        <v>0.26041666666666669</v>
      </c>
      <c r="AL396" s="90" t="e">
        <f>VLOOKUP(AG396,#REF!,2,FALSE)</f>
        <v>#REF!</v>
      </c>
      <c r="AM396" s="90" t="e">
        <f>VLOOKUP(AG396,#REF!,3,FALSE)</f>
        <v>#REF!</v>
      </c>
      <c r="AN396" s="89" t="e">
        <f t="shared" ca="1" si="89"/>
        <v>#REF!</v>
      </c>
      <c r="AO396" s="89" t="e">
        <f t="shared" ca="1" si="90"/>
        <v>#REF!</v>
      </c>
      <c r="AP396" s="57" t="e">
        <f t="shared" ca="1" si="91"/>
        <v>#REF!</v>
      </c>
      <c r="AQ396" s="32" t="e">
        <f>VLOOKUP(U396,#REF!,3,FALSE)</f>
        <v>#REF!</v>
      </c>
      <c r="AR396" s="57" t="e">
        <f t="shared" ca="1" si="86"/>
        <v>#REF!</v>
      </c>
      <c r="AS396" s="6" t="e">
        <f>VLOOKUP(V396,#REF!,3)</f>
        <v>#REF!</v>
      </c>
      <c r="AT396" s="6" t="e">
        <f>VLOOKUP(U396,#REF!,2)</f>
        <v>#REF!</v>
      </c>
      <c r="AU396" s="6" t="e">
        <f>VLOOKUP(V396,#REF!,2)</f>
        <v>#REF!</v>
      </c>
      <c r="AV396" s="6" t="str">
        <f t="shared" si="87"/>
        <v/>
      </c>
      <c r="AW396" s="6" t="str">
        <f t="shared" si="88"/>
        <v/>
      </c>
      <c r="AX396" s="6" t="e">
        <f>VLOOKUP(U396,#REF!,4)</f>
        <v>#REF!</v>
      </c>
      <c r="AY396" s="6" t="e">
        <f>VLOOKUP(V396,#REF!,4)</f>
        <v>#REF!</v>
      </c>
    </row>
    <row r="397" spans="1:51" s="4" customFormat="1">
      <c r="A397" s="54" t="s">
        <v>408</v>
      </c>
      <c r="B397" s="98"/>
      <c r="C397" s="99">
        <v>1</v>
      </c>
      <c r="D397" s="99"/>
      <c r="E397" s="68" t="s">
        <v>534</v>
      </c>
      <c r="F397" s="68" t="s">
        <v>534</v>
      </c>
      <c r="G397" s="68" t="s">
        <v>534</v>
      </c>
      <c r="H397" s="68">
        <v>0</v>
      </c>
      <c r="I397" s="68" t="s">
        <v>533</v>
      </c>
      <c r="J397" s="68" t="s">
        <v>534</v>
      </c>
      <c r="K397" s="68">
        <v>15</v>
      </c>
      <c r="L397" s="68">
        <v>0.12444821265492927</v>
      </c>
      <c r="M397" s="68">
        <f t="shared" si="80"/>
        <v>0.23007304836936054</v>
      </c>
      <c r="N397" s="68">
        <v>74</v>
      </c>
      <c r="O397" s="47" t="s">
        <v>77</v>
      </c>
      <c r="P397" s="68">
        <v>3959.39</v>
      </c>
      <c r="Q397" s="68">
        <v>35.161025000000002</v>
      </c>
      <c r="R397" s="68">
        <v>-122.953852</v>
      </c>
      <c r="S397" s="69">
        <v>40866.947118055556</v>
      </c>
      <c r="T397" s="70">
        <f t="shared" si="81"/>
        <v>40866.947118055556</v>
      </c>
      <c r="U397" s="4" t="str">
        <f t="shared" si="82"/>
        <v>Nov-11</v>
      </c>
      <c r="V397" s="4" t="str">
        <f t="shared" si="83"/>
        <v>2011</v>
      </c>
      <c r="W397" s="12" t="s">
        <v>25</v>
      </c>
      <c r="X397" s="12" t="s">
        <v>65</v>
      </c>
      <c r="Y397" s="12" t="s">
        <v>64</v>
      </c>
      <c r="Z397" s="12" t="s">
        <v>79</v>
      </c>
      <c r="AA397" s="12" t="s">
        <v>78</v>
      </c>
      <c r="AB397" s="12" t="s">
        <v>77</v>
      </c>
      <c r="AC397" s="12"/>
      <c r="AD397" s="68" t="s">
        <v>407</v>
      </c>
      <c r="AE397" s="68" t="s">
        <v>217</v>
      </c>
      <c r="AF397" s="68" t="s">
        <v>42</v>
      </c>
      <c r="AG397" s="68">
        <v>323</v>
      </c>
      <c r="AH397" s="68">
        <v>4118928</v>
      </c>
      <c r="AI397" s="68" t="s">
        <v>211</v>
      </c>
      <c r="AJ397" s="68">
        <f t="shared" si="84"/>
        <v>1</v>
      </c>
      <c r="AK397" s="100">
        <f t="shared" si="85"/>
        <v>0.26041666666666669</v>
      </c>
      <c r="AL397" s="101" t="e">
        <f>VLOOKUP(AG397,#REF!,2,FALSE)</f>
        <v>#REF!</v>
      </c>
      <c r="AM397" s="101" t="e">
        <f>VLOOKUP(AG397,#REF!,3,FALSE)</f>
        <v>#REF!</v>
      </c>
      <c r="AN397" s="100" t="e">
        <f t="shared" ca="1" si="89"/>
        <v>#REF!</v>
      </c>
      <c r="AO397" s="100" t="e">
        <f t="shared" ca="1" si="90"/>
        <v>#REF!</v>
      </c>
      <c r="AP397" s="68" t="e">
        <f t="shared" ca="1" si="91"/>
        <v>#REF!</v>
      </c>
      <c r="AQ397" s="36" t="e">
        <f>VLOOKUP(U397,#REF!,3,FALSE)</f>
        <v>#REF!</v>
      </c>
      <c r="AR397" s="68" t="e">
        <f t="shared" ca="1" si="86"/>
        <v>#REF!</v>
      </c>
      <c r="AS397" s="6" t="e">
        <f>VLOOKUP(V397,#REF!,3)</f>
        <v>#REF!</v>
      </c>
      <c r="AT397" s="6" t="e">
        <f>VLOOKUP(U397,#REF!,2)</f>
        <v>#REF!</v>
      </c>
      <c r="AU397" s="6" t="e">
        <f>VLOOKUP(V397,#REF!,2)</f>
        <v>#REF!</v>
      </c>
      <c r="AV397" s="6" t="e">
        <f t="shared" si="87"/>
        <v>#REF!</v>
      </c>
      <c r="AW397" s="6" t="e">
        <f t="shared" si="88"/>
        <v>#REF!</v>
      </c>
      <c r="AX397" s="6" t="e">
        <f>VLOOKUP(U397,#REF!,4)</f>
        <v>#REF!</v>
      </c>
      <c r="AY397" s="6" t="e">
        <f>VLOOKUP(V397,#REF!,4)</f>
        <v>#REF!</v>
      </c>
    </row>
    <row r="398" spans="1:51" s="4" customFormat="1">
      <c r="A398" s="53" t="s">
        <v>19</v>
      </c>
      <c r="B398" s="14" t="s">
        <v>539</v>
      </c>
      <c r="C398" s="97">
        <v>1</v>
      </c>
      <c r="D398" s="97" t="s">
        <v>535</v>
      </c>
      <c r="E398" s="57"/>
      <c r="F398" s="57"/>
      <c r="G398" s="57"/>
      <c r="H398" s="57"/>
      <c r="I398" s="57"/>
      <c r="J398" s="57"/>
      <c r="K398" s="57"/>
      <c r="L398" s="57"/>
      <c r="M398" s="57" t="str">
        <f t="shared" si="80"/>
        <v/>
      </c>
      <c r="N398" s="71">
        <v>74</v>
      </c>
      <c r="O398" s="46" t="s">
        <v>73</v>
      </c>
      <c r="P398" s="57">
        <v>3959.15</v>
      </c>
      <c r="Q398" s="57">
        <v>35.161253000000002</v>
      </c>
      <c r="R398" s="57">
        <v>-122.954036</v>
      </c>
      <c r="S398" s="66">
        <v>40866.947800925926</v>
      </c>
      <c r="T398" s="67">
        <f t="shared" si="81"/>
        <v>40866.947800925926</v>
      </c>
      <c r="U398" s="6" t="str">
        <f t="shared" si="82"/>
        <v>Nov-11</v>
      </c>
      <c r="V398" s="6" t="str">
        <f t="shared" si="83"/>
        <v>2011</v>
      </c>
      <c r="W398" s="10" t="s">
        <v>25</v>
      </c>
      <c r="X398" s="10" t="s">
        <v>27</v>
      </c>
      <c r="Y398" s="10" t="s">
        <v>74</v>
      </c>
      <c r="Z398" s="10" t="s">
        <v>76</v>
      </c>
      <c r="AA398" s="10" t="s">
        <v>75</v>
      </c>
      <c r="AB398" s="10"/>
      <c r="AC398" s="10" t="s">
        <v>73</v>
      </c>
      <c r="AD398" s="57" t="s">
        <v>405</v>
      </c>
      <c r="AE398" s="57" t="s">
        <v>217</v>
      </c>
      <c r="AF398" s="57" t="s">
        <v>42</v>
      </c>
      <c r="AG398" s="57">
        <v>323</v>
      </c>
      <c r="AH398" s="57">
        <v>4128829</v>
      </c>
      <c r="AI398" s="57" t="s">
        <v>211</v>
      </c>
      <c r="AJ398" s="57">
        <f t="shared" si="84"/>
        <v>0</v>
      </c>
      <c r="AK398" s="89">
        <f t="shared" si="85"/>
        <v>0.26042824074074072</v>
      </c>
      <c r="AL398" s="90" t="e">
        <f>VLOOKUP(AG398,#REF!,2,FALSE)</f>
        <v>#REF!</v>
      </c>
      <c r="AM398" s="90" t="e">
        <f>VLOOKUP(AG398,#REF!,3,FALSE)</f>
        <v>#REF!</v>
      </c>
      <c r="AN398" s="89" t="e">
        <f t="shared" ca="1" si="89"/>
        <v>#REF!</v>
      </c>
      <c r="AO398" s="89" t="e">
        <f t="shared" ca="1" si="90"/>
        <v>#REF!</v>
      </c>
      <c r="AP398" s="57" t="e">
        <f t="shared" ca="1" si="91"/>
        <v>#REF!</v>
      </c>
      <c r="AQ398" s="32" t="e">
        <f>VLOOKUP(U398,#REF!,3,FALSE)</f>
        <v>#REF!</v>
      </c>
      <c r="AR398" s="57" t="e">
        <f t="shared" ca="1" si="86"/>
        <v>#REF!</v>
      </c>
      <c r="AS398" s="6" t="e">
        <f>VLOOKUP(V398,#REF!,3)</f>
        <v>#REF!</v>
      </c>
      <c r="AT398" s="6" t="e">
        <f>VLOOKUP(U398,#REF!,2)</f>
        <v>#REF!</v>
      </c>
      <c r="AU398" s="6" t="e">
        <f>VLOOKUP(V398,#REF!,2)</f>
        <v>#REF!</v>
      </c>
      <c r="AV398" s="6" t="str">
        <f t="shared" si="87"/>
        <v/>
      </c>
      <c r="AW398" s="6" t="str">
        <f t="shared" si="88"/>
        <v/>
      </c>
      <c r="AX398" s="6" t="e">
        <f>VLOOKUP(U398,#REF!,4)</f>
        <v>#REF!</v>
      </c>
      <c r="AY398" s="6" t="e">
        <f>VLOOKUP(V398,#REF!,4)</f>
        <v>#REF!</v>
      </c>
    </row>
    <row r="399" spans="1:51" s="4" customFormat="1">
      <c r="A399" s="53" t="s">
        <v>19</v>
      </c>
      <c r="B399" s="14" t="s">
        <v>539</v>
      </c>
      <c r="C399" s="97">
        <v>1</v>
      </c>
      <c r="D399" s="97" t="s">
        <v>535</v>
      </c>
      <c r="E399" s="57"/>
      <c r="F399" s="57"/>
      <c r="G399" s="57"/>
      <c r="H399" s="57"/>
      <c r="I399" s="57"/>
      <c r="J399" s="57"/>
      <c r="K399" s="57"/>
      <c r="L399" s="57"/>
      <c r="M399" s="57" t="str">
        <f t="shared" si="80"/>
        <v/>
      </c>
      <c r="N399" s="71">
        <v>74</v>
      </c>
      <c r="O399" s="46" t="s">
        <v>55</v>
      </c>
      <c r="P399" s="57">
        <v>3959.15</v>
      </c>
      <c r="Q399" s="57">
        <v>35.161253000000002</v>
      </c>
      <c r="R399" s="57">
        <v>-122.954036</v>
      </c>
      <c r="S399" s="66">
        <v>40866.947800925926</v>
      </c>
      <c r="T399" s="67">
        <f t="shared" si="81"/>
        <v>40866.947800925926</v>
      </c>
      <c r="U399" s="6" t="str">
        <f t="shared" si="82"/>
        <v>Nov-11</v>
      </c>
      <c r="V399" s="6" t="str">
        <f t="shared" si="83"/>
        <v>2011</v>
      </c>
      <c r="W399" s="10" t="s">
        <v>25</v>
      </c>
      <c r="X399" s="10" t="s">
        <v>32</v>
      </c>
      <c r="Y399" s="10" t="s">
        <v>56</v>
      </c>
      <c r="Z399" s="10"/>
      <c r="AA399" s="10"/>
      <c r="AB399" s="10"/>
      <c r="AC399" s="10"/>
      <c r="AD399" s="57" t="s">
        <v>405</v>
      </c>
      <c r="AE399" s="57" t="s">
        <v>217</v>
      </c>
      <c r="AF399" s="57" t="s">
        <v>42</v>
      </c>
      <c r="AG399" s="57">
        <v>323</v>
      </c>
      <c r="AH399" s="57">
        <v>4129482</v>
      </c>
      <c r="AI399" s="57" t="s">
        <v>211</v>
      </c>
      <c r="AJ399" s="57">
        <f t="shared" si="84"/>
        <v>0</v>
      </c>
      <c r="AK399" s="89">
        <f t="shared" si="85"/>
        <v>0.26042824074074072</v>
      </c>
      <c r="AL399" s="90" t="e">
        <f>VLOOKUP(AG399,#REF!,2,FALSE)</f>
        <v>#REF!</v>
      </c>
      <c r="AM399" s="90" t="e">
        <f>VLOOKUP(AG399,#REF!,3,FALSE)</f>
        <v>#REF!</v>
      </c>
      <c r="AN399" s="89" t="e">
        <f t="shared" ca="1" si="89"/>
        <v>#REF!</v>
      </c>
      <c r="AO399" s="89" t="e">
        <f t="shared" ca="1" si="90"/>
        <v>#REF!</v>
      </c>
      <c r="AP399" s="57" t="e">
        <f t="shared" ca="1" si="91"/>
        <v>#REF!</v>
      </c>
      <c r="AQ399" s="32" t="e">
        <f>VLOOKUP(U399,#REF!,3,FALSE)</f>
        <v>#REF!</v>
      </c>
      <c r="AR399" s="57" t="e">
        <f t="shared" ca="1" si="86"/>
        <v>#REF!</v>
      </c>
      <c r="AS399" s="6" t="e">
        <f>VLOOKUP(V399,#REF!,3)</f>
        <v>#REF!</v>
      </c>
      <c r="AT399" s="6" t="e">
        <f>VLOOKUP(U399,#REF!,2)</f>
        <v>#REF!</v>
      </c>
      <c r="AU399" s="6" t="e">
        <f>VLOOKUP(V399,#REF!,2)</f>
        <v>#REF!</v>
      </c>
      <c r="AV399" s="6" t="str">
        <f t="shared" si="87"/>
        <v/>
      </c>
      <c r="AW399" s="6" t="str">
        <f t="shared" si="88"/>
        <v/>
      </c>
      <c r="AX399" s="6" t="e">
        <f>VLOOKUP(U399,#REF!,4)</f>
        <v>#REF!</v>
      </c>
      <c r="AY399" s="6" t="e">
        <f>VLOOKUP(V399,#REF!,4)</f>
        <v>#REF!</v>
      </c>
    </row>
    <row r="400" spans="1:51" s="4" customFormat="1">
      <c r="A400" s="53" t="s">
        <v>102</v>
      </c>
      <c r="B400" s="14" t="s">
        <v>539</v>
      </c>
      <c r="C400" s="97">
        <v>1</v>
      </c>
      <c r="D400" s="97" t="s">
        <v>543</v>
      </c>
      <c r="E400" s="57"/>
      <c r="F400" s="57"/>
      <c r="G400" s="57"/>
      <c r="H400" s="57"/>
      <c r="I400" s="57"/>
      <c r="J400" s="57"/>
      <c r="K400" s="57"/>
      <c r="L400" s="57"/>
      <c r="M400" s="57" t="str">
        <f t="shared" si="80"/>
        <v/>
      </c>
      <c r="N400" s="71">
        <v>74</v>
      </c>
      <c r="O400" s="46" t="s">
        <v>27</v>
      </c>
      <c r="P400" s="57">
        <v>3959.15</v>
      </c>
      <c r="Q400" s="57">
        <v>35.161253000000002</v>
      </c>
      <c r="R400" s="57">
        <v>-122.954036</v>
      </c>
      <c r="S400" s="66">
        <v>40866.947800925926</v>
      </c>
      <c r="T400" s="67">
        <f t="shared" si="81"/>
        <v>40866.947800925926</v>
      </c>
      <c r="U400" s="6" t="str">
        <f t="shared" si="82"/>
        <v>Nov-11</v>
      </c>
      <c r="V400" s="6" t="str">
        <f t="shared" si="83"/>
        <v>2011</v>
      </c>
      <c r="W400" s="10" t="s">
        <v>25</v>
      </c>
      <c r="X400" s="10" t="s">
        <v>27</v>
      </c>
      <c r="Y400" s="10"/>
      <c r="Z400" s="10"/>
      <c r="AA400" s="10"/>
      <c r="AB400" s="10"/>
      <c r="AC400" s="10"/>
      <c r="AD400" s="57" t="s">
        <v>405</v>
      </c>
      <c r="AE400" s="57" t="s">
        <v>217</v>
      </c>
      <c r="AF400" s="57" t="s">
        <v>42</v>
      </c>
      <c r="AG400" s="57">
        <v>323</v>
      </c>
      <c r="AH400" s="57">
        <v>4128827</v>
      </c>
      <c r="AI400" s="57" t="s">
        <v>211</v>
      </c>
      <c r="AJ400" s="57">
        <f t="shared" si="84"/>
        <v>0</v>
      </c>
      <c r="AK400" s="89">
        <f t="shared" si="85"/>
        <v>0.26042824074074072</v>
      </c>
      <c r="AL400" s="90" t="e">
        <f>VLOOKUP(AG400,#REF!,2,FALSE)</f>
        <v>#REF!</v>
      </c>
      <c r="AM400" s="90" t="e">
        <f>VLOOKUP(AG400,#REF!,3,FALSE)</f>
        <v>#REF!</v>
      </c>
      <c r="AN400" s="89" t="e">
        <f t="shared" ca="1" si="89"/>
        <v>#REF!</v>
      </c>
      <c r="AO400" s="89" t="e">
        <f t="shared" ca="1" si="90"/>
        <v>#REF!</v>
      </c>
      <c r="AP400" s="57" t="e">
        <f t="shared" ca="1" si="91"/>
        <v>#REF!</v>
      </c>
      <c r="AQ400" s="32" t="e">
        <f>VLOOKUP(U400,#REF!,3,FALSE)</f>
        <v>#REF!</v>
      </c>
      <c r="AR400" s="57" t="e">
        <f t="shared" ca="1" si="86"/>
        <v>#REF!</v>
      </c>
      <c r="AS400" s="6" t="e">
        <f>VLOOKUP(V400,#REF!,3)</f>
        <v>#REF!</v>
      </c>
      <c r="AT400" s="6" t="e">
        <f>VLOOKUP(U400,#REF!,2)</f>
        <v>#REF!</v>
      </c>
      <c r="AU400" s="6" t="e">
        <f>VLOOKUP(V400,#REF!,2)</f>
        <v>#REF!</v>
      </c>
      <c r="AV400" s="6" t="str">
        <f t="shared" si="87"/>
        <v/>
      </c>
      <c r="AW400" s="6" t="str">
        <f t="shared" si="88"/>
        <v/>
      </c>
      <c r="AX400" s="6" t="e">
        <f>VLOOKUP(U400,#REF!,4)</f>
        <v>#REF!</v>
      </c>
      <c r="AY400" s="6" t="e">
        <f>VLOOKUP(V400,#REF!,4)</f>
        <v>#REF!</v>
      </c>
    </row>
    <row r="401" spans="1:151" s="4" customFormat="1">
      <c r="A401" s="53" t="s">
        <v>274</v>
      </c>
      <c r="B401" s="14" t="s">
        <v>541</v>
      </c>
      <c r="C401" s="97">
        <v>1</v>
      </c>
      <c r="D401" s="107" t="s">
        <v>543</v>
      </c>
      <c r="E401" s="57"/>
      <c r="F401" s="57"/>
      <c r="G401" s="57"/>
      <c r="H401" s="57"/>
      <c r="I401" s="57"/>
      <c r="J401" s="57"/>
      <c r="K401" s="57"/>
      <c r="L401" s="57"/>
      <c r="M401" s="57" t="str">
        <f t="shared" si="80"/>
        <v/>
      </c>
      <c r="N401" s="71">
        <v>74</v>
      </c>
      <c r="O401" s="46" t="s">
        <v>45</v>
      </c>
      <c r="P401" s="57">
        <v>3959.15</v>
      </c>
      <c r="Q401" s="57">
        <v>35.161253000000002</v>
      </c>
      <c r="R401" s="57">
        <v>-122.954036</v>
      </c>
      <c r="S401" s="66">
        <v>40866.947800925926</v>
      </c>
      <c r="T401" s="67">
        <f t="shared" si="81"/>
        <v>40866.947800925926</v>
      </c>
      <c r="U401" s="6" t="str">
        <f t="shared" si="82"/>
        <v>Nov-11</v>
      </c>
      <c r="V401" s="6" t="str">
        <f t="shared" si="83"/>
        <v>2011</v>
      </c>
      <c r="W401" s="10" t="s">
        <v>25</v>
      </c>
      <c r="X401" s="10" t="s">
        <v>27</v>
      </c>
      <c r="Y401" s="10" t="s">
        <v>22</v>
      </c>
      <c r="Z401" s="10" t="s">
        <v>44</v>
      </c>
      <c r="AA401" s="10" t="s">
        <v>43</v>
      </c>
      <c r="AB401" s="10" t="s">
        <v>46</v>
      </c>
      <c r="AC401" s="10" t="s">
        <v>45</v>
      </c>
      <c r="AD401" s="57" t="s">
        <v>405</v>
      </c>
      <c r="AE401" s="57" t="s">
        <v>217</v>
      </c>
      <c r="AF401" s="57" t="s">
        <v>42</v>
      </c>
      <c r="AG401" s="57">
        <v>323</v>
      </c>
      <c r="AH401" s="57">
        <v>4128825</v>
      </c>
      <c r="AI401" s="57" t="s">
        <v>211</v>
      </c>
      <c r="AJ401" s="57">
        <f t="shared" si="84"/>
        <v>0</v>
      </c>
      <c r="AK401" s="89">
        <f t="shared" si="85"/>
        <v>0.26042824074074072</v>
      </c>
      <c r="AL401" s="90" t="e">
        <f>VLOOKUP(AG401,#REF!,2,FALSE)</f>
        <v>#REF!</v>
      </c>
      <c r="AM401" s="90" t="e">
        <f>VLOOKUP(AG401,#REF!,3,FALSE)</f>
        <v>#REF!</v>
      </c>
      <c r="AN401" s="89" t="e">
        <f t="shared" ca="1" si="89"/>
        <v>#REF!</v>
      </c>
      <c r="AO401" s="89" t="e">
        <f t="shared" ca="1" si="90"/>
        <v>#REF!</v>
      </c>
      <c r="AP401" s="57" t="e">
        <f t="shared" ca="1" si="91"/>
        <v>#REF!</v>
      </c>
      <c r="AQ401" s="32" t="e">
        <f>VLOOKUP(U401,#REF!,3,FALSE)</f>
        <v>#REF!</v>
      </c>
      <c r="AR401" s="57" t="e">
        <f t="shared" ca="1" si="86"/>
        <v>#REF!</v>
      </c>
      <c r="AS401" s="6" t="e">
        <f>VLOOKUP(V401,#REF!,3)</f>
        <v>#REF!</v>
      </c>
      <c r="AT401" s="6" t="e">
        <f>VLOOKUP(U401,#REF!,2)</f>
        <v>#REF!</v>
      </c>
      <c r="AU401" s="6" t="e">
        <f>VLOOKUP(V401,#REF!,2)</f>
        <v>#REF!</v>
      </c>
      <c r="AV401" s="6" t="str">
        <f t="shared" si="87"/>
        <v/>
      </c>
      <c r="AW401" s="6" t="str">
        <f t="shared" si="88"/>
        <v/>
      </c>
      <c r="AX401" s="6" t="e">
        <f>VLOOKUP(U401,#REF!,4)</f>
        <v>#REF!</v>
      </c>
      <c r="AY401" s="6" t="e">
        <f>VLOOKUP(V401,#REF!,4)</f>
        <v>#REF!</v>
      </c>
    </row>
    <row r="402" spans="1:151" s="4" customFormat="1">
      <c r="A402" s="54" t="s">
        <v>406</v>
      </c>
      <c r="B402" s="98"/>
      <c r="C402" s="99">
        <v>1</v>
      </c>
      <c r="D402" s="99"/>
      <c r="E402" s="68" t="s">
        <v>534</v>
      </c>
      <c r="F402" s="68" t="s">
        <v>534</v>
      </c>
      <c r="G402" s="68" t="s">
        <v>534</v>
      </c>
      <c r="H402" s="68">
        <v>0</v>
      </c>
      <c r="I402" s="68" t="s">
        <v>533</v>
      </c>
      <c r="J402" s="68" t="s">
        <v>534</v>
      </c>
      <c r="K402" s="68">
        <v>15</v>
      </c>
      <c r="L402" s="68">
        <v>0.10562483571443128</v>
      </c>
      <c r="M402" s="68">
        <f t="shared" si="80"/>
        <v>0.23007304836936054</v>
      </c>
      <c r="N402" s="68">
        <v>74</v>
      </c>
      <c r="O402" s="47" t="s">
        <v>77</v>
      </c>
      <c r="P402" s="68">
        <v>3959.15</v>
      </c>
      <c r="Q402" s="68">
        <v>35.161253000000002</v>
      </c>
      <c r="R402" s="68">
        <v>-122.954036</v>
      </c>
      <c r="S402" s="69">
        <v>40866.947800925926</v>
      </c>
      <c r="T402" s="70">
        <f t="shared" si="81"/>
        <v>40866.947800925926</v>
      </c>
      <c r="U402" s="4" t="str">
        <f t="shared" si="82"/>
        <v>Nov-11</v>
      </c>
      <c r="V402" s="4" t="str">
        <f t="shared" si="83"/>
        <v>2011</v>
      </c>
      <c r="W402" s="12" t="s">
        <v>25</v>
      </c>
      <c r="X402" s="12" t="s">
        <v>65</v>
      </c>
      <c r="Y402" s="12" t="s">
        <v>64</v>
      </c>
      <c r="Z402" s="12" t="s">
        <v>79</v>
      </c>
      <c r="AA402" s="12" t="s">
        <v>78</v>
      </c>
      <c r="AB402" s="12" t="s">
        <v>77</v>
      </c>
      <c r="AC402" s="12"/>
      <c r="AD402" s="68" t="s">
        <v>405</v>
      </c>
      <c r="AE402" s="68" t="s">
        <v>217</v>
      </c>
      <c r="AF402" s="68" t="s">
        <v>42</v>
      </c>
      <c r="AG402" s="68">
        <v>323</v>
      </c>
      <c r="AH402" s="68">
        <v>4118931</v>
      </c>
      <c r="AI402" s="68" t="s">
        <v>211</v>
      </c>
      <c r="AJ402" s="68">
        <f t="shared" si="84"/>
        <v>1</v>
      </c>
      <c r="AK402" s="100">
        <f t="shared" si="85"/>
        <v>0.26042824074074072</v>
      </c>
      <c r="AL402" s="101" t="e">
        <f>VLOOKUP(AG402,#REF!,2,FALSE)</f>
        <v>#REF!</v>
      </c>
      <c r="AM402" s="101" t="e">
        <f>VLOOKUP(AG402,#REF!,3,FALSE)</f>
        <v>#REF!</v>
      </c>
      <c r="AN402" s="100" t="e">
        <f t="shared" ca="1" si="89"/>
        <v>#REF!</v>
      </c>
      <c r="AO402" s="100" t="e">
        <f t="shared" ca="1" si="90"/>
        <v>#REF!</v>
      </c>
      <c r="AP402" s="68" t="e">
        <f t="shared" ca="1" si="91"/>
        <v>#REF!</v>
      </c>
      <c r="AQ402" s="36" t="e">
        <f>VLOOKUP(U402,#REF!,3,FALSE)</f>
        <v>#REF!</v>
      </c>
      <c r="AR402" s="68" t="e">
        <f t="shared" ca="1" si="86"/>
        <v>#REF!</v>
      </c>
      <c r="AS402" s="6" t="e">
        <f>VLOOKUP(V402,#REF!,3)</f>
        <v>#REF!</v>
      </c>
      <c r="AT402" s="6" t="e">
        <f>VLOOKUP(U402,#REF!,2)</f>
        <v>#REF!</v>
      </c>
      <c r="AU402" s="6" t="e">
        <f>VLOOKUP(V402,#REF!,2)</f>
        <v>#REF!</v>
      </c>
      <c r="AV402" s="6" t="e">
        <f t="shared" si="87"/>
        <v>#REF!</v>
      </c>
      <c r="AW402" s="6" t="e">
        <f t="shared" si="88"/>
        <v>#REF!</v>
      </c>
      <c r="AX402" s="6" t="e">
        <f>VLOOKUP(U402,#REF!,4)</f>
        <v>#REF!</v>
      </c>
      <c r="AY402" s="6" t="e">
        <f>VLOOKUP(V402,#REF!,4)</f>
        <v>#REF!</v>
      </c>
    </row>
    <row r="403" spans="1:151" s="4" customFormat="1">
      <c r="A403" s="53" t="s">
        <v>150</v>
      </c>
      <c r="B403" s="14" t="s">
        <v>539</v>
      </c>
      <c r="C403" s="97">
        <v>5</v>
      </c>
      <c r="D403" s="97" t="s">
        <v>535</v>
      </c>
      <c r="E403" s="57"/>
      <c r="F403" s="57"/>
      <c r="G403" s="57"/>
      <c r="H403" s="57"/>
      <c r="I403" s="57"/>
      <c r="J403" s="57"/>
      <c r="K403" s="57"/>
      <c r="L403" s="57"/>
      <c r="M403" s="57" t="str">
        <f t="shared" si="80"/>
        <v/>
      </c>
      <c r="N403" s="71">
        <v>76</v>
      </c>
      <c r="O403" s="46" t="s">
        <v>55</v>
      </c>
      <c r="P403" s="57">
        <v>3959.11</v>
      </c>
      <c r="Q403" s="57">
        <v>35.161248999999998</v>
      </c>
      <c r="R403" s="57">
        <v>-122.95404000000001</v>
      </c>
      <c r="S403" s="66">
        <v>40866.947812500002</v>
      </c>
      <c r="T403" s="67">
        <f t="shared" si="81"/>
        <v>40866.947812500002</v>
      </c>
      <c r="U403" s="6" t="str">
        <f t="shared" si="82"/>
        <v>Nov-11</v>
      </c>
      <c r="V403" s="6" t="str">
        <f t="shared" si="83"/>
        <v>2011</v>
      </c>
      <c r="W403" s="10" t="s">
        <v>25</v>
      </c>
      <c r="X403" s="10" t="s">
        <v>32</v>
      </c>
      <c r="Y403" s="10" t="s">
        <v>56</v>
      </c>
      <c r="Z403" s="10"/>
      <c r="AA403" s="10"/>
      <c r="AB403" s="10"/>
      <c r="AC403" s="10"/>
      <c r="AD403" s="57" t="s">
        <v>403</v>
      </c>
      <c r="AE403" s="57" t="s">
        <v>217</v>
      </c>
      <c r="AF403" s="57" t="s">
        <v>42</v>
      </c>
      <c r="AG403" s="57">
        <v>323</v>
      </c>
      <c r="AH403" s="57">
        <v>4128840</v>
      </c>
      <c r="AI403" s="57" t="s">
        <v>211</v>
      </c>
      <c r="AJ403" s="57">
        <f t="shared" si="84"/>
        <v>0</v>
      </c>
      <c r="AK403" s="89">
        <f t="shared" si="85"/>
        <v>0.26074074074074077</v>
      </c>
      <c r="AL403" s="90" t="e">
        <f>VLOOKUP(AG403,#REF!,2,FALSE)</f>
        <v>#REF!</v>
      </c>
      <c r="AM403" s="90" t="e">
        <f>VLOOKUP(AG403,#REF!,3,FALSE)</f>
        <v>#REF!</v>
      </c>
      <c r="AN403" s="89" t="e">
        <f t="shared" ca="1" si="89"/>
        <v>#REF!</v>
      </c>
      <c r="AO403" s="89" t="e">
        <f t="shared" ca="1" si="90"/>
        <v>#REF!</v>
      </c>
      <c r="AP403" s="57" t="e">
        <f t="shared" ca="1" si="91"/>
        <v>#REF!</v>
      </c>
      <c r="AQ403" s="32" t="e">
        <f>VLOOKUP(U403,#REF!,3,FALSE)</f>
        <v>#REF!</v>
      </c>
      <c r="AR403" s="57" t="e">
        <f t="shared" ca="1" si="86"/>
        <v>#REF!</v>
      </c>
      <c r="AS403" s="6" t="e">
        <f>VLOOKUP(V403,#REF!,3)</f>
        <v>#REF!</v>
      </c>
      <c r="AT403" s="6" t="e">
        <f>VLOOKUP(U403,#REF!,2)</f>
        <v>#REF!</v>
      </c>
      <c r="AU403" s="6" t="e">
        <f>VLOOKUP(V403,#REF!,2)</f>
        <v>#REF!</v>
      </c>
      <c r="AV403" s="6" t="str">
        <f t="shared" si="87"/>
        <v/>
      </c>
      <c r="AW403" s="6" t="str">
        <f t="shared" si="88"/>
        <v/>
      </c>
      <c r="AX403" s="6" t="e">
        <f>VLOOKUP(U403,#REF!,4)</f>
        <v>#REF!</v>
      </c>
      <c r="AY403" s="6" t="e">
        <f>VLOOKUP(V403,#REF!,4)</f>
        <v>#REF!</v>
      </c>
    </row>
    <row r="404" spans="1:151" s="4" customFormat="1">
      <c r="A404" s="53" t="s">
        <v>309</v>
      </c>
      <c r="B404" s="14" t="s">
        <v>539</v>
      </c>
      <c r="C404" s="97">
        <v>7</v>
      </c>
      <c r="D404" s="97" t="s">
        <v>543</v>
      </c>
      <c r="E404" s="57"/>
      <c r="F404" s="57"/>
      <c r="G404" s="57"/>
      <c r="H404" s="57"/>
      <c r="I404" s="57"/>
      <c r="J404" s="57"/>
      <c r="K404" s="57"/>
      <c r="L404" s="57"/>
      <c r="M404" s="57" t="str">
        <f t="shared" si="80"/>
        <v/>
      </c>
      <c r="N404" s="71">
        <v>76</v>
      </c>
      <c r="O404" s="46" t="s">
        <v>27</v>
      </c>
      <c r="P404" s="57">
        <v>3959.11</v>
      </c>
      <c r="Q404" s="57">
        <v>35.161248999999998</v>
      </c>
      <c r="R404" s="57">
        <v>-122.95404000000001</v>
      </c>
      <c r="S404" s="66">
        <v>40866.947812500002</v>
      </c>
      <c r="T404" s="67">
        <f t="shared" si="81"/>
        <v>40866.947812500002</v>
      </c>
      <c r="U404" s="6" t="str">
        <f t="shared" si="82"/>
        <v>Nov-11</v>
      </c>
      <c r="V404" s="6" t="str">
        <f t="shared" si="83"/>
        <v>2011</v>
      </c>
      <c r="W404" s="10" t="s">
        <v>25</v>
      </c>
      <c r="X404" s="10" t="s">
        <v>27</v>
      </c>
      <c r="Y404" s="10"/>
      <c r="Z404" s="10"/>
      <c r="AA404" s="10"/>
      <c r="AB404" s="10"/>
      <c r="AC404" s="10"/>
      <c r="AD404" s="57" t="s">
        <v>403</v>
      </c>
      <c r="AE404" s="57" t="s">
        <v>217</v>
      </c>
      <c r="AF404" s="57" t="s">
        <v>42</v>
      </c>
      <c r="AG404" s="57">
        <v>323</v>
      </c>
      <c r="AH404" s="57">
        <v>4128842</v>
      </c>
      <c r="AI404" s="57" t="s">
        <v>211</v>
      </c>
      <c r="AJ404" s="57">
        <f t="shared" si="84"/>
        <v>0</v>
      </c>
      <c r="AK404" s="89">
        <f t="shared" si="85"/>
        <v>0.26074074074074077</v>
      </c>
      <c r="AL404" s="90" t="e">
        <f>VLOOKUP(AG404,#REF!,2,FALSE)</f>
        <v>#REF!</v>
      </c>
      <c r="AM404" s="90" t="e">
        <f>VLOOKUP(AG404,#REF!,3,FALSE)</f>
        <v>#REF!</v>
      </c>
      <c r="AN404" s="89" t="e">
        <f t="shared" ca="1" si="89"/>
        <v>#REF!</v>
      </c>
      <c r="AO404" s="89" t="e">
        <f t="shared" ca="1" si="90"/>
        <v>#REF!</v>
      </c>
      <c r="AP404" s="57" t="e">
        <f t="shared" ca="1" si="91"/>
        <v>#REF!</v>
      </c>
      <c r="AQ404" s="32" t="e">
        <f>VLOOKUP(U404,#REF!,3,FALSE)</f>
        <v>#REF!</v>
      </c>
      <c r="AR404" s="57" t="e">
        <f t="shared" ca="1" si="86"/>
        <v>#REF!</v>
      </c>
      <c r="AS404" s="6" t="e">
        <f>VLOOKUP(V404,#REF!,3)</f>
        <v>#REF!</v>
      </c>
      <c r="AT404" s="6" t="e">
        <f>VLOOKUP(U404,#REF!,2)</f>
        <v>#REF!</v>
      </c>
      <c r="AU404" s="6" t="e">
        <f>VLOOKUP(V404,#REF!,2)</f>
        <v>#REF!</v>
      </c>
      <c r="AV404" s="6" t="str">
        <f t="shared" si="87"/>
        <v/>
      </c>
      <c r="AW404" s="6" t="str">
        <f t="shared" si="88"/>
        <v/>
      </c>
      <c r="AX404" s="6" t="e">
        <f>VLOOKUP(U404,#REF!,4)</f>
        <v>#REF!</v>
      </c>
      <c r="AY404" s="6" t="e">
        <f>VLOOKUP(V404,#REF!,4)</f>
        <v>#REF!</v>
      </c>
    </row>
    <row r="405" spans="1:151" s="4" customFormat="1">
      <c r="A405" s="53" t="s">
        <v>235</v>
      </c>
      <c r="B405" s="14" t="s">
        <v>541</v>
      </c>
      <c r="C405" s="97">
        <v>4</v>
      </c>
      <c r="D405" s="107" t="s">
        <v>543</v>
      </c>
      <c r="E405" s="57"/>
      <c r="F405" s="57"/>
      <c r="G405" s="57"/>
      <c r="H405" s="57"/>
      <c r="I405" s="57"/>
      <c r="J405" s="57"/>
      <c r="K405" s="57"/>
      <c r="L405" s="57"/>
      <c r="M405" s="57" t="str">
        <f t="shared" si="80"/>
        <v/>
      </c>
      <c r="N405" s="71">
        <v>76</v>
      </c>
      <c r="O405" s="46" t="s">
        <v>73</v>
      </c>
      <c r="P405" s="57">
        <v>3959.11</v>
      </c>
      <c r="Q405" s="57">
        <v>35.161248999999998</v>
      </c>
      <c r="R405" s="57">
        <v>-122.95404000000001</v>
      </c>
      <c r="S405" s="66">
        <v>40866.947812500002</v>
      </c>
      <c r="T405" s="67">
        <f t="shared" si="81"/>
        <v>40866.947812500002</v>
      </c>
      <c r="U405" s="6" t="str">
        <f t="shared" si="82"/>
        <v>Nov-11</v>
      </c>
      <c r="V405" s="6" t="str">
        <f t="shared" si="83"/>
        <v>2011</v>
      </c>
      <c r="W405" s="10" t="s">
        <v>25</v>
      </c>
      <c r="X405" s="10" t="s">
        <v>27</v>
      </c>
      <c r="Y405" s="10" t="s">
        <v>74</v>
      </c>
      <c r="Z405" s="10" t="s">
        <v>76</v>
      </c>
      <c r="AA405" s="10" t="s">
        <v>75</v>
      </c>
      <c r="AB405" s="10"/>
      <c r="AC405" s="10" t="s">
        <v>73</v>
      </c>
      <c r="AD405" s="57" t="s">
        <v>403</v>
      </c>
      <c r="AE405" s="57" t="s">
        <v>217</v>
      </c>
      <c r="AF405" s="57" t="s">
        <v>42</v>
      </c>
      <c r="AG405" s="57">
        <v>323</v>
      </c>
      <c r="AH405" s="57">
        <v>4128843</v>
      </c>
      <c r="AI405" s="57" t="s">
        <v>211</v>
      </c>
      <c r="AJ405" s="57">
        <f t="shared" si="84"/>
        <v>0</v>
      </c>
      <c r="AK405" s="89">
        <f t="shared" si="85"/>
        <v>0.26074074074074077</v>
      </c>
      <c r="AL405" s="90" t="e">
        <f>VLOOKUP(AG405,#REF!,2,FALSE)</f>
        <v>#REF!</v>
      </c>
      <c r="AM405" s="90" t="e">
        <f>VLOOKUP(AG405,#REF!,3,FALSE)</f>
        <v>#REF!</v>
      </c>
      <c r="AN405" s="89" t="e">
        <f t="shared" ca="1" si="89"/>
        <v>#REF!</v>
      </c>
      <c r="AO405" s="89" t="e">
        <f t="shared" ca="1" si="90"/>
        <v>#REF!</v>
      </c>
      <c r="AP405" s="57" t="e">
        <f t="shared" ca="1" si="91"/>
        <v>#REF!</v>
      </c>
      <c r="AQ405" s="32" t="e">
        <f>VLOOKUP(U405,#REF!,3,FALSE)</f>
        <v>#REF!</v>
      </c>
      <c r="AR405" s="57" t="e">
        <f t="shared" ca="1" si="86"/>
        <v>#REF!</v>
      </c>
      <c r="AS405" s="6" t="e">
        <f>VLOOKUP(V405,#REF!,3)</f>
        <v>#REF!</v>
      </c>
      <c r="AT405" s="6" t="e">
        <f>VLOOKUP(U405,#REF!,2)</f>
        <v>#REF!</v>
      </c>
      <c r="AU405" s="6" t="e">
        <f>VLOOKUP(V405,#REF!,2)</f>
        <v>#REF!</v>
      </c>
      <c r="AV405" s="6" t="str">
        <f t="shared" si="87"/>
        <v/>
      </c>
      <c r="AW405" s="6" t="str">
        <f t="shared" si="88"/>
        <v/>
      </c>
      <c r="AX405" s="6" t="e">
        <f>VLOOKUP(U405,#REF!,4)</f>
        <v>#REF!</v>
      </c>
      <c r="AY405" s="6" t="e">
        <f>VLOOKUP(V405,#REF!,4)</f>
        <v>#REF!</v>
      </c>
    </row>
    <row r="406" spans="1:151" s="4" customFormat="1">
      <c r="A406" s="54" t="s">
        <v>404</v>
      </c>
      <c r="B406" s="98"/>
      <c r="C406" s="99">
        <v>1</v>
      </c>
      <c r="D406" s="99"/>
      <c r="E406" s="68" t="s">
        <v>534</v>
      </c>
      <c r="F406" s="68" t="s">
        <v>534</v>
      </c>
      <c r="G406" s="68" t="s">
        <v>534</v>
      </c>
      <c r="H406" s="68">
        <v>0</v>
      </c>
      <c r="I406" s="68" t="s">
        <v>532</v>
      </c>
      <c r="J406" s="68" t="s">
        <v>531</v>
      </c>
      <c r="K406" s="68">
        <v>16</v>
      </c>
      <c r="L406" s="68">
        <v>0.35037813855894356</v>
      </c>
      <c r="M406" s="68">
        <f t="shared" si="80"/>
        <v>0.57019351820678121</v>
      </c>
      <c r="N406" s="68">
        <v>76</v>
      </c>
      <c r="O406" s="47" t="s">
        <v>77</v>
      </c>
      <c r="P406" s="68">
        <v>3959.11</v>
      </c>
      <c r="Q406" s="68">
        <v>35.161248999999998</v>
      </c>
      <c r="R406" s="68">
        <v>-122.95404000000001</v>
      </c>
      <c r="S406" s="69">
        <v>40866.947812500002</v>
      </c>
      <c r="T406" s="70">
        <f t="shared" si="81"/>
        <v>40866.947812500002</v>
      </c>
      <c r="U406" s="4" t="str">
        <f t="shared" si="82"/>
        <v>Nov-11</v>
      </c>
      <c r="V406" s="4" t="str">
        <f t="shared" si="83"/>
        <v>2011</v>
      </c>
      <c r="W406" s="12" t="s">
        <v>25</v>
      </c>
      <c r="X406" s="12" t="s">
        <v>65</v>
      </c>
      <c r="Y406" s="12" t="s">
        <v>64</v>
      </c>
      <c r="Z406" s="12" t="s">
        <v>79</v>
      </c>
      <c r="AA406" s="12" t="s">
        <v>78</v>
      </c>
      <c r="AB406" s="12" t="s">
        <v>77</v>
      </c>
      <c r="AC406" s="12"/>
      <c r="AD406" s="68" t="s">
        <v>403</v>
      </c>
      <c r="AE406" s="68" t="s">
        <v>217</v>
      </c>
      <c r="AF406" s="68" t="s">
        <v>42</v>
      </c>
      <c r="AG406" s="68">
        <v>323</v>
      </c>
      <c r="AH406" s="68">
        <v>4118936</v>
      </c>
      <c r="AI406" s="68" t="s">
        <v>211</v>
      </c>
      <c r="AJ406" s="68">
        <f t="shared" si="84"/>
        <v>1</v>
      </c>
      <c r="AK406" s="100">
        <f t="shared" si="85"/>
        <v>0.26074074074074077</v>
      </c>
      <c r="AL406" s="101" t="e">
        <f>VLOOKUP(AG406,#REF!,2,FALSE)</f>
        <v>#REF!</v>
      </c>
      <c r="AM406" s="101" t="e">
        <f>VLOOKUP(AG406,#REF!,3,FALSE)</f>
        <v>#REF!</v>
      </c>
      <c r="AN406" s="100" t="e">
        <f t="shared" ca="1" si="89"/>
        <v>#REF!</v>
      </c>
      <c r="AO406" s="100" t="e">
        <f t="shared" ca="1" si="90"/>
        <v>#REF!</v>
      </c>
      <c r="AP406" s="68" t="e">
        <f t="shared" ca="1" si="91"/>
        <v>#REF!</v>
      </c>
      <c r="AQ406" s="36" t="e">
        <f>VLOOKUP(U406,#REF!,3,FALSE)</f>
        <v>#REF!</v>
      </c>
      <c r="AR406" s="68" t="e">
        <f t="shared" ca="1" si="86"/>
        <v>#REF!</v>
      </c>
      <c r="AS406" s="6" t="e">
        <f>VLOOKUP(V406,#REF!,3)</f>
        <v>#REF!</v>
      </c>
      <c r="AT406" s="6" t="e">
        <f>VLOOKUP(U406,#REF!,2)</f>
        <v>#REF!</v>
      </c>
      <c r="AU406" s="6" t="e">
        <f>VLOOKUP(V406,#REF!,2)</f>
        <v>#REF!</v>
      </c>
      <c r="AV406" s="6" t="e">
        <f t="shared" si="87"/>
        <v>#REF!</v>
      </c>
      <c r="AW406" s="6" t="e">
        <f t="shared" si="88"/>
        <v>#REF!</v>
      </c>
      <c r="AX406" s="6" t="e">
        <f>VLOOKUP(U406,#REF!,4)</f>
        <v>#REF!</v>
      </c>
      <c r="AY406" s="6" t="e">
        <f>VLOOKUP(V406,#REF!,4)</f>
        <v>#REF!</v>
      </c>
    </row>
    <row r="407" spans="1:151" s="4" customFormat="1">
      <c r="A407" s="53" t="s">
        <v>19</v>
      </c>
      <c r="B407" s="14" t="s">
        <v>539</v>
      </c>
      <c r="C407" s="97">
        <v>1</v>
      </c>
      <c r="D407" s="97" t="s">
        <v>535</v>
      </c>
      <c r="E407" s="57"/>
      <c r="F407" s="57"/>
      <c r="G407" s="57"/>
      <c r="H407" s="57"/>
      <c r="I407" s="57"/>
      <c r="J407" s="57"/>
      <c r="K407" s="57"/>
      <c r="L407" s="57"/>
      <c r="M407" s="57" t="str">
        <f t="shared" si="80"/>
        <v/>
      </c>
      <c r="N407" s="71">
        <v>76</v>
      </c>
      <c r="O407" s="46" t="s">
        <v>60</v>
      </c>
      <c r="P407" s="57">
        <v>3958.7</v>
      </c>
      <c r="Q407" s="57">
        <v>35.161203</v>
      </c>
      <c r="R407" s="57">
        <v>-122.95409100000001</v>
      </c>
      <c r="S407" s="66">
        <v>40866.948125000003</v>
      </c>
      <c r="T407" s="67">
        <f t="shared" si="81"/>
        <v>40866.948125000003</v>
      </c>
      <c r="U407" s="6" t="str">
        <f t="shared" si="82"/>
        <v>Nov-11</v>
      </c>
      <c r="V407" s="6" t="str">
        <f t="shared" si="83"/>
        <v>2011</v>
      </c>
      <c r="W407" s="10" t="s">
        <v>25</v>
      </c>
      <c r="X407" s="10" t="s">
        <v>32</v>
      </c>
      <c r="Y407" s="10" t="s">
        <v>54</v>
      </c>
      <c r="Z407" s="10" t="s">
        <v>63</v>
      </c>
      <c r="AA407" s="10" t="s">
        <v>61</v>
      </c>
      <c r="AB407" s="10" t="s">
        <v>62</v>
      </c>
      <c r="AC407" s="10" t="s">
        <v>60</v>
      </c>
      <c r="AD407" s="57" t="s">
        <v>401</v>
      </c>
      <c r="AE407" s="57" t="s">
        <v>217</v>
      </c>
      <c r="AF407" s="57" t="s">
        <v>42</v>
      </c>
      <c r="AG407" s="57">
        <v>323</v>
      </c>
      <c r="AH407" s="57">
        <v>3984772</v>
      </c>
      <c r="AI407" s="57" t="s">
        <v>211</v>
      </c>
      <c r="AJ407" s="57">
        <f t="shared" si="84"/>
        <v>0</v>
      </c>
      <c r="AK407" s="89">
        <f t="shared" si="85"/>
        <v>0.26076388888888891</v>
      </c>
      <c r="AL407" s="90" t="e">
        <f>VLOOKUP(AG407,#REF!,2,FALSE)</f>
        <v>#REF!</v>
      </c>
      <c r="AM407" s="90" t="e">
        <f>VLOOKUP(AG407,#REF!,3,FALSE)</f>
        <v>#REF!</v>
      </c>
      <c r="AN407" s="89" t="e">
        <f t="shared" ca="1" si="89"/>
        <v>#REF!</v>
      </c>
      <c r="AO407" s="89" t="e">
        <f t="shared" ca="1" si="90"/>
        <v>#REF!</v>
      </c>
      <c r="AP407" s="57" t="e">
        <f t="shared" ca="1" si="91"/>
        <v>#REF!</v>
      </c>
      <c r="AQ407" s="32" t="e">
        <f>VLOOKUP(U407,#REF!,3,FALSE)</f>
        <v>#REF!</v>
      </c>
      <c r="AR407" s="57" t="e">
        <f t="shared" ca="1" si="86"/>
        <v>#REF!</v>
      </c>
      <c r="AS407" s="6" t="e">
        <f>VLOOKUP(V407,#REF!,3)</f>
        <v>#REF!</v>
      </c>
      <c r="AT407" s="6" t="e">
        <f>VLOOKUP(U407,#REF!,2)</f>
        <v>#REF!</v>
      </c>
      <c r="AU407" s="6" t="e">
        <f>VLOOKUP(V407,#REF!,2)</f>
        <v>#REF!</v>
      </c>
      <c r="AV407" s="6" t="str">
        <f t="shared" si="87"/>
        <v/>
      </c>
      <c r="AW407" s="6" t="str">
        <f t="shared" si="88"/>
        <v/>
      </c>
      <c r="AX407" s="6" t="e">
        <f>VLOOKUP(U407,#REF!,4)</f>
        <v>#REF!</v>
      </c>
      <c r="AY407" s="6" t="e">
        <f>VLOOKUP(V407,#REF!,4)</f>
        <v>#REF!</v>
      </c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  <c r="DX407" s="33"/>
      <c r="DY407" s="33"/>
      <c r="DZ407" s="33"/>
      <c r="EA407" s="33"/>
      <c r="EB407" s="33"/>
      <c r="EC407" s="33"/>
      <c r="ED407" s="33"/>
      <c r="EE407" s="33"/>
      <c r="EF407" s="33"/>
      <c r="EG407" s="33"/>
      <c r="EH407" s="33"/>
      <c r="EI407" s="33"/>
      <c r="EJ407" s="33"/>
      <c r="EK407" s="33"/>
      <c r="EL407" s="33"/>
      <c r="EM407" s="33"/>
      <c r="EN407" s="33"/>
      <c r="EO407" s="33"/>
      <c r="EP407" s="33"/>
      <c r="EQ407" s="33"/>
      <c r="ER407" s="33"/>
      <c r="ES407" s="33"/>
      <c r="ET407" s="33"/>
      <c r="EU407" s="33"/>
    </row>
    <row r="408" spans="1:151" s="4" customFormat="1">
      <c r="A408" s="53" t="s">
        <v>19</v>
      </c>
      <c r="B408" s="14" t="s">
        <v>539</v>
      </c>
      <c r="C408" s="97">
        <v>1</v>
      </c>
      <c r="D408" s="97" t="s">
        <v>535</v>
      </c>
      <c r="E408" s="57"/>
      <c r="F408" s="57"/>
      <c r="G408" s="57"/>
      <c r="H408" s="57"/>
      <c r="I408" s="57"/>
      <c r="J408" s="57"/>
      <c r="K408" s="57"/>
      <c r="L408" s="57"/>
      <c r="M408" s="57" t="str">
        <f t="shared" si="80"/>
        <v/>
      </c>
      <c r="N408" s="71">
        <v>76</v>
      </c>
      <c r="O408" s="46" t="s">
        <v>47</v>
      </c>
      <c r="P408" s="57">
        <v>3958.7</v>
      </c>
      <c r="Q408" s="57">
        <v>35.161203</v>
      </c>
      <c r="R408" s="57">
        <v>-122.95409100000001</v>
      </c>
      <c r="S408" s="66">
        <v>40866.948125000003</v>
      </c>
      <c r="T408" s="67">
        <f t="shared" si="81"/>
        <v>40866.948125000003</v>
      </c>
      <c r="U408" s="6" t="str">
        <f t="shared" si="82"/>
        <v>Nov-11</v>
      </c>
      <c r="V408" s="6" t="str">
        <f t="shared" si="83"/>
        <v>2011</v>
      </c>
      <c r="W408" s="10" t="s">
        <v>25</v>
      </c>
      <c r="X408" s="10" t="s">
        <v>27</v>
      </c>
      <c r="Y408" s="10" t="s">
        <v>22</v>
      </c>
      <c r="Z408" s="10" t="s">
        <v>44</v>
      </c>
      <c r="AA408" s="10" t="s">
        <v>48</v>
      </c>
      <c r="AB408" s="10" t="s">
        <v>49</v>
      </c>
      <c r="AC408" s="46" t="s">
        <v>47</v>
      </c>
      <c r="AD408" s="57" t="s">
        <v>401</v>
      </c>
      <c r="AE408" s="57" t="s">
        <v>217</v>
      </c>
      <c r="AF408" s="57" t="s">
        <v>42</v>
      </c>
      <c r="AG408" s="57">
        <v>323</v>
      </c>
      <c r="AH408" s="57">
        <v>3984770</v>
      </c>
      <c r="AI408" s="57" t="s">
        <v>211</v>
      </c>
      <c r="AJ408" s="57">
        <f t="shared" si="84"/>
        <v>0</v>
      </c>
      <c r="AK408" s="89">
        <f t="shared" si="85"/>
        <v>0.26076388888888891</v>
      </c>
      <c r="AL408" s="90" t="e">
        <f>VLOOKUP(AG408,#REF!,2,FALSE)</f>
        <v>#REF!</v>
      </c>
      <c r="AM408" s="90" t="e">
        <f>VLOOKUP(AG408,#REF!,3,FALSE)</f>
        <v>#REF!</v>
      </c>
      <c r="AN408" s="89" t="e">
        <f t="shared" ca="1" si="89"/>
        <v>#REF!</v>
      </c>
      <c r="AO408" s="89" t="e">
        <f t="shared" ca="1" si="90"/>
        <v>#REF!</v>
      </c>
      <c r="AP408" s="57" t="e">
        <f t="shared" ca="1" si="91"/>
        <v>#REF!</v>
      </c>
      <c r="AQ408" s="32" t="e">
        <f>VLOOKUP(U408,#REF!,3,FALSE)</f>
        <v>#REF!</v>
      </c>
      <c r="AR408" s="57" t="e">
        <f t="shared" ca="1" si="86"/>
        <v>#REF!</v>
      </c>
      <c r="AS408" s="6" t="e">
        <f>VLOOKUP(V408,#REF!,3)</f>
        <v>#REF!</v>
      </c>
      <c r="AT408" s="6" t="e">
        <f>VLOOKUP(U408,#REF!,2)</f>
        <v>#REF!</v>
      </c>
      <c r="AU408" s="6" t="e">
        <f>VLOOKUP(V408,#REF!,2)</f>
        <v>#REF!</v>
      </c>
      <c r="AV408" s="6" t="str">
        <f t="shared" si="87"/>
        <v/>
      </c>
      <c r="AW408" s="6" t="str">
        <f t="shared" si="88"/>
        <v/>
      </c>
      <c r="AX408" s="6" t="e">
        <f>VLOOKUP(U408,#REF!,4)</f>
        <v>#REF!</v>
      </c>
      <c r="AY408" s="6" t="e">
        <f>VLOOKUP(V408,#REF!,4)</f>
        <v>#REF!</v>
      </c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  <c r="DX408" s="33"/>
      <c r="DY408" s="33"/>
      <c r="DZ408" s="33"/>
      <c r="EA408" s="33"/>
      <c r="EB408" s="33"/>
      <c r="EC408" s="33"/>
      <c r="ED408" s="33"/>
      <c r="EE408" s="33"/>
      <c r="EF408" s="33"/>
      <c r="EG408" s="33"/>
      <c r="EH408" s="33"/>
      <c r="EI408" s="33"/>
      <c r="EJ408" s="33"/>
      <c r="EK408" s="33"/>
      <c r="EL408" s="33"/>
      <c r="EM408" s="33"/>
      <c r="EN408" s="33"/>
      <c r="EO408" s="33"/>
      <c r="EP408" s="33"/>
      <c r="EQ408" s="33"/>
      <c r="ER408" s="33"/>
      <c r="ES408" s="33"/>
      <c r="ET408" s="33"/>
      <c r="EU408" s="33"/>
    </row>
    <row r="409" spans="1:151" s="4" customFormat="1">
      <c r="A409" s="53" t="s">
        <v>373</v>
      </c>
      <c r="B409" s="14" t="s">
        <v>539</v>
      </c>
      <c r="C409" s="97">
        <v>8</v>
      </c>
      <c r="D409" s="97" t="s">
        <v>535</v>
      </c>
      <c r="E409" s="57"/>
      <c r="F409" s="57"/>
      <c r="G409" s="57"/>
      <c r="H409" s="57"/>
      <c r="I409" s="57"/>
      <c r="J409" s="57"/>
      <c r="K409" s="57"/>
      <c r="L409" s="57"/>
      <c r="M409" s="57" t="str">
        <f t="shared" si="80"/>
        <v/>
      </c>
      <c r="N409" s="71">
        <v>76</v>
      </c>
      <c r="O409" s="46" t="s">
        <v>27</v>
      </c>
      <c r="P409" s="57">
        <v>3958.7</v>
      </c>
      <c r="Q409" s="57">
        <v>35.161203</v>
      </c>
      <c r="R409" s="57">
        <v>-122.95409100000001</v>
      </c>
      <c r="S409" s="66">
        <v>40866.948125000003</v>
      </c>
      <c r="T409" s="67">
        <f t="shared" si="81"/>
        <v>40866.948125000003</v>
      </c>
      <c r="U409" s="6" t="str">
        <f t="shared" si="82"/>
        <v>Nov-11</v>
      </c>
      <c r="V409" s="6" t="str">
        <f t="shared" si="83"/>
        <v>2011</v>
      </c>
      <c r="W409" s="10" t="s">
        <v>25</v>
      </c>
      <c r="X409" s="10" t="s">
        <v>27</v>
      </c>
      <c r="Y409" s="10"/>
      <c r="Z409" s="10"/>
      <c r="AA409" s="10"/>
      <c r="AB409" s="10"/>
      <c r="AC409" s="10"/>
      <c r="AD409" s="57" t="s">
        <v>401</v>
      </c>
      <c r="AE409" s="57" t="s">
        <v>217</v>
      </c>
      <c r="AF409" s="57" t="s">
        <v>42</v>
      </c>
      <c r="AG409" s="57">
        <v>323</v>
      </c>
      <c r="AH409" s="57">
        <v>4129483</v>
      </c>
      <c r="AI409" s="57" t="s">
        <v>211</v>
      </c>
      <c r="AJ409" s="57">
        <f t="shared" si="84"/>
        <v>0</v>
      </c>
      <c r="AK409" s="89">
        <f t="shared" si="85"/>
        <v>0.26076388888888891</v>
      </c>
      <c r="AL409" s="90" t="e">
        <f>VLOOKUP(AG409,#REF!,2,FALSE)</f>
        <v>#REF!</v>
      </c>
      <c r="AM409" s="90" t="e">
        <f>VLOOKUP(AG409,#REF!,3,FALSE)</f>
        <v>#REF!</v>
      </c>
      <c r="AN409" s="89" t="e">
        <f t="shared" ca="1" si="89"/>
        <v>#REF!</v>
      </c>
      <c r="AO409" s="89" t="e">
        <f t="shared" ca="1" si="90"/>
        <v>#REF!</v>
      </c>
      <c r="AP409" s="57" t="e">
        <f t="shared" ca="1" si="91"/>
        <v>#REF!</v>
      </c>
      <c r="AQ409" s="32" t="e">
        <f>VLOOKUP(U409,#REF!,3,FALSE)</f>
        <v>#REF!</v>
      </c>
      <c r="AR409" s="57" t="e">
        <f t="shared" ca="1" si="86"/>
        <v>#REF!</v>
      </c>
      <c r="AS409" s="6" t="e">
        <f>VLOOKUP(V409,#REF!,3)</f>
        <v>#REF!</v>
      </c>
      <c r="AT409" s="6" t="e">
        <f>VLOOKUP(U409,#REF!,2)</f>
        <v>#REF!</v>
      </c>
      <c r="AU409" s="6" t="e">
        <f>VLOOKUP(V409,#REF!,2)</f>
        <v>#REF!</v>
      </c>
      <c r="AV409" s="6" t="str">
        <f t="shared" si="87"/>
        <v/>
      </c>
      <c r="AW409" s="6" t="str">
        <f t="shared" si="88"/>
        <v/>
      </c>
      <c r="AX409" s="6" t="e">
        <f>VLOOKUP(U409,#REF!,4)</f>
        <v>#REF!</v>
      </c>
      <c r="AY409" s="6" t="e">
        <f>VLOOKUP(V409,#REF!,4)</f>
        <v>#REF!</v>
      </c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  <c r="EO409" s="34"/>
      <c r="EP409" s="34"/>
      <c r="EQ409" s="34"/>
      <c r="ER409" s="34"/>
      <c r="ES409" s="34"/>
      <c r="ET409" s="34"/>
      <c r="EU409" s="34"/>
    </row>
    <row r="410" spans="1:151" s="4" customFormat="1">
      <c r="A410" s="54" t="s">
        <v>402</v>
      </c>
      <c r="B410" s="98"/>
      <c r="C410" s="99">
        <v>1</v>
      </c>
      <c r="D410" s="99"/>
      <c r="E410" s="68" t="s">
        <v>534</v>
      </c>
      <c r="F410" s="68" t="s">
        <v>534</v>
      </c>
      <c r="G410" s="68" t="s">
        <v>534</v>
      </c>
      <c r="H410" s="68">
        <v>0</v>
      </c>
      <c r="I410" s="68" t="s">
        <v>532</v>
      </c>
      <c r="J410" s="68" t="s">
        <v>531</v>
      </c>
      <c r="K410" s="68">
        <v>16</v>
      </c>
      <c r="L410" s="68">
        <v>0.21981537964783759</v>
      </c>
      <c r="M410" s="68">
        <f t="shared" si="80"/>
        <v>0.57019351820678121</v>
      </c>
      <c r="N410" s="68">
        <v>76</v>
      </c>
      <c r="O410" s="47" t="s">
        <v>77</v>
      </c>
      <c r="P410" s="68">
        <v>3958.7</v>
      </c>
      <c r="Q410" s="68">
        <v>35.161203</v>
      </c>
      <c r="R410" s="68">
        <v>-122.95409100000001</v>
      </c>
      <c r="S410" s="69">
        <v>40866.948125000003</v>
      </c>
      <c r="T410" s="70">
        <f t="shared" si="81"/>
        <v>40866.948125000003</v>
      </c>
      <c r="U410" s="4" t="str">
        <f t="shared" si="82"/>
        <v>Nov-11</v>
      </c>
      <c r="V410" s="4" t="str">
        <f t="shared" si="83"/>
        <v>2011</v>
      </c>
      <c r="W410" s="12" t="s">
        <v>25</v>
      </c>
      <c r="X410" s="12" t="s">
        <v>65</v>
      </c>
      <c r="Y410" s="12" t="s">
        <v>64</v>
      </c>
      <c r="Z410" s="12" t="s">
        <v>79</v>
      </c>
      <c r="AA410" s="12" t="s">
        <v>78</v>
      </c>
      <c r="AB410" s="12" t="s">
        <v>77</v>
      </c>
      <c r="AC410" s="12"/>
      <c r="AD410" s="68" t="s">
        <v>401</v>
      </c>
      <c r="AE410" s="68" t="s">
        <v>217</v>
      </c>
      <c r="AF410" s="68" t="s">
        <v>42</v>
      </c>
      <c r="AG410" s="68">
        <v>323</v>
      </c>
      <c r="AH410" s="68">
        <v>4118938</v>
      </c>
      <c r="AI410" s="68" t="s">
        <v>211</v>
      </c>
      <c r="AJ410" s="68">
        <f t="shared" si="84"/>
        <v>1</v>
      </c>
      <c r="AK410" s="100">
        <f t="shared" si="85"/>
        <v>0.26076388888888891</v>
      </c>
      <c r="AL410" s="101" t="e">
        <f>VLOOKUP(AG410,#REF!,2,FALSE)</f>
        <v>#REF!</v>
      </c>
      <c r="AM410" s="101" t="e">
        <f>VLOOKUP(AG410,#REF!,3,FALSE)</f>
        <v>#REF!</v>
      </c>
      <c r="AN410" s="100" t="e">
        <f t="shared" ca="1" si="89"/>
        <v>#REF!</v>
      </c>
      <c r="AO410" s="100" t="e">
        <f t="shared" ca="1" si="90"/>
        <v>#REF!</v>
      </c>
      <c r="AP410" s="68" t="e">
        <f t="shared" ca="1" si="91"/>
        <v>#REF!</v>
      </c>
      <c r="AQ410" s="36" t="e">
        <f>VLOOKUP(U410,#REF!,3,FALSE)</f>
        <v>#REF!</v>
      </c>
      <c r="AR410" s="68" t="e">
        <f t="shared" ca="1" si="86"/>
        <v>#REF!</v>
      </c>
      <c r="AS410" s="6" t="e">
        <f>VLOOKUP(V410,#REF!,3)</f>
        <v>#REF!</v>
      </c>
      <c r="AT410" s="6" t="e">
        <f>VLOOKUP(U410,#REF!,2)</f>
        <v>#REF!</v>
      </c>
      <c r="AU410" s="6" t="e">
        <f>VLOOKUP(V410,#REF!,2)</f>
        <v>#REF!</v>
      </c>
      <c r="AV410" s="6" t="e">
        <f t="shared" si="87"/>
        <v>#REF!</v>
      </c>
      <c r="AW410" s="6" t="e">
        <f t="shared" si="88"/>
        <v>#REF!</v>
      </c>
      <c r="AX410" s="6" t="e">
        <f>VLOOKUP(U410,#REF!,4)</f>
        <v>#REF!</v>
      </c>
      <c r="AY410" s="6" t="e">
        <f>VLOOKUP(V410,#REF!,4)</f>
        <v>#REF!</v>
      </c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</row>
    <row r="411" spans="1:151" s="4" customFormat="1">
      <c r="A411" s="40" t="s">
        <v>575</v>
      </c>
      <c r="B411" s="31" t="s">
        <v>539</v>
      </c>
      <c r="C411" s="32">
        <v>2</v>
      </c>
      <c r="D411" s="32" t="s">
        <v>543</v>
      </c>
      <c r="E411" s="32"/>
      <c r="F411" s="32"/>
      <c r="G411" s="32"/>
      <c r="H411" s="32"/>
      <c r="I411" s="32"/>
      <c r="J411" s="32"/>
      <c r="K411" s="32"/>
      <c r="L411" s="32"/>
      <c r="M411" s="57" t="str">
        <f t="shared" si="80"/>
        <v/>
      </c>
      <c r="N411" s="32">
        <v>169</v>
      </c>
      <c r="O411" s="59" t="s">
        <v>27</v>
      </c>
      <c r="P411" s="32">
        <v>3973.74</v>
      </c>
      <c r="Q411" s="32">
        <v>35.092587000000002</v>
      </c>
      <c r="R411" s="32">
        <v>-123.089179</v>
      </c>
      <c r="S411" s="38">
        <v>40868.969641203701</v>
      </c>
      <c r="T411" s="74">
        <f t="shared" si="81"/>
        <v>40868.969641203701</v>
      </c>
      <c r="U411" s="6" t="str">
        <f t="shared" si="82"/>
        <v>Nov-11</v>
      </c>
      <c r="V411" s="6" t="str">
        <f t="shared" si="83"/>
        <v>2011</v>
      </c>
      <c r="W411" s="59" t="s">
        <v>25</v>
      </c>
      <c r="X411" s="59" t="s">
        <v>27</v>
      </c>
      <c r="Y411" s="59"/>
      <c r="Z411" s="59"/>
      <c r="AA411" s="59"/>
      <c r="AB411" s="59"/>
      <c r="AC411" s="59"/>
      <c r="AD411" s="32" t="s">
        <v>463</v>
      </c>
      <c r="AE411" s="32" t="s">
        <v>216</v>
      </c>
      <c r="AF411" s="32" t="s">
        <v>42</v>
      </c>
      <c r="AG411" s="32">
        <v>324</v>
      </c>
      <c r="AH411" s="32">
        <v>4128882</v>
      </c>
      <c r="AI411" s="32" t="s">
        <v>211</v>
      </c>
      <c r="AJ411" s="57">
        <f t="shared" si="84"/>
        <v>0</v>
      </c>
      <c r="AK411" s="89">
        <f t="shared" si="85"/>
        <v>0.14947916666666666</v>
      </c>
      <c r="AL411" s="90" t="e">
        <f>VLOOKUP(AG411,#REF!,2,FALSE)</f>
        <v>#REF!</v>
      </c>
      <c r="AM411" s="90" t="e">
        <f>VLOOKUP(AG411,#REF!,3,FALSE)</f>
        <v>#REF!</v>
      </c>
      <c r="AN411" s="89" t="e">
        <f t="shared" ca="1" si="89"/>
        <v>#REF!</v>
      </c>
      <c r="AO411" s="89" t="e">
        <f t="shared" ca="1" si="90"/>
        <v>#REF!</v>
      </c>
      <c r="AP411" s="57" t="s">
        <v>615</v>
      </c>
      <c r="AQ411" s="32" t="e">
        <f>VLOOKUP(U411,#REF!,3,FALSE)</f>
        <v>#REF!</v>
      </c>
      <c r="AR411" s="57" t="e">
        <f t="shared" ca="1" si="86"/>
        <v>#REF!</v>
      </c>
      <c r="AS411" s="6" t="e">
        <f>VLOOKUP(V411,#REF!,3)</f>
        <v>#REF!</v>
      </c>
      <c r="AT411" s="6" t="e">
        <f>VLOOKUP(U411,#REF!,2)</f>
        <v>#REF!</v>
      </c>
      <c r="AU411" s="6" t="e">
        <f>VLOOKUP(V411,#REF!,2)</f>
        <v>#REF!</v>
      </c>
      <c r="AV411" s="6" t="str">
        <f t="shared" si="87"/>
        <v/>
      </c>
      <c r="AW411" s="6" t="str">
        <f t="shared" si="88"/>
        <v/>
      </c>
      <c r="AX411" s="6" t="e">
        <f>VLOOKUP(U411,#REF!,4)</f>
        <v>#REF!</v>
      </c>
      <c r="AY411" s="6" t="e">
        <f>VLOOKUP(V411,#REF!,4)</f>
        <v>#REF!</v>
      </c>
    </row>
    <row r="412" spans="1:151" s="4" customFormat="1">
      <c r="A412" s="40" t="s">
        <v>19</v>
      </c>
      <c r="B412" s="31" t="s">
        <v>539</v>
      </c>
      <c r="C412" s="32">
        <v>1</v>
      </c>
      <c r="D412" s="32" t="s">
        <v>535</v>
      </c>
      <c r="E412" s="32"/>
      <c r="F412" s="32"/>
      <c r="G412" s="32"/>
      <c r="H412" s="32"/>
      <c r="I412" s="32"/>
      <c r="J412" s="32"/>
      <c r="K412" s="32"/>
      <c r="L412" s="32"/>
      <c r="M412" s="57" t="str">
        <f t="shared" si="80"/>
        <v/>
      </c>
      <c r="N412" s="32">
        <v>169</v>
      </c>
      <c r="O412" s="59" t="s">
        <v>50</v>
      </c>
      <c r="P412" s="32">
        <v>3973.74</v>
      </c>
      <c r="Q412" s="32">
        <v>35.092587000000002</v>
      </c>
      <c r="R412" s="32">
        <v>-123.089179</v>
      </c>
      <c r="S412" s="38">
        <v>40868.969641203701</v>
      </c>
      <c r="T412" s="74">
        <f t="shared" si="81"/>
        <v>40868.969641203701</v>
      </c>
      <c r="U412" s="6" t="str">
        <f t="shared" si="82"/>
        <v>Nov-11</v>
      </c>
      <c r="V412" s="6" t="str">
        <f t="shared" si="83"/>
        <v>2011</v>
      </c>
      <c r="W412" s="59" t="s">
        <v>25</v>
      </c>
      <c r="X412" s="59" t="s">
        <v>28</v>
      </c>
      <c r="Y412" s="59" t="s">
        <v>51</v>
      </c>
      <c r="Z412" s="59" t="s">
        <v>52</v>
      </c>
      <c r="AA412" s="59" t="s">
        <v>50</v>
      </c>
      <c r="AB412" s="59"/>
      <c r="AC412" s="59"/>
      <c r="AD412" s="32" t="s">
        <v>463</v>
      </c>
      <c r="AE412" s="32" t="s">
        <v>216</v>
      </c>
      <c r="AF412" s="32" t="s">
        <v>42</v>
      </c>
      <c r="AG412" s="32">
        <v>324</v>
      </c>
      <c r="AH412" s="32">
        <v>4128882</v>
      </c>
      <c r="AI412" s="32" t="s">
        <v>211</v>
      </c>
      <c r="AJ412" s="57">
        <f t="shared" si="84"/>
        <v>0</v>
      </c>
      <c r="AK412" s="89">
        <f t="shared" si="85"/>
        <v>0.14947916666666666</v>
      </c>
      <c r="AL412" s="90" t="e">
        <f>VLOOKUP(AG412,#REF!,2,FALSE)</f>
        <v>#REF!</v>
      </c>
      <c r="AM412" s="90" t="e">
        <f>VLOOKUP(AG412,#REF!,3,FALSE)</f>
        <v>#REF!</v>
      </c>
      <c r="AN412" s="89" t="e">
        <f t="shared" ca="1" si="89"/>
        <v>#REF!</v>
      </c>
      <c r="AO412" s="89" t="e">
        <f t="shared" ca="1" si="90"/>
        <v>#REF!</v>
      </c>
      <c r="AP412" s="57" t="s">
        <v>615</v>
      </c>
      <c r="AQ412" s="32" t="e">
        <f>VLOOKUP(U412,#REF!,3,FALSE)</f>
        <v>#REF!</v>
      </c>
      <c r="AR412" s="57">
        <f t="shared" si="86"/>
        <v>0</v>
      </c>
      <c r="AS412" s="6" t="e">
        <f>VLOOKUP(V412,#REF!,3)</f>
        <v>#REF!</v>
      </c>
      <c r="AT412" s="6" t="e">
        <f>VLOOKUP(U412,#REF!,2)</f>
        <v>#REF!</v>
      </c>
      <c r="AU412" s="6" t="e">
        <f>VLOOKUP(V412,#REF!,2)</f>
        <v>#REF!</v>
      </c>
      <c r="AV412" s="6" t="str">
        <f t="shared" si="87"/>
        <v/>
      </c>
      <c r="AW412" s="6" t="str">
        <f t="shared" si="88"/>
        <v/>
      </c>
      <c r="AX412" s="6" t="e">
        <f>VLOOKUP(U412,#REF!,4)</f>
        <v>#REF!</v>
      </c>
      <c r="AY412" s="6" t="e">
        <f>VLOOKUP(V412,#REF!,4)</f>
        <v>#REF!</v>
      </c>
    </row>
    <row r="413" spans="1:151" s="4" customFormat="1">
      <c r="A413" s="40" t="s">
        <v>123</v>
      </c>
      <c r="B413" s="31" t="s">
        <v>541</v>
      </c>
      <c r="C413" s="32">
        <v>2</v>
      </c>
      <c r="D413" s="107" t="s">
        <v>543</v>
      </c>
      <c r="E413" s="32"/>
      <c r="F413" s="32"/>
      <c r="G413" s="32"/>
      <c r="H413" s="32"/>
      <c r="I413" s="32"/>
      <c r="J413" s="32"/>
      <c r="K413" s="32"/>
      <c r="L413" s="32"/>
      <c r="M413" s="57" t="str">
        <f t="shared" si="80"/>
        <v/>
      </c>
      <c r="N413" s="32">
        <v>169</v>
      </c>
      <c r="O413" s="59" t="s">
        <v>73</v>
      </c>
      <c r="P413" s="32">
        <v>3973.74</v>
      </c>
      <c r="Q413" s="32">
        <v>35.092587000000002</v>
      </c>
      <c r="R413" s="32">
        <v>-123.089179</v>
      </c>
      <c r="S413" s="38">
        <v>40868.969641203701</v>
      </c>
      <c r="T413" s="74">
        <f t="shared" si="81"/>
        <v>40868.969641203701</v>
      </c>
      <c r="U413" s="6" t="str">
        <f t="shared" si="82"/>
        <v>Nov-11</v>
      </c>
      <c r="V413" s="6" t="str">
        <f t="shared" si="83"/>
        <v>2011</v>
      </c>
      <c r="W413" s="59" t="s">
        <v>25</v>
      </c>
      <c r="X413" s="59" t="s">
        <v>27</v>
      </c>
      <c r="Y413" s="59" t="s">
        <v>74</v>
      </c>
      <c r="Z413" s="59" t="s">
        <v>76</v>
      </c>
      <c r="AA413" s="59" t="s">
        <v>75</v>
      </c>
      <c r="AB413" s="59"/>
      <c r="AC413" s="59" t="s">
        <v>73</v>
      </c>
      <c r="AD413" s="32" t="s">
        <v>463</v>
      </c>
      <c r="AE413" s="32" t="s">
        <v>216</v>
      </c>
      <c r="AF413" s="32" t="s">
        <v>42</v>
      </c>
      <c r="AG413" s="32">
        <v>324</v>
      </c>
      <c r="AH413" s="32">
        <v>4128884</v>
      </c>
      <c r="AI413" s="32" t="s">
        <v>211</v>
      </c>
      <c r="AJ413" s="57">
        <f t="shared" si="84"/>
        <v>0</v>
      </c>
      <c r="AK413" s="89">
        <f t="shared" si="85"/>
        <v>0.14947916666666666</v>
      </c>
      <c r="AL413" s="90" t="e">
        <f>VLOOKUP(AG413,#REF!,2,FALSE)</f>
        <v>#REF!</v>
      </c>
      <c r="AM413" s="90" t="e">
        <f>VLOOKUP(AG413,#REF!,3,FALSE)</f>
        <v>#REF!</v>
      </c>
      <c r="AN413" s="89" t="e">
        <f t="shared" ca="1" si="89"/>
        <v>#REF!</v>
      </c>
      <c r="AO413" s="89" t="e">
        <f t="shared" ca="1" si="90"/>
        <v>#REF!</v>
      </c>
      <c r="AP413" s="57" t="s">
        <v>615</v>
      </c>
      <c r="AQ413" s="32" t="e">
        <f>VLOOKUP(U413,#REF!,3,FALSE)</f>
        <v>#REF!</v>
      </c>
      <c r="AR413" s="57">
        <f t="shared" si="86"/>
        <v>0</v>
      </c>
      <c r="AS413" s="6" t="e">
        <f>VLOOKUP(V413,#REF!,3)</f>
        <v>#REF!</v>
      </c>
      <c r="AT413" s="6" t="e">
        <f>VLOOKUP(U413,#REF!,2)</f>
        <v>#REF!</v>
      </c>
      <c r="AU413" s="6" t="e">
        <f>VLOOKUP(V413,#REF!,2)</f>
        <v>#REF!</v>
      </c>
      <c r="AV413" s="6" t="str">
        <f t="shared" si="87"/>
        <v/>
      </c>
      <c r="AW413" s="6" t="str">
        <f t="shared" si="88"/>
        <v/>
      </c>
      <c r="AX413" s="6" t="e">
        <f>VLOOKUP(U413,#REF!,4)</f>
        <v>#REF!</v>
      </c>
      <c r="AY413" s="6" t="e">
        <f>VLOOKUP(V413,#REF!,4)</f>
        <v>#REF!</v>
      </c>
      <c r="AZ413" s="45"/>
      <c r="BA413" s="45"/>
      <c r="BB413" s="45"/>
      <c r="BC413" s="45"/>
      <c r="BD413" s="45"/>
      <c r="BE413" s="45"/>
      <c r="BF413" s="45"/>
      <c r="BG413" s="45"/>
      <c r="BH413" s="45"/>
      <c r="BI413" s="45"/>
      <c r="BJ413" s="45"/>
      <c r="BK413" s="45"/>
      <c r="BL413" s="45"/>
      <c r="BM413" s="45"/>
      <c r="BN413" s="45"/>
      <c r="BO413" s="45"/>
      <c r="BP413" s="45"/>
      <c r="BQ413" s="45"/>
      <c r="BR413" s="45"/>
      <c r="BS413" s="45"/>
      <c r="BT413" s="45"/>
      <c r="BU413" s="45"/>
      <c r="BV413" s="45"/>
      <c r="BW413" s="45"/>
      <c r="BX413" s="45"/>
      <c r="BY413" s="45"/>
      <c r="BZ413" s="45"/>
      <c r="CA413" s="45"/>
      <c r="CB413" s="45"/>
      <c r="CC413" s="45"/>
      <c r="CD413" s="45"/>
      <c r="CE413" s="45"/>
      <c r="CF413" s="45"/>
      <c r="CG413" s="45"/>
      <c r="CH413" s="45"/>
      <c r="CI413" s="45"/>
      <c r="CJ413" s="45"/>
      <c r="CK413" s="45"/>
      <c r="CL413" s="45"/>
      <c r="CM413" s="45"/>
      <c r="CN413" s="45"/>
      <c r="CO413" s="45"/>
      <c r="CP413" s="45"/>
      <c r="CQ413" s="45"/>
      <c r="CR413" s="45"/>
      <c r="CS413" s="45"/>
      <c r="CT413" s="45"/>
      <c r="CU413" s="45"/>
      <c r="CV413" s="45"/>
      <c r="CW413" s="45"/>
      <c r="CX413" s="45"/>
      <c r="CY413" s="45"/>
      <c r="CZ413" s="45"/>
      <c r="DA413" s="45"/>
      <c r="DB413" s="45"/>
      <c r="DC413" s="45"/>
      <c r="DD413" s="45"/>
      <c r="DE413" s="45"/>
      <c r="DF413" s="45"/>
      <c r="DG413" s="45"/>
      <c r="DH413" s="45"/>
      <c r="DI413" s="45"/>
      <c r="DJ413" s="45"/>
      <c r="DK413" s="45"/>
      <c r="DL413" s="45"/>
      <c r="DM413" s="45"/>
      <c r="DN413" s="45"/>
      <c r="DO413" s="45"/>
      <c r="DP413" s="45"/>
      <c r="DQ413" s="45"/>
      <c r="DR413" s="45"/>
      <c r="DS413" s="45"/>
      <c r="DT413" s="45"/>
      <c r="DU413" s="45"/>
      <c r="DV413" s="45"/>
      <c r="DW413" s="45"/>
      <c r="DX413" s="45"/>
      <c r="DY413" s="45"/>
      <c r="DZ413" s="45"/>
      <c r="EA413" s="45"/>
      <c r="EB413" s="45"/>
      <c r="EC413" s="45"/>
      <c r="ED413" s="45"/>
      <c r="EE413" s="45"/>
      <c r="EF413" s="45"/>
      <c r="EG413" s="45"/>
      <c r="EH413" s="45"/>
      <c r="EI413" s="45"/>
      <c r="EJ413" s="45"/>
      <c r="EK413" s="45"/>
      <c r="EL413" s="45"/>
      <c r="EM413" s="45"/>
      <c r="EN413" s="45"/>
      <c r="EO413" s="45"/>
      <c r="EP413" s="45"/>
      <c r="EQ413" s="45"/>
      <c r="ER413" s="45"/>
      <c r="ES413" s="45"/>
      <c r="ET413" s="45"/>
      <c r="EU413" s="45"/>
    </row>
    <row r="414" spans="1:151" s="4" customFormat="1">
      <c r="A414" s="41" t="s">
        <v>464</v>
      </c>
      <c r="B414" s="35"/>
      <c r="C414" s="36">
        <v>1</v>
      </c>
      <c r="D414" s="36"/>
      <c r="E414" s="36" t="s">
        <v>534</v>
      </c>
      <c r="F414" s="36" t="s">
        <v>534</v>
      </c>
      <c r="G414" s="36" t="s">
        <v>531</v>
      </c>
      <c r="H414" s="36">
        <v>0</v>
      </c>
      <c r="I414" s="36" t="s">
        <v>533</v>
      </c>
      <c r="J414" s="36" t="s">
        <v>534</v>
      </c>
      <c r="K414" s="36">
        <v>0</v>
      </c>
      <c r="L414" s="68">
        <v>7.8960870889657184E-2</v>
      </c>
      <c r="M414" s="68">
        <f t="shared" si="80"/>
        <v>7.8960870889657184E-2</v>
      </c>
      <c r="N414" s="36">
        <v>169</v>
      </c>
      <c r="O414" s="60" t="s">
        <v>77</v>
      </c>
      <c r="P414" s="36">
        <v>3973.74</v>
      </c>
      <c r="Q414" s="36">
        <v>35.092587000000002</v>
      </c>
      <c r="R414" s="36">
        <v>-123.089179</v>
      </c>
      <c r="S414" s="39">
        <v>40868.969641203701</v>
      </c>
      <c r="T414" s="75">
        <f t="shared" si="81"/>
        <v>40868.969641203701</v>
      </c>
      <c r="U414" s="4" t="str">
        <f t="shared" si="82"/>
        <v>Nov-11</v>
      </c>
      <c r="V414" s="4" t="str">
        <f t="shared" si="83"/>
        <v>2011</v>
      </c>
      <c r="W414" s="60" t="s">
        <v>25</v>
      </c>
      <c r="X414" s="60" t="s">
        <v>65</v>
      </c>
      <c r="Y414" s="60" t="s">
        <v>64</v>
      </c>
      <c r="Z414" s="60" t="s">
        <v>79</v>
      </c>
      <c r="AA414" s="60" t="s">
        <v>78</v>
      </c>
      <c r="AB414" s="60" t="s">
        <v>77</v>
      </c>
      <c r="AC414" s="60"/>
      <c r="AD414" s="36" t="s">
        <v>463</v>
      </c>
      <c r="AE414" s="36" t="s">
        <v>216</v>
      </c>
      <c r="AF414" s="36" t="s">
        <v>42</v>
      </c>
      <c r="AG414" s="36">
        <v>324</v>
      </c>
      <c r="AH414" s="36">
        <v>4109060</v>
      </c>
      <c r="AI414" s="36" t="s">
        <v>211</v>
      </c>
      <c r="AJ414" s="68">
        <f t="shared" si="84"/>
        <v>1</v>
      </c>
      <c r="AK414" s="100">
        <f t="shared" si="85"/>
        <v>0.14947916666666666</v>
      </c>
      <c r="AL414" s="101" t="e">
        <f>VLOOKUP(AG414,#REF!,2,FALSE)</f>
        <v>#REF!</v>
      </c>
      <c r="AM414" s="101" t="e">
        <f>VLOOKUP(AG414,#REF!,3,FALSE)</f>
        <v>#REF!</v>
      </c>
      <c r="AN414" s="100" t="e">
        <f t="shared" ca="1" si="89"/>
        <v>#REF!</v>
      </c>
      <c r="AO414" s="100" t="e">
        <f t="shared" ca="1" si="90"/>
        <v>#REF!</v>
      </c>
      <c r="AP414" s="68" t="s">
        <v>615</v>
      </c>
      <c r="AQ414" s="36" t="e">
        <f>VLOOKUP(U414,#REF!,3,FALSE)</f>
        <v>#REF!</v>
      </c>
      <c r="AR414" s="68">
        <f t="shared" si="86"/>
        <v>0</v>
      </c>
      <c r="AS414" s="6" t="e">
        <f>VLOOKUP(V414,#REF!,3)</f>
        <v>#REF!</v>
      </c>
      <c r="AT414" s="6" t="e">
        <f>VLOOKUP(U414,#REF!,2)</f>
        <v>#REF!</v>
      </c>
      <c r="AU414" s="6" t="e">
        <f>VLOOKUP(V414,#REF!,2)</f>
        <v>#REF!</v>
      </c>
      <c r="AV414" s="6" t="e">
        <f t="shared" si="87"/>
        <v>#REF!</v>
      </c>
      <c r="AW414" s="6" t="e">
        <f t="shared" si="88"/>
        <v>#REF!</v>
      </c>
      <c r="AX414" s="6" t="e">
        <f>VLOOKUP(U414,#REF!,4)</f>
        <v>#REF!</v>
      </c>
      <c r="AY414" s="6" t="e">
        <f>VLOOKUP(V414,#REF!,4)</f>
        <v>#REF!</v>
      </c>
    </row>
    <row r="415" spans="1:151" s="4" customFormat="1">
      <c r="A415" s="49"/>
      <c r="B415" s="31" t="s">
        <v>539</v>
      </c>
      <c r="C415" s="32">
        <v>2</v>
      </c>
      <c r="D415" s="32" t="s">
        <v>535</v>
      </c>
      <c r="E415" s="32"/>
      <c r="F415" s="32"/>
      <c r="G415" s="32"/>
      <c r="H415" s="32"/>
      <c r="I415" s="32"/>
      <c r="J415" s="32"/>
      <c r="K415" s="32"/>
      <c r="L415" s="32"/>
      <c r="M415" s="57" t="str">
        <f t="shared" si="80"/>
        <v/>
      </c>
      <c r="N415" s="32">
        <v>170</v>
      </c>
      <c r="O415" s="59" t="s">
        <v>55</v>
      </c>
      <c r="P415" s="32">
        <v>3973.07</v>
      </c>
      <c r="Q415" s="32">
        <v>35.093502000000001</v>
      </c>
      <c r="R415" s="32">
        <v>-123.089302</v>
      </c>
      <c r="S415" s="38">
        <v>40868.979583333334</v>
      </c>
      <c r="T415" s="74">
        <f t="shared" si="81"/>
        <v>40868.979583333334</v>
      </c>
      <c r="U415" s="6" t="str">
        <f t="shared" si="82"/>
        <v>Nov-11</v>
      </c>
      <c r="V415" s="6" t="str">
        <f t="shared" si="83"/>
        <v>2011</v>
      </c>
      <c r="W415" s="59" t="s">
        <v>25</v>
      </c>
      <c r="X415" s="59" t="s">
        <v>32</v>
      </c>
      <c r="Y415" s="59" t="s">
        <v>56</v>
      </c>
      <c r="Z415" s="59"/>
      <c r="AA415" s="59"/>
      <c r="AB415" s="59"/>
      <c r="AC415" s="59"/>
      <c r="AD415" s="32" t="s">
        <v>461</v>
      </c>
      <c r="AE415" s="32" t="s">
        <v>216</v>
      </c>
      <c r="AF415" s="32" t="s">
        <v>42</v>
      </c>
      <c r="AG415" s="32">
        <v>324</v>
      </c>
      <c r="AH415" s="32">
        <v>4129171</v>
      </c>
      <c r="AI415" s="32" t="s">
        <v>211</v>
      </c>
      <c r="AJ415" s="57">
        <f t="shared" si="84"/>
        <v>0</v>
      </c>
      <c r="AK415" s="89">
        <f t="shared" si="85"/>
        <v>0.15951388888888887</v>
      </c>
      <c r="AL415" s="90" t="e">
        <f>VLOOKUP(AG415,#REF!,2,FALSE)</f>
        <v>#REF!</v>
      </c>
      <c r="AM415" s="90" t="e">
        <f>VLOOKUP(AG415,#REF!,3,FALSE)</f>
        <v>#REF!</v>
      </c>
      <c r="AN415" s="89" t="e">
        <f t="shared" ca="1" si="89"/>
        <v>#REF!</v>
      </c>
      <c r="AO415" s="89" t="e">
        <f t="shared" ca="1" si="90"/>
        <v>#REF!</v>
      </c>
      <c r="AP415" s="57" t="s">
        <v>615</v>
      </c>
      <c r="AQ415" s="32" t="e">
        <f>VLOOKUP(U415,#REF!,3,FALSE)</f>
        <v>#REF!</v>
      </c>
      <c r="AR415" s="57">
        <f t="shared" si="86"/>
        <v>0</v>
      </c>
      <c r="AS415" s="6" t="e">
        <f>VLOOKUP(V415,#REF!,3)</f>
        <v>#REF!</v>
      </c>
      <c r="AT415" s="6" t="e">
        <f>VLOOKUP(U415,#REF!,2)</f>
        <v>#REF!</v>
      </c>
      <c r="AU415" s="6" t="e">
        <f>VLOOKUP(V415,#REF!,2)</f>
        <v>#REF!</v>
      </c>
      <c r="AV415" s="6" t="str">
        <f t="shared" si="87"/>
        <v/>
      </c>
      <c r="AW415" s="6" t="str">
        <f t="shared" si="88"/>
        <v/>
      </c>
      <c r="AX415" s="6" t="e">
        <f>VLOOKUP(U415,#REF!,4)</f>
        <v>#REF!</v>
      </c>
      <c r="AY415" s="6" t="e">
        <f>VLOOKUP(V415,#REF!,4)</f>
        <v>#REF!</v>
      </c>
    </row>
    <row r="416" spans="1:151" s="4" customFormat="1">
      <c r="A416" s="40" t="s">
        <v>576</v>
      </c>
      <c r="B416" s="31" t="s">
        <v>539</v>
      </c>
      <c r="C416" s="32">
        <v>3</v>
      </c>
      <c r="D416" s="32" t="s">
        <v>543</v>
      </c>
      <c r="E416" s="32"/>
      <c r="F416" s="32"/>
      <c r="G416" s="32"/>
      <c r="H416" s="32"/>
      <c r="I416" s="32"/>
      <c r="J416" s="32"/>
      <c r="K416" s="32"/>
      <c r="L416" s="32"/>
      <c r="M416" s="57" t="str">
        <f t="shared" si="80"/>
        <v/>
      </c>
      <c r="N416" s="32">
        <v>170</v>
      </c>
      <c r="O416" s="59" t="s">
        <v>27</v>
      </c>
      <c r="P416" s="32">
        <v>3973.07</v>
      </c>
      <c r="Q416" s="32">
        <v>35.093502000000001</v>
      </c>
      <c r="R416" s="32">
        <v>-123.089302</v>
      </c>
      <c r="S416" s="38">
        <v>40868.979583333334</v>
      </c>
      <c r="T416" s="74">
        <f t="shared" si="81"/>
        <v>40868.979583333334</v>
      </c>
      <c r="U416" s="6" t="str">
        <f t="shared" si="82"/>
        <v>Nov-11</v>
      </c>
      <c r="V416" s="6" t="str">
        <f t="shared" si="83"/>
        <v>2011</v>
      </c>
      <c r="W416" s="59" t="s">
        <v>25</v>
      </c>
      <c r="X416" s="59" t="s">
        <v>27</v>
      </c>
      <c r="Y416" s="59"/>
      <c r="Z416" s="59"/>
      <c r="AA416" s="59"/>
      <c r="AB416" s="59"/>
      <c r="AC416" s="59"/>
      <c r="AD416" s="32" t="s">
        <v>461</v>
      </c>
      <c r="AE416" s="32" t="s">
        <v>216</v>
      </c>
      <c r="AF416" s="32" t="s">
        <v>42</v>
      </c>
      <c r="AG416" s="32">
        <v>324</v>
      </c>
      <c r="AH416" s="32">
        <v>4129171</v>
      </c>
      <c r="AI416" s="32" t="s">
        <v>211</v>
      </c>
      <c r="AJ416" s="57">
        <f t="shared" si="84"/>
        <v>0</v>
      </c>
      <c r="AK416" s="89">
        <f t="shared" si="85"/>
        <v>0.15951388888888887</v>
      </c>
      <c r="AL416" s="90" t="e">
        <f>VLOOKUP(AG416,#REF!,2,FALSE)</f>
        <v>#REF!</v>
      </c>
      <c r="AM416" s="90" t="e">
        <f>VLOOKUP(AG416,#REF!,3,FALSE)</f>
        <v>#REF!</v>
      </c>
      <c r="AN416" s="89" t="e">
        <f t="shared" ca="1" si="89"/>
        <v>#REF!</v>
      </c>
      <c r="AO416" s="89" t="e">
        <f t="shared" ca="1" si="90"/>
        <v>#REF!</v>
      </c>
      <c r="AP416" s="57" t="s">
        <v>615</v>
      </c>
      <c r="AQ416" s="32" t="e">
        <f>VLOOKUP(U416,#REF!,3,FALSE)</f>
        <v>#REF!</v>
      </c>
      <c r="AR416" s="57">
        <f t="shared" si="86"/>
        <v>0</v>
      </c>
      <c r="AS416" s="6" t="e">
        <f>VLOOKUP(V416,#REF!,3)</f>
        <v>#REF!</v>
      </c>
      <c r="AT416" s="6" t="e">
        <f>VLOOKUP(U416,#REF!,2)</f>
        <v>#REF!</v>
      </c>
      <c r="AU416" s="6" t="e">
        <f>VLOOKUP(V416,#REF!,2)</f>
        <v>#REF!</v>
      </c>
      <c r="AV416" s="6" t="str">
        <f t="shared" si="87"/>
        <v/>
      </c>
      <c r="AW416" s="6" t="str">
        <f t="shared" si="88"/>
        <v/>
      </c>
      <c r="AX416" s="6" t="e">
        <f>VLOOKUP(U416,#REF!,4)</f>
        <v>#REF!</v>
      </c>
      <c r="AY416" s="6" t="e">
        <f>VLOOKUP(V416,#REF!,4)</f>
        <v>#REF!</v>
      </c>
    </row>
    <row r="417" spans="1:151" s="4" customFormat="1">
      <c r="A417" s="40" t="s">
        <v>577</v>
      </c>
      <c r="B417" s="31" t="s">
        <v>541</v>
      </c>
      <c r="C417" s="32">
        <v>3</v>
      </c>
      <c r="D417" s="107" t="s">
        <v>543</v>
      </c>
      <c r="E417" s="32"/>
      <c r="F417" s="32"/>
      <c r="G417" s="32"/>
      <c r="H417" s="32"/>
      <c r="I417" s="32"/>
      <c r="J417" s="32"/>
      <c r="K417" s="32"/>
      <c r="L417" s="32"/>
      <c r="M417" s="57" t="str">
        <f t="shared" si="80"/>
        <v/>
      </c>
      <c r="N417" s="32">
        <v>170</v>
      </c>
      <c r="O417" s="59" t="s">
        <v>73</v>
      </c>
      <c r="P417" s="32">
        <v>3973.07</v>
      </c>
      <c r="Q417" s="32">
        <v>35.093502000000001</v>
      </c>
      <c r="R417" s="32">
        <v>-123.089302</v>
      </c>
      <c r="S417" s="38">
        <v>40868.979583333334</v>
      </c>
      <c r="T417" s="74">
        <f t="shared" si="81"/>
        <v>40868.979583333334</v>
      </c>
      <c r="U417" s="6" t="str">
        <f t="shared" si="82"/>
        <v>Nov-11</v>
      </c>
      <c r="V417" s="6" t="str">
        <f t="shared" si="83"/>
        <v>2011</v>
      </c>
      <c r="W417" s="59" t="s">
        <v>25</v>
      </c>
      <c r="X417" s="59" t="s">
        <v>27</v>
      </c>
      <c r="Y417" s="59" t="s">
        <v>74</v>
      </c>
      <c r="Z417" s="59" t="s">
        <v>76</v>
      </c>
      <c r="AA417" s="59" t="s">
        <v>75</v>
      </c>
      <c r="AB417" s="59"/>
      <c r="AC417" s="59" t="s">
        <v>73</v>
      </c>
      <c r="AD417" s="32" t="s">
        <v>461</v>
      </c>
      <c r="AE417" s="32" t="s">
        <v>216</v>
      </c>
      <c r="AF417" s="32" t="s">
        <v>42</v>
      </c>
      <c r="AG417" s="32">
        <v>324</v>
      </c>
      <c r="AH417" s="32">
        <v>4129171</v>
      </c>
      <c r="AI417" s="32" t="s">
        <v>211</v>
      </c>
      <c r="AJ417" s="57">
        <f t="shared" si="84"/>
        <v>0</v>
      </c>
      <c r="AK417" s="89">
        <f t="shared" si="85"/>
        <v>0.15951388888888887</v>
      </c>
      <c r="AL417" s="90" t="e">
        <f>VLOOKUP(AG417,#REF!,2,FALSE)</f>
        <v>#REF!</v>
      </c>
      <c r="AM417" s="90" t="e">
        <f>VLOOKUP(AG417,#REF!,3,FALSE)</f>
        <v>#REF!</v>
      </c>
      <c r="AN417" s="89" t="e">
        <f t="shared" ca="1" si="89"/>
        <v>#REF!</v>
      </c>
      <c r="AO417" s="89" t="e">
        <f t="shared" ca="1" si="90"/>
        <v>#REF!</v>
      </c>
      <c r="AP417" s="57" t="s">
        <v>615</v>
      </c>
      <c r="AQ417" s="32" t="e">
        <f>VLOOKUP(U417,#REF!,3,FALSE)</f>
        <v>#REF!</v>
      </c>
      <c r="AR417" s="57">
        <f t="shared" si="86"/>
        <v>0</v>
      </c>
      <c r="AS417" s="6" t="e">
        <f>VLOOKUP(V417,#REF!,3)</f>
        <v>#REF!</v>
      </c>
      <c r="AT417" s="6" t="e">
        <f>VLOOKUP(U417,#REF!,2)</f>
        <v>#REF!</v>
      </c>
      <c r="AU417" s="6" t="e">
        <f>VLOOKUP(V417,#REF!,2)</f>
        <v>#REF!</v>
      </c>
      <c r="AV417" s="6" t="str">
        <f t="shared" si="87"/>
        <v/>
      </c>
      <c r="AW417" s="6" t="str">
        <f t="shared" si="88"/>
        <v/>
      </c>
      <c r="AX417" s="6" t="e">
        <f>VLOOKUP(U417,#REF!,4)</f>
        <v>#REF!</v>
      </c>
      <c r="AY417" s="6" t="e">
        <f>VLOOKUP(V417,#REF!,4)</f>
        <v>#REF!</v>
      </c>
    </row>
    <row r="418" spans="1:151" s="4" customFormat="1">
      <c r="A418" s="41" t="s">
        <v>462</v>
      </c>
      <c r="B418" s="35"/>
      <c r="C418" s="36">
        <v>1</v>
      </c>
      <c r="D418" s="36"/>
      <c r="E418" s="36" t="s">
        <v>534</v>
      </c>
      <c r="F418" s="36" t="s">
        <v>534</v>
      </c>
      <c r="G418" s="36" t="s">
        <v>534</v>
      </c>
      <c r="H418" s="36">
        <v>0</v>
      </c>
      <c r="I418" s="36" t="s">
        <v>532</v>
      </c>
      <c r="J418" s="36" t="s">
        <v>531</v>
      </c>
      <c r="K418" s="36">
        <v>0</v>
      </c>
      <c r="L418" s="68">
        <v>0.30890428641264683</v>
      </c>
      <c r="M418" s="68">
        <f t="shared" si="80"/>
        <v>0.30890428641264683</v>
      </c>
      <c r="N418" s="36">
        <v>170</v>
      </c>
      <c r="O418" s="60" t="s">
        <v>77</v>
      </c>
      <c r="P418" s="36">
        <v>3973.07</v>
      </c>
      <c r="Q418" s="36">
        <v>35.093502000000001</v>
      </c>
      <c r="R418" s="36">
        <v>-123.089302</v>
      </c>
      <c r="S418" s="39">
        <v>40868.979583333334</v>
      </c>
      <c r="T418" s="75">
        <f t="shared" si="81"/>
        <v>40868.979583333334</v>
      </c>
      <c r="U418" s="4" t="str">
        <f t="shared" si="82"/>
        <v>Nov-11</v>
      </c>
      <c r="V418" s="4" t="str">
        <f t="shared" si="83"/>
        <v>2011</v>
      </c>
      <c r="W418" s="60" t="s">
        <v>25</v>
      </c>
      <c r="X418" s="60" t="s">
        <v>65</v>
      </c>
      <c r="Y418" s="60" t="s">
        <v>64</v>
      </c>
      <c r="Z418" s="60" t="s">
        <v>79</v>
      </c>
      <c r="AA418" s="60" t="s">
        <v>78</v>
      </c>
      <c r="AB418" s="60" t="s">
        <v>77</v>
      </c>
      <c r="AC418" s="60"/>
      <c r="AD418" s="36" t="s">
        <v>461</v>
      </c>
      <c r="AE418" s="36" t="s">
        <v>216</v>
      </c>
      <c r="AF418" s="36" t="s">
        <v>42</v>
      </c>
      <c r="AG418" s="36">
        <v>324</v>
      </c>
      <c r="AH418" s="36">
        <v>4109068</v>
      </c>
      <c r="AI418" s="36" t="s">
        <v>211</v>
      </c>
      <c r="AJ418" s="68">
        <f t="shared" si="84"/>
        <v>1</v>
      </c>
      <c r="AK418" s="100">
        <f t="shared" si="85"/>
        <v>0.15951388888888887</v>
      </c>
      <c r="AL418" s="101" t="e">
        <f>VLOOKUP(AG418,#REF!,2,FALSE)</f>
        <v>#REF!</v>
      </c>
      <c r="AM418" s="101" t="e">
        <f>VLOOKUP(AG418,#REF!,3,FALSE)</f>
        <v>#REF!</v>
      </c>
      <c r="AN418" s="100" t="e">
        <f t="shared" ca="1" si="89"/>
        <v>#REF!</v>
      </c>
      <c r="AO418" s="100" t="e">
        <f t="shared" ca="1" si="90"/>
        <v>#REF!</v>
      </c>
      <c r="AP418" s="68" t="s">
        <v>615</v>
      </c>
      <c r="AQ418" s="36" t="e">
        <f>VLOOKUP(U418,#REF!,3,FALSE)</f>
        <v>#REF!</v>
      </c>
      <c r="AR418" s="68">
        <f t="shared" si="86"/>
        <v>0</v>
      </c>
      <c r="AS418" s="6" t="e">
        <f>VLOOKUP(V418,#REF!,3)</f>
        <v>#REF!</v>
      </c>
      <c r="AT418" s="6" t="e">
        <f>VLOOKUP(U418,#REF!,2)</f>
        <v>#REF!</v>
      </c>
      <c r="AU418" s="6" t="e">
        <f>VLOOKUP(V418,#REF!,2)</f>
        <v>#REF!</v>
      </c>
      <c r="AV418" s="6" t="e">
        <f t="shared" si="87"/>
        <v>#REF!</v>
      </c>
      <c r="AW418" s="6" t="e">
        <f t="shared" si="88"/>
        <v>#REF!</v>
      </c>
      <c r="AX418" s="6" t="e">
        <f>VLOOKUP(U418,#REF!,4)</f>
        <v>#REF!</v>
      </c>
      <c r="AY418" s="6" t="e">
        <f>VLOOKUP(V418,#REF!,4)</f>
        <v>#REF!</v>
      </c>
    </row>
    <row r="419" spans="1:151" s="4" customFormat="1">
      <c r="A419" s="40" t="s">
        <v>19</v>
      </c>
      <c r="B419" s="31" t="s">
        <v>539</v>
      </c>
      <c r="C419" s="32">
        <v>1</v>
      </c>
      <c r="D419" s="32" t="s">
        <v>535</v>
      </c>
      <c r="E419" s="32"/>
      <c r="F419" s="32"/>
      <c r="G419" s="32"/>
      <c r="H419" s="32"/>
      <c r="I419" s="32"/>
      <c r="J419" s="32"/>
      <c r="K419" s="32"/>
      <c r="L419" s="32"/>
      <c r="M419" s="57" t="str">
        <f t="shared" si="80"/>
        <v/>
      </c>
      <c r="N419" s="32">
        <v>171</v>
      </c>
      <c r="O419" s="59" t="s">
        <v>55</v>
      </c>
      <c r="P419" s="32">
        <v>3972.9</v>
      </c>
      <c r="Q419" s="32">
        <v>35.095122000000003</v>
      </c>
      <c r="R419" s="32">
        <v>-123.089321</v>
      </c>
      <c r="S419" s="38">
        <v>40868.993055555555</v>
      </c>
      <c r="T419" s="74">
        <f t="shared" si="81"/>
        <v>40868.993055555555</v>
      </c>
      <c r="U419" s="6" t="str">
        <f t="shared" si="82"/>
        <v>Nov-11</v>
      </c>
      <c r="V419" s="6" t="str">
        <f t="shared" si="83"/>
        <v>2011</v>
      </c>
      <c r="W419" s="59" t="s">
        <v>25</v>
      </c>
      <c r="X419" s="59" t="s">
        <v>32</v>
      </c>
      <c r="Y419" s="59" t="s">
        <v>56</v>
      </c>
      <c r="Z419" s="59"/>
      <c r="AA419" s="59"/>
      <c r="AB419" s="59"/>
      <c r="AC419" s="59"/>
      <c r="AD419" s="32" t="s">
        <v>459</v>
      </c>
      <c r="AE419" s="32" t="s">
        <v>216</v>
      </c>
      <c r="AF419" s="32" t="s">
        <v>42</v>
      </c>
      <c r="AG419" s="32">
        <v>324</v>
      </c>
      <c r="AH419" s="32">
        <v>4129176</v>
      </c>
      <c r="AI419" s="32" t="s">
        <v>211</v>
      </c>
      <c r="AJ419" s="57">
        <f t="shared" si="84"/>
        <v>0</v>
      </c>
      <c r="AK419" s="89">
        <f t="shared" si="85"/>
        <v>0.17293981481481482</v>
      </c>
      <c r="AL419" s="90" t="e">
        <f>VLOOKUP(AG419,#REF!,2,FALSE)</f>
        <v>#REF!</v>
      </c>
      <c r="AM419" s="90" t="e">
        <f>VLOOKUP(AG419,#REF!,3,FALSE)</f>
        <v>#REF!</v>
      </c>
      <c r="AN419" s="89" t="e">
        <f t="shared" ca="1" si="89"/>
        <v>#REF!</v>
      </c>
      <c r="AO419" s="89" t="e">
        <f t="shared" ca="1" si="90"/>
        <v>#REF!</v>
      </c>
      <c r="AP419" s="57" t="s">
        <v>615</v>
      </c>
      <c r="AQ419" s="32" t="e">
        <f>VLOOKUP(U419,#REF!,3,FALSE)</f>
        <v>#REF!</v>
      </c>
      <c r="AR419" s="57">
        <f t="shared" si="86"/>
        <v>0</v>
      </c>
      <c r="AS419" s="6" t="e">
        <f>VLOOKUP(V419,#REF!,3)</f>
        <v>#REF!</v>
      </c>
      <c r="AT419" s="6" t="e">
        <f>VLOOKUP(U419,#REF!,2)</f>
        <v>#REF!</v>
      </c>
      <c r="AU419" s="6" t="e">
        <f>VLOOKUP(V419,#REF!,2)</f>
        <v>#REF!</v>
      </c>
      <c r="AV419" s="6" t="str">
        <f t="shared" si="87"/>
        <v/>
      </c>
      <c r="AW419" s="6" t="str">
        <f t="shared" si="88"/>
        <v/>
      </c>
      <c r="AX419" s="6" t="e">
        <f>VLOOKUP(U419,#REF!,4)</f>
        <v>#REF!</v>
      </c>
      <c r="AY419" s="6" t="e">
        <f>VLOOKUP(V419,#REF!,4)</f>
        <v>#REF!</v>
      </c>
    </row>
    <row r="420" spans="1:151" s="4" customFormat="1">
      <c r="A420" s="41" t="s">
        <v>460</v>
      </c>
      <c r="B420" s="35"/>
      <c r="C420" s="36">
        <v>1</v>
      </c>
      <c r="D420" s="36"/>
      <c r="E420" s="36" t="s">
        <v>531</v>
      </c>
      <c r="F420" s="36" t="s">
        <v>534</v>
      </c>
      <c r="G420" s="36" t="s">
        <v>534</v>
      </c>
      <c r="H420" s="36">
        <v>0</v>
      </c>
      <c r="I420" s="36" t="s">
        <v>532</v>
      </c>
      <c r="J420" s="36" t="s">
        <v>531</v>
      </c>
      <c r="K420" s="36">
        <v>2</v>
      </c>
      <c r="L420" s="68">
        <v>0.12561904629827392</v>
      </c>
      <c r="M420" s="68">
        <f t="shared" si="80"/>
        <v>0.23533324867448369</v>
      </c>
      <c r="N420" s="36">
        <v>171</v>
      </c>
      <c r="O420" s="60" t="s">
        <v>77</v>
      </c>
      <c r="P420" s="36">
        <v>3972.9</v>
      </c>
      <c r="Q420" s="36">
        <v>35.095122000000003</v>
      </c>
      <c r="R420" s="36">
        <v>-123.089321</v>
      </c>
      <c r="S420" s="39">
        <v>40868.993055555555</v>
      </c>
      <c r="T420" s="75">
        <f t="shared" si="81"/>
        <v>40868.993055555555</v>
      </c>
      <c r="U420" s="4" t="str">
        <f t="shared" si="82"/>
        <v>Nov-11</v>
      </c>
      <c r="V420" s="4" t="str">
        <f t="shared" si="83"/>
        <v>2011</v>
      </c>
      <c r="W420" s="60" t="s">
        <v>25</v>
      </c>
      <c r="X420" s="60" t="s">
        <v>65</v>
      </c>
      <c r="Y420" s="60" t="s">
        <v>64</v>
      </c>
      <c r="Z420" s="60" t="s">
        <v>79</v>
      </c>
      <c r="AA420" s="60" t="s">
        <v>78</v>
      </c>
      <c r="AB420" s="60" t="s">
        <v>77</v>
      </c>
      <c r="AC420" s="60"/>
      <c r="AD420" s="36" t="s">
        <v>459</v>
      </c>
      <c r="AE420" s="36" t="s">
        <v>216</v>
      </c>
      <c r="AF420" s="36" t="s">
        <v>42</v>
      </c>
      <c r="AG420" s="36">
        <v>324</v>
      </c>
      <c r="AH420" s="36">
        <v>4109083</v>
      </c>
      <c r="AI420" s="36" t="s">
        <v>211</v>
      </c>
      <c r="AJ420" s="68">
        <f t="shared" si="84"/>
        <v>1</v>
      </c>
      <c r="AK420" s="100">
        <f t="shared" si="85"/>
        <v>0.17293981481481482</v>
      </c>
      <c r="AL420" s="101" t="e">
        <f>VLOOKUP(AG420,#REF!,2,FALSE)</f>
        <v>#REF!</v>
      </c>
      <c r="AM420" s="101" t="e">
        <f>VLOOKUP(AG420,#REF!,3,FALSE)</f>
        <v>#REF!</v>
      </c>
      <c r="AN420" s="100" t="e">
        <f t="shared" ca="1" si="89"/>
        <v>#REF!</v>
      </c>
      <c r="AO420" s="100" t="e">
        <f t="shared" ca="1" si="90"/>
        <v>#REF!</v>
      </c>
      <c r="AP420" s="68" t="s">
        <v>615</v>
      </c>
      <c r="AQ420" s="36" t="e">
        <f>VLOOKUP(U420,#REF!,3,FALSE)</f>
        <v>#REF!</v>
      </c>
      <c r="AR420" s="68">
        <f t="shared" si="86"/>
        <v>0</v>
      </c>
      <c r="AS420" s="6" t="e">
        <f>VLOOKUP(V420,#REF!,3)</f>
        <v>#REF!</v>
      </c>
      <c r="AT420" s="6" t="e">
        <f>VLOOKUP(U420,#REF!,2)</f>
        <v>#REF!</v>
      </c>
      <c r="AU420" s="6" t="e">
        <f>VLOOKUP(V420,#REF!,2)</f>
        <v>#REF!</v>
      </c>
      <c r="AV420" s="6" t="e">
        <f t="shared" si="87"/>
        <v>#REF!</v>
      </c>
      <c r="AW420" s="6" t="e">
        <f t="shared" si="88"/>
        <v>#REF!</v>
      </c>
      <c r="AX420" s="6" t="e">
        <f>VLOOKUP(U420,#REF!,4)</f>
        <v>#REF!</v>
      </c>
      <c r="AY420" s="6" t="e">
        <f>VLOOKUP(V420,#REF!,4)</f>
        <v>#REF!</v>
      </c>
    </row>
    <row r="421" spans="1:151" s="4" customFormat="1">
      <c r="A421" s="40" t="s">
        <v>274</v>
      </c>
      <c r="B421" s="31" t="s">
        <v>541</v>
      </c>
      <c r="C421" s="32">
        <v>1</v>
      </c>
      <c r="D421" s="107" t="s">
        <v>543</v>
      </c>
      <c r="E421" s="32"/>
      <c r="F421" s="32"/>
      <c r="G421" s="32"/>
      <c r="H421" s="32"/>
      <c r="I421" s="32"/>
      <c r="J421" s="32"/>
      <c r="K421" s="32"/>
      <c r="L421" s="32"/>
      <c r="M421" s="57" t="str">
        <f t="shared" si="80"/>
        <v/>
      </c>
      <c r="N421" s="32">
        <v>171</v>
      </c>
      <c r="O421" s="59" t="s">
        <v>60</v>
      </c>
      <c r="P421" s="32">
        <v>3972.9</v>
      </c>
      <c r="Q421" s="32">
        <v>35.095122000000003</v>
      </c>
      <c r="R421" s="32">
        <v>-123.089321</v>
      </c>
      <c r="S421" s="38">
        <v>40868.993055555555</v>
      </c>
      <c r="T421" s="74">
        <f t="shared" si="81"/>
        <v>40868.993055555555</v>
      </c>
      <c r="U421" s="6" t="str">
        <f t="shared" si="82"/>
        <v>Nov-11</v>
      </c>
      <c r="V421" s="6" t="str">
        <f t="shared" si="83"/>
        <v>2011</v>
      </c>
      <c r="W421" s="59" t="s">
        <v>25</v>
      </c>
      <c r="X421" s="59" t="s">
        <v>32</v>
      </c>
      <c r="Y421" s="59" t="s">
        <v>54</v>
      </c>
      <c r="Z421" s="59" t="s">
        <v>63</v>
      </c>
      <c r="AA421" s="59" t="s">
        <v>61</v>
      </c>
      <c r="AB421" s="59" t="s">
        <v>62</v>
      </c>
      <c r="AC421" s="59" t="s">
        <v>60</v>
      </c>
      <c r="AD421" s="32" t="s">
        <v>457</v>
      </c>
      <c r="AE421" s="32" t="s">
        <v>216</v>
      </c>
      <c r="AF421" s="32" t="s">
        <v>42</v>
      </c>
      <c r="AG421" s="32">
        <v>324</v>
      </c>
      <c r="AH421" s="32">
        <v>4129178</v>
      </c>
      <c r="AI421" s="32" t="s">
        <v>211</v>
      </c>
      <c r="AJ421" s="57">
        <f t="shared" si="84"/>
        <v>0</v>
      </c>
      <c r="AK421" s="89">
        <f t="shared" si="85"/>
        <v>0.17295138888888886</v>
      </c>
      <c r="AL421" s="90" t="e">
        <f>VLOOKUP(AG421,#REF!,2,FALSE)</f>
        <v>#REF!</v>
      </c>
      <c r="AM421" s="90" t="e">
        <f>VLOOKUP(AG421,#REF!,3,FALSE)</f>
        <v>#REF!</v>
      </c>
      <c r="AN421" s="89" t="e">
        <f t="shared" ca="1" si="89"/>
        <v>#REF!</v>
      </c>
      <c r="AO421" s="89" t="e">
        <f t="shared" ca="1" si="90"/>
        <v>#REF!</v>
      </c>
      <c r="AP421" s="57" t="s">
        <v>615</v>
      </c>
      <c r="AQ421" s="32" t="e">
        <f>VLOOKUP(U421,#REF!,3,FALSE)</f>
        <v>#REF!</v>
      </c>
      <c r="AR421" s="57">
        <f t="shared" si="86"/>
        <v>0</v>
      </c>
      <c r="AS421" s="6" t="e">
        <f>VLOOKUP(V421,#REF!,3)</f>
        <v>#REF!</v>
      </c>
      <c r="AT421" s="6" t="e">
        <f>VLOOKUP(U421,#REF!,2)</f>
        <v>#REF!</v>
      </c>
      <c r="AU421" s="6" t="e">
        <f>VLOOKUP(V421,#REF!,2)</f>
        <v>#REF!</v>
      </c>
      <c r="AV421" s="6" t="str">
        <f t="shared" si="87"/>
        <v/>
      </c>
      <c r="AW421" s="6" t="str">
        <f t="shared" si="88"/>
        <v/>
      </c>
      <c r="AX421" s="6" t="e">
        <f>VLOOKUP(U421,#REF!,4)</f>
        <v>#REF!</v>
      </c>
      <c r="AY421" s="6" t="e">
        <f>VLOOKUP(V421,#REF!,4)</f>
        <v>#REF!</v>
      </c>
    </row>
    <row r="422" spans="1:151" s="4" customFormat="1">
      <c r="A422" s="41" t="s">
        <v>458</v>
      </c>
      <c r="B422" s="35"/>
      <c r="C422" s="36">
        <v>1</v>
      </c>
      <c r="D422" s="36"/>
      <c r="E422" s="36" t="s">
        <v>531</v>
      </c>
      <c r="F422" s="36" t="s">
        <v>534</v>
      </c>
      <c r="G422" s="36" t="s">
        <v>534</v>
      </c>
      <c r="H422" s="36">
        <v>0</v>
      </c>
      <c r="I422" s="36" t="s">
        <v>532</v>
      </c>
      <c r="J422" s="36" t="s">
        <v>531</v>
      </c>
      <c r="K422" s="36">
        <v>2</v>
      </c>
      <c r="L422" s="68">
        <v>6.07413222184017E-2</v>
      </c>
      <c r="M422" s="68">
        <f t="shared" si="80"/>
        <v>0.23533324867448369</v>
      </c>
      <c r="N422" s="36">
        <v>171</v>
      </c>
      <c r="O422" s="60" t="s">
        <v>77</v>
      </c>
      <c r="P422" s="36">
        <v>3972.9</v>
      </c>
      <c r="Q422" s="36">
        <v>35.095122000000003</v>
      </c>
      <c r="R422" s="36">
        <v>-123.089321</v>
      </c>
      <c r="S422" s="39">
        <v>40868.993055555555</v>
      </c>
      <c r="T422" s="75">
        <f t="shared" si="81"/>
        <v>40868.993055555555</v>
      </c>
      <c r="U422" s="4" t="str">
        <f t="shared" si="82"/>
        <v>Nov-11</v>
      </c>
      <c r="V422" s="4" t="str">
        <f t="shared" si="83"/>
        <v>2011</v>
      </c>
      <c r="W422" s="60" t="s">
        <v>25</v>
      </c>
      <c r="X422" s="60" t="s">
        <v>65</v>
      </c>
      <c r="Y422" s="60" t="s">
        <v>64</v>
      </c>
      <c r="Z422" s="60" t="s">
        <v>79</v>
      </c>
      <c r="AA422" s="60" t="s">
        <v>78</v>
      </c>
      <c r="AB422" s="60" t="s">
        <v>77</v>
      </c>
      <c r="AC422" s="60"/>
      <c r="AD422" s="36" t="s">
        <v>457</v>
      </c>
      <c r="AE422" s="36" t="s">
        <v>216</v>
      </c>
      <c r="AF422" s="36" t="s">
        <v>42</v>
      </c>
      <c r="AG422" s="36">
        <v>324</v>
      </c>
      <c r="AH422" s="36">
        <v>4109085</v>
      </c>
      <c r="AI422" s="36" t="s">
        <v>211</v>
      </c>
      <c r="AJ422" s="68">
        <f t="shared" si="84"/>
        <v>1</v>
      </c>
      <c r="AK422" s="100">
        <f t="shared" si="85"/>
        <v>0.17295138888888886</v>
      </c>
      <c r="AL422" s="101" t="e">
        <f>VLOOKUP(AG422,#REF!,2,FALSE)</f>
        <v>#REF!</v>
      </c>
      <c r="AM422" s="101" t="e">
        <f>VLOOKUP(AG422,#REF!,3,FALSE)</f>
        <v>#REF!</v>
      </c>
      <c r="AN422" s="100" t="e">
        <f t="shared" ref="AN422:AN453" ca="1" si="92">VLOOKUP(AK422,INDIRECT("BibliTrans!$AH$"&amp;AL422&amp;":$AL$"&amp;AM422),1,TRUE)</f>
        <v>#REF!</v>
      </c>
      <c r="AO422" s="100" t="e">
        <f t="shared" ref="AO422:AO453" ca="1" si="93">VLOOKUP(AN422,INDIRECT("BibliTrans!$AH$"&amp;AL422&amp;":$AL$"&amp;AM422),2,FALSE)</f>
        <v>#REF!</v>
      </c>
      <c r="AP422" s="68" t="s">
        <v>615</v>
      </c>
      <c r="AQ422" s="36" t="e">
        <f>VLOOKUP(U422,#REF!,3,FALSE)</f>
        <v>#REF!</v>
      </c>
      <c r="AR422" s="68">
        <f t="shared" si="86"/>
        <v>0</v>
      </c>
      <c r="AS422" s="6" t="e">
        <f>VLOOKUP(V422,#REF!,3)</f>
        <v>#REF!</v>
      </c>
      <c r="AT422" s="6" t="e">
        <f>VLOOKUP(U422,#REF!,2)</f>
        <v>#REF!</v>
      </c>
      <c r="AU422" s="6" t="e">
        <f>VLOOKUP(V422,#REF!,2)</f>
        <v>#REF!</v>
      </c>
      <c r="AV422" s="6" t="e">
        <f t="shared" si="87"/>
        <v>#REF!</v>
      </c>
      <c r="AW422" s="6" t="e">
        <f t="shared" si="88"/>
        <v>#REF!</v>
      </c>
      <c r="AX422" s="6" t="e">
        <f>VLOOKUP(U422,#REF!,4)</f>
        <v>#REF!</v>
      </c>
      <c r="AY422" s="6" t="e">
        <f>VLOOKUP(V422,#REF!,4)</f>
        <v>#REF!</v>
      </c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  <c r="EP422" s="37"/>
      <c r="EQ422" s="37"/>
      <c r="ER422" s="37"/>
      <c r="ES422" s="37"/>
      <c r="ET422" s="37"/>
      <c r="EU422" s="37"/>
    </row>
    <row r="423" spans="1:151" s="4" customFormat="1">
      <c r="A423" s="40" t="s">
        <v>19</v>
      </c>
      <c r="B423" s="31" t="s">
        <v>541</v>
      </c>
      <c r="C423" s="32">
        <v>3</v>
      </c>
      <c r="D423" s="107" t="s">
        <v>543</v>
      </c>
      <c r="E423" s="32"/>
      <c r="F423" s="32"/>
      <c r="G423" s="32"/>
      <c r="H423" s="32"/>
      <c r="I423" s="32"/>
      <c r="J423" s="32"/>
      <c r="K423" s="32"/>
      <c r="L423" s="32"/>
      <c r="M423" s="57" t="str">
        <f t="shared" si="80"/>
        <v/>
      </c>
      <c r="N423" s="32">
        <v>171</v>
      </c>
      <c r="O423" s="59" t="s">
        <v>73</v>
      </c>
      <c r="P423" s="32">
        <v>3972.9</v>
      </c>
      <c r="Q423" s="32">
        <v>35.095122000000003</v>
      </c>
      <c r="R423" s="32">
        <v>-123.089321</v>
      </c>
      <c r="S423" s="38">
        <v>40868.993055555555</v>
      </c>
      <c r="T423" s="74">
        <f t="shared" si="81"/>
        <v>40868.993055555555</v>
      </c>
      <c r="U423" s="6" t="str">
        <f t="shared" si="82"/>
        <v>Nov-11</v>
      </c>
      <c r="V423" s="6" t="str">
        <f t="shared" si="83"/>
        <v>2011</v>
      </c>
      <c r="W423" s="59" t="s">
        <v>25</v>
      </c>
      <c r="X423" s="59" t="s">
        <v>27</v>
      </c>
      <c r="Y423" s="59" t="s">
        <v>74</v>
      </c>
      <c r="Z423" s="59" t="s">
        <v>76</v>
      </c>
      <c r="AA423" s="59" t="s">
        <v>75</v>
      </c>
      <c r="AB423" s="59"/>
      <c r="AC423" s="59" t="s">
        <v>73</v>
      </c>
      <c r="AD423" s="32" t="s">
        <v>455</v>
      </c>
      <c r="AE423" s="32" t="s">
        <v>216</v>
      </c>
      <c r="AF423" s="32" t="s">
        <v>42</v>
      </c>
      <c r="AG423" s="32">
        <v>324</v>
      </c>
      <c r="AH423" s="32">
        <v>4129450</v>
      </c>
      <c r="AI423" s="32" t="s">
        <v>211</v>
      </c>
      <c r="AJ423" s="57">
        <f t="shared" si="84"/>
        <v>0</v>
      </c>
      <c r="AK423" s="89">
        <f t="shared" si="85"/>
        <v>0.17296296296296296</v>
      </c>
      <c r="AL423" s="90" t="e">
        <f>VLOOKUP(AG423,#REF!,2,FALSE)</f>
        <v>#REF!</v>
      </c>
      <c r="AM423" s="90" t="e">
        <f>VLOOKUP(AG423,#REF!,3,FALSE)</f>
        <v>#REF!</v>
      </c>
      <c r="AN423" s="89" t="e">
        <f t="shared" ca="1" si="92"/>
        <v>#REF!</v>
      </c>
      <c r="AO423" s="89" t="e">
        <f t="shared" ca="1" si="93"/>
        <v>#REF!</v>
      </c>
      <c r="AP423" s="57" t="s">
        <v>615</v>
      </c>
      <c r="AQ423" s="32" t="e">
        <f>VLOOKUP(U423,#REF!,3,FALSE)</f>
        <v>#REF!</v>
      </c>
      <c r="AR423" s="57">
        <f t="shared" si="86"/>
        <v>0</v>
      </c>
      <c r="AS423" s="6" t="e">
        <f>VLOOKUP(V423,#REF!,3)</f>
        <v>#REF!</v>
      </c>
      <c r="AT423" s="6" t="e">
        <f>VLOOKUP(U423,#REF!,2)</f>
        <v>#REF!</v>
      </c>
      <c r="AU423" s="6" t="e">
        <f>VLOOKUP(V423,#REF!,2)</f>
        <v>#REF!</v>
      </c>
      <c r="AV423" s="6" t="str">
        <f t="shared" si="87"/>
        <v/>
      </c>
      <c r="AW423" s="6" t="str">
        <f t="shared" si="88"/>
        <v/>
      </c>
      <c r="AX423" s="6" t="e">
        <f>VLOOKUP(U423,#REF!,4)</f>
        <v>#REF!</v>
      </c>
      <c r="AY423" s="6" t="e">
        <f>VLOOKUP(V423,#REF!,4)</f>
        <v>#REF!</v>
      </c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3"/>
      <c r="CC423" s="33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33"/>
      <c r="DK423" s="33"/>
      <c r="DL423" s="33"/>
      <c r="DM423" s="33"/>
      <c r="DN423" s="33"/>
      <c r="DO423" s="33"/>
      <c r="DP423" s="33"/>
      <c r="DQ423" s="33"/>
      <c r="DR423" s="33"/>
      <c r="DS423" s="33"/>
      <c r="DT423" s="33"/>
      <c r="DU423" s="33"/>
      <c r="DV423" s="33"/>
      <c r="DW423" s="33"/>
      <c r="DX423" s="33"/>
      <c r="DY423" s="33"/>
      <c r="DZ423" s="33"/>
      <c r="EA423" s="33"/>
      <c r="EB423" s="33"/>
      <c r="EC423" s="33"/>
      <c r="ED423" s="33"/>
      <c r="EE423" s="33"/>
      <c r="EF423" s="33"/>
      <c r="EG423" s="33"/>
      <c r="EH423" s="33"/>
      <c r="EI423" s="33"/>
      <c r="EJ423" s="33"/>
      <c r="EK423" s="33"/>
      <c r="EL423" s="33"/>
      <c r="EM423" s="33"/>
      <c r="EN423" s="33"/>
      <c r="EO423" s="33"/>
      <c r="EP423" s="33"/>
      <c r="EQ423" s="33"/>
      <c r="ER423" s="33"/>
      <c r="ES423" s="33"/>
      <c r="ET423" s="33"/>
      <c r="EU423" s="33"/>
    </row>
    <row r="424" spans="1:151" s="4" customFormat="1">
      <c r="A424" s="41" t="s">
        <v>456</v>
      </c>
      <c r="B424" s="35"/>
      <c r="C424" s="36">
        <v>1</v>
      </c>
      <c r="D424" s="36"/>
      <c r="E424" s="36" t="s">
        <v>531</v>
      </c>
      <c r="F424" s="36" t="s">
        <v>534</v>
      </c>
      <c r="G424" s="36" t="s">
        <v>534</v>
      </c>
      <c r="H424" s="36">
        <v>0</v>
      </c>
      <c r="I424" s="36" t="s">
        <v>532</v>
      </c>
      <c r="J424" s="36" t="s">
        <v>578</v>
      </c>
      <c r="K424" s="36">
        <v>2</v>
      </c>
      <c r="L424" s="68">
        <v>4.8972880157808055E-2</v>
      </c>
      <c r="M424" s="68">
        <f t="shared" si="80"/>
        <v>0.23533324867448369</v>
      </c>
      <c r="N424" s="36">
        <v>171</v>
      </c>
      <c r="O424" s="60" t="s">
        <v>77</v>
      </c>
      <c r="P424" s="36">
        <v>3972.9</v>
      </c>
      <c r="Q424" s="36">
        <v>35.095122000000003</v>
      </c>
      <c r="R424" s="36">
        <v>-123.089321</v>
      </c>
      <c r="S424" s="39">
        <v>40868.993055555555</v>
      </c>
      <c r="T424" s="75">
        <f t="shared" si="81"/>
        <v>40868.993055555555</v>
      </c>
      <c r="U424" s="4" t="str">
        <f t="shared" si="82"/>
        <v>Nov-11</v>
      </c>
      <c r="V424" s="4" t="str">
        <f t="shared" si="83"/>
        <v>2011</v>
      </c>
      <c r="W424" s="60" t="s">
        <v>25</v>
      </c>
      <c r="X424" s="60" t="s">
        <v>65</v>
      </c>
      <c r="Y424" s="60" t="s">
        <v>64</v>
      </c>
      <c r="Z424" s="60" t="s">
        <v>79</v>
      </c>
      <c r="AA424" s="60" t="s">
        <v>78</v>
      </c>
      <c r="AB424" s="60" t="s">
        <v>77</v>
      </c>
      <c r="AC424" s="60"/>
      <c r="AD424" s="36" t="s">
        <v>455</v>
      </c>
      <c r="AE424" s="36" t="s">
        <v>216</v>
      </c>
      <c r="AF424" s="36" t="s">
        <v>42</v>
      </c>
      <c r="AG424" s="36">
        <v>324</v>
      </c>
      <c r="AH424" s="36">
        <v>4109086</v>
      </c>
      <c r="AI424" s="36" t="s">
        <v>211</v>
      </c>
      <c r="AJ424" s="68">
        <f t="shared" si="84"/>
        <v>1</v>
      </c>
      <c r="AK424" s="100">
        <f t="shared" si="85"/>
        <v>0.17296296296296296</v>
      </c>
      <c r="AL424" s="101" t="e">
        <f>VLOOKUP(AG424,#REF!,2,FALSE)</f>
        <v>#REF!</v>
      </c>
      <c r="AM424" s="101" t="e">
        <f>VLOOKUP(AG424,#REF!,3,FALSE)</f>
        <v>#REF!</v>
      </c>
      <c r="AN424" s="100" t="e">
        <f t="shared" ca="1" si="92"/>
        <v>#REF!</v>
      </c>
      <c r="AO424" s="100" t="e">
        <f t="shared" ca="1" si="93"/>
        <v>#REF!</v>
      </c>
      <c r="AP424" s="68" t="s">
        <v>615</v>
      </c>
      <c r="AQ424" s="36" t="e">
        <f>VLOOKUP(U424,#REF!,3,FALSE)</f>
        <v>#REF!</v>
      </c>
      <c r="AR424" s="68">
        <f t="shared" si="86"/>
        <v>0</v>
      </c>
      <c r="AS424" s="6" t="e">
        <f>VLOOKUP(V424,#REF!,3)</f>
        <v>#REF!</v>
      </c>
      <c r="AT424" s="6" t="e">
        <f>VLOOKUP(U424,#REF!,2)</f>
        <v>#REF!</v>
      </c>
      <c r="AU424" s="6" t="e">
        <f>VLOOKUP(V424,#REF!,2)</f>
        <v>#REF!</v>
      </c>
      <c r="AV424" s="6" t="e">
        <f t="shared" si="87"/>
        <v>#REF!</v>
      </c>
      <c r="AW424" s="6" t="e">
        <f t="shared" si="88"/>
        <v>#REF!</v>
      </c>
      <c r="AX424" s="6" t="e">
        <f>VLOOKUP(U424,#REF!,4)</f>
        <v>#REF!</v>
      </c>
      <c r="AY424" s="6" t="e">
        <f>VLOOKUP(V424,#REF!,4)</f>
        <v>#REF!</v>
      </c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  <c r="EB424" s="34"/>
      <c r="EC424" s="34"/>
      <c r="ED424" s="34"/>
      <c r="EE424" s="34"/>
      <c r="EF424" s="34"/>
      <c r="EG424" s="34"/>
      <c r="EH424" s="34"/>
      <c r="EI424" s="34"/>
      <c r="EJ424" s="34"/>
      <c r="EK424" s="34"/>
      <c r="EL424" s="34"/>
      <c r="EM424" s="34"/>
      <c r="EN424" s="34"/>
      <c r="EO424" s="34"/>
      <c r="EP424" s="34"/>
      <c r="EQ424" s="34"/>
      <c r="ER424" s="34"/>
      <c r="ES424" s="34"/>
      <c r="ET424" s="34"/>
      <c r="EU424" s="34"/>
    </row>
    <row r="425" spans="1:151" s="4" customFormat="1">
      <c r="A425" s="53" t="s">
        <v>19</v>
      </c>
      <c r="B425" s="14" t="s">
        <v>539</v>
      </c>
      <c r="C425" s="97">
        <v>1</v>
      </c>
      <c r="D425" s="97" t="s">
        <v>535</v>
      </c>
      <c r="E425" s="57"/>
      <c r="F425" s="57"/>
      <c r="G425" s="57"/>
      <c r="H425" s="57"/>
      <c r="I425" s="57"/>
      <c r="J425" s="57"/>
      <c r="K425" s="57"/>
      <c r="L425" s="57"/>
      <c r="M425" s="57" t="str">
        <f t="shared" si="80"/>
        <v/>
      </c>
      <c r="N425" s="71">
        <v>78</v>
      </c>
      <c r="O425" s="46" t="s">
        <v>60</v>
      </c>
      <c r="P425" s="57">
        <v>3961.42</v>
      </c>
      <c r="Q425" s="57">
        <v>35.158650999999999</v>
      </c>
      <c r="R425" s="57">
        <v>-122.933679</v>
      </c>
      <c r="S425" s="66">
        <v>41072.862395833334</v>
      </c>
      <c r="T425" s="67">
        <f t="shared" si="81"/>
        <v>41072.862395833334</v>
      </c>
      <c r="U425" s="6" t="str">
        <f t="shared" si="82"/>
        <v>Jun-12</v>
      </c>
      <c r="V425" s="6" t="str">
        <f t="shared" si="83"/>
        <v>2012</v>
      </c>
      <c r="W425" s="10" t="s">
        <v>25</v>
      </c>
      <c r="X425" s="10" t="s">
        <v>32</v>
      </c>
      <c r="Y425" s="10" t="s">
        <v>54</v>
      </c>
      <c r="Z425" s="10" t="s">
        <v>63</v>
      </c>
      <c r="AA425" s="10" t="s">
        <v>61</v>
      </c>
      <c r="AB425" s="10" t="s">
        <v>62</v>
      </c>
      <c r="AC425" s="10" t="s">
        <v>60</v>
      </c>
      <c r="AD425" s="57" t="s">
        <v>450</v>
      </c>
      <c r="AE425" s="57" t="s">
        <v>215</v>
      </c>
      <c r="AF425" s="57" t="s">
        <v>42</v>
      </c>
      <c r="AG425" s="57">
        <v>403</v>
      </c>
      <c r="AH425" s="57">
        <v>4128115</v>
      </c>
      <c r="AI425" s="57" t="s">
        <v>211</v>
      </c>
      <c r="AJ425" s="57">
        <f t="shared" si="84"/>
        <v>0</v>
      </c>
      <c r="AK425" s="89">
        <f t="shared" si="85"/>
        <v>0.11142361111111111</v>
      </c>
      <c r="AL425" s="90" t="e">
        <f>VLOOKUP(AG425,#REF!,2,FALSE)</f>
        <v>#REF!</v>
      </c>
      <c r="AM425" s="90" t="e">
        <f>VLOOKUP(AG425,#REF!,3,FALSE)</f>
        <v>#REF!</v>
      </c>
      <c r="AN425" s="89" t="e">
        <f t="shared" ca="1" si="92"/>
        <v>#REF!</v>
      </c>
      <c r="AO425" s="89" t="e">
        <f t="shared" ca="1" si="93"/>
        <v>#REF!</v>
      </c>
      <c r="AP425" s="57" t="e">
        <f t="shared" ref="AP425:AP456" ca="1" si="94">IF(AND(AK425&gt;=AN425,AK425&lt;=AO425),VLOOKUP(AK425,INDIRECT("BibliTrans!$AH$"&amp;AL425&amp;":$AJ$"&amp;AM425),3,TRUE),#N/A)</f>
        <v>#REF!</v>
      </c>
      <c r="AQ425" s="32" t="e">
        <f>VLOOKUP(U425,#REF!,3,FALSE)</f>
        <v>#REF!</v>
      </c>
      <c r="AR425" s="57" t="e">
        <f t="shared" ca="1" si="86"/>
        <v>#REF!</v>
      </c>
      <c r="AS425" s="6" t="e">
        <f>VLOOKUP(V425,#REF!,3)</f>
        <v>#REF!</v>
      </c>
      <c r="AT425" s="6" t="e">
        <f>VLOOKUP(U425,#REF!,2)</f>
        <v>#REF!</v>
      </c>
      <c r="AU425" s="6" t="e">
        <f>VLOOKUP(V425,#REF!,2)</f>
        <v>#REF!</v>
      </c>
      <c r="AV425" s="6" t="str">
        <f t="shared" si="87"/>
        <v/>
      </c>
      <c r="AW425" s="6" t="str">
        <f t="shared" si="88"/>
        <v/>
      </c>
      <c r="AX425" s="6" t="e">
        <f>VLOOKUP(U425,#REF!,4)</f>
        <v>#REF!</v>
      </c>
      <c r="AY425" s="6" t="e">
        <f>VLOOKUP(V425,#REF!,4)</f>
        <v>#REF!</v>
      </c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  <c r="EB425" s="34"/>
      <c r="EC425" s="34"/>
      <c r="ED425" s="34"/>
      <c r="EE425" s="34"/>
      <c r="EF425" s="34"/>
      <c r="EG425" s="34"/>
      <c r="EH425" s="34"/>
      <c r="EI425" s="34"/>
      <c r="EJ425" s="34"/>
      <c r="EK425" s="34"/>
      <c r="EL425" s="34"/>
      <c r="EM425" s="34"/>
      <c r="EN425" s="34"/>
      <c r="EO425" s="34"/>
      <c r="EP425" s="34"/>
      <c r="EQ425" s="34"/>
      <c r="ER425" s="34"/>
      <c r="ES425" s="34"/>
      <c r="ET425" s="34"/>
      <c r="EU425" s="34"/>
    </row>
    <row r="426" spans="1:151" s="4" customFormat="1">
      <c r="A426" s="53" t="s">
        <v>148</v>
      </c>
      <c r="B426" s="14" t="s">
        <v>539</v>
      </c>
      <c r="C426" s="97">
        <v>4</v>
      </c>
      <c r="D426" s="97" t="s">
        <v>535</v>
      </c>
      <c r="E426" s="57"/>
      <c r="F426" s="57"/>
      <c r="G426" s="57"/>
      <c r="H426" s="57"/>
      <c r="I426" s="57"/>
      <c r="J426" s="57"/>
      <c r="K426" s="57"/>
      <c r="L426" s="57"/>
      <c r="M426" s="57" t="str">
        <f t="shared" si="80"/>
        <v/>
      </c>
      <c r="N426" s="71">
        <v>78</v>
      </c>
      <c r="O426" s="46" t="s">
        <v>73</v>
      </c>
      <c r="P426" s="57">
        <v>3961.42</v>
      </c>
      <c r="Q426" s="57">
        <v>35.158650999999999</v>
      </c>
      <c r="R426" s="57">
        <v>-122.933679</v>
      </c>
      <c r="S426" s="66">
        <v>41072.862395833334</v>
      </c>
      <c r="T426" s="67">
        <f t="shared" si="81"/>
        <v>41072.862395833334</v>
      </c>
      <c r="U426" s="6" t="str">
        <f t="shared" si="82"/>
        <v>Jun-12</v>
      </c>
      <c r="V426" s="6" t="str">
        <f t="shared" si="83"/>
        <v>2012</v>
      </c>
      <c r="W426" s="10" t="s">
        <v>25</v>
      </c>
      <c r="X426" s="10" t="s">
        <v>27</v>
      </c>
      <c r="Y426" s="10" t="s">
        <v>74</v>
      </c>
      <c r="Z426" s="10" t="s">
        <v>76</v>
      </c>
      <c r="AA426" s="10" t="s">
        <v>75</v>
      </c>
      <c r="AB426" s="10"/>
      <c r="AC426" s="10" t="s">
        <v>73</v>
      </c>
      <c r="AD426" s="57" t="s">
        <v>450</v>
      </c>
      <c r="AE426" s="57" t="s">
        <v>215</v>
      </c>
      <c r="AF426" s="57" t="s">
        <v>42</v>
      </c>
      <c r="AG426" s="57">
        <v>403</v>
      </c>
      <c r="AH426" s="57">
        <v>4128116</v>
      </c>
      <c r="AI426" s="57" t="s">
        <v>211</v>
      </c>
      <c r="AJ426" s="57">
        <f t="shared" si="84"/>
        <v>0</v>
      </c>
      <c r="AK426" s="89">
        <f t="shared" si="85"/>
        <v>0.11142361111111111</v>
      </c>
      <c r="AL426" s="90" t="e">
        <f>VLOOKUP(AG426,#REF!,2,FALSE)</f>
        <v>#REF!</v>
      </c>
      <c r="AM426" s="90" t="e">
        <f>VLOOKUP(AG426,#REF!,3,FALSE)</f>
        <v>#REF!</v>
      </c>
      <c r="AN426" s="89" t="e">
        <f t="shared" ca="1" si="92"/>
        <v>#REF!</v>
      </c>
      <c r="AO426" s="89" t="e">
        <f t="shared" ca="1" si="93"/>
        <v>#REF!</v>
      </c>
      <c r="AP426" s="57" t="e">
        <f t="shared" ca="1" si="94"/>
        <v>#REF!</v>
      </c>
      <c r="AQ426" s="32" t="e">
        <f>VLOOKUP(U426,#REF!,3,FALSE)</f>
        <v>#REF!</v>
      </c>
      <c r="AR426" s="57" t="e">
        <f t="shared" ca="1" si="86"/>
        <v>#REF!</v>
      </c>
      <c r="AS426" s="6" t="e">
        <f>VLOOKUP(V426,#REF!,3)</f>
        <v>#REF!</v>
      </c>
      <c r="AT426" s="6" t="e">
        <f>VLOOKUP(U426,#REF!,2)</f>
        <v>#REF!</v>
      </c>
      <c r="AU426" s="6" t="e">
        <f>VLOOKUP(V426,#REF!,2)</f>
        <v>#REF!</v>
      </c>
      <c r="AV426" s="6" t="str">
        <f t="shared" si="87"/>
        <v/>
      </c>
      <c r="AW426" s="6" t="str">
        <f t="shared" si="88"/>
        <v/>
      </c>
      <c r="AX426" s="6" t="e">
        <f>VLOOKUP(U426,#REF!,4)</f>
        <v>#REF!</v>
      </c>
      <c r="AY426" s="6" t="e">
        <f>VLOOKUP(V426,#REF!,4)</f>
        <v>#REF!</v>
      </c>
    </row>
    <row r="427" spans="1:151" s="4" customFormat="1">
      <c r="A427" s="53" t="s">
        <v>19</v>
      </c>
      <c r="B427" s="14" t="s">
        <v>539</v>
      </c>
      <c r="C427" s="97">
        <v>1</v>
      </c>
      <c r="D427" s="97" t="s">
        <v>535</v>
      </c>
      <c r="E427" s="57"/>
      <c r="F427" s="57"/>
      <c r="G427" s="57"/>
      <c r="H427" s="57"/>
      <c r="I427" s="57"/>
      <c r="J427" s="57"/>
      <c r="K427" s="57"/>
      <c r="L427" s="57"/>
      <c r="M427" s="57" t="str">
        <f t="shared" si="80"/>
        <v/>
      </c>
      <c r="N427" s="71">
        <v>78</v>
      </c>
      <c r="O427" s="46" t="s">
        <v>55</v>
      </c>
      <c r="P427" s="57">
        <v>3961.42</v>
      </c>
      <c r="Q427" s="57">
        <v>35.158650999999999</v>
      </c>
      <c r="R427" s="57">
        <v>-122.933679</v>
      </c>
      <c r="S427" s="66">
        <v>41072.862395833334</v>
      </c>
      <c r="T427" s="67">
        <f t="shared" si="81"/>
        <v>41072.862395833334</v>
      </c>
      <c r="U427" s="6" t="str">
        <f t="shared" si="82"/>
        <v>Jun-12</v>
      </c>
      <c r="V427" s="6" t="str">
        <f t="shared" si="83"/>
        <v>2012</v>
      </c>
      <c r="W427" s="10" t="s">
        <v>25</v>
      </c>
      <c r="X427" s="10" t="s">
        <v>32</v>
      </c>
      <c r="Y427" s="10" t="s">
        <v>56</v>
      </c>
      <c r="Z427" s="10"/>
      <c r="AA427" s="10"/>
      <c r="AB427" s="10"/>
      <c r="AC427" s="10"/>
      <c r="AD427" s="57" t="s">
        <v>450</v>
      </c>
      <c r="AE427" s="57" t="s">
        <v>215</v>
      </c>
      <c r="AF427" s="57" t="s">
        <v>42</v>
      </c>
      <c r="AG427" s="57">
        <v>403</v>
      </c>
      <c r="AH427" s="57">
        <v>4128117</v>
      </c>
      <c r="AI427" s="57" t="s">
        <v>211</v>
      </c>
      <c r="AJ427" s="57">
        <f t="shared" si="84"/>
        <v>0</v>
      </c>
      <c r="AK427" s="89">
        <f t="shared" si="85"/>
        <v>0.11142361111111111</v>
      </c>
      <c r="AL427" s="90" t="e">
        <f>VLOOKUP(AG427,#REF!,2,FALSE)</f>
        <v>#REF!</v>
      </c>
      <c r="AM427" s="90" t="e">
        <f>VLOOKUP(AG427,#REF!,3,FALSE)</f>
        <v>#REF!</v>
      </c>
      <c r="AN427" s="89" t="e">
        <f t="shared" ca="1" si="92"/>
        <v>#REF!</v>
      </c>
      <c r="AO427" s="89" t="e">
        <f t="shared" ca="1" si="93"/>
        <v>#REF!</v>
      </c>
      <c r="AP427" s="57" t="e">
        <f t="shared" ca="1" si="94"/>
        <v>#REF!</v>
      </c>
      <c r="AQ427" s="32" t="e">
        <f>VLOOKUP(U427,#REF!,3,FALSE)</f>
        <v>#REF!</v>
      </c>
      <c r="AR427" s="57" t="e">
        <f t="shared" ca="1" si="86"/>
        <v>#REF!</v>
      </c>
      <c r="AS427" s="6" t="e">
        <f>VLOOKUP(V427,#REF!,3)</f>
        <v>#REF!</v>
      </c>
      <c r="AT427" s="6" t="e">
        <f>VLOOKUP(U427,#REF!,2)</f>
        <v>#REF!</v>
      </c>
      <c r="AU427" s="6" t="e">
        <f>VLOOKUP(V427,#REF!,2)</f>
        <v>#REF!</v>
      </c>
      <c r="AV427" s="6" t="str">
        <f t="shared" si="87"/>
        <v/>
      </c>
      <c r="AW427" s="6" t="str">
        <f t="shared" si="88"/>
        <v/>
      </c>
      <c r="AX427" s="6" t="e">
        <f>VLOOKUP(U427,#REF!,4)</f>
        <v>#REF!</v>
      </c>
      <c r="AY427" s="6" t="e">
        <f>VLOOKUP(V427,#REF!,4)</f>
        <v>#REF!</v>
      </c>
    </row>
    <row r="428" spans="1:151" s="4" customFormat="1">
      <c r="A428" s="54" t="s">
        <v>451</v>
      </c>
      <c r="B428" s="98"/>
      <c r="C428" s="99">
        <v>1</v>
      </c>
      <c r="D428" s="99"/>
      <c r="E428" s="68" t="s">
        <v>531</v>
      </c>
      <c r="F428" s="68" t="s">
        <v>531</v>
      </c>
      <c r="G428" s="68" t="s">
        <v>534</v>
      </c>
      <c r="H428" s="68">
        <v>0</v>
      </c>
      <c r="I428" s="68" t="s">
        <v>535</v>
      </c>
      <c r="J428" s="68" t="s">
        <v>531</v>
      </c>
      <c r="K428" s="68">
        <v>9</v>
      </c>
      <c r="L428" s="68">
        <v>0.32855237322569908</v>
      </c>
      <c r="M428" s="68">
        <f t="shared" si="80"/>
        <v>0.47662054419257782</v>
      </c>
      <c r="N428" s="68">
        <v>78</v>
      </c>
      <c r="O428" s="47" t="s">
        <v>77</v>
      </c>
      <c r="P428" s="68">
        <v>3961.42</v>
      </c>
      <c r="Q428" s="68">
        <v>35.158650999999999</v>
      </c>
      <c r="R428" s="68">
        <v>-122.933679</v>
      </c>
      <c r="S428" s="69">
        <v>41072.862395833334</v>
      </c>
      <c r="T428" s="70">
        <f t="shared" si="81"/>
        <v>41072.862395833334</v>
      </c>
      <c r="U428" s="4" t="str">
        <f t="shared" si="82"/>
        <v>Jun-12</v>
      </c>
      <c r="V428" s="4" t="str">
        <f t="shared" si="83"/>
        <v>2012</v>
      </c>
      <c r="W428" s="12" t="s">
        <v>25</v>
      </c>
      <c r="X428" s="12" t="s">
        <v>65</v>
      </c>
      <c r="Y428" s="12" t="s">
        <v>64</v>
      </c>
      <c r="Z428" s="12" t="s">
        <v>79</v>
      </c>
      <c r="AA428" s="12" t="s">
        <v>78</v>
      </c>
      <c r="AB428" s="12" t="s">
        <v>77</v>
      </c>
      <c r="AC428" s="12"/>
      <c r="AD428" s="68" t="s">
        <v>450</v>
      </c>
      <c r="AE428" s="68" t="s">
        <v>215</v>
      </c>
      <c r="AF428" s="68" t="s">
        <v>42</v>
      </c>
      <c r="AG428" s="68">
        <v>403</v>
      </c>
      <c r="AH428" s="68">
        <v>4114153</v>
      </c>
      <c r="AI428" s="68" t="s">
        <v>211</v>
      </c>
      <c r="AJ428" s="68">
        <f t="shared" si="84"/>
        <v>1</v>
      </c>
      <c r="AK428" s="100">
        <f t="shared" si="85"/>
        <v>0.11142361111111111</v>
      </c>
      <c r="AL428" s="101" t="e">
        <f>VLOOKUP(AG428,#REF!,2,FALSE)</f>
        <v>#REF!</v>
      </c>
      <c r="AM428" s="101" t="e">
        <f>VLOOKUP(AG428,#REF!,3,FALSE)</f>
        <v>#REF!</v>
      </c>
      <c r="AN428" s="100" t="e">
        <f t="shared" ca="1" si="92"/>
        <v>#REF!</v>
      </c>
      <c r="AO428" s="100" t="e">
        <f t="shared" ca="1" si="93"/>
        <v>#REF!</v>
      </c>
      <c r="AP428" s="68" t="e">
        <f t="shared" ca="1" si="94"/>
        <v>#REF!</v>
      </c>
      <c r="AQ428" s="36" t="e">
        <f>VLOOKUP(U428,#REF!,3,FALSE)</f>
        <v>#REF!</v>
      </c>
      <c r="AR428" s="68" t="e">
        <f t="shared" ca="1" si="86"/>
        <v>#REF!</v>
      </c>
      <c r="AS428" s="6" t="e">
        <f>VLOOKUP(V428,#REF!,3)</f>
        <v>#REF!</v>
      </c>
      <c r="AT428" s="6" t="e">
        <f>VLOOKUP(U428,#REF!,2)</f>
        <v>#REF!</v>
      </c>
      <c r="AU428" s="6" t="e">
        <f>VLOOKUP(V428,#REF!,2)</f>
        <v>#REF!</v>
      </c>
      <c r="AV428" s="6" t="e">
        <f t="shared" si="87"/>
        <v>#REF!</v>
      </c>
      <c r="AW428" s="6" t="e">
        <f t="shared" si="88"/>
        <v>#REF!</v>
      </c>
      <c r="AX428" s="6" t="e">
        <f>VLOOKUP(U428,#REF!,4)</f>
        <v>#REF!</v>
      </c>
      <c r="AY428" s="6" t="e">
        <f>VLOOKUP(V428,#REF!,4)</f>
        <v>#REF!</v>
      </c>
    </row>
    <row r="429" spans="1:151" s="4" customFormat="1">
      <c r="A429" s="53" t="s">
        <v>112</v>
      </c>
      <c r="B429" s="14" t="s">
        <v>539</v>
      </c>
      <c r="C429" s="97">
        <v>2</v>
      </c>
      <c r="D429" s="97" t="s">
        <v>535</v>
      </c>
      <c r="E429" s="57"/>
      <c r="F429" s="57"/>
      <c r="G429" s="57"/>
      <c r="H429" s="57"/>
      <c r="I429" s="57"/>
      <c r="J429" s="57"/>
      <c r="K429" s="57"/>
      <c r="L429" s="57"/>
      <c r="M429" s="57" t="str">
        <f t="shared" si="80"/>
        <v/>
      </c>
      <c r="N429" s="71">
        <v>78</v>
      </c>
      <c r="O429" s="46" t="s">
        <v>55</v>
      </c>
      <c r="P429" s="57">
        <v>3961.64</v>
      </c>
      <c r="Q429" s="57">
        <v>35.158628</v>
      </c>
      <c r="R429" s="57">
        <v>-122.933656</v>
      </c>
      <c r="S429" s="66">
        <v>41072.862766203703</v>
      </c>
      <c r="T429" s="67">
        <f t="shared" si="81"/>
        <v>41072.862766203703</v>
      </c>
      <c r="U429" s="6" t="str">
        <f t="shared" si="82"/>
        <v>Jun-12</v>
      </c>
      <c r="V429" s="6" t="str">
        <f t="shared" si="83"/>
        <v>2012</v>
      </c>
      <c r="W429" s="10" t="s">
        <v>25</v>
      </c>
      <c r="X429" s="10" t="s">
        <v>32</v>
      </c>
      <c r="Y429" s="10" t="s">
        <v>56</v>
      </c>
      <c r="Z429" s="10"/>
      <c r="AA429" s="10"/>
      <c r="AB429" s="10"/>
      <c r="AC429" s="10"/>
      <c r="AD429" s="57" t="s">
        <v>448</v>
      </c>
      <c r="AE429" s="57" t="s">
        <v>215</v>
      </c>
      <c r="AF429" s="57" t="s">
        <v>42</v>
      </c>
      <c r="AG429" s="57">
        <v>403</v>
      </c>
      <c r="AH429" s="57">
        <v>4128119</v>
      </c>
      <c r="AI429" s="57" t="s">
        <v>211</v>
      </c>
      <c r="AJ429" s="57">
        <f t="shared" si="84"/>
        <v>0</v>
      </c>
      <c r="AK429" s="89">
        <f t="shared" si="85"/>
        <v>0.11145833333333333</v>
      </c>
      <c r="AL429" s="90" t="e">
        <f>VLOOKUP(AG429,#REF!,2,FALSE)</f>
        <v>#REF!</v>
      </c>
      <c r="AM429" s="90" t="e">
        <f>VLOOKUP(AG429,#REF!,3,FALSE)</f>
        <v>#REF!</v>
      </c>
      <c r="AN429" s="89" t="e">
        <f t="shared" ca="1" si="92"/>
        <v>#REF!</v>
      </c>
      <c r="AO429" s="89" t="e">
        <f t="shared" ca="1" si="93"/>
        <v>#REF!</v>
      </c>
      <c r="AP429" s="57" t="e">
        <f t="shared" ca="1" si="94"/>
        <v>#REF!</v>
      </c>
      <c r="AQ429" s="32" t="e">
        <f>VLOOKUP(U429,#REF!,3,FALSE)</f>
        <v>#REF!</v>
      </c>
      <c r="AR429" s="57" t="e">
        <f t="shared" ca="1" si="86"/>
        <v>#REF!</v>
      </c>
      <c r="AS429" s="6" t="e">
        <f>VLOOKUP(V429,#REF!,3)</f>
        <v>#REF!</v>
      </c>
      <c r="AT429" s="6" t="e">
        <f>VLOOKUP(U429,#REF!,2)</f>
        <v>#REF!</v>
      </c>
      <c r="AU429" s="6" t="e">
        <f>VLOOKUP(V429,#REF!,2)</f>
        <v>#REF!</v>
      </c>
      <c r="AV429" s="6" t="str">
        <f t="shared" si="87"/>
        <v/>
      </c>
      <c r="AW429" s="6" t="str">
        <f t="shared" si="88"/>
        <v/>
      </c>
      <c r="AX429" s="6" t="e">
        <f>VLOOKUP(U429,#REF!,4)</f>
        <v>#REF!</v>
      </c>
      <c r="AY429" s="6" t="e">
        <f>VLOOKUP(V429,#REF!,4)</f>
        <v>#REF!</v>
      </c>
    </row>
    <row r="430" spans="1:151" s="4" customFormat="1">
      <c r="A430" s="53" t="s">
        <v>117</v>
      </c>
      <c r="B430" s="14" t="s">
        <v>541</v>
      </c>
      <c r="C430" s="97">
        <v>1</v>
      </c>
      <c r="D430" s="107" t="s">
        <v>543</v>
      </c>
      <c r="E430" s="57"/>
      <c r="F430" s="57"/>
      <c r="G430" s="57"/>
      <c r="H430" s="57"/>
      <c r="I430" s="57"/>
      <c r="J430" s="57"/>
      <c r="K430" s="57"/>
      <c r="L430" s="57"/>
      <c r="M430" s="57" t="str">
        <f t="shared" si="80"/>
        <v/>
      </c>
      <c r="N430" s="71">
        <v>78</v>
      </c>
      <c r="O430" s="46" t="s">
        <v>208</v>
      </c>
      <c r="P430" s="57">
        <v>3961.64</v>
      </c>
      <c r="Q430" s="57">
        <v>35.158628</v>
      </c>
      <c r="R430" s="57">
        <v>-122.933656</v>
      </c>
      <c r="S430" s="66">
        <v>41072.862766203703</v>
      </c>
      <c r="T430" s="67">
        <f t="shared" si="81"/>
        <v>41072.862766203703</v>
      </c>
      <c r="U430" s="6" t="str">
        <f t="shared" si="82"/>
        <v>Jun-12</v>
      </c>
      <c r="V430" s="6" t="str">
        <f t="shared" si="83"/>
        <v>2012</v>
      </c>
      <c r="W430" s="10" t="s">
        <v>25</v>
      </c>
      <c r="X430" s="10" t="s">
        <v>32</v>
      </c>
      <c r="Y430" s="10" t="s">
        <v>93</v>
      </c>
      <c r="Z430" s="10" t="s">
        <v>209</v>
      </c>
      <c r="AA430" s="10" t="s">
        <v>208</v>
      </c>
      <c r="AB430" s="10"/>
      <c r="AC430" s="10"/>
      <c r="AD430" s="57" t="s">
        <v>448</v>
      </c>
      <c r="AE430" s="57" t="s">
        <v>215</v>
      </c>
      <c r="AF430" s="57" t="s">
        <v>42</v>
      </c>
      <c r="AG430" s="57">
        <v>403</v>
      </c>
      <c r="AH430" s="57">
        <v>4128118</v>
      </c>
      <c r="AI430" s="57" t="s">
        <v>211</v>
      </c>
      <c r="AJ430" s="57">
        <f t="shared" si="84"/>
        <v>0</v>
      </c>
      <c r="AK430" s="89">
        <f t="shared" si="85"/>
        <v>0.11145833333333333</v>
      </c>
      <c r="AL430" s="90" t="e">
        <f>VLOOKUP(AG430,#REF!,2,FALSE)</f>
        <v>#REF!</v>
      </c>
      <c r="AM430" s="90" t="e">
        <f>VLOOKUP(AG430,#REF!,3,FALSE)</f>
        <v>#REF!</v>
      </c>
      <c r="AN430" s="89" t="e">
        <f t="shared" ca="1" si="92"/>
        <v>#REF!</v>
      </c>
      <c r="AO430" s="89" t="e">
        <f t="shared" ca="1" si="93"/>
        <v>#REF!</v>
      </c>
      <c r="AP430" s="57" t="e">
        <f t="shared" ca="1" si="94"/>
        <v>#REF!</v>
      </c>
      <c r="AQ430" s="32" t="e">
        <f>VLOOKUP(U430,#REF!,3,FALSE)</f>
        <v>#REF!</v>
      </c>
      <c r="AR430" s="57" t="e">
        <f t="shared" ca="1" si="86"/>
        <v>#REF!</v>
      </c>
      <c r="AS430" s="6" t="e">
        <f>VLOOKUP(V430,#REF!,3)</f>
        <v>#REF!</v>
      </c>
      <c r="AT430" s="6" t="e">
        <f>VLOOKUP(U430,#REF!,2)</f>
        <v>#REF!</v>
      </c>
      <c r="AU430" s="6" t="e">
        <f>VLOOKUP(V430,#REF!,2)</f>
        <v>#REF!</v>
      </c>
      <c r="AV430" s="6" t="str">
        <f t="shared" si="87"/>
        <v/>
      </c>
      <c r="AW430" s="6" t="str">
        <f t="shared" si="88"/>
        <v/>
      </c>
      <c r="AX430" s="6" t="e">
        <f>VLOOKUP(U430,#REF!,4)</f>
        <v>#REF!</v>
      </c>
      <c r="AY430" s="6" t="e">
        <f>VLOOKUP(V430,#REF!,4)</f>
        <v>#REF!</v>
      </c>
    </row>
    <row r="431" spans="1:151" s="4" customFormat="1">
      <c r="A431" s="54" t="s">
        <v>449</v>
      </c>
      <c r="B431" s="98"/>
      <c r="C431" s="99">
        <v>1</v>
      </c>
      <c r="D431" s="99"/>
      <c r="E431" s="68" t="s">
        <v>531</v>
      </c>
      <c r="F431" s="68" t="s">
        <v>531</v>
      </c>
      <c r="G431" s="68" t="s">
        <v>534</v>
      </c>
      <c r="H431" s="68">
        <v>0</v>
      </c>
      <c r="I431" s="68" t="s">
        <v>535</v>
      </c>
      <c r="J431" s="68" t="s">
        <v>531</v>
      </c>
      <c r="K431" s="68">
        <v>9</v>
      </c>
      <c r="L431" s="68">
        <v>0.14806817096687871</v>
      </c>
      <c r="M431" s="68">
        <f t="shared" si="80"/>
        <v>0.47662054419257782</v>
      </c>
      <c r="N431" s="68">
        <v>78</v>
      </c>
      <c r="O431" s="47" t="s">
        <v>77</v>
      </c>
      <c r="P431" s="68">
        <v>3961.64</v>
      </c>
      <c r="Q431" s="68">
        <v>35.158628</v>
      </c>
      <c r="R431" s="68">
        <v>-122.933656</v>
      </c>
      <c r="S431" s="69">
        <v>41072.862766203703</v>
      </c>
      <c r="T431" s="70">
        <f t="shared" si="81"/>
        <v>41072.862766203703</v>
      </c>
      <c r="U431" s="4" t="str">
        <f t="shared" si="82"/>
        <v>Jun-12</v>
      </c>
      <c r="V431" s="4" t="str">
        <f t="shared" si="83"/>
        <v>2012</v>
      </c>
      <c r="W431" s="12" t="s">
        <v>25</v>
      </c>
      <c r="X431" s="12" t="s">
        <v>65</v>
      </c>
      <c r="Y431" s="12" t="s">
        <v>64</v>
      </c>
      <c r="Z431" s="12" t="s">
        <v>79</v>
      </c>
      <c r="AA431" s="12" t="s">
        <v>78</v>
      </c>
      <c r="AB431" s="12" t="s">
        <v>77</v>
      </c>
      <c r="AC431" s="12"/>
      <c r="AD431" s="68" t="s">
        <v>448</v>
      </c>
      <c r="AE431" s="68" t="s">
        <v>215</v>
      </c>
      <c r="AF431" s="68" t="s">
        <v>42</v>
      </c>
      <c r="AG431" s="68">
        <v>403</v>
      </c>
      <c r="AH431" s="68">
        <v>4114155</v>
      </c>
      <c r="AI431" s="68" t="s">
        <v>211</v>
      </c>
      <c r="AJ431" s="68">
        <f t="shared" si="84"/>
        <v>1</v>
      </c>
      <c r="AK431" s="100">
        <f t="shared" si="85"/>
        <v>0.11145833333333333</v>
      </c>
      <c r="AL431" s="101" t="e">
        <f>VLOOKUP(AG431,#REF!,2,FALSE)</f>
        <v>#REF!</v>
      </c>
      <c r="AM431" s="101" t="e">
        <f>VLOOKUP(AG431,#REF!,3,FALSE)</f>
        <v>#REF!</v>
      </c>
      <c r="AN431" s="100" t="e">
        <f t="shared" ca="1" si="92"/>
        <v>#REF!</v>
      </c>
      <c r="AO431" s="100" t="e">
        <f t="shared" ca="1" si="93"/>
        <v>#REF!</v>
      </c>
      <c r="AP431" s="68" t="e">
        <f t="shared" ca="1" si="94"/>
        <v>#REF!</v>
      </c>
      <c r="AQ431" s="36" t="e">
        <f>VLOOKUP(U431,#REF!,3,FALSE)</f>
        <v>#REF!</v>
      </c>
      <c r="AR431" s="68" t="e">
        <f t="shared" ca="1" si="86"/>
        <v>#REF!</v>
      </c>
      <c r="AS431" s="6" t="e">
        <f>VLOOKUP(V431,#REF!,3)</f>
        <v>#REF!</v>
      </c>
      <c r="AT431" s="6" t="e">
        <f>VLOOKUP(U431,#REF!,2)</f>
        <v>#REF!</v>
      </c>
      <c r="AU431" s="6" t="e">
        <f>VLOOKUP(V431,#REF!,2)</f>
        <v>#REF!</v>
      </c>
      <c r="AV431" s="6" t="e">
        <f t="shared" si="87"/>
        <v>#REF!</v>
      </c>
      <c r="AW431" s="6" t="e">
        <f t="shared" si="88"/>
        <v>#REF!</v>
      </c>
      <c r="AX431" s="6" t="e">
        <f>VLOOKUP(U431,#REF!,4)</f>
        <v>#REF!</v>
      </c>
      <c r="AY431" s="6" t="e">
        <f>VLOOKUP(V431,#REF!,4)</f>
        <v>#REF!</v>
      </c>
    </row>
    <row r="432" spans="1:151" s="4" customFormat="1">
      <c r="A432" s="53" t="s">
        <v>19</v>
      </c>
      <c r="B432" s="14" t="s">
        <v>539</v>
      </c>
      <c r="C432" s="97">
        <v>1</v>
      </c>
      <c r="D432" s="97" t="s">
        <v>535</v>
      </c>
      <c r="E432" s="57"/>
      <c r="F432" s="57"/>
      <c r="G432" s="57"/>
      <c r="H432" s="57"/>
      <c r="I432" s="57"/>
      <c r="J432" s="57"/>
      <c r="K432" s="57"/>
      <c r="L432" s="57"/>
      <c r="M432" s="57" t="str">
        <f t="shared" si="80"/>
        <v/>
      </c>
      <c r="N432" s="71">
        <v>80</v>
      </c>
      <c r="O432" s="46" t="s">
        <v>73</v>
      </c>
      <c r="P432" s="57">
        <v>3978.53</v>
      </c>
      <c r="Q432" s="57">
        <v>35.135803000000003</v>
      </c>
      <c r="R432" s="57">
        <v>-122.95002700000001</v>
      </c>
      <c r="S432" s="66">
        <v>41227.903634259259</v>
      </c>
      <c r="T432" s="67">
        <f t="shared" si="81"/>
        <v>41227.903634259259</v>
      </c>
      <c r="U432" s="6" t="str">
        <f t="shared" si="82"/>
        <v>Nov-12</v>
      </c>
      <c r="V432" s="6" t="str">
        <f t="shared" si="83"/>
        <v>2012</v>
      </c>
      <c r="W432" s="10" t="s">
        <v>25</v>
      </c>
      <c r="X432" s="10" t="s">
        <v>27</v>
      </c>
      <c r="Y432" s="10" t="s">
        <v>74</v>
      </c>
      <c r="Z432" s="10" t="s">
        <v>76</v>
      </c>
      <c r="AA432" s="10" t="s">
        <v>75</v>
      </c>
      <c r="AB432" s="10"/>
      <c r="AC432" s="10" t="s">
        <v>73</v>
      </c>
      <c r="AD432" s="57" t="s">
        <v>517</v>
      </c>
      <c r="AE432" s="57" t="s">
        <v>400</v>
      </c>
      <c r="AF432" s="57" t="s">
        <v>42</v>
      </c>
      <c r="AG432" s="57">
        <v>442</v>
      </c>
      <c r="AH432" s="57">
        <v>4126733</v>
      </c>
      <c r="AI432" s="57" t="s">
        <v>211</v>
      </c>
      <c r="AJ432" s="57">
        <f t="shared" si="84"/>
        <v>0</v>
      </c>
      <c r="AK432" s="89">
        <f t="shared" si="85"/>
        <v>0.45232638888888888</v>
      </c>
      <c r="AL432" s="90" t="e">
        <f>VLOOKUP(AG432,#REF!,2,FALSE)</f>
        <v>#REF!</v>
      </c>
      <c r="AM432" s="90" t="e">
        <f>VLOOKUP(AG432,#REF!,3,FALSE)</f>
        <v>#REF!</v>
      </c>
      <c r="AN432" s="89" t="e">
        <f t="shared" ca="1" si="92"/>
        <v>#REF!</v>
      </c>
      <c r="AO432" s="89" t="e">
        <f t="shared" ca="1" si="93"/>
        <v>#REF!</v>
      </c>
      <c r="AP432" s="57" t="e">
        <f t="shared" ca="1" si="94"/>
        <v>#REF!</v>
      </c>
      <c r="AQ432" s="32" t="e">
        <f>VLOOKUP(U432,#REF!,3,FALSE)</f>
        <v>#REF!</v>
      </c>
      <c r="AR432" s="57" t="e">
        <f t="shared" ca="1" si="86"/>
        <v>#REF!</v>
      </c>
      <c r="AS432" s="6" t="e">
        <f>VLOOKUP(V432,#REF!,3)</f>
        <v>#REF!</v>
      </c>
      <c r="AT432" s="6" t="e">
        <f>VLOOKUP(U432,#REF!,2)</f>
        <v>#REF!</v>
      </c>
      <c r="AU432" s="6" t="e">
        <f>VLOOKUP(V432,#REF!,2)</f>
        <v>#REF!</v>
      </c>
      <c r="AV432" s="6" t="str">
        <f t="shared" si="87"/>
        <v/>
      </c>
      <c r="AW432" s="6" t="str">
        <f t="shared" si="88"/>
        <v/>
      </c>
      <c r="AX432" s="6" t="e">
        <f>VLOOKUP(U432,#REF!,4)</f>
        <v>#REF!</v>
      </c>
      <c r="AY432" s="6" t="e">
        <f>VLOOKUP(V432,#REF!,4)</f>
        <v>#REF!</v>
      </c>
    </row>
    <row r="433" spans="1:151" s="4" customFormat="1">
      <c r="A433" s="53" t="s">
        <v>19</v>
      </c>
      <c r="B433" s="14" t="s">
        <v>539</v>
      </c>
      <c r="C433" s="97">
        <v>1</v>
      </c>
      <c r="D433" s="97" t="s">
        <v>535</v>
      </c>
      <c r="E433" s="57"/>
      <c r="F433" s="57"/>
      <c r="G433" s="57"/>
      <c r="H433" s="57"/>
      <c r="I433" s="57"/>
      <c r="J433" s="57"/>
      <c r="K433" s="57"/>
      <c r="L433" s="57"/>
      <c r="M433" s="57" t="str">
        <f t="shared" si="80"/>
        <v/>
      </c>
      <c r="N433" s="71">
        <v>80</v>
      </c>
      <c r="O433" s="46" t="s">
        <v>122</v>
      </c>
      <c r="P433" s="57">
        <v>3978.53</v>
      </c>
      <c r="Q433" s="57">
        <v>35.135803000000003</v>
      </c>
      <c r="R433" s="57">
        <v>-122.95002700000001</v>
      </c>
      <c r="S433" s="66">
        <v>41227.903634259259</v>
      </c>
      <c r="T433" s="67">
        <f t="shared" si="81"/>
        <v>41227.903634259259</v>
      </c>
      <c r="U433" s="6" t="str">
        <f t="shared" si="82"/>
        <v>Nov-12</v>
      </c>
      <c r="V433" s="6" t="str">
        <f t="shared" si="83"/>
        <v>2012</v>
      </c>
      <c r="W433" s="10" t="s">
        <v>25</v>
      </c>
      <c r="X433" s="10" t="s">
        <v>28</v>
      </c>
      <c r="Y433" s="10" t="s">
        <v>51</v>
      </c>
      <c r="Z433" s="10" t="s">
        <v>52</v>
      </c>
      <c r="AA433" s="10" t="s">
        <v>50</v>
      </c>
      <c r="AB433" s="10" t="s">
        <v>122</v>
      </c>
      <c r="AC433" s="10"/>
      <c r="AD433" s="57" t="s">
        <v>517</v>
      </c>
      <c r="AE433" s="57" t="s">
        <v>400</v>
      </c>
      <c r="AF433" s="57" t="s">
        <v>42</v>
      </c>
      <c r="AG433" s="57">
        <v>442</v>
      </c>
      <c r="AH433" s="57">
        <v>3967068</v>
      </c>
      <c r="AI433" s="57" t="s">
        <v>211</v>
      </c>
      <c r="AJ433" s="57">
        <f t="shared" si="84"/>
        <v>0</v>
      </c>
      <c r="AK433" s="89">
        <f t="shared" si="85"/>
        <v>0.45232638888888888</v>
      </c>
      <c r="AL433" s="90" t="e">
        <f>VLOOKUP(AG433,#REF!,2,FALSE)</f>
        <v>#REF!</v>
      </c>
      <c r="AM433" s="90" t="e">
        <f>VLOOKUP(AG433,#REF!,3,FALSE)</f>
        <v>#REF!</v>
      </c>
      <c r="AN433" s="89" t="e">
        <f t="shared" ca="1" si="92"/>
        <v>#REF!</v>
      </c>
      <c r="AO433" s="89" t="e">
        <f t="shared" ca="1" si="93"/>
        <v>#REF!</v>
      </c>
      <c r="AP433" s="57" t="e">
        <f t="shared" ca="1" si="94"/>
        <v>#REF!</v>
      </c>
      <c r="AQ433" s="32" t="e">
        <f>VLOOKUP(U433,#REF!,3,FALSE)</f>
        <v>#REF!</v>
      </c>
      <c r="AR433" s="57" t="e">
        <f t="shared" ca="1" si="86"/>
        <v>#REF!</v>
      </c>
      <c r="AS433" s="6" t="e">
        <f>VLOOKUP(V433,#REF!,3)</f>
        <v>#REF!</v>
      </c>
      <c r="AT433" s="6" t="e">
        <f>VLOOKUP(U433,#REF!,2)</f>
        <v>#REF!</v>
      </c>
      <c r="AU433" s="6" t="e">
        <f>VLOOKUP(V433,#REF!,2)</f>
        <v>#REF!</v>
      </c>
      <c r="AV433" s="6" t="str">
        <f t="shared" si="87"/>
        <v/>
      </c>
      <c r="AW433" s="6" t="str">
        <f t="shared" si="88"/>
        <v/>
      </c>
      <c r="AX433" s="6" t="e">
        <f>VLOOKUP(U433,#REF!,4)</f>
        <v>#REF!</v>
      </c>
      <c r="AY433" s="6" t="e">
        <f>VLOOKUP(V433,#REF!,4)</f>
        <v>#REF!</v>
      </c>
    </row>
    <row r="434" spans="1:151" s="4" customFormat="1">
      <c r="A434" s="54" t="s">
        <v>518</v>
      </c>
      <c r="B434" s="98"/>
      <c r="C434" s="99">
        <v>1</v>
      </c>
      <c r="D434" s="99"/>
      <c r="E434" s="68" t="s">
        <v>534</v>
      </c>
      <c r="F434" s="68" t="s">
        <v>534</v>
      </c>
      <c r="G434" s="68" t="s">
        <v>534</v>
      </c>
      <c r="H434" s="68">
        <v>0</v>
      </c>
      <c r="I434" s="68" t="s">
        <v>535</v>
      </c>
      <c r="J434" s="68" t="s">
        <v>534</v>
      </c>
      <c r="K434" s="68">
        <v>0</v>
      </c>
      <c r="L434" s="68">
        <v>3.1986554015719634E-2</v>
      </c>
      <c r="M434" s="68">
        <f t="shared" si="80"/>
        <v>3.1986554015719634E-2</v>
      </c>
      <c r="N434" s="68">
        <v>80</v>
      </c>
      <c r="O434" s="47" t="s">
        <v>77</v>
      </c>
      <c r="P434" s="68">
        <v>3978.53</v>
      </c>
      <c r="Q434" s="68">
        <v>35.135803000000003</v>
      </c>
      <c r="R434" s="68">
        <v>-122.95002700000001</v>
      </c>
      <c r="S434" s="69">
        <v>41227.903634259259</v>
      </c>
      <c r="T434" s="70">
        <f t="shared" si="81"/>
        <v>41227.903634259259</v>
      </c>
      <c r="U434" s="4" t="str">
        <f t="shared" si="82"/>
        <v>Nov-12</v>
      </c>
      <c r="V434" s="4" t="str">
        <f t="shared" si="83"/>
        <v>2012</v>
      </c>
      <c r="W434" s="12" t="s">
        <v>25</v>
      </c>
      <c r="X434" s="12" t="s">
        <v>65</v>
      </c>
      <c r="Y434" s="12" t="s">
        <v>64</v>
      </c>
      <c r="Z434" s="12" t="s">
        <v>79</v>
      </c>
      <c r="AA434" s="12" t="s">
        <v>78</v>
      </c>
      <c r="AB434" s="12" t="s">
        <v>77</v>
      </c>
      <c r="AC434" s="12"/>
      <c r="AD434" s="68" t="s">
        <v>517</v>
      </c>
      <c r="AE434" s="68" t="s">
        <v>400</v>
      </c>
      <c r="AF434" s="68" t="s">
        <v>42</v>
      </c>
      <c r="AG434" s="68">
        <v>442</v>
      </c>
      <c r="AH434" s="68">
        <v>3967069</v>
      </c>
      <c r="AI434" s="68" t="s">
        <v>211</v>
      </c>
      <c r="AJ434" s="68">
        <f t="shared" si="84"/>
        <v>1</v>
      </c>
      <c r="AK434" s="100">
        <f t="shared" si="85"/>
        <v>0.45232638888888888</v>
      </c>
      <c r="AL434" s="101" t="e">
        <f>VLOOKUP(AG434,#REF!,2,FALSE)</f>
        <v>#REF!</v>
      </c>
      <c r="AM434" s="101" t="e">
        <f>VLOOKUP(AG434,#REF!,3,FALSE)</f>
        <v>#REF!</v>
      </c>
      <c r="AN434" s="100" t="e">
        <f t="shared" ca="1" si="92"/>
        <v>#REF!</v>
      </c>
      <c r="AO434" s="100" t="e">
        <f t="shared" ca="1" si="93"/>
        <v>#REF!</v>
      </c>
      <c r="AP434" s="68" t="e">
        <f t="shared" ca="1" si="94"/>
        <v>#REF!</v>
      </c>
      <c r="AQ434" s="36" t="e">
        <f>VLOOKUP(U434,#REF!,3,FALSE)</f>
        <v>#REF!</v>
      </c>
      <c r="AR434" s="68" t="e">
        <f t="shared" ca="1" si="86"/>
        <v>#REF!</v>
      </c>
      <c r="AS434" s="6" t="e">
        <f>VLOOKUP(V434,#REF!,3)</f>
        <v>#REF!</v>
      </c>
      <c r="AT434" s="6" t="e">
        <f>VLOOKUP(U434,#REF!,2)</f>
        <v>#REF!</v>
      </c>
      <c r="AU434" s="6" t="e">
        <f>VLOOKUP(V434,#REF!,2)</f>
        <v>#REF!</v>
      </c>
      <c r="AV434" s="6" t="e">
        <f t="shared" si="87"/>
        <v>#REF!</v>
      </c>
      <c r="AW434" s="6" t="e">
        <f t="shared" si="88"/>
        <v>#REF!</v>
      </c>
      <c r="AX434" s="6" t="e">
        <f>VLOOKUP(U434,#REF!,4)</f>
        <v>#REF!</v>
      </c>
      <c r="AY434" s="6" t="e">
        <f>VLOOKUP(V434,#REF!,4)</f>
        <v>#REF!</v>
      </c>
    </row>
    <row r="435" spans="1:151" s="4" customFormat="1">
      <c r="A435" s="53" t="s">
        <v>112</v>
      </c>
      <c r="B435" s="14" t="s">
        <v>539</v>
      </c>
      <c r="C435" s="97">
        <v>2</v>
      </c>
      <c r="D435" s="97" t="s">
        <v>535</v>
      </c>
      <c r="E435" s="57"/>
      <c r="F435" s="57"/>
      <c r="G435" s="57"/>
      <c r="H435" s="57"/>
      <c r="I435" s="57"/>
      <c r="J435" s="57"/>
      <c r="K435" s="57"/>
      <c r="L435" s="57"/>
      <c r="M435" s="57" t="str">
        <f t="shared" si="80"/>
        <v/>
      </c>
      <c r="N435" s="71">
        <v>81</v>
      </c>
      <c r="O435" s="46" t="s">
        <v>73</v>
      </c>
      <c r="P435" s="57">
        <v>3977.46</v>
      </c>
      <c r="Q435" s="57">
        <v>35.138091000000003</v>
      </c>
      <c r="R435" s="57">
        <v>-122.949808</v>
      </c>
      <c r="S435" s="66">
        <v>41227.928263888891</v>
      </c>
      <c r="T435" s="67">
        <f t="shared" si="81"/>
        <v>41227.928263888891</v>
      </c>
      <c r="U435" s="6" t="str">
        <f t="shared" si="82"/>
        <v>Nov-12</v>
      </c>
      <c r="V435" s="6" t="str">
        <f t="shared" si="83"/>
        <v>2012</v>
      </c>
      <c r="W435" s="10" t="s">
        <v>25</v>
      </c>
      <c r="X435" s="10" t="s">
        <v>27</v>
      </c>
      <c r="Y435" s="10" t="s">
        <v>74</v>
      </c>
      <c r="Z435" s="10" t="s">
        <v>76</v>
      </c>
      <c r="AA435" s="10" t="s">
        <v>75</v>
      </c>
      <c r="AB435" s="10"/>
      <c r="AC435" s="10" t="s">
        <v>73</v>
      </c>
      <c r="AD435" s="57" t="s">
        <v>513</v>
      </c>
      <c r="AE435" s="57" t="s">
        <v>247</v>
      </c>
      <c r="AF435" s="57" t="s">
        <v>42</v>
      </c>
      <c r="AG435" s="57">
        <v>442</v>
      </c>
      <c r="AH435" s="57">
        <v>4126570</v>
      </c>
      <c r="AI435" s="57" t="s">
        <v>211</v>
      </c>
      <c r="AJ435" s="57">
        <f t="shared" si="84"/>
        <v>0</v>
      </c>
      <c r="AK435" s="89">
        <f t="shared" si="85"/>
        <v>0.47660879629629632</v>
      </c>
      <c r="AL435" s="90" t="e">
        <f>VLOOKUP(AG435,#REF!,2,FALSE)</f>
        <v>#REF!</v>
      </c>
      <c r="AM435" s="90" t="e">
        <f>VLOOKUP(AG435,#REF!,3,FALSE)</f>
        <v>#REF!</v>
      </c>
      <c r="AN435" s="89" t="e">
        <f t="shared" ca="1" si="92"/>
        <v>#REF!</v>
      </c>
      <c r="AO435" s="89" t="e">
        <f t="shared" ca="1" si="93"/>
        <v>#REF!</v>
      </c>
      <c r="AP435" s="57" t="e">
        <f t="shared" ca="1" si="94"/>
        <v>#REF!</v>
      </c>
      <c r="AQ435" s="32" t="e">
        <f>VLOOKUP(U435,#REF!,3,FALSE)</f>
        <v>#REF!</v>
      </c>
      <c r="AR435" s="57" t="e">
        <f t="shared" ca="1" si="86"/>
        <v>#REF!</v>
      </c>
      <c r="AS435" s="6" t="e">
        <f>VLOOKUP(V435,#REF!,3)</f>
        <v>#REF!</v>
      </c>
      <c r="AT435" s="6" t="e">
        <f>VLOOKUP(U435,#REF!,2)</f>
        <v>#REF!</v>
      </c>
      <c r="AU435" s="6" t="e">
        <f>VLOOKUP(V435,#REF!,2)</f>
        <v>#REF!</v>
      </c>
      <c r="AV435" s="6" t="str">
        <f t="shared" si="87"/>
        <v/>
      </c>
      <c r="AW435" s="6" t="str">
        <f t="shared" si="88"/>
        <v/>
      </c>
      <c r="AX435" s="6" t="e">
        <f>VLOOKUP(U435,#REF!,4)</f>
        <v>#REF!</v>
      </c>
      <c r="AY435" s="6" t="e">
        <f>VLOOKUP(V435,#REF!,4)</f>
        <v>#REF!</v>
      </c>
    </row>
    <row r="436" spans="1:151" s="4" customFormat="1">
      <c r="A436" s="53" t="s">
        <v>514</v>
      </c>
      <c r="B436" s="14" t="s">
        <v>539</v>
      </c>
      <c r="C436" s="97">
        <v>1</v>
      </c>
      <c r="D436" s="97" t="s">
        <v>535</v>
      </c>
      <c r="E436" s="57"/>
      <c r="F436" s="57"/>
      <c r="G436" s="57"/>
      <c r="H436" s="57"/>
      <c r="I436" s="57"/>
      <c r="J436" s="57"/>
      <c r="K436" s="57"/>
      <c r="L436" s="57"/>
      <c r="M436" s="57" t="str">
        <f t="shared" si="80"/>
        <v/>
      </c>
      <c r="N436" s="71">
        <v>81</v>
      </c>
      <c r="O436" s="46" t="s">
        <v>45</v>
      </c>
      <c r="P436" s="57">
        <v>3977.46</v>
      </c>
      <c r="Q436" s="57">
        <v>35.138091000000003</v>
      </c>
      <c r="R436" s="57">
        <v>-122.949808</v>
      </c>
      <c r="S436" s="66">
        <v>41227.928263888891</v>
      </c>
      <c r="T436" s="67">
        <f t="shared" si="81"/>
        <v>41227.928263888891</v>
      </c>
      <c r="U436" s="6" t="str">
        <f t="shared" si="82"/>
        <v>Nov-12</v>
      </c>
      <c r="V436" s="6" t="str">
        <f t="shared" si="83"/>
        <v>2012</v>
      </c>
      <c r="W436" s="10" t="s">
        <v>25</v>
      </c>
      <c r="X436" s="10" t="s">
        <v>27</v>
      </c>
      <c r="Y436" s="10" t="s">
        <v>22</v>
      </c>
      <c r="Z436" s="10" t="s">
        <v>44</v>
      </c>
      <c r="AA436" s="10" t="s">
        <v>43</v>
      </c>
      <c r="AB436" s="10" t="s">
        <v>46</v>
      </c>
      <c r="AC436" s="10" t="s">
        <v>45</v>
      </c>
      <c r="AD436" s="57" t="s">
        <v>513</v>
      </c>
      <c r="AE436" s="57" t="s">
        <v>247</v>
      </c>
      <c r="AF436" s="57" t="s">
        <v>42</v>
      </c>
      <c r="AG436" s="57">
        <v>442</v>
      </c>
      <c r="AH436" s="57">
        <v>4126573</v>
      </c>
      <c r="AI436" s="57" t="s">
        <v>211</v>
      </c>
      <c r="AJ436" s="57">
        <f t="shared" si="84"/>
        <v>0</v>
      </c>
      <c r="AK436" s="89">
        <f t="shared" si="85"/>
        <v>0.47660879629629632</v>
      </c>
      <c r="AL436" s="90" t="e">
        <f>VLOOKUP(AG436,#REF!,2,FALSE)</f>
        <v>#REF!</v>
      </c>
      <c r="AM436" s="90" t="e">
        <f>VLOOKUP(AG436,#REF!,3,FALSE)</f>
        <v>#REF!</v>
      </c>
      <c r="AN436" s="89" t="e">
        <f t="shared" ca="1" si="92"/>
        <v>#REF!</v>
      </c>
      <c r="AO436" s="89" t="e">
        <f t="shared" ca="1" si="93"/>
        <v>#REF!</v>
      </c>
      <c r="AP436" s="57" t="e">
        <f t="shared" ca="1" si="94"/>
        <v>#REF!</v>
      </c>
      <c r="AQ436" s="32" t="e">
        <f>VLOOKUP(U436,#REF!,3,FALSE)</f>
        <v>#REF!</v>
      </c>
      <c r="AR436" s="57" t="e">
        <f t="shared" ca="1" si="86"/>
        <v>#REF!</v>
      </c>
      <c r="AS436" s="6" t="e">
        <f>VLOOKUP(V436,#REF!,3)</f>
        <v>#REF!</v>
      </c>
      <c r="AT436" s="6" t="e">
        <f>VLOOKUP(U436,#REF!,2)</f>
        <v>#REF!</v>
      </c>
      <c r="AU436" s="6" t="e">
        <f>VLOOKUP(V436,#REF!,2)</f>
        <v>#REF!</v>
      </c>
      <c r="AV436" s="6" t="str">
        <f t="shared" si="87"/>
        <v/>
      </c>
      <c r="AW436" s="6" t="str">
        <f t="shared" si="88"/>
        <v/>
      </c>
      <c r="AX436" s="6" t="e">
        <f>VLOOKUP(U436,#REF!,4)</f>
        <v>#REF!</v>
      </c>
      <c r="AY436" s="6" t="e">
        <f>VLOOKUP(V436,#REF!,4)</f>
        <v>#REF!</v>
      </c>
    </row>
    <row r="437" spans="1:151" s="34" customFormat="1">
      <c r="A437" s="53" t="s">
        <v>19</v>
      </c>
      <c r="B437" s="14" t="s">
        <v>539</v>
      </c>
      <c r="C437" s="97">
        <v>1</v>
      </c>
      <c r="D437" s="97" t="s">
        <v>535</v>
      </c>
      <c r="E437" s="57"/>
      <c r="F437" s="57"/>
      <c r="G437" s="57"/>
      <c r="H437" s="57"/>
      <c r="I437" s="57"/>
      <c r="J437" s="57"/>
      <c r="K437" s="57"/>
      <c r="L437" s="57"/>
      <c r="M437" s="57" t="str">
        <f t="shared" si="80"/>
        <v/>
      </c>
      <c r="N437" s="71">
        <v>81</v>
      </c>
      <c r="O437" s="46" t="s">
        <v>55</v>
      </c>
      <c r="P437" s="57">
        <v>3977.46</v>
      </c>
      <c r="Q437" s="57">
        <v>35.138091000000003</v>
      </c>
      <c r="R437" s="57">
        <v>-122.949808</v>
      </c>
      <c r="S437" s="66">
        <v>41227.928263888891</v>
      </c>
      <c r="T437" s="67">
        <f t="shared" si="81"/>
        <v>41227.928263888891</v>
      </c>
      <c r="U437" s="6" t="str">
        <f t="shared" si="82"/>
        <v>Nov-12</v>
      </c>
      <c r="V437" s="6" t="str">
        <f t="shared" si="83"/>
        <v>2012</v>
      </c>
      <c r="W437" s="10" t="s">
        <v>25</v>
      </c>
      <c r="X437" s="10" t="s">
        <v>32</v>
      </c>
      <c r="Y437" s="10" t="s">
        <v>56</v>
      </c>
      <c r="Z437" s="10"/>
      <c r="AA437" s="10"/>
      <c r="AB437" s="10"/>
      <c r="AC437" s="10"/>
      <c r="AD437" s="57" t="s">
        <v>513</v>
      </c>
      <c r="AE437" s="57" t="s">
        <v>247</v>
      </c>
      <c r="AF437" s="57" t="s">
        <v>42</v>
      </c>
      <c r="AG437" s="57">
        <v>442</v>
      </c>
      <c r="AH437" s="57">
        <v>4129398</v>
      </c>
      <c r="AI437" s="57" t="s">
        <v>211</v>
      </c>
      <c r="AJ437" s="57">
        <f t="shared" si="84"/>
        <v>0</v>
      </c>
      <c r="AK437" s="89">
        <f t="shared" si="85"/>
        <v>0.47660879629629632</v>
      </c>
      <c r="AL437" s="90" t="e">
        <f>VLOOKUP(AG437,#REF!,2,FALSE)</f>
        <v>#REF!</v>
      </c>
      <c r="AM437" s="90" t="e">
        <f>VLOOKUP(AG437,#REF!,3,FALSE)</f>
        <v>#REF!</v>
      </c>
      <c r="AN437" s="89" t="e">
        <f t="shared" ca="1" si="92"/>
        <v>#REF!</v>
      </c>
      <c r="AO437" s="89" t="e">
        <f t="shared" ca="1" si="93"/>
        <v>#REF!</v>
      </c>
      <c r="AP437" s="57" t="e">
        <f t="shared" ca="1" si="94"/>
        <v>#REF!</v>
      </c>
      <c r="AQ437" s="32" t="e">
        <f>VLOOKUP(U437,#REF!,3,FALSE)</f>
        <v>#REF!</v>
      </c>
      <c r="AR437" s="57" t="e">
        <f t="shared" ca="1" si="86"/>
        <v>#REF!</v>
      </c>
      <c r="AS437" s="6" t="e">
        <f>VLOOKUP(V437,#REF!,3)</f>
        <v>#REF!</v>
      </c>
      <c r="AT437" s="6" t="e">
        <f>VLOOKUP(U437,#REF!,2)</f>
        <v>#REF!</v>
      </c>
      <c r="AU437" s="6" t="e">
        <f>VLOOKUP(V437,#REF!,2)</f>
        <v>#REF!</v>
      </c>
      <c r="AV437" s="6" t="str">
        <f t="shared" si="87"/>
        <v/>
      </c>
      <c r="AW437" s="6" t="str">
        <f t="shared" si="88"/>
        <v/>
      </c>
      <c r="AX437" s="6" t="e">
        <f>VLOOKUP(U437,#REF!,4)</f>
        <v>#REF!</v>
      </c>
      <c r="AY437" s="6" t="e">
        <f>VLOOKUP(V437,#REF!,4)</f>
        <v>#REF!</v>
      </c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</row>
    <row r="438" spans="1:151" s="34" customFormat="1">
      <c r="A438" s="53" t="s">
        <v>19</v>
      </c>
      <c r="B438" s="14" t="s">
        <v>539</v>
      </c>
      <c r="C438" s="97">
        <v>1</v>
      </c>
      <c r="D438" s="97" t="s">
        <v>535</v>
      </c>
      <c r="E438" s="57"/>
      <c r="F438" s="57"/>
      <c r="G438" s="57"/>
      <c r="H438" s="57"/>
      <c r="I438" s="57"/>
      <c r="J438" s="57"/>
      <c r="K438" s="57"/>
      <c r="L438" s="57"/>
      <c r="M438" s="57" t="str">
        <f t="shared" si="80"/>
        <v/>
      </c>
      <c r="N438" s="71">
        <v>81</v>
      </c>
      <c r="O438" s="46" t="s">
        <v>27</v>
      </c>
      <c r="P438" s="57">
        <v>3977.46</v>
      </c>
      <c r="Q438" s="57">
        <v>35.138091000000003</v>
      </c>
      <c r="R438" s="57">
        <v>-122.949808</v>
      </c>
      <c r="S438" s="66">
        <v>41227.928263888891</v>
      </c>
      <c r="T438" s="67">
        <f t="shared" si="81"/>
        <v>41227.928263888891</v>
      </c>
      <c r="U438" s="6" t="str">
        <f t="shared" si="82"/>
        <v>Nov-12</v>
      </c>
      <c r="V438" s="6" t="str">
        <f t="shared" si="83"/>
        <v>2012</v>
      </c>
      <c r="W438" s="10" t="s">
        <v>25</v>
      </c>
      <c r="X438" s="10" t="s">
        <v>27</v>
      </c>
      <c r="Y438" s="10"/>
      <c r="Z438" s="10"/>
      <c r="AA438" s="10"/>
      <c r="AB438" s="10"/>
      <c r="AC438" s="10"/>
      <c r="AD438" s="57" t="s">
        <v>513</v>
      </c>
      <c r="AE438" s="57" t="s">
        <v>247</v>
      </c>
      <c r="AF438" s="57" t="s">
        <v>42</v>
      </c>
      <c r="AG438" s="57">
        <v>442</v>
      </c>
      <c r="AH438" s="57">
        <v>4126571</v>
      </c>
      <c r="AI438" s="57" t="s">
        <v>211</v>
      </c>
      <c r="AJ438" s="57">
        <f t="shared" si="84"/>
        <v>0</v>
      </c>
      <c r="AK438" s="89">
        <f t="shared" si="85"/>
        <v>0.47660879629629632</v>
      </c>
      <c r="AL438" s="90" t="e">
        <f>VLOOKUP(AG438,#REF!,2,FALSE)</f>
        <v>#REF!</v>
      </c>
      <c r="AM438" s="90" t="e">
        <f>VLOOKUP(AG438,#REF!,3,FALSE)</f>
        <v>#REF!</v>
      </c>
      <c r="AN438" s="89" t="e">
        <f t="shared" ca="1" si="92"/>
        <v>#REF!</v>
      </c>
      <c r="AO438" s="89" t="e">
        <f t="shared" ca="1" si="93"/>
        <v>#REF!</v>
      </c>
      <c r="AP438" s="57" t="e">
        <f t="shared" ca="1" si="94"/>
        <v>#REF!</v>
      </c>
      <c r="AQ438" s="32" t="e">
        <f>VLOOKUP(U438,#REF!,3,FALSE)</f>
        <v>#REF!</v>
      </c>
      <c r="AR438" s="57" t="e">
        <f t="shared" ca="1" si="86"/>
        <v>#REF!</v>
      </c>
      <c r="AS438" s="6" t="e">
        <f>VLOOKUP(V438,#REF!,3)</f>
        <v>#REF!</v>
      </c>
      <c r="AT438" s="6" t="e">
        <f>VLOOKUP(U438,#REF!,2)</f>
        <v>#REF!</v>
      </c>
      <c r="AU438" s="6" t="e">
        <f>VLOOKUP(V438,#REF!,2)</f>
        <v>#REF!</v>
      </c>
      <c r="AV438" s="6" t="str">
        <f t="shared" si="87"/>
        <v/>
      </c>
      <c r="AW438" s="6" t="str">
        <f t="shared" si="88"/>
        <v/>
      </c>
      <c r="AX438" s="6" t="e">
        <f>VLOOKUP(U438,#REF!,4)</f>
        <v>#REF!</v>
      </c>
      <c r="AY438" s="6" t="e">
        <f>VLOOKUP(V438,#REF!,4)</f>
        <v>#REF!</v>
      </c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</row>
    <row r="439" spans="1:151" s="34" customFormat="1" ht="17.25" customHeight="1">
      <c r="A439" s="54" t="s">
        <v>515</v>
      </c>
      <c r="B439" s="98"/>
      <c r="C439" s="99">
        <v>1</v>
      </c>
      <c r="D439" s="99"/>
      <c r="E439" s="68" t="s">
        <v>531</v>
      </c>
      <c r="F439" s="68" t="s">
        <v>531</v>
      </c>
      <c r="G439" s="68" t="s">
        <v>534</v>
      </c>
      <c r="H439" s="68">
        <v>0</v>
      </c>
      <c r="I439" s="68" t="s">
        <v>535</v>
      </c>
      <c r="J439" s="68" t="s">
        <v>534</v>
      </c>
      <c r="K439" s="68">
        <v>74</v>
      </c>
      <c r="L439" s="68">
        <v>4.6256476457545347E-2</v>
      </c>
      <c r="M439" s="68">
        <f t="shared" si="80"/>
        <v>0.29842520761766883</v>
      </c>
      <c r="N439" s="68">
        <v>81</v>
      </c>
      <c r="O439" s="47" t="s">
        <v>77</v>
      </c>
      <c r="P439" s="68">
        <v>3977.46</v>
      </c>
      <c r="Q439" s="68">
        <v>35.138091000000003</v>
      </c>
      <c r="R439" s="68">
        <v>-122.949808</v>
      </c>
      <c r="S439" s="69">
        <v>41227.928263888891</v>
      </c>
      <c r="T439" s="70">
        <f t="shared" si="81"/>
        <v>41227.928263888891</v>
      </c>
      <c r="U439" s="4" t="str">
        <f t="shared" si="82"/>
        <v>Nov-12</v>
      </c>
      <c r="V439" s="4" t="str">
        <f t="shared" si="83"/>
        <v>2012</v>
      </c>
      <c r="W439" s="12" t="s">
        <v>25</v>
      </c>
      <c r="X439" s="12" t="s">
        <v>65</v>
      </c>
      <c r="Y439" s="12" t="s">
        <v>64</v>
      </c>
      <c r="Z439" s="12" t="s">
        <v>79</v>
      </c>
      <c r="AA439" s="12" t="s">
        <v>78</v>
      </c>
      <c r="AB439" s="12" t="s">
        <v>77</v>
      </c>
      <c r="AC439" s="12"/>
      <c r="AD439" s="68" t="s">
        <v>513</v>
      </c>
      <c r="AE439" s="68" t="s">
        <v>247</v>
      </c>
      <c r="AF439" s="68" t="s">
        <v>42</v>
      </c>
      <c r="AG439" s="68">
        <v>442</v>
      </c>
      <c r="AH439" s="68">
        <v>4106862</v>
      </c>
      <c r="AI439" s="68" t="s">
        <v>211</v>
      </c>
      <c r="AJ439" s="68">
        <f t="shared" si="84"/>
        <v>1</v>
      </c>
      <c r="AK439" s="100">
        <f t="shared" si="85"/>
        <v>0.47660879629629632</v>
      </c>
      <c r="AL439" s="101" t="e">
        <f>VLOOKUP(AG439,#REF!,2,FALSE)</f>
        <v>#REF!</v>
      </c>
      <c r="AM439" s="101" t="e">
        <f>VLOOKUP(AG439,#REF!,3,FALSE)</f>
        <v>#REF!</v>
      </c>
      <c r="AN439" s="100" t="e">
        <f t="shared" ca="1" si="92"/>
        <v>#REF!</v>
      </c>
      <c r="AO439" s="100" t="e">
        <f t="shared" ca="1" si="93"/>
        <v>#REF!</v>
      </c>
      <c r="AP439" s="68" t="e">
        <f t="shared" ca="1" si="94"/>
        <v>#REF!</v>
      </c>
      <c r="AQ439" s="36" t="e">
        <f>VLOOKUP(U439,#REF!,3,FALSE)</f>
        <v>#REF!</v>
      </c>
      <c r="AR439" s="68" t="e">
        <f t="shared" ca="1" si="86"/>
        <v>#REF!</v>
      </c>
      <c r="AS439" s="6" t="e">
        <f>VLOOKUP(V439,#REF!,3)</f>
        <v>#REF!</v>
      </c>
      <c r="AT439" s="6" t="e">
        <f>VLOOKUP(U439,#REF!,2)</f>
        <v>#REF!</v>
      </c>
      <c r="AU439" s="6" t="e">
        <f>VLOOKUP(V439,#REF!,2)</f>
        <v>#REF!</v>
      </c>
      <c r="AV439" s="6" t="e">
        <f t="shared" si="87"/>
        <v>#REF!</v>
      </c>
      <c r="AW439" s="6" t="e">
        <f t="shared" si="88"/>
        <v>#REF!</v>
      </c>
      <c r="AX439" s="6" t="e">
        <f>VLOOKUP(U439,#REF!,4)</f>
        <v>#REF!</v>
      </c>
      <c r="AY439" s="6" t="e">
        <f>VLOOKUP(V439,#REF!,4)</f>
        <v>#REF!</v>
      </c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</row>
    <row r="440" spans="1:151" s="4" customFormat="1">
      <c r="A440" s="53" t="s">
        <v>19</v>
      </c>
      <c r="B440" s="14" t="s">
        <v>539</v>
      </c>
      <c r="C440" s="97">
        <v>1</v>
      </c>
      <c r="D440" s="97" t="s">
        <v>535</v>
      </c>
      <c r="E440" s="57"/>
      <c r="F440" s="57"/>
      <c r="G440" s="57"/>
      <c r="H440" s="57"/>
      <c r="I440" s="57"/>
      <c r="J440" s="57"/>
      <c r="K440" s="57"/>
      <c r="L440" s="57"/>
      <c r="M440" s="57" t="str">
        <f t="shared" si="80"/>
        <v/>
      </c>
      <c r="N440" s="71">
        <v>81</v>
      </c>
      <c r="O440" s="46" t="s">
        <v>55</v>
      </c>
      <c r="P440" s="57">
        <v>3977.46</v>
      </c>
      <c r="Q440" s="57">
        <v>35.138091000000003</v>
      </c>
      <c r="R440" s="57">
        <v>-122.949808</v>
      </c>
      <c r="S440" s="66">
        <v>41227.928263888891</v>
      </c>
      <c r="T440" s="67">
        <f t="shared" si="81"/>
        <v>41227.928263888891</v>
      </c>
      <c r="U440" s="6" t="str">
        <f t="shared" si="82"/>
        <v>Nov-12</v>
      </c>
      <c r="V440" s="6" t="str">
        <f t="shared" si="83"/>
        <v>2012</v>
      </c>
      <c r="W440" s="10" t="s">
        <v>25</v>
      </c>
      <c r="X440" s="10" t="s">
        <v>32</v>
      </c>
      <c r="Y440" s="10" t="s">
        <v>56</v>
      </c>
      <c r="Z440" s="10"/>
      <c r="AA440" s="10"/>
      <c r="AB440" s="10"/>
      <c r="AC440" s="10"/>
      <c r="AD440" s="57" t="s">
        <v>452</v>
      </c>
      <c r="AE440" s="57" t="s">
        <v>247</v>
      </c>
      <c r="AF440" s="57" t="s">
        <v>42</v>
      </c>
      <c r="AG440" s="57">
        <v>442</v>
      </c>
      <c r="AH440" s="57">
        <v>4126588</v>
      </c>
      <c r="AI440" s="57" t="s">
        <v>211</v>
      </c>
      <c r="AJ440" s="57">
        <f t="shared" si="84"/>
        <v>0</v>
      </c>
      <c r="AK440" s="89">
        <f t="shared" si="85"/>
        <v>0.47662037037037036</v>
      </c>
      <c r="AL440" s="90" t="e">
        <f>VLOOKUP(AG440,#REF!,2,FALSE)</f>
        <v>#REF!</v>
      </c>
      <c r="AM440" s="90" t="e">
        <f>VLOOKUP(AG440,#REF!,3,FALSE)</f>
        <v>#REF!</v>
      </c>
      <c r="AN440" s="89" t="e">
        <f t="shared" ca="1" si="92"/>
        <v>#REF!</v>
      </c>
      <c r="AO440" s="89" t="e">
        <f t="shared" ca="1" si="93"/>
        <v>#REF!</v>
      </c>
      <c r="AP440" s="57" t="e">
        <f t="shared" ca="1" si="94"/>
        <v>#REF!</v>
      </c>
      <c r="AQ440" s="32" t="e">
        <f>VLOOKUP(U440,#REF!,3,FALSE)</f>
        <v>#REF!</v>
      </c>
      <c r="AR440" s="57" t="e">
        <f t="shared" ca="1" si="86"/>
        <v>#REF!</v>
      </c>
      <c r="AS440" s="6" t="e">
        <f>VLOOKUP(V440,#REF!,3)</f>
        <v>#REF!</v>
      </c>
      <c r="AT440" s="6" t="e">
        <f>VLOOKUP(U440,#REF!,2)</f>
        <v>#REF!</v>
      </c>
      <c r="AU440" s="6" t="e">
        <f>VLOOKUP(V440,#REF!,2)</f>
        <v>#REF!</v>
      </c>
      <c r="AV440" s="6" t="str">
        <f t="shared" si="87"/>
        <v/>
      </c>
      <c r="AW440" s="6" t="str">
        <f t="shared" si="88"/>
        <v/>
      </c>
      <c r="AX440" s="6" t="e">
        <f>VLOOKUP(U440,#REF!,4)</f>
        <v>#REF!</v>
      </c>
      <c r="AY440" s="6" t="e">
        <f>VLOOKUP(V440,#REF!,4)</f>
        <v>#REF!</v>
      </c>
    </row>
    <row r="441" spans="1:151" s="4" customFormat="1">
      <c r="A441" s="53" t="s">
        <v>19</v>
      </c>
      <c r="B441" s="14" t="s">
        <v>539</v>
      </c>
      <c r="C441" s="97">
        <v>1</v>
      </c>
      <c r="D441" s="97" t="s">
        <v>535</v>
      </c>
      <c r="E441" s="57"/>
      <c r="F441" s="57"/>
      <c r="G441" s="57"/>
      <c r="H441" s="57"/>
      <c r="I441" s="57"/>
      <c r="J441" s="57"/>
      <c r="K441" s="57"/>
      <c r="L441" s="57"/>
      <c r="M441" s="57" t="str">
        <f t="shared" si="80"/>
        <v/>
      </c>
      <c r="N441" s="71">
        <v>81</v>
      </c>
      <c r="O441" s="46" t="s">
        <v>27</v>
      </c>
      <c r="P441" s="57">
        <v>3977.46</v>
      </c>
      <c r="Q441" s="57">
        <v>35.138091000000003</v>
      </c>
      <c r="R441" s="57">
        <v>-122.949808</v>
      </c>
      <c r="S441" s="66">
        <v>41227.928263888891</v>
      </c>
      <c r="T441" s="67">
        <f t="shared" si="81"/>
        <v>41227.928263888891</v>
      </c>
      <c r="U441" s="6" t="str">
        <f t="shared" si="82"/>
        <v>Nov-12</v>
      </c>
      <c r="V441" s="6" t="str">
        <f t="shared" si="83"/>
        <v>2012</v>
      </c>
      <c r="W441" s="10" t="s">
        <v>25</v>
      </c>
      <c r="X441" s="10" t="s">
        <v>27</v>
      </c>
      <c r="Y441" s="10"/>
      <c r="Z441" s="10"/>
      <c r="AA441" s="10"/>
      <c r="AB441" s="10"/>
      <c r="AC441" s="10"/>
      <c r="AD441" s="57" t="s">
        <v>452</v>
      </c>
      <c r="AE441" s="57" t="s">
        <v>247</v>
      </c>
      <c r="AF441" s="57" t="s">
        <v>42</v>
      </c>
      <c r="AG441" s="57">
        <v>442</v>
      </c>
      <c r="AH441" s="57">
        <v>4126591</v>
      </c>
      <c r="AI441" s="57" t="s">
        <v>211</v>
      </c>
      <c r="AJ441" s="57">
        <f t="shared" si="84"/>
        <v>0</v>
      </c>
      <c r="AK441" s="89">
        <f t="shared" si="85"/>
        <v>0.47662037037037036</v>
      </c>
      <c r="AL441" s="90" t="e">
        <f>VLOOKUP(AG441,#REF!,2,FALSE)</f>
        <v>#REF!</v>
      </c>
      <c r="AM441" s="90" t="e">
        <f>VLOOKUP(AG441,#REF!,3,FALSE)</f>
        <v>#REF!</v>
      </c>
      <c r="AN441" s="89" t="e">
        <f t="shared" ca="1" si="92"/>
        <v>#REF!</v>
      </c>
      <c r="AO441" s="89" t="e">
        <f t="shared" ca="1" si="93"/>
        <v>#REF!</v>
      </c>
      <c r="AP441" s="57" t="e">
        <f t="shared" ca="1" si="94"/>
        <v>#REF!</v>
      </c>
      <c r="AQ441" s="32" t="e">
        <f>VLOOKUP(U441,#REF!,3,FALSE)</f>
        <v>#REF!</v>
      </c>
      <c r="AR441" s="57" t="e">
        <f t="shared" ca="1" si="86"/>
        <v>#REF!</v>
      </c>
      <c r="AS441" s="6" t="e">
        <f>VLOOKUP(V441,#REF!,3)</f>
        <v>#REF!</v>
      </c>
      <c r="AT441" s="6" t="e">
        <f>VLOOKUP(U441,#REF!,2)</f>
        <v>#REF!</v>
      </c>
      <c r="AU441" s="6" t="e">
        <f>VLOOKUP(V441,#REF!,2)</f>
        <v>#REF!</v>
      </c>
      <c r="AV441" s="6" t="str">
        <f t="shared" si="87"/>
        <v/>
      </c>
      <c r="AW441" s="6" t="str">
        <f t="shared" si="88"/>
        <v/>
      </c>
      <c r="AX441" s="6" t="e">
        <f>VLOOKUP(U441,#REF!,4)</f>
        <v>#REF!</v>
      </c>
      <c r="AY441" s="6" t="e">
        <f>VLOOKUP(V441,#REF!,4)</f>
        <v>#REF!</v>
      </c>
    </row>
    <row r="442" spans="1:151" s="4" customFormat="1">
      <c r="A442" s="54" t="s">
        <v>453</v>
      </c>
      <c r="B442" s="98"/>
      <c r="C442" s="99">
        <v>1</v>
      </c>
      <c r="D442" s="99"/>
      <c r="E442" s="68" t="s">
        <v>531</v>
      </c>
      <c r="F442" s="68" t="s">
        <v>531</v>
      </c>
      <c r="G442" s="68" t="s">
        <v>534</v>
      </c>
      <c r="H442" s="68">
        <v>0</v>
      </c>
      <c r="I442" s="68" t="s">
        <v>535</v>
      </c>
      <c r="J442" s="68" t="s">
        <v>534</v>
      </c>
      <c r="K442" s="68">
        <v>74</v>
      </c>
      <c r="L442" s="68">
        <v>0.2521687311601235</v>
      </c>
      <c r="M442" s="68">
        <f t="shared" si="80"/>
        <v>0.29842520761766883</v>
      </c>
      <c r="N442" s="68">
        <v>81</v>
      </c>
      <c r="O442" s="47" t="s">
        <v>77</v>
      </c>
      <c r="P442" s="68">
        <v>3977.46</v>
      </c>
      <c r="Q442" s="68">
        <v>35.138091000000003</v>
      </c>
      <c r="R442" s="68">
        <v>-122.949808</v>
      </c>
      <c r="S442" s="69">
        <v>41227.928263888891</v>
      </c>
      <c r="T442" s="70">
        <f t="shared" si="81"/>
        <v>41227.928263888891</v>
      </c>
      <c r="U442" s="4" t="str">
        <f t="shared" si="82"/>
        <v>Nov-12</v>
      </c>
      <c r="V442" s="4" t="str">
        <f t="shared" si="83"/>
        <v>2012</v>
      </c>
      <c r="W442" s="12" t="s">
        <v>25</v>
      </c>
      <c r="X442" s="12" t="s">
        <v>65</v>
      </c>
      <c r="Y442" s="12" t="s">
        <v>64</v>
      </c>
      <c r="Z442" s="12" t="s">
        <v>79</v>
      </c>
      <c r="AA442" s="12" t="s">
        <v>78</v>
      </c>
      <c r="AB442" s="12" t="s">
        <v>77</v>
      </c>
      <c r="AC442" s="12"/>
      <c r="AD442" s="68" t="s">
        <v>452</v>
      </c>
      <c r="AE442" s="68" t="s">
        <v>247</v>
      </c>
      <c r="AF442" s="68" t="s">
        <v>42</v>
      </c>
      <c r="AG442" s="68">
        <v>442</v>
      </c>
      <c r="AH442" s="68">
        <v>4111962</v>
      </c>
      <c r="AI442" s="68" t="s">
        <v>211</v>
      </c>
      <c r="AJ442" s="68">
        <f t="shared" si="84"/>
        <v>1</v>
      </c>
      <c r="AK442" s="100">
        <f t="shared" si="85"/>
        <v>0.47662037037037036</v>
      </c>
      <c r="AL442" s="101" t="e">
        <f>VLOOKUP(AG442,#REF!,2,FALSE)</f>
        <v>#REF!</v>
      </c>
      <c r="AM442" s="101" t="e">
        <f>VLOOKUP(AG442,#REF!,3,FALSE)</f>
        <v>#REF!</v>
      </c>
      <c r="AN442" s="100" t="e">
        <f t="shared" ca="1" si="92"/>
        <v>#REF!</v>
      </c>
      <c r="AO442" s="100" t="e">
        <f t="shared" ca="1" si="93"/>
        <v>#REF!</v>
      </c>
      <c r="AP442" s="68" t="e">
        <f t="shared" ca="1" si="94"/>
        <v>#REF!</v>
      </c>
      <c r="AQ442" s="36" t="e">
        <f>VLOOKUP(U442,#REF!,3,FALSE)</f>
        <v>#REF!</v>
      </c>
      <c r="AR442" s="68" t="e">
        <f t="shared" ca="1" si="86"/>
        <v>#REF!</v>
      </c>
      <c r="AS442" s="6" t="e">
        <f>VLOOKUP(V442,#REF!,3)</f>
        <v>#REF!</v>
      </c>
      <c r="AT442" s="6" t="e">
        <f>VLOOKUP(U442,#REF!,2)</f>
        <v>#REF!</v>
      </c>
      <c r="AU442" s="6" t="e">
        <f>VLOOKUP(V442,#REF!,2)</f>
        <v>#REF!</v>
      </c>
      <c r="AV442" s="6" t="e">
        <f t="shared" si="87"/>
        <v>#REF!</v>
      </c>
      <c r="AW442" s="6" t="e">
        <f t="shared" si="88"/>
        <v>#REF!</v>
      </c>
      <c r="AX442" s="6" t="e">
        <f>VLOOKUP(U442,#REF!,4)</f>
        <v>#REF!</v>
      </c>
      <c r="AY442" s="6" t="e">
        <f>VLOOKUP(V442,#REF!,4)</f>
        <v>#REF!</v>
      </c>
    </row>
    <row r="443" spans="1:151" s="4" customFormat="1">
      <c r="A443" s="53" t="s">
        <v>112</v>
      </c>
      <c r="B443" s="14" t="s">
        <v>539</v>
      </c>
      <c r="C443" s="97">
        <v>2</v>
      </c>
      <c r="D443" s="97" t="s">
        <v>535</v>
      </c>
      <c r="E443" s="57"/>
      <c r="F443" s="57"/>
      <c r="G443" s="57"/>
      <c r="H443" s="57"/>
      <c r="I443" s="57"/>
      <c r="J443" s="57"/>
      <c r="K443" s="57"/>
      <c r="L443" s="57"/>
      <c r="M443" s="57" t="str">
        <f t="shared" si="80"/>
        <v/>
      </c>
      <c r="N443" s="71">
        <v>83</v>
      </c>
      <c r="O443" s="46" t="s">
        <v>55</v>
      </c>
      <c r="P443" s="57">
        <v>3976.97</v>
      </c>
      <c r="Q443" s="57">
        <v>35.138094000000002</v>
      </c>
      <c r="R443" s="57">
        <v>-122.949809</v>
      </c>
      <c r="S443" s="66">
        <v>41227.928287037037</v>
      </c>
      <c r="T443" s="67">
        <f t="shared" si="81"/>
        <v>41227.928287037037</v>
      </c>
      <c r="U443" s="6" t="str">
        <f t="shared" si="82"/>
        <v>Nov-12</v>
      </c>
      <c r="V443" s="6" t="str">
        <f t="shared" si="83"/>
        <v>2012</v>
      </c>
      <c r="W443" s="10" t="s">
        <v>25</v>
      </c>
      <c r="X443" s="10" t="s">
        <v>32</v>
      </c>
      <c r="Y443" s="10" t="s">
        <v>56</v>
      </c>
      <c r="Z443" s="10"/>
      <c r="AA443" s="10"/>
      <c r="AB443" s="10"/>
      <c r="AC443" s="10"/>
      <c r="AD443" s="57" t="s">
        <v>511</v>
      </c>
      <c r="AE443" s="57" t="s">
        <v>247</v>
      </c>
      <c r="AF443" s="57" t="s">
        <v>42</v>
      </c>
      <c r="AG443" s="57">
        <v>442</v>
      </c>
      <c r="AH443" s="57">
        <v>4129399</v>
      </c>
      <c r="AI443" s="57" t="s">
        <v>211</v>
      </c>
      <c r="AJ443" s="57">
        <f t="shared" si="84"/>
        <v>0</v>
      </c>
      <c r="AK443" s="89">
        <f t="shared" si="85"/>
        <v>0.47664351851851849</v>
      </c>
      <c r="AL443" s="90" t="e">
        <f>VLOOKUP(AG443,#REF!,2,FALSE)</f>
        <v>#REF!</v>
      </c>
      <c r="AM443" s="90" t="e">
        <f>VLOOKUP(AG443,#REF!,3,FALSE)</f>
        <v>#REF!</v>
      </c>
      <c r="AN443" s="89" t="e">
        <f t="shared" ca="1" si="92"/>
        <v>#REF!</v>
      </c>
      <c r="AO443" s="89" t="e">
        <f t="shared" ca="1" si="93"/>
        <v>#REF!</v>
      </c>
      <c r="AP443" s="57" t="e">
        <f t="shared" ca="1" si="94"/>
        <v>#REF!</v>
      </c>
      <c r="AQ443" s="32" t="e">
        <f>VLOOKUP(U443,#REF!,3,FALSE)</f>
        <v>#REF!</v>
      </c>
      <c r="AR443" s="57" t="e">
        <f t="shared" ca="1" si="86"/>
        <v>#REF!</v>
      </c>
      <c r="AS443" s="6" t="e">
        <f>VLOOKUP(V443,#REF!,3)</f>
        <v>#REF!</v>
      </c>
      <c r="AT443" s="6" t="e">
        <f>VLOOKUP(U443,#REF!,2)</f>
        <v>#REF!</v>
      </c>
      <c r="AU443" s="6" t="e">
        <f>VLOOKUP(V443,#REF!,2)</f>
        <v>#REF!</v>
      </c>
      <c r="AV443" s="6" t="str">
        <f t="shared" si="87"/>
        <v/>
      </c>
      <c r="AW443" s="6" t="str">
        <f t="shared" si="88"/>
        <v/>
      </c>
      <c r="AX443" s="6" t="e">
        <f>VLOOKUP(U443,#REF!,4)</f>
        <v>#REF!</v>
      </c>
      <c r="AY443" s="6" t="e">
        <f>VLOOKUP(V443,#REF!,4)</f>
        <v>#REF!</v>
      </c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</row>
    <row r="444" spans="1:151" s="4" customFormat="1">
      <c r="A444" s="54" t="s">
        <v>512</v>
      </c>
      <c r="B444" s="98"/>
      <c r="C444" s="99">
        <v>1</v>
      </c>
      <c r="D444" s="99"/>
      <c r="E444" s="68" t="s">
        <v>531</v>
      </c>
      <c r="F444" s="68" t="s">
        <v>534</v>
      </c>
      <c r="G444" s="68" t="s">
        <v>534</v>
      </c>
      <c r="H444" s="68">
        <v>0</v>
      </c>
      <c r="I444" s="68" t="s">
        <v>535</v>
      </c>
      <c r="J444" s="68" t="s">
        <v>534</v>
      </c>
      <c r="K444" s="68">
        <v>0</v>
      </c>
      <c r="L444" s="68">
        <v>0.15160751061450506</v>
      </c>
      <c r="M444" s="68">
        <f t="shared" si="80"/>
        <v>0.15160751061450506</v>
      </c>
      <c r="N444" s="68">
        <v>83</v>
      </c>
      <c r="O444" s="47" t="s">
        <v>77</v>
      </c>
      <c r="P444" s="68">
        <v>3976.97</v>
      </c>
      <c r="Q444" s="68">
        <v>35.138094000000002</v>
      </c>
      <c r="R444" s="68">
        <v>-122.949809</v>
      </c>
      <c r="S444" s="69">
        <v>41227.928287037037</v>
      </c>
      <c r="T444" s="70">
        <f t="shared" si="81"/>
        <v>41227.928287037037</v>
      </c>
      <c r="U444" s="4" t="str">
        <f t="shared" si="82"/>
        <v>Nov-12</v>
      </c>
      <c r="V444" s="4" t="str">
        <f t="shared" si="83"/>
        <v>2012</v>
      </c>
      <c r="W444" s="12" t="s">
        <v>25</v>
      </c>
      <c r="X444" s="12" t="s">
        <v>65</v>
      </c>
      <c r="Y444" s="12" t="s">
        <v>64</v>
      </c>
      <c r="Z444" s="12" t="s">
        <v>79</v>
      </c>
      <c r="AA444" s="12" t="s">
        <v>78</v>
      </c>
      <c r="AB444" s="12" t="s">
        <v>77</v>
      </c>
      <c r="AC444" s="12"/>
      <c r="AD444" s="68" t="s">
        <v>511</v>
      </c>
      <c r="AE444" s="68" t="s">
        <v>247</v>
      </c>
      <c r="AF444" s="68" t="s">
        <v>42</v>
      </c>
      <c r="AG444" s="68">
        <v>442</v>
      </c>
      <c r="AH444" s="68">
        <v>4106865</v>
      </c>
      <c r="AI444" s="68" t="s">
        <v>211</v>
      </c>
      <c r="AJ444" s="68">
        <f t="shared" si="84"/>
        <v>1</v>
      </c>
      <c r="AK444" s="100">
        <f t="shared" si="85"/>
        <v>0.47664351851851849</v>
      </c>
      <c r="AL444" s="101" t="e">
        <f>VLOOKUP(AG444,#REF!,2,FALSE)</f>
        <v>#REF!</v>
      </c>
      <c r="AM444" s="101" t="e">
        <f>VLOOKUP(AG444,#REF!,3,FALSE)</f>
        <v>#REF!</v>
      </c>
      <c r="AN444" s="100" t="e">
        <f t="shared" ca="1" si="92"/>
        <v>#REF!</v>
      </c>
      <c r="AO444" s="100" t="e">
        <f t="shared" ca="1" si="93"/>
        <v>#REF!</v>
      </c>
      <c r="AP444" s="68" t="e">
        <f t="shared" ca="1" si="94"/>
        <v>#REF!</v>
      </c>
      <c r="AQ444" s="36" t="e">
        <f>VLOOKUP(U444,#REF!,3,FALSE)</f>
        <v>#REF!</v>
      </c>
      <c r="AR444" s="68" t="e">
        <f t="shared" ca="1" si="86"/>
        <v>#REF!</v>
      </c>
      <c r="AS444" s="6" t="e">
        <f>VLOOKUP(V444,#REF!,3)</f>
        <v>#REF!</v>
      </c>
      <c r="AT444" s="6" t="e">
        <f>VLOOKUP(U444,#REF!,2)</f>
        <v>#REF!</v>
      </c>
      <c r="AU444" s="6" t="e">
        <f>VLOOKUP(V444,#REF!,2)</f>
        <v>#REF!</v>
      </c>
      <c r="AV444" s="6" t="e">
        <f t="shared" si="87"/>
        <v>#REF!</v>
      </c>
      <c r="AW444" s="6" t="e">
        <f t="shared" si="88"/>
        <v>#REF!</v>
      </c>
      <c r="AX444" s="6" t="e">
        <f>VLOOKUP(U444,#REF!,4)</f>
        <v>#REF!</v>
      </c>
      <c r="AY444" s="6" t="e">
        <f>VLOOKUP(V444,#REF!,4)</f>
        <v>#REF!</v>
      </c>
    </row>
    <row r="445" spans="1:151" s="4" customFormat="1">
      <c r="A445" s="53" t="s">
        <v>112</v>
      </c>
      <c r="B445" s="14" t="s">
        <v>539</v>
      </c>
      <c r="C445" s="97">
        <v>2</v>
      </c>
      <c r="D445" s="97" t="s">
        <v>535</v>
      </c>
      <c r="E445" s="57"/>
      <c r="F445" s="57"/>
      <c r="G445" s="57"/>
      <c r="H445" s="57"/>
      <c r="I445" s="57"/>
      <c r="J445" s="57"/>
      <c r="K445" s="57"/>
      <c r="L445" s="57"/>
      <c r="M445" s="57" t="str">
        <f t="shared" si="80"/>
        <v/>
      </c>
      <c r="N445" s="71">
        <v>84</v>
      </c>
      <c r="O445" s="46" t="s">
        <v>73</v>
      </c>
      <c r="P445" s="57">
        <v>3977.55</v>
      </c>
      <c r="Q445" s="57">
        <v>35.138108000000003</v>
      </c>
      <c r="R445" s="57">
        <v>-122.949809</v>
      </c>
      <c r="S445" s="66">
        <v>41227.928379629629</v>
      </c>
      <c r="T445" s="67">
        <f t="shared" si="81"/>
        <v>41227.928379629629</v>
      </c>
      <c r="U445" s="6" t="str">
        <f t="shared" si="82"/>
        <v>Nov-12</v>
      </c>
      <c r="V445" s="6" t="str">
        <f t="shared" si="83"/>
        <v>2012</v>
      </c>
      <c r="W445" s="10" t="s">
        <v>25</v>
      </c>
      <c r="X445" s="10" t="s">
        <v>27</v>
      </c>
      <c r="Y445" s="10" t="s">
        <v>74</v>
      </c>
      <c r="Z445" s="10" t="s">
        <v>76</v>
      </c>
      <c r="AA445" s="10" t="s">
        <v>75</v>
      </c>
      <c r="AB445" s="10"/>
      <c r="AC445" s="10" t="s">
        <v>73</v>
      </c>
      <c r="AD445" s="57" t="s">
        <v>509</v>
      </c>
      <c r="AE445" s="57" t="s">
        <v>247</v>
      </c>
      <c r="AF445" s="57" t="s">
        <v>42</v>
      </c>
      <c r="AG445" s="57">
        <v>442</v>
      </c>
      <c r="AH445" s="57">
        <v>3968307</v>
      </c>
      <c r="AI445" s="57" t="s">
        <v>211</v>
      </c>
      <c r="AJ445" s="57">
        <f t="shared" si="84"/>
        <v>0</v>
      </c>
      <c r="AK445" s="89">
        <f t="shared" si="85"/>
        <v>0.47673611111111108</v>
      </c>
      <c r="AL445" s="90" t="e">
        <f>VLOOKUP(AG445,#REF!,2,FALSE)</f>
        <v>#REF!</v>
      </c>
      <c r="AM445" s="90" t="e">
        <f>VLOOKUP(AG445,#REF!,3,FALSE)</f>
        <v>#REF!</v>
      </c>
      <c r="AN445" s="89" t="e">
        <f t="shared" ca="1" si="92"/>
        <v>#REF!</v>
      </c>
      <c r="AO445" s="89" t="e">
        <f t="shared" ca="1" si="93"/>
        <v>#REF!</v>
      </c>
      <c r="AP445" s="57" t="e">
        <f t="shared" ca="1" si="94"/>
        <v>#REF!</v>
      </c>
      <c r="AQ445" s="32" t="e">
        <f>VLOOKUP(U445,#REF!,3,FALSE)</f>
        <v>#REF!</v>
      </c>
      <c r="AR445" s="57" t="e">
        <f t="shared" ca="1" si="86"/>
        <v>#REF!</v>
      </c>
      <c r="AS445" s="6" t="e">
        <f>VLOOKUP(V445,#REF!,3)</f>
        <v>#REF!</v>
      </c>
      <c r="AT445" s="6" t="e">
        <f>VLOOKUP(U445,#REF!,2)</f>
        <v>#REF!</v>
      </c>
      <c r="AU445" s="6" t="e">
        <f>VLOOKUP(V445,#REF!,2)</f>
        <v>#REF!</v>
      </c>
      <c r="AV445" s="6" t="str">
        <f t="shared" si="87"/>
        <v/>
      </c>
      <c r="AW445" s="6" t="str">
        <f t="shared" si="88"/>
        <v/>
      </c>
      <c r="AX445" s="6" t="e">
        <f>VLOOKUP(U445,#REF!,4)</f>
        <v>#REF!</v>
      </c>
      <c r="AY445" s="6" t="e">
        <f>VLOOKUP(V445,#REF!,4)</f>
        <v>#REF!</v>
      </c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</row>
    <row r="446" spans="1:151" s="4" customFormat="1">
      <c r="A446" s="54" t="s">
        <v>510</v>
      </c>
      <c r="B446" s="98"/>
      <c r="C446" s="99">
        <v>1</v>
      </c>
      <c r="D446" s="99"/>
      <c r="E446" s="68" t="s">
        <v>534</v>
      </c>
      <c r="F446" s="68" t="s">
        <v>534</v>
      </c>
      <c r="G446" s="68" t="s">
        <v>534</v>
      </c>
      <c r="H446" s="68">
        <v>0</v>
      </c>
      <c r="I446" s="68" t="s">
        <v>535</v>
      </c>
      <c r="J446" s="68" t="s">
        <v>534</v>
      </c>
      <c r="K446" s="68">
        <v>0</v>
      </c>
      <c r="L446" s="68">
        <v>8.6371993811770298E-2</v>
      </c>
      <c r="M446" s="68">
        <f t="shared" si="80"/>
        <v>8.6371993811770298E-2</v>
      </c>
      <c r="N446" s="68">
        <v>84</v>
      </c>
      <c r="O446" s="47" t="s">
        <v>77</v>
      </c>
      <c r="P446" s="68">
        <v>3977.55</v>
      </c>
      <c r="Q446" s="68">
        <v>35.138108000000003</v>
      </c>
      <c r="R446" s="68">
        <v>-122.949809</v>
      </c>
      <c r="S446" s="69">
        <v>41227.928379629629</v>
      </c>
      <c r="T446" s="70">
        <f t="shared" si="81"/>
        <v>41227.928379629629</v>
      </c>
      <c r="U446" s="4" t="str">
        <f t="shared" si="82"/>
        <v>Nov-12</v>
      </c>
      <c r="V446" s="4" t="str">
        <f t="shared" si="83"/>
        <v>2012</v>
      </c>
      <c r="W446" s="12" t="s">
        <v>25</v>
      </c>
      <c r="X446" s="12" t="s">
        <v>65</v>
      </c>
      <c r="Y446" s="12" t="s">
        <v>64</v>
      </c>
      <c r="Z446" s="12" t="s">
        <v>79</v>
      </c>
      <c r="AA446" s="12" t="s">
        <v>78</v>
      </c>
      <c r="AB446" s="12" t="s">
        <v>77</v>
      </c>
      <c r="AC446" s="12"/>
      <c r="AD446" s="68" t="s">
        <v>509</v>
      </c>
      <c r="AE446" s="68" t="s">
        <v>247</v>
      </c>
      <c r="AF446" s="68" t="s">
        <v>42</v>
      </c>
      <c r="AG446" s="68">
        <v>442</v>
      </c>
      <c r="AH446" s="68">
        <v>4106867</v>
      </c>
      <c r="AI446" s="68" t="s">
        <v>211</v>
      </c>
      <c r="AJ446" s="68">
        <f t="shared" si="84"/>
        <v>1</v>
      </c>
      <c r="AK446" s="100">
        <f t="shared" si="85"/>
        <v>0.47673611111111108</v>
      </c>
      <c r="AL446" s="101" t="e">
        <f>VLOOKUP(AG446,#REF!,2,FALSE)</f>
        <v>#REF!</v>
      </c>
      <c r="AM446" s="101" t="e">
        <f>VLOOKUP(AG446,#REF!,3,FALSE)</f>
        <v>#REF!</v>
      </c>
      <c r="AN446" s="100" t="e">
        <f t="shared" ca="1" si="92"/>
        <v>#REF!</v>
      </c>
      <c r="AO446" s="100" t="e">
        <f t="shared" ca="1" si="93"/>
        <v>#REF!</v>
      </c>
      <c r="AP446" s="68" t="e">
        <f t="shared" ca="1" si="94"/>
        <v>#REF!</v>
      </c>
      <c r="AQ446" s="36" t="e">
        <f>VLOOKUP(U446,#REF!,3,FALSE)</f>
        <v>#REF!</v>
      </c>
      <c r="AR446" s="68" t="e">
        <f t="shared" ca="1" si="86"/>
        <v>#REF!</v>
      </c>
      <c r="AS446" s="6" t="e">
        <f>VLOOKUP(V446,#REF!,3)</f>
        <v>#REF!</v>
      </c>
      <c r="AT446" s="6" t="e">
        <f>VLOOKUP(U446,#REF!,2)</f>
        <v>#REF!</v>
      </c>
      <c r="AU446" s="6" t="e">
        <f>VLOOKUP(V446,#REF!,2)</f>
        <v>#REF!</v>
      </c>
      <c r="AV446" s="6" t="e">
        <f t="shared" si="87"/>
        <v>#REF!</v>
      </c>
      <c r="AW446" s="6" t="e">
        <f t="shared" si="88"/>
        <v>#REF!</v>
      </c>
      <c r="AX446" s="6" t="e">
        <f>VLOOKUP(U446,#REF!,4)</f>
        <v>#REF!</v>
      </c>
      <c r="AY446" s="6" t="e">
        <f>VLOOKUP(V446,#REF!,4)</f>
        <v>#REF!</v>
      </c>
    </row>
    <row r="447" spans="1:151" s="4" customFormat="1">
      <c r="A447" s="53" t="s">
        <v>19</v>
      </c>
      <c r="B447" s="14" t="s">
        <v>539</v>
      </c>
      <c r="C447" s="97">
        <v>1</v>
      </c>
      <c r="D447" s="97" t="s">
        <v>535</v>
      </c>
      <c r="E447" s="57"/>
      <c r="F447" s="57"/>
      <c r="G447" s="57"/>
      <c r="H447" s="57"/>
      <c r="I447" s="57"/>
      <c r="J447" s="57"/>
      <c r="K447" s="57"/>
      <c r="L447" s="57"/>
      <c r="M447" s="57" t="str">
        <f t="shared" si="80"/>
        <v/>
      </c>
      <c r="N447" s="71">
        <v>88</v>
      </c>
      <c r="O447" s="46" t="s">
        <v>47</v>
      </c>
      <c r="P447" s="57">
        <v>3976.19</v>
      </c>
      <c r="Q447" s="57">
        <v>35.144781000000002</v>
      </c>
      <c r="R447" s="57">
        <v>-122.949153</v>
      </c>
      <c r="S447" s="66">
        <v>41227.985011574077</v>
      </c>
      <c r="T447" s="67">
        <f t="shared" si="81"/>
        <v>41227.985011574077</v>
      </c>
      <c r="U447" s="6" t="str">
        <f t="shared" si="82"/>
        <v>Nov-12</v>
      </c>
      <c r="V447" s="6" t="str">
        <f t="shared" si="83"/>
        <v>2012</v>
      </c>
      <c r="W447" s="10" t="s">
        <v>25</v>
      </c>
      <c r="X447" s="10" t="s">
        <v>27</v>
      </c>
      <c r="Y447" s="10" t="s">
        <v>22</v>
      </c>
      <c r="Z447" s="10" t="s">
        <v>44</v>
      </c>
      <c r="AA447" s="10" t="s">
        <v>48</v>
      </c>
      <c r="AB447" s="10" t="s">
        <v>49</v>
      </c>
      <c r="AC447" s="46" t="s">
        <v>47</v>
      </c>
      <c r="AD447" s="57" t="s">
        <v>507</v>
      </c>
      <c r="AE447" s="57" t="s">
        <v>214</v>
      </c>
      <c r="AF447" s="57" t="s">
        <v>42</v>
      </c>
      <c r="AG447" s="57">
        <v>442</v>
      </c>
      <c r="AH447" s="57">
        <v>4126852</v>
      </c>
      <c r="AI447" s="57" t="s">
        <v>211</v>
      </c>
      <c r="AJ447" s="57">
        <f t="shared" si="84"/>
        <v>0</v>
      </c>
      <c r="AK447" s="89">
        <f t="shared" si="85"/>
        <v>0.53298611111111105</v>
      </c>
      <c r="AL447" s="90" t="e">
        <f>VLOOKUP(AG447,#REF!,2,FALSE)</f>
        <v>#REF!</v>
      </c>
      <c r="AM447" s="90" t="e">
        <f>VLOOKUP(AG447,#REF!,3,FALSE)</f>
        <v>#REF!</v>
      </c>
      <c r="AN447" s="89" t="e">
        <f t="shared" ca="1" si="92"/>
        <v>#REF!</v>
      </c>
      <c r="AO447" s="89" t="e">
        <f t="shared" ca="1" si="93"/>
        <v>#REF!</v>
      </c>
      <c r="AP447" s="57" t="e">
        <f t="shared" ca="1" si="94"/>
        <v>#REF!</v>
      </c>
      <c r="AQ447" s="32" t="e">
        <f>VLOOKUP(U447,#REF!,3,FALSE)</f>
        <v>#REF!</v>
      </c>
      <c r="AR447" s="57" t="e">
        <f t="shared" ca="1" si="86"/>
        <v>#REF!</v>
      </c>
      <c r="AS447" s="6" t="e">
        <f>VLOOKUP(V447,#REF!,3)</f>
        <v>#REF!</v>
      </c>
      <c r="AT447" s="6" t="e">
        <f>VLOOKUP(U447,#REF!,2)</f>
        <v>#REF!</v>
      </c>
      <c r="AU447" s="6" t="e">
        <f>VLOOKUP(V447,#REF!,2)</f>
        <v>#REF!</v>
      </c>
      <c r="AV447" s="6" t="str">
        <f t="shared" si="87"/>
        <v/>
      </c>
      <c r="AW447" s="6" t="str">
        <f t="shared" si="88"/>
        <v/>
      </c>
      <c r="AX447" s="6" t="e">
        <f>VLOOKUP(U447,#REF!,4)</f>
        <v>#REF!</v>
      </c>
      <c r="AY447" s="6" t="e">
        <f>VLOOKUP(V447,#REF!,4)</f>
        <v>#REF!</v>
      </c>
    </row>
    <row r="448" spans="1:151" s="4" customFormat="1">
      <c r="A448" s="53" t="s">
        <v>19</v>
      </c>
      <c r="B448" s="14" t="s">
        <v>539</v>
      </c>
      <c r="C448" s="97">
        <v>1</v>
      </c>
      <c r="D448" s="97" t="s">
        <v>535</v>
      </c>
      <c r="E448" s="57"/>
      <c r="F448" s="57"/>
      <c r="G448" s="57"/>
      <c r="H448" s="57"/>
      <c r="I448" s="57"/>
      <c r="J448" s="57"/>
      <c r="K448" s="57"/>
      <c r="L448" s="57"/>
      <c r="M448" s="57" t="str">
        <f t="shared" si="80"/>
        <v/>
      </c>
      <c r="N448" s="71">
        <v>88</v>
      </c>
      <c r="O448" s="46" t="s">
        <v>73</v>
      </c>
      <c r="P448" s="57">
        <v>3976.19</v>
      </c>
      <c r="Q448" s="57">
        <v>35.144781000000002</v>
      </c>
      <c r="R448" s="57">
        <v>-122.949153</v>
      </c>
      <c r="S448" s="66">
        <v>41227.985011574077</v>
      </c>
      <c r="T448" s="67">
        <f t="shared" si="81"/>
        <v>41227.985011574077</v>
      </c>
      <c r="U448" s="6" t="str">
        <f t="shared" si="82"/>
        <v>Nov-12</v>
      </c>
      <c r="V448" s="6" t="str">
        <f t="shared" si="83"/>
        <v>2012</v>
      </c>
      <c r="W448" s="10" t="s">
        <v>25</v>
      </c>
      <c r="X448" s="10" t="s">
        <v>27</v>
      </c>
      <c r="Y448" s="10" t="s">
        <v>74</v>
      </c>
      <c r="Z448" s="10" t="s">
        <v>76</v>
      </c>
      <c r="AA448" s="10" t="s">
        <v>75</v>
      </c>
      <c r="AB448" s="10"/>
      <c r="AC448" s="10" t="s">
        <v>73</v>
      </c>
      <c r="AD448" s="57" t="s">
        <v>507</v>
      </c>
      <c r="AE448" s="57" t="s">
        <v>214</v>
      </c>
      <c r="AF448" s="57" t="s">
        <v>42</v>
      </c>
      <c r="AG448" s="57">
        <v>442</v>
      </c>
      <c r="AH448" s="57">
        <v>4126854</v>
      </c>
      <c r="AI448" s="57" t="s">
        <v>211</v>
      </c>
      <c r="AJ448" s="57">
        <f t="shared" si="84"/>
        <v>0</v>
      </c>
      <c r="AK448" s="89">
        <f t="shared" si="85"/>
        <v>0.53298611111111105</v>
      </c>
      <c r="AL448" s="90" t="e">
        <f>VLOOKUP(AG448,#REF!,2,FALSE)</f>
        <v>#REF!</v>
      </c>
      <c r="AM448" s="90" t="e">
        <f>VLOOKUP(AG448,#REF!,3,FALSE)</f>
        <v>#REF!</v>
      </c>
      <c r="AN448" s="89" t="e">
        <f t="shared" ca="1" si="92"/>
        <v>#REF!</v>
      </c>
      <c r="AO448" s="89" t="e">
        <f t="shared" ca="1" si="93"/>
        <v>#REF!</v>
      </c>
      <c r="AP448" s="57" t="e">
        <f t="shared" ca="1" si="94"/>
        <v>#REF!</v>
      </c>
      <c r="AQ448" s="32" t="e">
        <f>VLOOKUP(U448,#REF!,3,FALSE)</f>
        <v>#REF!</v>
      </c>
      <c r="AR448" s="57" t="e">
        <f t="shared" ca="1" si="86"/>
        <v>#REF!</v>
      </c>
      <c r="AS448" s="6" t="e">
        <f>VLOOKUP(V448,#REF!,3)</f>
        <v>#REF!</v>
      </c>
      <c r="AT448" s="6" t="e">
        <f>VLOOKUP(U448,#REF!,2)</f>
        <v>#REF!</v>
      </c>
      <c r="AU448" s="6" t="e">
        <f>VLOOKUP(V448,#REF!,2)</f>
        <v>#REF!</v>
      </c>
      <c r="AV448" s="6" t="str">
        <f t="shared" si="87"/>
        <v/>
      </c>
      <c r="AW448" s="6" t="str">
        <f t="shared" si="88"/>
        <v/>
      </c>
      <c r="AX448" s="6" t="e">
        <f>VLOOKUP(U448,#REF!,4)</f>
        <v>#REF!</v>
      </c>
      <c r="AY448" s="6" t="e">
        <f>VLOOKUP(V448,#REF!,4)</f>
        <v>#REF!</v>
      </c>
    </row>
    <row r="449" spans="1:51" s="4" customFormat="1">
      <c r="A449" s="54" t="s">
        <v>508</v>
      </c>
      <c r="B449" s="98"/>
      <c r="C449" s="99">
        <v>1</v>
      </c>
      <c r="D449" s="99"/>
      <c r="E449" s="68" t="s">
        <v>534</v>
      </c>
      <c r="F449" s="68" t="s">
        <v>534</v>
      </c>
      <c r="G449" s="68" t="s">
        <v>534</v>
      </c>
      <c r="H449" s="68">
        <v>0</v>
      </c>
      <c r="I449" s="68" t="s">
        <v>533</v>
      </c>
      <c r="J449" s="68" t="s">
        <v>534</v>
      </c>
      <c r="K449" s="68">
        <v>75</v>
      </c>
      <c r="L449" s="68">
        <v>0.28726357295901855</v>
      </c>
      <c r="M449" s="68">
        <f t="shared" si="80"/>
        <v>0.80331273368016209</v>
      </c>
      <c r="N449" s="68">
        <v>88</v>
      </c>
      <c r="O449" s="47" t="s">
        <v>77</v>
      </c>
      <c r="P449" s="68">
        <v>3976.19</v>
      </c>
      <c r="Q449" s="68">
        <v>35.144781000000002</v>
      </c>
      <c r="R449" s="68">
        <v>-122.949153</v>
      </c>
      <c r="S449" s="69">
        <v>41227.985011574077</v>
      </c>
      <c r="T449" s="70">
        <f t="shared" si="81"/>
        <v>41227.985011574077</v>
      </c>
      <c r="U449" s="4" t="str">
        <f t="shared" si="82"/>
        <v>Nov-12</v>
      </c>
      <c r="V449" s="4" t="str">
        <f t="shared" si="83"/>
        <v>2012</v>
      </c>
      <c r="W449" s="12" t="s">
        <v>25</v>
      </c>
      <c r="X449" s="12" t="s">
        <v>65</v>
      </c>
      <c r="Y449" s="12" t="s">
        <v>64</v>
      </c>
      <c r="Z449" s="12" t="s">
        <v>79</v>
      </c>
      <c r="AA449" s="12" t="s">
        <v>78</v>
      </c>
      <c r="AB449" s="12" t="s">
        <v>77</v>
      </c>
      <c r="AC449" s="12"/>
      <c r="AD449" s="68" t="s">
        <v>507</v>
      </c>
      <c r="AE449" s="68" t="s">
        <v>214</v>
      </c>
      <c r="AF449" s="68" t="s">
        <v>42</v>
      </c>
      <c r="AG449" s="68">
        <v>442</v>
      </c>
      <c r="AH449" s="68">
        <v>4106999</v>
      </c>
      <c r="AI449" s="68" t="s">
        <v>211</v>
      </c>
      <c r="AJ449" s="68">
        <f t="shared" si="84"/>
        <v>1</v>
      </c>
      <c r="AK449" s="100">
        <f t="shared" si="85"/>
        <v>0.53298611111111105</v>
      </c>
      <c r="AL449" s="101" t="e">
        <f>VLOOKUP(AG449,#REF!,2,FALSE)</f>
        <v>#REF!</v>
      </c>
      <c r="AM449" s="101" t="e">
        <f>VLOOKUP(AG449,#REF!,3,FALSE)</f>
        <v>#REF!</v>
      </c>
      <c r="AN449" s="100" t="e">
        <f t="shared" ca="1" si="92"/>
        <v>#REF!</v>
      </c>
      <c r="AO449" s="100" t="e">
        <f t="shared" ca="1" si="93"/>
        <v>#REF!</v>
      </c>
      <c r="AP449" s="68" t="e">
        <f t="shared" ca="1" si="94"/>
        <v>#REF!</v>
      </c>
      <c r="AQ449" s="36" t="e">
        <f>VLOOKUP(U449,#REF!,3,FALSE)</f>
        <v>#REF!</v>
      </c>
      <c r="AR449" s="68" t="e">
        <f t="shared" ca="1" si="86"/>
        <v>#REF!</v>
      </c>
      <c r="AS449" s="6" t="e">
        <f>VLOOKUP(V449,#REF!,3)</f>
        <v>#REF!</v>
      </c>
      <c r="AT449" s="6" t="e">
        <f>VLOOKUP(U449,#REF!,2)</f>
        <v>#REF!</v>
      </c>
      <c r="AU449" s="6" t="e">
        <f>VLOOKUP(V449,#REF!,2)</f>
        <v>#REF!</v>
      </c>
      <c r="AV449" s="6" t="e">
        <f t="shared" si="87"/>
        <v>#REF!</v>
      </c>
      <c r="AW449" s="6" t="e">
        <f t="shared" si="88"/>
        <v>#REF!</v>
      </c>
      <c r="AX449" s="6" t="e">
        <f>VLOOKUP(U449,#REF!,4)</f>
        <v>#REF!</v>
      </c>
      <c r="AY449" s="6" t="e">
        <f>VLOOKUP(V449,#REF!,4)</f>
        <v>#REF!</v>
      </c>
    </row>
    <row r="450" spans="1:51" s="4" customFormat="1">
      <c r="A450" s="53" t="s">
        <v>19</v>
      </c>
      <c r="B450" s="14" t="s">
        <v>539</v>
      </c>
      <c r="C450" s="97">
        <v>1</v>
      </c>
      <c r="D450" s="97" t="s">
        <v>535</v>
      </c>
      <c r="E450" s="57"/>
      <c r="F450" s="57"/>
      <c r="G450" s="57"/>
      <c r="H450" s="57"/>
      <c r="I450" s="57"/>
      <c r="J450" s="57"/>
      <c r="K450" s="57"/>
      <c r="L450" s="57"/>
      <c r="M450" s="57" t="str">
        <f t="shared" ref="M450:M513" si="95">IF(L450&lt;&gt;"",SUMIFS(L:L,N:N,N450),"")</f>
        <v/>
      </c>
      <c r="N450" s="71">
        <v>88</v>
      </c>
      <c r="O450" s="46" t="s">
        <v>21</v>
      </c>
      <c r="P450" s="57">
        <v>3976.09</v>
      </c>
      <c r="Q450" s="57">
        <v>35.144786000000003</v>
      </c>
      <c r="R450" s="57">
        <v>-122.94915399999999</v>
      </c>
      <c r="S450" s="66">
        <v>41227.98505787037</v>
      </c>
      <c r="T450" s="67">
        <f t="shared" ref="T450:T513" si="96">S450</f>
        <v>41227.98505787037</v>
      </c>
      <c r="U450" s="6" t="str">
        <f t="shared" ref="U450:U513" si="97">TEXT(T450,"mmm-yy")</f>
        <v>Nov-12</v>
      </c>
      <c r="V450" s="6" t="str">
        <f t="shared" ref="V450:V513" si="98">TEXT(T450,"yyyy")</f>
        <v>2012</v>
      </c>
      <c r="W450" s="10" t="s">
        <v>25</v>
      </c>
      <c r="X450" s="10" t="s">
        <v>27</v>
      </c>
      <c r="Y450" s="10" t="s">
        <v>22</v>
      </c>
      <c r="Z450" s="10" t="s">
        <v>26</v>
      </c>
      <c r="AA450" s="10" t="s">
        <v>23</v>
      </c>
      <c r="AB450" s="10" t="s">
        <v>24</v>
      </c>
      <c r="AC450" s="10" t="s">
        <v>21</v>
      </c>
      <c r="AD450" s="57" t="s">
        <v>505</v>
      </c>
      <c r="AE450" s="57" t="s">
        <v>214</v>
      </c>
      <c r="AF450" s="57" t="s">
        <v>42</v>
      </c>
      <c r="AG450" s="57">
        <v>442</v>
      </c>
      <c r="AH450" s="57">
        <v>3981664</v>
      </c>
      <c r="AI450" s="57" t="s">
        <v>211</v>
      </c>
      <c r="AJ450" s="57">
        <f t="shared" ref="AJ450:AJ513" si="99">IF(M450="",0,1)</f>
        <v>0</v>
      </c>
      <c r="AK450" s="89">
        <f t="shared" ref="AK450:AK513" si="100">LEFT(AD450,8)*1</f>
        <v>0.53302083333333339</v>
      </c>
      <c r="AL450" s="90" t="e">
        <f>VLOOKUP(AG450,#REF!,2,FALSE)</f>
        <v>#REF!</v>
      </c>
      <c r="AM450" s="90" t="e">
        <f>VLOOKUP(AG450,#REF!,3,FALSE)</f>
        <v>#REF!</v>
      </c>
      <c r="AN450" s="89" t="e">
        <f t="shared" ca="1" si="92"/>
        <v>#REF!</v>
      </c>
      <c r="AO450" s="89" t="e">
        <f t="shared" ca="1" si="93"/>
        <v>#REF!</v>
      </c>
      <c r="AP450" s="57" t="e">
        <f t="shared" ca="1" si="94"/>
        <v>#REF!</v>
      </c>
      <c r="AQ450" s="32" t="e">
        <f>VLOOKUP(U450,#REF!,3,FALSE)</f>
        <v>#REF!</v>
      </c>
      <c r="AR450" s="57" t="e">
        <f t="shared" ref="AR450:AR513" ca="1" si="101">IF(AP450&lt;&gt;AP449,1,0)</f>
        <v>#REF!</v>
      </c>
      <c r="AS450" s="6" t="e">
        <f>VLOOKUP(V450,#REF!,3)</f>
        <v>#REF!</v>
      </c>
      <c r="AT450" s="6" t="e">
        <f>VLOOKUP(U450,#REF!,2)</f>
        <v>#REF!</v>
      </c>
      <c r="AU450" s="6" t="e">
        <f>VLOOKUP(V450,#REF!,2)</f>
        <v>#REF!</v>
      </c>
      <c r="AV450" s="6" t="str">
        <f t="shared" si="87"/>
        <v/>
      </c>
      <c r="AW450" s="6" t="str">
        <f t="shared" si="88"/>
        <v/>
      </c>
      <c r="AX450" s="6" t="e">
        <f>VLOOKUP(U450,#REF!,4)</f>
        <v>#REF!</v>
      </c>
      <c r="AY450" s="6" t="e">
        <f>VLOOKUP(V450,#REF!,4)</f>
        <v>#REF!</v>
      </c>
    </row>
    <row r="451" spans="1:51" s="4" customFormat="1">
      <c r="A451" s="54" t="s">
        <v>506</v>
      </c>
      <c r="B451" s="98"/>
      <c r="C451" s="99">
        <v>1</v>
      </c>
      <c r="D451" s="99"/>
      <c r="E451" s="68" t="s">
        <v>534</v>
      </c>
      <c r="F451" s="68" t="s">
        <v>534</v>
      </c>
      <c r="G451" s="68" t="s">
        <v>534</v>
      </c>
      <c r="H451" s="68">
        <v>0</v>
      </c>
      <c r="I451" s="68" t="s">
        <v>533</v>
      </c>
      <c r="J451" s="68" t="s">
        <v>534</v>
      </c>
      <c r="K451" s="68">
        <v>75</v>
      </c>
      <c r="L451" s="68">
        <v>0.14744712471187602</v>
      </c>
      <c r="M451" s="68">
        <f t="shared" si="95"/>
        <v>0.80331273368016209</v>
      </c>
      <c r="N451" s="68">
        <v>88</v>
      </c>
      <c r="O451" s="47" t="s">
        <v>77</v>
      </c>
      <c r="P451" s="68">
        <v>3976.09</v>
      </c>
      <c r="Q451" s="68">
        <v>35.144786000000003</v>
      </c>
      <c r="R451" s="68">
        <v>-122.94915399999999</v>
      </c>
      <c r="S451" s="69">
        <v>41227.98505787037</v>
      </c>
      <c r="T451" s="70">
        <f t="shared" si="96"/>
        <v>41227.98505787037</v>
      </c>
      <c r="U451" s="4" t="str">
        <f t="shared" si="97"/>
        <v>Nov-12</v>
      </c>
      <c r="V451" s="4" t="str">
        <f t="shared" si="98"/>
        <v>2012</v>
      </c>
      <c r="W451" s="12" t="s">
        <v>25</v>
      </c>
      <c r="X451" s="12" t="s">
        <v>65</v>
      </c>
      <c r="Y451" s="12" t="s">
        <v>64</v>
      </c>
      <c r="Z451" s="12" t="s">
        <v>79</v>
      </c>
      <c r="AA451" s="12" t="s">
        <v>78</v>
      </c>
      <c r="AB451" s="12" t="s">
        <v>77</v>
      </c>
      <c r="AC451" s="12"/>
      <c r="AD451" s="68" t="s">
        <v>505</v>
      </c>
      <c r="AE451" s="68" t="s">
        <v>214</v>
      </c>
      <c r="AF451" s="68" t="s">
        <v>42</v>
      </c>
      <c r="AG451" s="68">
        <v>442</v>
      </c>
      <c r="AH451" s="68">
        <v>4107000</v>
      </c>
      <c r="AI451" s="68" t="s">
        <v>211</v>
      </c>
      <c r="AJ451" s="68">
        <f t="shared" si="99"/>
        <v>1</v>
      </c>
      <c r="AK451" s="100">
        <f t="shared" si="100"/>
        <v>0.53302083333333339</v>
      </c>
      <c r="AL451" s="101" t="e">
        <f>VLOOKUP(AG451,#REF!,2,FALSE)</f>
        <v>#REF!</v>
      </c>
      <c r="AM451" s="101" t="e">
        <f>VLOOKUP(AG451,#REF!,3,FALSE)</f>
        <v>#REF!</v>
      </c>
      <c r="AN451" s="100" t="e">
        <f t="shared" ca="1" si="92"/>
        <v>#REF!</v>
      </c>
      <c r="AO451" s="100" t="e">
        <f t="shared" ca="1" si="93"/>
        <v>#REF!</v>
      </c>
      <c r="AP451" s="68" t="e">
        <f t="shared" ca="1" si="94"/>
        <v>#REF!</v>
      </c>
      <c r="AQ451" s="36" t="e">
        <f>VLOOKUP(U451,#REF!,3,FALSE)</f>
        <v>#REF!</v>
      </c>
      <c r="AR451" s="68" t="e">
        <f t="shared" ca="1" si="101"/>
        <v>#REF!</v>
      </c>
      <c r="AS451" s="6" t="e">
        <f>VLOOKUP(V451,#REF!,3)</f>
        <v>#REF!</v>
      </c>
      <c r="AT451" s="6" t="e">
        <f>VLOOKUP(U451,#REF!,2)</f>
        <v>#REF!</v>
      </c>
      <c r="AU451" s="6" t="e">
        <f>VLOOKUP(V451,#REF!,2)</f>
        <v>#REF!</v>
      </c>
      <c r="AV451" s="6" t="e">
        <f t="shared" ref="AV451:AV514" si="102">IF(M451&lt;&gt;"",M451/AT451,"")</f>
        <v>#REF!</v>
      </c>
      <c r="AW451" s="6" t="e">
        <f t="shared" ref="AW451:AW514" si="103">IF(M451&lt;&gt;"",M451/AU451,"")</f>
        <v>#REF!</v>
      </c>
      <c r="AX451" s="6" t="e">
        <f>VLOOKUP(U451,#REF!,4)</f>
        <v>#REF!</v>
      </c>
      <c r="AY451" s="6" t="e">
        <f>VLOOKUP(V451,#REF!,4)</f>
        <v>#REF!</v>
      </c>
    </row>
    <row r="452" spans="1:51" s="4" customFormat="1">
      <c r="A452" s="54" t="s">
        <v>504</v>
      </c>
      <c r="B452" s="98"/>
      <c r="C452" s="99">
        <v>1</v>
      </c>
      <c r="D452" s="99"/>
      <c r="E452" s="68" t="s">
        <v>534</v>
      </c>
      <c r="F452" s="68" t="s">
        <v>534</v>
      </c>
      <c r="G452" s="68" t="s">
        <v>534</v>
      </c>
      <c r="H452" s="68">
        <v>0</v>
      </c>
      <c r="I452" s="68" t="s">
        <v>533</v>
      </c>
      <c r="J452" s="68" t="s">
        <v>534</v>
      </c>
      <c r="K452" s="68">
        <v>75</v>
      </c>
      <c r="L452" s="68">
        <v>0.19915230172857876</v>
      </c>
      <c r="M452" s="68">
        <f t="shared" si="95"/>
        <v>0.80331273368016209</v>
      </c>
      <c r="N452" s="68">
        <v>88</v>
      </c>
      <c r="O452" s="47" t="s">
        <v>77</v>
      </c>
      <c r="P452" s="68">
        <v>3976.29</v>
      </c>
      <c r="Q452" s="68">
        <v>35.144789000000003</v>
      </c>
      <c r="R452" s="68">
        <v>-122.94915399999999</v>
      </c>
      <c r="S452" s="69">
        <v>41227.985081018516</v>
      </c>
      <c r="T452" s="70">
        <f t="shared" si="96"/>
        <v>41227.985081018516</v>
      </c>
      <c r="U452" s="4" t="str">
        <f t="shared" si="97"/>
        <v>Nov-12</v>
      </c>
      <c r="V452" s="4" t="str">
        <f t="shared" si="98"/>
        <v>2012</v>
      </c>
      <c r="W452" s="12" t="s">
        <v>25</v>
      </c>
      <c r="X452" s="12" t="s">
        <v>65</v>
      </c>
      <c r="Y452" s="12" t="s">
        <v>64</v>
      </c>
      <c r="Z452" s="12" t="s">
        <v>79</v>
      </c>
      <c r="AA452" s="12" t="s">
        <v>78</v>
      </c>
      <c r="AB452" s="12" t="s">
        <v>77</v>
      </c>
      <c r="AC452" s="12"/>
      <c r="AD452" s="68" t="s">
        <v>503</v>
      </c>
      <c r="AE452" s="68" t="s">
        <v>214</v>
      </c>
      <c r="AF452" s="68" t="s">
        <v>42</v>
      </c>
      <c r="AG452" s="68">
        <v>442</v>
      </c>
      <c r="AH452" s="68">
        <v>4107001</v>
      </c>
      <c r="AI452" s="68" t="s">
        <v>211</v>
      </c>
      <c r="AJ452" s="68">
        <f t="shared" si="99"/>
        <v>1</v>
      </c>
      <c r="AK452" s="100">
        <f t="shared" si="100"/>
        <v>0.53304398148148147</v>
      </c>
      <c r="AL452" s="101" t="e">
        <f>VLOOKUP(AG452,#REF!,2,FALSE)</f>
        <v>#REF!</v>
      </c>
      <c r="AM452" s="101" t="e">
        <f>VLOOKUP(AG452,#REF!,3,FALSE)</f>
        <v>#REF!</v>
      </c>
      <c r="AN452" s="100" t="e">
        <f t="shared" ca="1" si="92"/>
        <v>#REF!</v>
      </c>
      <c r="AO452" s="100" t="e">
        <f t="shared" ca="1" si="93"/>
        <v>#REF!</v>
      </c>
      <c r="AP452" s="68" t="e">
        <f t="shared" ca="1" si="94"/>
        <v>#REF!</v>
      </c>
      <c r="AQ452" s="36" t="e">
        <f>VLOOKUP(U452,#REF!,3,FALSE)</f>
        <v>#REF!</v>
      </c>
      <c r="AR452" s="68" t="e">
        <f t="shared" ca="1" si="101"/>
        <v>#REF!</v>
      </c>
      <c r="AS452" s="6" t="e">
        <f>VLOOKUP(V452,#REF!,3)</f>
        <v>#REF!</v>
      </c>
      <c r="AT452" s="6" t="e">
        <f>VLOOKUP(U452,#REF!,2)</f>
        <v>#REF!</v>
      </c>
      <c r="AU452" s="6" t="e">
        <f>VLOOKUP(V452,#REF!,2)</f>
        <v>#REF!</v>
      </c>
      <c r="AV452" s="6" t="e">
        <f t="shared" si="102"/>
        <v>#REF!</v>
      </c>
      <c r="AW452" s="6" t="e">
        <f t="shared" si="103"/>
        <v>#REF!</v>
      </c>
      <c r="AX452" s="6" t="e">
        <f>VLOOKUP(U452,#REF!,4)</f>
        <v>#REF!</v>
      </c>
      <c r="AY452" s="6" t="e">
        <f>VLOOKUP(V452,#REF!,4)</f>
        <v>#REF!</v>
      </c>
    </row>
    <row r="453" spans="1:51" s="4" customFormat="1">
      <c r="A453" s="53" t="s">
        <v>112</v>
      </c>
      <c r="B453" s="14" t="s">
        <v>539</v>
      </c>
      <c r="C453" s="97">
        <v>2</v>
      </c>
      <c r="D453" s="97" t="s">
        <v>535</v>
      </c>
      <c r="E453" s="57"/>
      <c r="F453" s="57"/>
      <c r="G453" s="57"/>
      <c r="H453" s="57"/>
      <c r="I453" s="57"/>
      <c r="J453" s="57"/>
      <c r="K453" s="57"/>
      <c r="L453" s="57"/>
      <c r="M453" s="57" t="str">
        <f t="shared" si="95"/>
        <v/>
      </c>
      <c r="N453" s="71">
        <v>88</v>
      </c>
      <c r="O453" s="46" t="s">
        <v>47</v>
      </c>
      <c r="P453" s="57">
        <v>3976.29</v>
      </c>
      <c r="Q453" s="57">
        <v>35.144792000000002</v>
      </c>
      <c r="R453" s="57">
        <v>-122.94915399999999</v>
      </c>
      <c r="S453" s="66">
        <v>41227.98510416667</v>
      </c>
      <c r="T453" s="67">
        <f t="shared" si="96"/>
        <v>41227.98510416667</v>
      </c>
      <c r="U453" s="6" t="str">
        <f t="shared" si="97"/>
        <v>Nov-12</v>
      </c>
      <c r="V453" s="6" t="str">
        <f t="shared" si="98"/>
        <v>2012</v>
      </c>
      <c r="W453" s="10" t="s">
        <v>25</v>
      </c>
      <c r="X453" s="10" t="s">
        <v>27</v>
      </c>
      <c r="Y453" s="10" t="s">
        <v>22</v>
      </c>
      <c r="Z453" s="10" t="s">
        <v>44</v>
      </c>
      <c r="AA453" s="10" t="s">
        <v>48</v>
      </c>
      <c r="AB453" s="10" t="s">
        <v>49</v>
      </c>
      <c r="AC453" s="46" t="s">
        <v>47</v>
      </c>
      <c r="AD453" s="57" t="s">
        <v>501</v>
      </c>
      <c r="AE453" s="57" t="s">
        <v>214</v>
      </c>
      <c r="AF453" s="57" t="s">
        <v>42</v>
      </c>
      <c r="AG453" s="57">
        <v>442</v>
      </c>
      <c r="AH453" s="57">
        <v>3981670</v>
      </c>
      <c r="AI453" s="57" t="s">
        <v>211</v>
      </c>
      <c r="AJ453" s="57">
        <f t="shared" si="99"/>
        <v>0</v>
      </c>
      <c r="AK453" s="89">
        <f t="shared" si="100"/>
        <v>0.53306712962962965</v>
      </c>
      <c r="AL453" s="90" t="e">
        <f>VLOOKUP(AG453,#REF!,2,FALSE)</f>
        <v>#REF!</v>
      </c>
      <c r="AM453" s="90" t="e">
        <f>VLOOKUP(AG453,#REF!,3,FALSE)</f>
        <v>#REF!</v>
      </c>
      <c r="AN453" s="89" t="e">
        <f t="shared" ca="1" si="92"/>
        <v>#REF!</v>
      </c>
      <c r="AO453" s="89" t="e">
        <f t="shared" ca="1" si="93"/>
        <v>#REF!</v>
      </c>
      <c r="AP453" s="57" t="e">
        <f t="shared" ca="1" si="94"/>
        <v>#REF!</v>
      </c>
      <c r="AQ453" s="32" t="e">
        <f>VLOOKUP(U453,#REF!,3,FALSE)</f>
        <v>#REF!</v>
      </c>
      <c r="AR453" s="57" t="e">
        <f t="shared" ca="1" si="101"/>
        <v>#REF!</v>
      </c>
      <c r="AS453" s="6" t="e">
        <f>VLOOKUP(V453,#REF!,3)</f>
        <v>#REF!</v>
      </c>
      <c r="AT453" s="6" t="e">
        <f>VLOOKUP(U453,#REF!,2)</f>
        <v>#REF!</v>
      </c>
      <c r="AU453" s="6" t="e">
        <f>VLOOKUP(V453,#REF!,2)</f>
        <v>#REF!</v>
      </c>
      <c r="AV453" s="6" t="str">
        <f t="shared" si="102"/>
        <v/>
      </c>
      <c r="AW453" s="6" t="str">
        <f t="shared" si="103"/>
        <v/>
      </c>
      <c r="AX453" s="6" t="e">
        <f>VLOOKUP(U453,#REF!,4)</f>
        <v>#REF!</v>
      </c>
      <c r="AY453" s="6" t="e">
        <f>VLOOKUP(V453,#REF!,4)</f>
        <v>#REF!</v>
      </c>
    </row>
    <row r="454" spans="1:51" s="4" customFormat="1">
      <c r="A454" s="53" t="s">
        <v>161</v>
      </c>
      <c r="B454" s="14" t="s">
        <v>539</v>
      </c>
      <c r="C454" s="97">
        <v>6</v>
      </c>
      <c r="D454" s="97" t="s">
        <v>535</v>
      </c>
      <c r="E454" s="57"/>
      <c r="F454" s="57"/>
      <c r="G454" s="57"/>
      <c r="H454" s="57"/>
      <c r="I454" s="57"/>
      <c r="J454" s="57"/>
      <c r="K454" s="57"/>
      <c r="L454" s="57"/>
      <c r="M454" s="57" t="str">
        <f t="shared" si="95"/>
        <v/>
      </c>
      <c r="N454" s="71">
        <v>88</v>
      </c>
      <c r="O454" s="46" t="s">
        <v>55</v>
      </c>
      <c r="P454" s="57">
        <v>3976.29</v>
      </c>
      <c r="Q454" s="57">
        <v>35.144792000000002</v>
      </c>
      <c r="R454" s="57">
        <v>-122.94915399999999</v>
      </c>
      <c r="S454" s="66">
        <v>41227.98510416667</v>
      </c>
      <c r="T454" s="67">
        <f t="shared" si="96"/>
        <v>41227.98510416667</v>
      </c>
      <c r="U454" s="6" t="str">
        <f t="shared" si="97"/>
        <v>Nov-12</v>
      </c>
      <c r="V454" s="6" t="str">
        <f t="shared" si="98"/>
        <v>2012</v>
      </c>
      <c r="W454" s="10" t="s">
        <v>25</v>
      </c>
      <c r="X454" s="10" t="s">
        <v>32</v>
      </c>
      <c r="Y454" s="10" t="s">
        <v>56</v>
      </c>
      <c r="Z454" s="10"/>
      <c r="AA454" s="10"/>
      <c r="AB454" s="10"/>
      <c r="AC454" s="10"/>
      <c r="AD454" s="57" t="s">
        <v>501</v>
      </c>
      <c r="AE454" s="57" t="s">
        <v>214</v>
      </c>
      <c r="AF454" s="57" t="s">
        <v>42</v>
      </c>
      <c r="AG454" s="57">
        <v>442</v>
      </c>
      <c r="AH454" s="57">
        <v>4126864</v>
      </c>
      <c r="AI454" s="57" t="s">
        <v>211</v>
      </c>
      <c r="AJ454" s="57">
        <f t="shared" si="99"/>
        <v>0</v>
      </c>
      <c r="AK454" s="89">
        <f t="shared" si="100"/>
        <v>0.53306712962962965</v>
      </c>
      <c r="AL454" s="90" t="e">
        <f>VLOOKUP(AG454,#REF!,2,FALSE)</f>
        <v>#REF!</v>
      </c>
      <c r="AM454" s="90" t="e">
        <f>VLOOKUP(AG454,#REF!,3,FALSE)</f>
        <v>#REF!</v>
      </c>
      <c r="AN454" s="89" t="e">
        <f t="shared" ref="AN454:AN485" ca="1" si="104">VLOOKUP(AK454,INDIRECT("BibliTrans!$AH$"&amp;AL454&amp;":$AL$"&amp;AM454),1,TRUE)</f>
        <v>#REF!</v>
      </c>
      <c r="AO454" s="89" t="e">
        <f t="shared" ref="AO454:AO485" ca="1" si="105">VLOOKUP(AN454,INDIRECT("BibliTrans!$AH$"&amp;AL454&amp;":$AL$"&amp;AM454),2,FALSE)</f>
        <v>#REF!</v>
      </c>
      <c r="AP454" s="57" t="e">
        <f t="shared" ca="1" si="94"/>
        <v>#REF!</v>
      </c>
      <c r="AQ454" s="32" t="e">
        <f>VLOOKUP(U454,#REF!,3,FALSE)</f>
        <v>#REF!</v>
      </c>
      <c r="AR454" s="57" t="e">
        <f t="shared" ca="1" si="101"/>
        <v>#REF!</v>
      </c>
      <c r="AS454" s="6" t="e">
        <f>VLOOKUP(V454,#REF!,3)</f>
        <v>#REF!</v>
      </c>
      <c r="AT454" s="6" t="e">
        <f>VLOOKUP(U454,#REF!,2)</f>
        <v>#REF!</v>
      </c>
      <c r="AU454" s="6" t="e">
        <f>VLOOKUP(V454,#REF!,2)</f>
        <v>#REF!</v>
      </c>
      <c r="AV454" s="6" t="str">
        <f t="shared" si="102"/>
        <v/>
      </c>
      <c r="AW454" s="6" t="str">
        <f t="shared" si="103"/>
        <v/>
      </c>
      <c r="AX454" s="6" t="e">
        <f>VLOOKUP(U454,#REF!,4)</f>
        <v>#REF!</v>
      </c>
      <c r="AY454" s="6" t="e">
        <f>VLOOKUP(V454,#REF!,4)</f>
        <v>#REF!</v>
      </c>
    </row>
    <row r="455" spans="1:51" s="4" customFormat="1">
      <c r="A455" s="54" t="s">
        <v>502</v>
      </c>
      <c r="B455" s="98"/>
      <c r="C455" s="99">
        <v>1</v>
      </c>
      <c r="D455" s="99"/>
      <c r="E455" s="68" t="s">
        <v>534</v>
      </c>
      <c r="F455" s="68" t="s">
        <v>534</v>
      </c>
      <c r="G455" s="68" t="s">
        <v>534</v>
      </c>
      <c r="H455" s="68">
        <v>0</v>
      </c>
      <c r="I455" s="68" t="s">
        <v>533</v>
      </c>
      <c r="J455" s="68" t="s">
        <v>534</v>
      </c>
      <c r="K455" s="68">
        <v>75</v>
      </c>
      <c r="L455" s="68">
        <v>0.1694497342806888</v>
      </c>
      <c r="M455" s="68">
        <f t="shared" si="95"/>
        <v>0.80331273368016209</v>
      </c>
      <c r="N455" s="68">
        <v>88</v>
      </c>
      <c r="O455" s="47" t="s">
        <v>77</v>
      </c>
      <c r="P455" s="68">
        <v>3976.29</v>
      </c>
      <c r="Q455" s="68">
        <v>35.144792000000002</v>
      </c>
      <c r="R455" s="68">
        <v>-122.94915399999999</v>
      </c>
      <c r="S455" s="69">
        <v>41227.98510416667</v>
      </c>
      <c r="T455" s="70">
        <f t="shared" si="96"/>
        <v>41227.98510416667</v>
      </c>
      <c r="U455" s="4" t="str">
        <f t="shared" si="97"/>
        <v>Nov-12</v>
      </c>
      <c r="V455" s="4" t="str">
        <f t="shared" si="98"/>
        <v>2012</v>
      </c>
      <c r="W455" s="12" t="s">
        <v>25</v>
      </c>
      <c r="X455" s="12" t="s">
        <v>65</v>
      </c>
      <c r="Y455" s="12" t="s">
        <v>64</v>
      </c>
      <c r="Z455" s="12" t="s">
        <v>79</v>
      </c>
      <c r="AA455" s="12" t="s">
        <v>78</v>
      </c>
      <c r="AB455" s="12" t="s">
        <v>77</v>
      </c>
      <c r="AC455" s="12"/>
      <c r="AD455" s="68" t="s">
        <v>501</v>
      </c>
      <c r="AE455" s="68" t="s">
        <v>214</v>
      </c>
      <c r="AF455" s="68" t="s">
        <v>42</v>
      </c>
      <c r="AG455" s="68">
        <v>442</v>
      </c>
      <c r="AH455" s="68">
        <v>4107003</v>
      </c>
      <c r="AI455" s="68" t="s">
        <v>211</v>
      </c>
      <c r="AJ455" s="68">
        <f t="shared" si="99"/>
        <v>1</v>
      </c>
      <c r="AK455" s="100">
        <f t="shared" si="100"/>
        <v>0.53306712962962965</v>
      </c>
      <c r="AL455" s="101" t="e">
        <f>VLOOKUP(AG455,#REF!,2,FALSE)</f>
        <v>#REF!</v>
      </c>
      <c r="AM455" s="101" t="e">
        <f>VLOOKUP(AG455,#REF!,3,FALSE)</f>
        <v>#REF!</v>
      </c>
      <c r="AN455" s="100" t="e">
        <f t="shared" ca="1" si="104"/>
        <v>#REF!</v>
      </c>
      <c r="AO455" s="100" t="e">
        <f t="shared" ca="1" si="105"/>
        <v>#REF!</v>
      </c>
      <c r="AP455" s="68" t="e">
        <f t="shared" ca="1" si="94"/>
        <v>#REF!</v>
      </c>
      <c r="AQ455" s="36" t="e">
        <f>VLOOKUP(U455,#REF!,3,FALSE)</f>
        <v>#REF!</v>
      </c>
      <c r="AR455" s="68" t="e">
        <f t="shared" ca="1" si="101"/>
        <v>#REF!</v>
      </c>
      <c r="AS455" s="6" t="e">
        <f>VLOOKUP(V455,#REF!,3)</f>
        <v>#REF!</v>
      </c>
      <c r="AT455" s="6" t="e">
        <f>VLOOKUP(U455,#REF!,2)</f>
        <v>#REF!</v>
      </c>
      <c r="AU455" s="6" t="e">
        <f>VLOOKUP(V455,#REF!,2)</f>
        <v>#REF!</v>
      </c>
      <c r="AV455" s="6" t="e">
        <f t="shared" si="102"/>
        <v>#REF!</v>
      </c>
      <c r="AW455" s="6" t="e">
        <f t="shared" si="103"/>
        <v>#REF!</v>
      </c>
      <c r="AX455" s="6" t="e">
        <f>VLOOKUP(U455,#REF!,4)</f>
        <v>#REF!</v>
      </c>
      <c r="AY455" s="6" t="e">
        <f>VLOOKUP(V455,#REF!,4)</f>
        <v>#REF!</v>
      </c>
    </row>
    <row r="456" spans="1:51" s="4" customFormat="1">
      <c r="A456" s="53" t="s">
        <v>19</v>
      </c>
      <c r="B456" s="14" t="s">
        <v>539</v>
      </c>
      <c r="C456" s="97">
        <v>1</v>
      </c>
      <c r="D456" s="97" t="s">
        <v>535</v>
      </c>
      <c r="E456" s="57"/>
      <c r="F456" s="57"/>
      <c r="G456" s="57"/>
      <c r="H456" s="57"/>
      <c r="I456" s="57"/>
      <c r="J456" s="57"/>
      <c r="K456" s="57"/>
      <c r="L456" s="57"/>
      <c r="M456" s="57" t="str">
        <f t="shared" si="95"/>
        <v/>
      </c>
      <c r="N456" s="71">
        <v>92</v>
      </c>
      <c r="O456" s="46" t="s">
        <v>55</v>
      </c>
      <c r="P456" s="57">
        <v>3980.19</v>
      </c>
      <c r="Q456" s="57">
        <v>35.135359000000001</v>
      </c>
      <c r="R456" s="57">
        <v>-122.949634</v>
      </c>
      <c r="S456" s="66">
        <v>41229.748182870368</v>
      </c>
      <c r="T456" s="67">
        <f t="shared" si="96"/>
        <v>41229.748182870368</v>
      </c>
      <c r="U456" s="6" t="str">
        <f t="shared" si="97"/>
        <v>Nov-12</v>
      </c>
      <c r="V456" s="6" t="str">
        <f t="shared" si="98"/>
        <v>2012</v>
      </c>
      <c r="W456" s="10" t="s">
        <v>25</v>
      </c>
      <c r="X456" s="10" t="s">
        <v>32</v>
      </c>
      <c r="Y456" s="10" t="s">
        <v>56</v>
      </c>
      <c r="Z456" s="10"/>
      <c r="AA456" s="10"/>
      <c r="AB456" s="10"/>
      <c r="AC456" s="10"/>
      <c r="AD456" s="57" t="s">
        <v>499</v>
      </c>
      <c r="AE456" s="57" t="s">
        <v>454</v>
      </c>
      <c r="AF456" s="57" t="s">
        <v>42</v>
      </c>
      <c r="AG456" s="57">
        <v>443</v>
      </c>
      <c r="AH456" s="57">
        <v>4126970</v>
      </c>
      <c r="AI456" s="57" t="s">
        <v>211</v>
      </c>
      <c r="AJ456" s="57">
        <f t="shared" si="99"/>
        <v>0</v>
      </c>
      <c r="AK456" s="89">
        <f t="shared" si="100"/>
        <v>0.81150462962962966</v>
      </c>
      <c r="AL456" s="90" t="e">
        <f>VLOOKUP(AG456,#REF!,2,FALSE)</f>
        <v>#REF!</v>
      </c>
      <c r="AM456" s="90" t="e">
        <f>VLOOKUP(AG456,#REF!,3,FALSE)</f>
        <v>#REF!</v>
      </c>
      <c r="AN456" s="89" t="e">
        <f t="shared" ca="1" si="104"/>
        <v>#REF!</v>
      </c>
      <c r="AO456" s="89" t="e">
        <f t="shared" ca="1" si="105"/>
        <v>#REF!</v>
      </c>
      <c r="AP456" s="57" t="e">
        <f t="shared" ca="1" si="94"/>
        <v>#REF!</v>
      </c>
      <c r="AQ456" s="32" t="e">
        <f>VLOOKUP(U456,#REF!,3,FALSE)</f>
        <v>#REF!</v>
      </c>
      <c r="AR456" s="57" t="e">
        <f t="shared" ca="1" si="101"/>
        <v>#REF!</v>
      </c>
      <c r="AS456" s="6" t="e">
        <f>VLOOKUP(V456,#REF!,3)</f>
        <v>#REF!</v>
      </c>
      <c r="AT456" s="6" t="e">
        <f>VLOOKUP(U456,#REF!,2)</f>
        <v>#REF!</v>
      </c>
      <c r="AU456" s="6" t="e">
        <f>VLOOKUP(V456,#REF!,2)</f>
        <v>#REF!</v>
      </c>
      <c r="AV456" s="6" t="str">
        <f t="shared" si="102"/>
        <v/>
      </c>
      <c r="AW456" s="6" t="str">
        <f t="shared" si="103"/>
        <v/>
      </c>
      <c r="AX456" s="6" t="e">
        <f>VLOOKUP(U456,#REF!,4)</f>
        <v>#REF!</v>
      </c>
      <c r="AY456" s="6" t="e">
        <f>VLOOKUP(V456,#REF!,4)</f>
        <v>#REF!</v>
      </c>
    </row>
    <row r="457" spans="1:51" s="4" customFormat="1">
      <c r="A457" s="54" t="s">
        <v>500</v>
      </c>
      <c r="B457" s="98"/>
      <c r="C457" s="99">
        <v>1</v>
      </c>
      <c r="D457" s="99"/>
      <c r="E457" s="68" t="s">
        <v>531</v>
      </c>
      <c r="F457" s="68" t="s">
        <v>534</v>
      </c>
      <c r="G457" s="68" t="s">
        <v>534</v>
      </c>
      <c r="H457" s="68">
        <v>0</v>
      </c>
      <c r="I457" s="68" t="s">
        <v>535</v>
      </c>
      <c r="J457" s="68" t="s">
        <v>534</v>
      </c>
      <c r="K457" s="68">
        <v>0</v>
      </c>
      <c r="L457" s="68">
        <v>7.3113888554665407E-3</v>
      </c>
      <c r="M457" s="68">
        <f t="shared" si="95"/>
        <v>7.3113888554665407E-3</v>
      </c>
      <c r="N457" s="68">
        <v>92</v>
      </c>
      <c r="O457" s="47" t="s">
        <v>77</v>
      </c>
      <c r="P457" s="68">
        <v>3980.19</v>
      </c>
      <c r="Q457" s="68">
        <v>35.135359000000001</v>
      </c>
      <c r="R457" s="68">
        <v>-122.949634</v>
      </c>
      <c r="S457" s="69">
        <v>41229.748182870368</v>
      </c>
      <c r="T457" s="70">
        <f t="shared" si="96"/>
        <v>41229.748182870368</v>
      </c>
      <c r="U457" s="4" t="str">
        <f t="shared" si="97"/>
        <v>Nov-12</v>
      </c>
      <c r="V457" s="4" t="str">
        <f t="shared" si="98"/>
        <v>2012</v>
      </c>
      <c r="W457" s="12" t="s">
        <v>25</v>
      </c>
      <c r="X457" s="12" t="s">
        <v>65</v>
      </c>
      <c r="Y457" s="12" t="s">
        <v>64</v>
      </c>
      <c r="Z457" s="12" t="s">
        <v>79</v>
      </c>
      <c r="AA457" s="12" t="s">
        <v>78</v>
      </c>
      <c r="AB457" s="12" t="s">
        <v>77</v>
      </c>
      <c r="AC457" s="12"/>
      <c r="AD457" s="68" t="s">
        <v>499</v>
      </c>
      <c r="AE457" s="68" t="s">
        <v>454</v>
      </c>
      <c r="AF457" s="68" t="s">
        <v>42</v>
      </c>
      <c r="AG457" s="68">
        <v>443</v>
      </c>
      <c r="AH457" s="68">
        <v>4107107</v>
      </c>
      <c r="AI457" s="68" t="s">
        <v>211</v>
      </c>
      <c r="AJ457" s="68">
        <f t="shared" si="99"/>
        <v>1</v>
      </c>
      <c r="AK457" s="100">
        <f t="shared" si="100"/>
        <v>0.81150462962962966</v>
      </c>
      <c r="AL457" s="101" t="e">
        <f>VLOOKUP(AG457,#REF!,2,FALSE)</f>
        <v>#REF!</v>
      </c>
      <c r="AM457" s="101" t="e">
        <f>VLOOKUP(AG457,#REF!,3,FALSE)</f>
        <v>#REF!</v>
      </c>
      <c r="AN457" s="100" t="e">
        <f t="shared" ca="1" si="104"/>
        <v>#REF!</v>
      </c>
      <c r="AO457" s="100" t="e">
        <f t="shared" ca="1" si="105"/>
        <v>#REF!</v>
      </c>
      <c r="AP457" s="68" t="e">
        <f t="shared" ref="AP457:AP488" ca="1" si="106">IF(AND(AK457&gt;=AN457,AK457&lt;=AO457),VLOOKUP(AK457,INDIRECT("BibliTrans!$AH$"&amp;AL457&amp;":$AJ$"&amp;AM457),3,TRUE),#N/A)</f>
        <v>#REF!</v>
      </c>
      <c r="AQ457" s="36" t="e">
        <f>VLOOKUP(U457,#REF!,3,FALSE)</f>
        <v>#REF!</v>
      </c>
      <c r="AR457" s="68" t="e">
        <f t="shared" ca="1" si="101"/>
        <v>#REF!</v>
      </c>
      <c r="AS457" s="6" t="e">
        <f>VLOOKUP(V457,#REF!,3)</f>
        <v>#REF!</v>
      </c>
      <c r="AT457" s="6" t="e">
        <f>VLOOKUP(U457,#REF!,2)</f>
        <v>#REF!</v>
      </c>
      <c r="AU457" s="6" t="e">
        <f>VLOOKUP(V457,#REF!,2)</f>
        <v>#REF!</v>
      </c>
      <c r="AV457" s="6" t="e">
        <f t="shared" si="102"/>
        <v>#REF!</v>
      </c>
      <c r="AW457" s="6" t="e">
        <f t="shared" si="103"/>
        <v>#REF!</v>
      </c>
      <c r="AX457" s="6" t="e">
        <f>VLOOKUP(U457,#REF!,4)</f>
        <v>#REF!</v>
      </c>
      <c r="AY457" s="6" t="e">
        <f>VLOOKUP(V457,#REF!,4)</f>
        <v>#REF!</v>
      </c>
    </row>
    <row r="458" spans="1:51" s="4" customFormat="1">
      <c r="A458" s="53" t="s">
        <v>497</v>
      </c>
      <c r="B458" s="14" t="s">
        <v>539</v>
      </c>
      <c r="C458" s="97">
        <v>999</v>
      </c>
      <c r="D458" s="97" t="s">
        <v>535</v>
      </c>
      <c r="E458" s="57"/>
      <c r="F458" s="57"/>
      <c r="G458" s="57"/>
      <c r="H458" s="57"/>
      <c r="I458" s="57"/>
      <c r="J458" s="57"/>
      <c r="K458" s="57"/>
      <c r="L458" s="57"/>
      <c r="M458" s="57" t="str">
        <f t="shared" si="95"/>
        <v/>
      </c>
      <c r="N458" s="71">
        <v>93</v>
      </c>
      <c r="O458" s="46" t="s">
        <v>34</v>
      </c>
      <c r="P458" s="57">
        <v>3979.41</v>
      </c>
      <c r="Q458" s="57">
        <v>35.137155</v>
      </c>
      <c r="R458" s="57">
        <v>-122.950192</v>
      </c>
      <c r="S458" s="66">
        <v>41229.760671296295</v>
      </c>
      <c r="T458" s="67">
        <f t="shared" si="96"/>
        <v>41229.760671296295</v>
      </c>
      <c r="U458" s="6" t="str">
        <f t="shared" si="97"/>
        <v>Nov-12</v>
      </c>
      <c r="V458" s="6" t="str">
        <f t="shared" si="98"/>
        <v>2012</v>
      </c>
      <c r="W458" s="10" t="s">
        <v>25</v>
      </c>
      <c r="X458" s="10" t="s">
        <v>33</v>
      </c>
      <c r="Y458" s="10" t="s">
        <v>35</v>
      </c>
      <c r="Z458" s="10" t="s">
        <v>38</v>
      </c>
      <c r="AA458" s="10" t="s">
        <v>36</v>
      </c>
      <c r="AB458" s="10" t="s">
        <v>37</v>
      </c>
      <c r="AC458" s="10" t="s">
        <v>34</v>
      </c>
      <c r="AD458" s="57" t="s">
        <v>496</v>
      </c>
      <c r="AE458" s="57" t="s">
        <v>454</v>
      </c>
      <c r="AF458" s="57" t="s">
        <v>42</v>
      </c>
      <c r="AG458" s="57">
        <v>443</v>
      </c>
      <c r="AH458" s="57">
        <v>3949552</v>
      </c>
      <c r="AI458" s="57" t="s">
        <v>211</v>
      </c>
      <c r="AJ458" s="57">
        <f t="shared" si="99"/>
        <v>0</v>
      </c>
      <c r="AK458" s="89">
        <f t="shared" si="100"/>
        <v>0.8262962962962962</v>
      </c>
      <c r="AL458" s="90" t="e">
        <f>VLOOKUP(AG458,#REF!,2,FALSE)</f>
        <v>#REF!</v>
      </c>
      <c r="AM458" s="90" t="e">
        <f>VLOOKUP(AG458,#REF!,3,FALSE)</f>
        <v>#REF!</v>
      </c>
      <c r="AN458" s="89" t="e">
        <f t="shared" ca="1" si="104"/>
        <v>#REF!</v>
      </c>
      <c r="AO458" s="89" t="e">
        <f t="shared" ca="1" si="105"/>
        <v>#REF!</v>
      </c>
      <c r="AP458" s="57" t="e">
        <f t="shared" ca="1" si="106"/>
        <v>#REF!</v>
      </c>
      <c r="AQ458" s="32" t="e">
        <f>VLOOKUP(U458,#REF!,3,FALSE)</f>
        <v>#REF!</v>
      </c>
      <c r="AR458" s="57" t="e">
        <f t="shared" ca="1" si="101"/>
        <v>#REF!</v>
      </c>
      <c r="AS458" s="6" t="e">
        <f>VLOOKUP(V458,#REF!,3)</f>
        <v>#REF!</v>
      </c>
      <c r="AT458" s="6" t="e">
        <f>VLOOKUP(U458,#REF!,2)</f>
        <v>#REF!</v>
      </c>
      <c r="AU458" s="6" t="e">
        <f>VLOOKUP(V458,#REF!,2)</f>
        <v>#REF!</v>
      </c>
      <c r="AV458" s="6" t="str">
        <f t="shared" si="102"/>
        <v/>
      </c>
      <c r="AW458" s="6" t="str">
        <f t="shared" si="103"/>
        <v/>
      </c>
      <c r="AX458" s="6" t="e">
        <f>VLOOKUP(U458,#REF!,4)</f>
        <v>#REF!</v>
      </c>
      <c r="AY458" s="6" t="e">
        <f>VLOOKUP(V458,#REF!,4)</f>
        <v>#REF!</v>
      </c>
    </row>
    <row r="459" spans="1:51" s="4" customFormat="1">
      <c r="A459" s="53" t="s">
        <v>19</v>
      </c>
      <c r="B459" s="14" t="s">
        <v>539</v>
      </c>
      <c r="C459" s="97">
        <v>1</v>
      </c>
      <c r="D459" s="97" t="s">
        <v>535</v>
      </c>
      <c r="E459" s="57"/>
      <c r="F459" s="57"/>
      <c r="G459" s="57"/>
      <c r="H459" s="57"/>
      <c r="I459" s="57"/>
      <c r="J459" s="57"/>
      <c r="K459" s="57"/>
      <c r="L459" s="57"/>
      <c r="M459" s="57" t="str">
        <f t="shared" si="95"/>
        <v/>
      </c>
      <c r="N459" s="71">
        <v>93</v>
      </c>
      <c r="O459" s="46" t="s">
        <v>92</v>
      </c>
      <c r="P459" s="57">
        <v>3979.41</v>
      </c>
      <c r="Q459" s="57">
        <v>35.137155</v>
      </c>
      <c r="R459" s="57">
        <v>-122.950192</v>
      </c>
      <c r="S459" s="66">
        <v>41229.760671296295</v>
      </c>
      <c r="T459" s="67">
        <f t="shared" si="96"/>
        <v>41229.760671296295</v>
      </c>
      <c r="U459" s="6" t="str">
        <f t="shared" si="97"/>
        <v>Nov-12</v>
      </c>
      <c r="V459" s="6" t="str">
        <f t="shared" si="98"/>
        <v>2012</v>
      </c>
      <c r="W459" s="10" t="s">
        <v>25</v>
      </c>
      <c r="X459" s="10" t="s">
        <v>32</v>
      </c>
      <c r="Y459" s="10" t="s">
        <v>93</v>
      </c>
      <c r="Z459" s="10" t="s">
        <v>96</v>
      </c>
      <c r="AA459" s="10" t="s">
        <v>94</v>
      </c>
      <c r="AB459" s="10" t="s">
        <v>95</v>
      </c>
      <c r="AC459" s="10" t="s">
        <v>92</v>
      </c>
      <c r="AD459" s="57" t="s">
        <v>496</v>
      </c>
      <c r="AE459" s="57" t="s">
        <v>454</v>
      </c>
      <c r="AF459" s="57" t="s">
        <v>42</v>
      </c>
      <c r="AG459" s="57">
        <v>443</v>
      </c>
      <c r="AH459" s="57">
        <v>4130158</v>
      </c>
      <c r="AI459" s="57" t="s">
        <v>211</v>
      </c>
      <c r="AJ459" s="57">
        <f t="shared" si="99"/>
        <v>0</v>
      </c>
      <c r="AK459" s="89">
        <f t="shared" si="100"/>
        <v>0.8262962962962962</v>
      </c>
      <c r="AL459" s="90" t="e">
        <f>VLOOKUP(AG459,#REF!,2,FALSE)</f>
        <v>#REF!</v>
      </c>
      <c r="AM459" s="90" t="e">
        <f>VLOOKUP(AG459,#REF!,3,FALSE)</f>
        <v>#REF!</v>
      </c>
      <c r="AN459" s="89" t="e">
        <f t="shared" ca="1" si="104"/>
        <v>#REF!</v>
      </c>
      <c r="AO459" s="89" t="e">
        <f t="shared" ca="1" si="105"/>
        <v>#REF!</v>
      </c>
      <c r="AP459" s="57" t="e">
        <f t="shared" ca="1" si="106"/>
        <v>#REF!</v>
      </c>
      <c r="AQ459" s="32" t="e">
        <f>VLOOKUP(U459,#REF!,3,FALSE)</f>
        <v>#REF!</v>
      </c>
      <c r="AR459" s="57" t="e">
        <f t="shared" ca="1" si="101"/>
        <v>#REF!</v>
      </c>
      <c r="AS459" s="6" t="e">
        <f>VLOOKUP(V459,#REF!,3)</f>
        <v>#REF!</v>
      </c>
      <c r="AT459" s="6" t="e">
        <f>VLOOKUP(U459,#REF!,2)</f>
        <v>#REF!</v>
      </c>
      <c r="AU459" s="6" t="e">
        <f>VLOOKUP(V459,#REF!,2)</f>
        <v>#REF!</v>
      </c>
      <c r="AV459" s="6" t="str">
        <f t="shared" si="102"/>
        <v/>
      </c>
      <c r="AW459" s="6" t="str">
        <f t="shared" si="103"/>
        <v/>
      </c>
      <c r="AX459" s="6" t="e">
        <f>VLOOKUP(U459,#REF!,4)</f>
        <v>#REF!</v>
      </c>
      <c r="AY459" s="6" t="e">
        <f>VLOOKUP(V459,#REF!,4)</f>
        <v>#REF!</v>
      </c>
    </row>
    <row r="460" spans="1:51" s="4" customFormat="1">
      <c r="A460" s="53" t="s">
        <v>112</v>
      </c>
      <c r="B460" s="14" t="s">
        <v>539</v>
      </c>
      <c r="C460" s="97">
        <v>2</v>
      </c>
      <c r="D460" s="97" t="s">
        <v>535</v>
      </c>
      <c r="E460" s="57"/>
      <c r="F460" s="57"/>
      <c r="G460" s="57"/>
      <c r="H460" s="57"/>
      <c r="I460" s="57"/>
      <c r="J460" s="57"/>
      <c r="K460" s="57"/>
      <c r="L460" s="57"/>
      <c r="M460" s="57" t="str">
        <f t="shared" si="95"/>
        <v/>
      </c>
      <c r="N460" s="71">
        <v>93</v>
      </c>
      <c r="O460" s="46" t="s">
        <v>55</v>
      </c>
      <c r="P460" s="57">
        <v>3979.41</v>
      </c>
      <c r="Q460" s="57">
        <v>35.137155</v>
      </c>
      <c r="R460" s="57">
        <v>-122.950192</v>
      </c>
      <c r="S460" s="66">
        <v>41229.760671296295</v>
      </c>
      <c r="T460" s="67">
        <f t="shared" si="96"/>
        <v>41229.760671296295</v>
      </c>
      <c r="U460" s="6" t="str">
        <f t="shared" si="97"/>
        <v>Nov-12</v>
      </c>
      <c r="V460" s="6" t="str">
        <f t="shared" si="98"/>
        <v>2012</v>
      </c>
      <c r="W460" s="10" t="s">
        <v>25</v>
      </c>
      <c r="X460" s="10" t="s">
        <v>32</v>
      </c>
      <c r="Y460" s="10" t="s">
        <v>56</v>
      </c>
      <c r="Z460" s="10"/>
      <c r="AA460" s="10"/>
      <c r="AB460" s="10"/>
      <c r="AC460" s="10"/>
      <c r="AD460" s="57" t="s">
        <v>496</v>
      </c>
      <c r="AE460" s="57" t="s">
        <v>454</v>
      </c>
      <c r="AF460" s="57" t="s">
        <v>42</v>
      </c>
      <c r="AG460" s="57">
        <v>443</v>
      </c>
      <c r="AH460" s="57">
        <v>3949553</v>
      </c>
      <c r="AI460" s="57" t="s">
        <v>211</v>
      </c>
      <c r="AJ460" s="57">
        <f t="shared" si="99"/>
        <v>0</v>
      </c>
      <c r="AK460" s="89">
        <f t="shared" si="100"/>
        <v>0.8262962962962962</v>
      </c>
      <c r="AL460" s="90" t="e">
        <f>VLOOKUP(AG460,#REF!,2,FALSE)</f>
        <v>#REF!</v>
      </c>
      <c r="AM460" s="90" t="e">
        <f>VLOOKUP(AG460,#REF!,3,FALSE)</f>
        <v>#REF!</v>
      </c>
      <c r="AN460" s="89" t="e">
        <f t="shared" ca="1" si="104"/>
        <v>#REF!</v>
      </c>
      <c r="AO460" s="89" t="e">
        <f t="shared" ca="1" si="105"/>
        <v>#REF!</v>
      </c>
      <c r="AP460" s="57" t="e">
        <f t="shared" ca="1" si="106"/>
        <v>#REF!</v>
      </c>
      <c r="AQ460" s="32" t="e">
        <f>VLOOKUP(U460,#REF!,3,FALSE)</f>
        <v>#REF!</v>
      </c>
      <c r="AR460" s="57" t="e">
        <f t="shared" ca="1" si="101"/>
        <v>#REF!</v>
      </c>
      <c r="AS460" s="6" t="e">
        <f>VLOOKUP(V460,#REF!,3)</f>
        <v>#REF!</v>
      </c>
      <c r="AT460" s="6" t="e">
        <f>VLOOKUP(U460,#REF!,2)</f>
        <v>#REF!</v>
      </c>
      <c r="AU460" s="6" t="e">
        <f>VLOOKUP(V460,#REF!,2)</f>
        <v>#REF!</v>
      </c>
      <c r="AV460" s="6" t="str">
        <f t="shared" si="102"/>
        <v/>
      </c>
      <c r="AW460" s="6" t="str">
        <f t="shared" si="103"/>
        <v/>
      </c>
      <c r="AX460" s="6" t="e">
        <f>VLOOKUP(U460,#REF!,4)</f>
        <v>#REF!</v>
      </c>
      <c r="AY460" s="6" t="e">
        <f>VLOOKUP(V460,#REF!,4)</f>
        <v>#REF!</v>
      </c>
    </row>
    <row r="461" spans="1:51" s="4" customFormat="1">
      <c r="A461" s="54" t="s">
        <v>498</v>
      </c>
      <c r="B461" s="98"/>
      <c r="C461" s="99">
        <v>1</v>
      </c>
      <c r="D461" s="99"/>
      <c r="E461" s="68" t="s">
        <v>531</v>
      </c>
      <c r="F461" s="68" t="s">
        <v>534</v>
      </c>
      <c r="G461" s="68" t="s">
        <v>534</v>
      </c>
      <c r="H461" s="68">
        <v>0</v>
      </c>
      <c r="I461" s="68" t="s">
        <v>535</v>
      </c>
      <c r="J461" s="68" t="s">
        <v>534</v>
      </c>
      <c r="K461" s="68">
        <v>0</v>
      </c>
      <c r="L461" s="68">
        <v>2.3802282145475986E-2</v>
      </c>
      <c r="M461" s="68">
        <f t="shared" si="95"/>
        <v>2.3802282145475986E-2</v>
      </c>
      <c r="N461" s="68">
        <v>93</v>
      </c>
      <c r="O461" s="47" t="s">
        <v>77</v>
      </c>
      <c r="P461" s="68">
        <v>3979.41</v>
      </c>
      <c r="Q461" s="68">
        <v>35.137155</v>
      </c>
      <c r="R461" s="68">
        <v>-122.950192</v>
      </c>
      <c r="S461" s="69">
        <v>41229.760671296295</v>
      </c>
      <c r="T461" s="70">
        <f t="shared" si="96"/>
        <v>41229.760671296295</v>
      </c>
      <c r="U461" s="4" t="str">
        <f t="shared" si="97"/>
        <v>Nov-12</v>
      </c>
      <c r="V461" s="4" t="str">
        <f t="shared" si="98"/>
        <v>2012</v>
      </c>
      <c r="W461" s="12" t="s">
        <v>25</v>
      </c>
      <c r="X461" s="12" t="s">
        <v>65</v>
      </c>
      <c r="Y461" s="12" t="s">
        <v>64</v>
      </c>
      <c r="Z461" s="12" t="s">
        <v>79</v>
      </c>
      <c r="AA461" s="12" t="s">
        <v>78</v>
      </c>
      <c r="AB461" s="12" t="s">
        <v>77</v>
      </c>
      <c r="AC461" s="12"/>
      <c r="AD461" s="68" t="s">
        <v>496</v>
      </c>
      <c r="AE461" s="68" t="s">
        <v>454</v>
      </c>
      <c r="AF461" s="68" t="s">
        <v>42</v>
      </c>
      <c r="AG461" s="68">
        <v>443</v>
      </c>
      <c r="AH461" s="68">
        <v>4107178</v>
      </c>
      <c r="AI461" s="68" t="s">
        <v>211</v>
      </c>
      <c r="AJ461" s="68">
        <f t="shared" si="99"/>
        <v>1</v>
      </c>
      <c r="AK461" s="100">
        <f t="shared" si="100"/>
        <v>0.8262962962962962</v>
      </c>
      <c r="AL461" s="101" t="e">
        <f>VLOOKUP(AG461,#REF!,2,FALSE)</f>
        <v>#REF!</v>
      </c>
      <c r="AM461" s="101" t="e">
        <f>VLOOKUP(AG461,#REF!,3,FALSE)</f>
        <v>#REF!</v>
      </c>
      <c r="AN461" s="100" t="e">
        <f t="shared" ca="1" si="104"/>
        <v>#REF!</v>
      </c>
      <c r="AO461" s="100" t="e">
        <f t="shared" ca="1" si="105"/>
        <v>#REF!</v>
      </c>
      <c r="AP461" s="68" t="e">
        <f t="shared" ca="1" si="106"/>
        <v>#REF!</v>
      </c>
      <c r="AQ461" s="36" t="e">
        <f>VLOOKUP(U461,#REF!,3,FALSE)</f>
        <v>#REF!</v>
      </c>
      <c r="AR461" s="68" t="e">
        <f t="shared" ca="1" si="101"/>
        <v>#REF!</v>
      </c>
      <c r="AS461" s="6" t="e">
        <f>VLOOKUP(V461,#REF!,3)</f>
        <v>#REF!</v>
      </c>
      <c r="AT461" s="6" t="e">
        <f>VLOOKUP(U461,#REF!,2)</f>
        <v>#REF!</v>
      </c>
      <c r="AU461" s="6" t="e">
        <f>VLOOKUP(V461,#REF!,2)</f>
        <v>#REF!</v>
      </c>
      <c r="AV461" s="6" t="e">
        <f t="shared" si="102"/>
        <v>#REF!</v>
      </c>
      <c r="AW461" s="6" t="e">
        <f t="shared" si="103"/>
        <v>#REF!</v>
      </c>
      <c r="AX461" s="6" t="e">
        <f>VLOOKUP(U461,#REF!,4)</f>
        <v>#REF!</v>
      </c>
      <c r="AY461" s="6" t="e">
        <f>VLOOKUP(V461,#REF!,4)</f>
        <v>#REF!</v>
      </c>
    </row>
    <row r="462" spans="1:51" s="4" customFormat="1">
      <c r="A462" s="53" t="s">
        <v>19</v>
      </c>
      <c r="B462" s="14" t="s">
        <v>539</v>
      </c>
      <c r="C462" s="97">
        <v>1</v>
      </c>
      <c r="D462" s="97" t="s">
        <v>535</v>
      </c>
      <c r="E462" s="57"/>
      <c r="F462" s="57"/>
      <c r="G462" s="57"/>
      <c r="H462" s="57"/>
      <c r="I462" s="57"/>
      <c r="J462" s="57"/>
      <c r="K462" s="57"/>
      <c r="L462" s="57"/>
      <c r="M462" s="57" t="str">
        <f t="shared" si="95"/>
        <v/>
      </c>
      <c r="N462" s="71">
        <v>94</v>
      </c>
      <c r="O462" s="46" t="s">
        <v>73</v>
      </c>
      <c r="P462" s="57">
        <v>3979.31</v>
      </c>
      <c r="Q462" s="57">
        <v>35.138106000000001</v>
      </c>
      <c r="R462" s="57">
        <v>-122.950328</v>
      </c>
      <c r="S462" s="66">
        <v>41229.769918981481</v>
      </c>
      <c r="T462" s="67">
        <f t="shared" si="96"/>
        <v>41229.769918981481</v>
      </c>
      <c r="U462" s="6" t="str">
        <f t="shared" si="97"/>
        <v>Nov-12</v>
      </c>
      <c r="V462" s="6" t="str">
        <f t="shared" si="98"/>
        <v>2012</v>
      </c>
      <c r="W462" s="10" t="s">
        <v>25</v>
      </c>
      <c r="X462" s="10" t="s">
        <v>27</v>
      </c>
      <c r="Y462" s="10" t="s">
        <v>74</v>
      </c>
      <c r="Z462" s="10" t="s">
        <v>76</v>
      </c>
      <c r="AA462" s="10" t="s">
        <v>75</v>
      </c>
      <c r="AB462" s="10"/>
      <c r="AC462" s="10" t="s">
        <v>73</v>
      </c>
      <c r="AD462" s="57" t="s">
        <v>492</v>
      </c>
      <c r="AE462" s="57" t="s">
        <v>454</v>
      </c>
      <c r="AF462" s="57" t="s">
        <v>42</v>
      </c>
      <c r="AG462" s="57">
        <v>443</v>
      </c>
      <c r="AH462" s="57">
        <v>4126973</v>
      </c>
      <c r="AI462" s="57" t="s">
        <v>211</v>
      </c>
      <c r="AJ462" s="57">
        <f t="shared" si="99"/>
        <v>0</v>
      </c>
      <c r="AK462" s="89">
        <f t="shared" si="100"/>
        <v>0.8332060185185185</v>
      </c>
      <c r="AL462" s="90" t="e">
        <f>VLOOKUP(AG462,#REF!,2,FALSE)</f>
        <v>#REF!</v>
      </c>
      <c r="AM462" s="90" t="e">
        <f>VLOOKUP(AG462,#REF!,3,FALSE)</f>
        <v>#REF!</v>
      </c>
      <c r="AN462" s="89" t="e">
        <f t="shared" ca="1" si="104"/>
        <v>#REF!</v>
      </c>
      <c r="AO462" s="89" t="e">
        <f t="shared" ca="1" si="105"/>
        <v>#REF!</v>
      </c>
      <c r="AP462" s="57" t="e">
        <f t="shared" ca="1" si="106"/>
        <v>#REF!</v>
      </c>
      <c r="AQ462" s="32" t="e">
        <f>VLOOKUP(U462,#REF!,3,FALSE)</f>
        <v>#REF!</v>
      </c>
      <c r="AR462" s="57" t="e">
        <f t="shared" ca="1" si="101"/>
        <v>#REF!</v>
      </c>
      <c r="AS462" s="6" t="e">
        <f>VLOOKUP(V462,#REF!,3)</f>
        <v>#REF!</v>
      </c>
      <c r="AT462" s="6" t="e">
        <f>VLOOKUP(U462,#REF!,2)</f>
        <v>#REF!</v>
      </c>
      <c r="AU462" s="6" t="e">
        <f>VLOOKUP(V462,#REF!,2)</f>
        <v>#REF!</v>
      </c>
      <c r="AV462" s="6" t="str">
        <f t="shared" si="102"/>
        <v/>
      </c>
      <c r="AW462" s="6" t="str">
        <f t="shared" si="103"/>
        <v/>
      </c>
      <c r="AX462" s="6" t="e">
        <f>VLOOKUP(U462,#REF!,4)</f>
        <v>#REF!</v>
      </c>
      <c r="AY462" s="6" t="e">
        <f>VLOOKUP(V462,#REF!,4)</f>
        <v>#REF!</v>
      </c>
    </row>
    <row r="463" spans="1:51" s="4" customFormat="1">
      <c r="A463" s="53" t="s">
        <v>19</v>
      </c>
      <c r="B463" s="14" t="s">
        <v>539</v>
      </c>
      <c r="C463" s="97">
        <v>1</v>
      </c>
      <c r="D463" s="97" t="s">
        <v>535</v>
      </c>
      <c r="E463" s="57"/>
      <c r="F463" s="57"/>
      <c r="G463" s="57"/>
      <c r="H463" s="57"/>
      <c r="I463" s="57"/>
      <c r="J463" s="57"/>
      <c r="K463" s="57"/>
      <c r="L463" s="57"/>
      <c r="M463" s="57" t="str">
        <f t="shared" si="95"/>
        <v/>
      </c>
      <c r="N463" s="71">
        <v>94</v>
      </c>
      <c r="O463" s="46" t="s">
        <v>55</v>
      </c>
      <c r="P463" s="57">
        <v>3979.31</v>
      </c>
      <c r="Q463" s="57">
        <v>35.138106000000001</v>
      </c>
      <c r="R463" s="57">
        <v>-122.950328</v>
      </c>
      <c r="S463" s="66">
        <v>41229.769918981481</v>
      </c>
      <c r="T463" s="67">
        <f t="shared" si="96"/>
        <v>41229.769918981481</v>
      </c>
      <c r="U463" s="6" t="str">
        <f t="shared" si="97"/>
        <v>Nov-12</v>
      </c>
      <c r="V463" s="6" t="str">
        <f t="shared" si="98"/>
        <v>2012</v>
      </c>
      <c r="W463" s="10" t="s">
        <v>25</v>
      </c>
      <c r="X463" s="10" t="s">
        <v>32</v>
      </c>
      <c r="Y463" s="10" t="s">
        <v>56</v>
      </c>
      <c r="Z463" s="10"/>
      <c r="AA463" s="10"/>
      <c r="AB463" s="10"/>
      <c r="AC463" s="10"/>
      <c r="AD463" s="57" t="s">
        <v>492</v>
      </c>
      <c r="AE463" s="57" t="s">
        <v>454</v>
      </c>
      <c r="AF463" s="57" t="s">
        <v>42</v>
      </c>
      <c r="AG463" s="57">
        <v>443</v>
      </c>
      <c r="AH463" s="57">
        <v>4126974</v>
      </c>
      <c r="AI463" s="57" t="s">
        <v>211</v>
      </c>
      <c r="AJ463" s="57">
        <f t="shared" si="99"/>
        <v>0</v>
      </c>
      <c r="AK463" s="89">
        <f t="shared" si="100"/>
        <v>0.8332060185185185</v>
      </c>
      <c r="AL463" s="90" t="e">
        <f>VLOOKUP(AG463,#REF!,2,FALSE)</f>
        <v>#REF!</v>
      </c>
      <c r="AM463" s="90" t="e">
        <f>VLOOKUP(AG463,#REF!,3,FALSE)</f>
        <v>#REF!</v>
      </c>
      <c r="AN463" s="89" t="e">
        <f t="shared" ca="1" si="104"/>
        <v>#REF!</v>
      </c>
      <c r="AO463" s="89" t="e">
        <f t="shared" ca="1" si="105"/>
        <v>#REF!</v>
      </c>
      <c r="AP463" s="57" t="e">
        <f t="shared" ca="1" si="106"/>
        <v>#REF!</v>
      </c>
      <c r="AQ463" s="32" t="e">
        <f>VLOOKUP(U463,#REF!,3,FALSE)</f>
        <v>#REF!</v>
      </c>
      <c r="AR463" s="57" t="e">
        <f t="shared" ca="1" si="101"/>
        <v>#REF!</v>
      </c>
      <c r="AS463" s="6" t="e">
        <f>VLOOKUP(V463,#REF!,3)</f>
        <v>#REF!</v>
      </c>
      <c r="AT463" s="6" t="e">
        <f>VLOOKUP(U463,#REF!,2)</f>
        <v>#REF!</v>
      </c>
      <c r="AU463" s="6" t="e">
        <f>VLOOKUP(V463,#REF!,2)</f>
        <v>#REF!</v>
      </c>
      <c r="AV463" s="6" t="str">
        <f t="shared" si="102"/>
        <v/>
      </c>
      <c r="AW463" s="6" t="str">
        <f t="shared" si="103"/>
        <v/>
      </c>
      <c r="AX463" s="6" t="e">
        <f>VLOOKUP(U463,#REF!,4)</f>
        <v>#REF!</v>
      </c>
      <c r="AY463" s="6" t="e">
        <f>VLOOKUP(V463,#REF!,4)</f>
        <v>#REF!</v>
      </c>
    </row>
    <row r="464" spans="1:51" s="4" customFormat="1">
      <c r="A464" s="54" t="s">
        <v>493</v>
      </c>
      <c r="B464" s="98"/>
      <c r="C464" s="99">
        <v>1</v>
      </c>
      <c r="D464" s="99"/>
      <c r="E464" s="68" t="s">
        <v>531</v>
      </c>
      <c r="F464" s="68" t="s">
        <v>534</v>
      </c>
      <c r="G464" s="68" t="s">
        <v>534</v>
      </c>
      <c r="H464" s="68">
        <v>0</v>
      </c>
      <c r="I464" s="68" t="s">
        <v>533</v>
      </c>
      <c r="J464" s="68" t="s">
        <v>534</v>
      </c>
      <c r="K464" s="68">
        <v>87</v>
      </c>
      <c r="L464" s="68">
        <v>8.6855929711310093E-2</v>
      </c>
      <c r="M464" s="68">
        <f t="shared" si="95"/>
        <v>0.12089836849523447</v>
      </c>
      <c r="N464" s="68">
        <v>94</v>
      </c>
      <c r="O464" s="47" t="s">
        <v>77</v>
      </c>
      <c r="P464" s="68">
        <v>3979.31</v>
      </c>
      <c r="Q464" s="68">
        <v>35.138106000000001</v>
      </c>
      <c r="R464" s="68">
        <v>-122.950328</v>
      </c>
      <c r="S464" s="69">
        <v>41229.769918981481</v>
      </c>
      <c r="T464" s="70">
        <f t="shared" si="96"/>
        <v>41229.769918981481</v>
      </c>
      <c r="U464" s="4" t="str">
        <f t="shared" si="97"/>
        <v>Nov-12</v>
      </c>
      <c r="V464" s="4" t="str">
        <f t="shared" si="98"/>
        <v>2012</v>
      </c>
      <c r="W464" s="12" t="s">
        <v>25</v>
      </c>
      <c r="X464" s="12" t="s">
        <v>65</v>
      </c>
      <c r="Y464" s="12" t="s">
        <v>64</v>
      </c>
      <c r="Z464" s="12" t="s">
        <v>79</v>
      </c>
      <c r="AA464" s="12" t="s">
        <v>78</v>
      </c>
      <c r="AB464" s="12" t="s">
        <v>77</v>
      </c>
      <c r="AC464" s="12"/>
      <c r="AD464" s="68" t="s">
        <v>492</v>
      </c>
      <c r="AE464" s="68" t="s">
        <v>454</v>
      </c>
      <c r="AF464" s="68" t="s">
        <v>42</v>
      </c>
      <c r="AG464" s="68">
        <v>443</v>
      </c>
      <c r="AH464" s="68">
        <v>4107206</v>
      </c>
      <c r="AI464" s="68" t="s">
        <v>211</v>
      </c>
      <c r="AJ464" s="68">
        <f t="shared" si="99"/>
        <v>1</v>
      </c>
      <c r="AK464" s="100">
        <f t="shared" si="100"/>
        <v>0.8332060185185185</v>
      </c>
      <c r="AL464" s="101" t="e">
        <f>VLOOKUP(AG464,#REF!,2,FALSE)</f>
        <v>#REF!</v>
      </c>
      <c r="AM464" s="101" t="e">
        <f>VLOOKUP(AG464,#REF!,3,FALSE)</f>
        <v>#REF!</v>
      </c>
      <c r="AN464" s="100" t="e">
        <f t="shared" ca="1" si="104"/>
        <v>#REF!</v>
      </c>
      <c r="AO464" s="100" t="e">
        <f t="shared" ca="1" si="105"/>
        <v>#REF!</v>
      </c>
      <c r="AP464" s="68" t="e">
        <f t="shared" ca="1" si="106"/>
        <v>#REF!</v>
      </c>
      <c r="AQ464" s="36" t="e">
        <f>VLOOKUP(U464,#REF!,3,FALSE)</f>
        <v>#REF!</v>
      </c>
      <c r="AR464" s="68" t="e">
        <f t="shared" ca="1" si="101"/>
        <v>#REF!</v>
      </c>
      <c r="AS464" s="6" t="e">
        <f>VLOOKUP(V464,#REF!,3)</f>
        <v>#REF!</v>
      </c>
      <c r="AT464" s="6" t="e">
        <f>VLOOKUP(U464,#REF!,2)</f>
        <v>#REF!</v>
      </c>
      <c r="AU464" s="6" t="e">
        <f>VLOOKUP(V464,#REF!,2)</f>
        <v>#REF!</v>
      </c>
      <c r="AV464" s="6" t="e">
        <f t="shared" si="102"/>
        <v>#REF!</v>
      </c>
      <c r="AW464" s="6" t="e">
        <f t="shared" si="103"/>
        <v>#REF!</v>
      </c>
      <c r="AX464" s="6" t="e">
        <f>VLOOKUP(U464,#REF!,4)</f>
        <v>#REF!</v>
      </c>
      <c r="AY464" s="6" t="e">
        <f>VLOOKUP(V464,#REF!,4)</f>
        <v>#REF!</v>
      </c>
    </row>
    <row r="465" spans="1:151" s="4" customFormat="1">
      <c r="A465" s="54" t="s">
        <v>495</v>
      </c>
      <c r="B465" s="98"/>
      <c r="C465" s="99">
        <v>1</v>
      </c>
      <c r="D465" s="99"/>
      <c r="E465" s="68" t="s">
        <v>531</v>
      </c>
      <c r="F465" s="68" t="s">
        <v>534</v>
      </c>
      <c r="G465" s="68" t="s">
        <v>534</v>
      </c>
      <c r="H465" s="68">
        <v>0</v>
      </c>
      <c r="I465" s="68" t="s">
        <v>533</v>
      </c>
      <c r="J465" s="68" t="s">
        <v>534</v>
      </c>
      <c r="K465" s="68">
        <v>87</v>
      </c>
      <c r="L465" s="68">
        <v>3.4042438783924385E-2</v>
      </c>
      <c r="M465" s="68">
        <f t="shared" si="95"/>
        <v>0.12089836849523447</v>
      </c>
      <c r="N465" s="68">
        <v>94</v>
      </c>
      <c r="O465" s="47" t="s">
        <v>77</v>
      </c>
      <c r="P465" s="68">
        <v>3979.31</v>
      </c>
      <c r="Q465" s="68">
        <v>35.138106000000001</v>
      </c>
      <c r="R465" s="68">
        <v>-122.950328</v>
      </c>
      <c r="S465" s="69">
        <v>41229.769942129627</v>
      </c>
      <c r="T465" s="70">
        <f t="shared" si="96"/>
        <v>41229.769942129627</v>
      </c>
      <c r="U465" s="4" t="str">
        <f t="shared" si="97"/>
        <v>Nov-12</v>
      </c>
      <c r="V465" s="4" t="str">
        <f t="shared" si="98"/>
        <v>2012</v>
      </c>
      <c r="W465" s="12" t="s">
        <v>25</v>
      </c>
      <c r="X465" s="12" t="s">
        <v>65</v>
      </c>
      <c r="Y465" s="12" t="s">
        <v>64</v>
      </c>
      <c r="Z465" s="12" t="s">
        <v>79</v>
      </c>
      <c r="AA465" s="12" t="s">
        <v>78</v>
      </c>
      <c r="AB465" s="12" t="s">
        <v>77</v>
      </c>
      <c r="AC465" s="12"/>
      <c r="AD465" s="68" t="s">
        <v>494</v>
      </c>
      <c r="AE465" s="68" t="s">
        <v>454</v>
      </c>
      <c r="AF465" s="68" t="s">
        <v>42</v>
      </c>
      <c r="AG465" s="68">
        <v>443</v>
      </c>
      <c r="AH465" s="68">
        <v>4107205</v>
      </c>
      <c r="AI465" s="68" t="s">
        <v>211</v>
      </c>
      <c r="AJ465" s="68">
        <f t="shared" si="99"/>
        <v>1</v>
      </c>
      <c r="AK465" s="100">
        <f t="shared" si="100"/>
        <v>0.83322916666666658</v>
      </c>
      <c r="AL465" s="101" t="e">
        <f>VLOOKUP(AG465,#REF!,2,FALSE)</f>
        <v>#REF!</v>
      </c>
      <c r="AM465" s="101" t="e">
        <f>VLOOKUP(AG465,#REF!,3,FALSE)</f>
        <v>#REF!</v>
      </c>
      <c r="AN465" s="100" t="e">
        <f t="shared" ca="1" si="104"/>
        <v>#REF!</v>
      </c>
      <c r="AO465" s="100" t="e">
        <f t="shared" ca="1" si="105"/>
        <v>#REF!</v>
      </c>
      <c r="AP465" s="68" t="e">
        <f t="shared" ca="1" si="106"/>
        <v>#REF!</v>
      </c>
      <c r="AQ465" s="36" t="e">
        <f>VLOOKUP(U465,#REF!,3,FALSE)</f>
        <v>#REF!</v>
      </c>
      <c r="AR465" s="68" t="e">
        <f t="shared" ca="1" si="101"/>
        <v>#REF!</v>
      </c>
      <c r="AS465" s="6" t="e">
        <f>VLOOKUP(V465,#REF!,3)</f>
        <v>#REF!</v>
      </c>
      <c r="AT465" s="6" t="e">
        <f>VLOOKUP(U465,#REF!,2)</f>
        <v>#REF!</v>
      </c>
      <c r="AU465" s="6" t="e">
        <f>VLOOKUP(V465,#REF!,2)</f>
        <v>#REF!</v>
      </c>
      <c r="AV465" s="6" t="e">
        <f t="shared" si="102"/>
        <v>#REF!</v>
      </c>
      <c r="AW465" s="6" t="e">
        <f t="shared" si="103"/>
        <v>#REF!</v>
      </c>
      <c r="AX465" s="6" t="e">
        <f>VLOOKUP(U465,#REF!,4)</f>
        <v>#REF!</v>
      </c>
      <c r="AY465" s="6" t="e">
        <f>VLOOKUP(V465,#REF!,4)</f>
        <v>#REF!</v>
      </c>
    </row>
    <row r="466" spans="1:151" s="4" customFormat="1">
      <c r="A466" s="53" t="s">
        <v>19</v>
      </c>
      <c r="B466" s="14" t="s">
        <v>539</v>
      </c>
      <c r="C466" s="97">
        <v>1</v>
      </c>
      <c r="D466" s="97" t="s">
        <v>535</v>
      </c>
      <c r="E466" s="57"/>
      <c r="F466" s="57"/>
      <c r="G466" s="57"/>
      <c r="H466" s="57"/>
      <c r="I466" s="57"/>
      <c r="J466" s="57"/>
      <c r="K466" s="57"/>
      <c r="L466" s="57"/>
      <c r="M466" s="57" t="str">
        <f t="shared" si="95"/>
        <v/>
      </c>
      <c r="N466" s="71">
        <v>96</v>
      </c>
      <c r="O466" s="48" t="s">
        <v>47</v>
      </c>
      <c r="P466" s="57">
        <v>3978.82</v>
      </c>
      <c r="Q466" s="57">
        <v>35.139814999999999</v>
      </c>
      <c r="R466" s="57">
        <v>-122.95039</v>
      </c>
      <c r="S466" s="66">
        <v>41229.781782407408</v>
      </c>
      <c r="T466" s="67">
        <f t="shared" si="96"/>
        <v>41229.781782407408</v>
      </c>
      <c r="U466" s="6" t="str">
        <f t="shared" si="97"/>
        <v>Nov-12</v>
      </c>
      <c r="V466" s="6" t="str">
        <f t="shared" si="98"/>
        <v>2012</v>
      </c>
      <c r="W466" s="10" t="s">
        <v>25</v>
      </c>
      <c r="X466" s="10" t="s">
        <v>27</v>
      </c>
      <c r="Y466" s="10" t="s">
        <v>22</v>
      </c>
      <c r="Z466" s="10" t="s">
        <v>44</v>
      </c>
      <c r="AA466" s="10" t="s">
        <v>48</v>
      </c>
      <c r="AB466" s="10" t="s">
        <v>49</v>
      </c>
      <c r="AC466" s="46" t="s">
        <v>47</v>
      </c>
      <c r="AD466" s="57" t="s">
        <v>489</v>
      </c>
      <c r="AE466" s="57" t="s">
        <v>397</v>
      </c>
      <c r="AF466" s="57" t="s">
        <v>42</v>
      </c>
      <c r="AG466" s="57">
        <v>443</v>
      </c>
      <c r="AH466" s="57">
        <v>3952297</v>
      </c>
      <c r="AI466" s="57" t="s">
        <v>211</v>
      </c>
      <c r="AJ466" s="57">
        <f t="shared" si="99"/>
        <v>0</v>
      </c>
      <c r="AK466" s="89">
        <f t="shared" si="100"/>
        <v>0.84546296296296297</v>
      </c>
      <c r="AL466" s="90" t="e">
        <f>VLOOKUP(AG466,#REF!,2,FALSE)</f>
        <v>#REF!</v>
      </c>
      <c r="AM466" s="90" t="e">
        <f>VLOOKUP(AG466,#REF!,3,FALSE)</f>
        <v>#REF!</v>
      </c>
      <c r="AN466" s="89" t="e">
        <f t="shared" ca="1" si="104"/>
        <v>#REF!</v>
      </c>
      <c r="AO466" s="89" t="e">
        <f t="shared" ca="1" si="105"/>
        <v>#REF!</v>
      </c>
      <c r="AP466" s="57" t="e">
        <f t="shared" ca="1" si="106"/>
        <v>#REF!</v>
      </c>
      <c r="AQ466" s="32" t="e">
        <f>VLOOKUP(U466,#REF!,3,FALSE)</f>
        <v>#REF!</v>
      </c>
      <c r="AR466" s="57" t="e">
        <f t="shared" ca="1" si="101"/>
        <v>#REF!</v>
      </c>
      <c r="AS466" s="6" t="e">
        <f>VLOOKUP(V466,#REF!,3)</f>
        <v>#REF!</v>
      </c>
      <c r="AT466" s="6" t="e">
        <f>VLOOKUP(U466,#REF!,2)</f>
        <v>#REF!</v>
      </c>
      <c r="AU466" s="6" t="e">
        <f>VLOOKUP(V466,#REF!,2)</f>
        <v>#REF!</v>
      </c>
      <c r="AV466" s="6" t="str">
        <f t="shared" si="102"/>
        <v/>
      </c>
      <c r="AW466" s="6" t="str">
        <f t="shared" si="103"/>
        <v/>
      </c>
      <c r="AX466" s="6" t="e">
        <f>VLOOKUP(U466,#REF!,4)</f>
        <v>#REF!</v>
      </c>
      <c r="AY466" s="6" t="e">
        <f>VLOOKUP(V466,#REF!,4)</f>
        <v>#REF!</v>
      </c>
    </row>
    <row r="467" spans="1:151" s="4" customFormat="1">
      <c r="A467" s="53" t="s">
        <v>19</v>
      </c>
      <c r="B467" s="14" t="s">
        <v>539</v>
      </c>
      <c r="C467" s="97">
        <v>1</v>
      </c>
      <c r="D467" s="97" t="s">
        <v>535</v>
      </c>
      <c r="E467" s="57"/>
      <c r="F467" s="57"/>
      <c r="G467" s="57"/>
      <c r="H467" s="57"/>
      <c r="I467" s="57"/>
      <c r="J467" s="57"/>
      <c r="K467" s="57"/>
      <c r="L467" s="57"/>
      <c r="M467" s="57" t="str">
        <f t="shared" si="95"/>
        <v/>
      </c>
      <c r="N467" s="71">
        <v>96</v>
      </c>
      <c r="O467" s="48" t="s">
        <v>47</v>
      </c>
      <c r="P467" s="57">
        <v>3978.82</v>
      </c>
      <c r="Q467" s="57">
        <v>35.139814999999999</v>
      </c>
      <c r="R467" s="57">
        <v>-122.95039</v>
      </c>
      <c r="S467" s="66">
        <v>41229.781782407408</v>
      </c>
      <c r="T467" s="67">
        <f t="shared" si="96"/>
        <v>41229.781782407408</v>
      </c>
      <c r="U467" s="6" t="str">
        <f t="shared" si="97"/>
        <v>Nov-12</v>
      </c>
      <c r="V467" s="6" t="str">
        <f t="shared" si="98"/>
        <v>2012</v>
      </c>
      <c r="W467" s="10" t="s">
        <v>25</v>
      </c>
      <c r="X467" s="10" t="s">
        <v>27</v>
      </c>
      <c r="Y467" s="10" t="s">
        <v>22</v>
      </c>
      <c r="Z467" s="10" t="s">
        <v>44</v>
      </c>
      <c r="AA467" s="10" t="s">
        <v>48</v>
      </c>
      <c r="AB467" s="10" t="s">
        <v>49</v>
      </c>
      <c r="AC467" s="46" t="s">
        <v>47</v>
      </c>
      <c r="AD467" s="57" t="s">
        <v>489</v>
      </c>
      <c r="AE467" s="57" t="s">
        <v>397</v>
      </c>
      <c r="AF467" s="57" t="s">
        <v>42</v>
      </c>
      <c r="AG467" s="57">
        <v>443</v>
      </c>
      <c r="AH467" s="57">
        <v>3952298</v>
      </c>
      <c r="AI467" s="57" t="s">
        <v>211</v>
      </c>
      <c r="AJ467" s="57">
        <f t="shared" si="99"/>
        <v>0</v>
      </c>
      <c r="AK467" s="89">
        <f t="shared" si="100"/>
        <v>0.84546296296296297</v>
      </c>
      <c r="AL467" s="90" t="e">
        <f>VLOOKUP(AG467,#REF!,2,FALSE)</f>
        <v>#REF!</v>
      </c>
      <c r="AM467" s="90" t="e">
        <f>VLOOKUP(AG467,#REF!,3,FALSE)</f>
        <v>#REF!</v>
      </c>
      <c r="AN467" s="89" t="e">
        <f t="shared" ca="1" si="104"/>
        <v>#REF!</v>
      </c>
      <c r="AO467" s="89" t="e">
        <f t="shared" ca="1" si="105"/>
        <v>#REF!</v>
      </c>
      <c r="AP467" s="57" t="e">
        <f t="shared" ca="1" si="106"/>
        <v>#REF!</v>
      </c>
      <c r="AQ467" s="32" t="e">
        <f>VLOOKUP(U467,#REF!,3,FALSE)</f>
        <v>#REF!</v>
      </c>
      <c r="AR467" s="57" t="e">
        <f t="shared" ca="1" si="101"/>
        <v>#REF!</v>
      </c>
      <c r="AS467" s="6" t="e">
        <f>VLOOKUP(V467,#REF!,3)</f>
        <v>#REF!</v>
      </c>
      <c r="AT467" s="6" t="e">
        <f>VLOOKUP(U467,#REF!,2)</f>
        <v>#REF!</v>
      </c>
      <c r="AU467" s="6" t="e">
        <f>VLOOKUP(V467,#REF!,2)</f>
        <v>#REF!</v>
      </c>
      <c r="AV467" s="6" t="str">
        <f t="shared" si="102"/>
        <v/>
      </c>
      <c r="AW467" s="6" t="str">
        <f t="shared" si="103"/>
        <v/>
      </c>
      <c r="AX467" s="6" t="e">
        <f>VLOOKUP(U467,#REF!,4)</f>
        <v>#REF!</v>
      </c>
      <c r="AY467" s="6" t="e">
        <f>VLOOKUP(V467,#REF!,4)</f>
        <v>#REF!</v>
      </c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</row>
    <row r="468" spans="1:151" s="6" customFormat="1">
      <c r="A468" s="53" t="s">
        <v>19</v>
      </c>
      <c r="B468" s="14" t="s">
        <v>539</v>
      </c>
      <c r="C468" s="97">
        <v>1</v>
      </c>
      <c r="D468" s="97" t="s">
        <v>535</v>
      </c>
      <c r="E468" s="57"/>
      <c r="F468" s="57"/>
      <c r="G468" s="57"/>
      <c r="H468" s="57"/>
      <c r="I468" s="57"/>
      <c r="J468" s="57"/>
      <c r="K468" s="57"/>
      <c r="L468" s="57"/>
      <c r="M468" s="57" t="str">
        <f t="shared" si="95"/>
        <v/>
      </c>
      <c r="N468" s="71">
        <v>96</v>
      </c>
      <c r="O468" s="48" t="s">
        <v>47</v>
      </c>
      <c r="P468" s="57">
        <v>3978.82</v>
      </c>
      <c r="Q468" s="57">
        <v>35.139814999999999</v>
      </c>
      <c r="R468" s="57">
        <v>-122.95039</v>
      </c>
      <c r="S468" s="66">
        <v>41229.781782407408</v>
      </c>
      <c r="T468" s="67">
        <f t="shared" si="96"/>
        <v>41229.781782407408</v>
      </c>
      <c r="U468" s="6" t="str">
        <f t="shared" si="97"/>
        <v>Nov-12</v>
      </c>
      <c r="V468" s="6" t="str">
        <f t="shared" si="98"/>
        <v>2012</v>
      </c>
      <c r="W468" s="10" t="s">
        <v>25</v>
      </c>
      <c r="X468" s="10" t="s">
        <v>27</v>
      </c>
      <c r="Y468" s="10" t="s">
        <v>22</v>
      </c>
      <c r="Z468" s="10" t="s">
        <v>44</v>
      </c>
      <c r="AA468" s="10" t="s">
        <v>48</v>
      </c>
      <c r="AB468" s="10" t="s">
        <v>49</v>
      </c>
      <c r="AC468" s="46" t="s">
        <v>47</v>
      </c>
      <c r="AD468" s="57" t="s">
        <v>489</v>
      </c>
      <c r="AE468" s="57" t="s">
        <v>397</v>
      </c>
      <c r="AF468" s="57" t="s">
        <v>42</v>
      </c>
      <c r="AG468" s="57">
        <v>443</v>
      </c>
      <c r="AH468" s="57">
        <v>3952295</v>
      </c>
      <c r="AI468" s="57" t="s">
        <v>211</v>
      </c>
      <c r="AJ468" s="57">
        <f t="shared" si="99"/>
        <v>0</v>
      </c>
      <c r="AK468" s="89">
        <f t="shared" si="100"/>
        <v>0.84546296296296297</v>
      </c>
      <c r="AL468" s="90" t="e">
        <f>VLOOKUP(AG468,#REF!,2,FALSE)</f>
        <v>#REF!</v>
      </c>
      <c r="AM468" s="90" t="e">
        <f>VLOOKUP(AG468,#REF!,3,FALSE)</f>
        <v>#REF!</v>
      </c>
      <c r="AN468" s="89" t="e">
        <f t="shared" ca="1" si="104"/>
        <v>#REF!</v>
      </c>
      <c r="AO468" s="89" t="e">
        <f t="shared" ca="1" si="105"/>
        <v>#REF!</v>
      </c>
      <c r="AP468" s="57" t="e">
        <f t="shared" ca="1" si="106"/>
        <v>#REF!</v>
      </c>
      <c r="AQ468" s="32" t="e">
        <f>VLOOKUP(U468,#REF!,3,FALSE)</f>
        <v>#REF!</v>
      </c>
      <c r="AR468" s="57" t="e">
        <f t="shared" ca="1" si="101"/>
        <v>#REF!</v>
      </c>
      <c r="AS468" s="6" t="e">
        <f>VLOOKUP(V468,#REF!,3)</f>
        <v>#REF!</v>
      </c>
      <c r="AT468" s="6" t="e">
        <f>VLOOKUP(U468,#REF!,2)</f>
        <v>#REF!</v>
      </c>
      <c r="AU468" s="6" t="e">
        <f>VLOOKUP(V468,#REF!,2)</f>
        <v>#REF!</v>
      </c>
      <c r="AV468" s="6" t="str">
        <f t="shared" si="102"/>
        <v/>
      </c>
      <c r="AW468" s="6" t="str">
        <f t="shared" si="103"/>
        <v/>
      </c>
      <c r="AX468" s="6" t="e">
        <f>VLOOKUP(U468,#REF!,4)</f>
        <v>#REF!</v>
      </c>
      <c r="AY468" s="6" t="e">
        <f>VLOOKUP(V468,#REF!,4)</f>
        <v>#REF!</v>
      </c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</row>
    <row r="469" spans="1:151" s="6" customFormat="1">
      <c r="A469" s="53" t="s">
        <v>19</v>
      </c>
      <c r="B469" s="14" t="s">
        <v>539</v>
      </c>
      <c r="C469" s="97">
        <v>1</v>
      </c>
      <c r="D469" s="97" t="s">
        <v>535</v>
      </c>
      <c r="E469" s="57"/>
      <c r="F469" s="57"/>
      <c r="G469" s="57"/>
      <c r="H469" s="57"/>
      <c r="I469" s="57"/>
      <c r="J469" s="57"/>
      <c r="K469" s="57"/>
      <c r="L469" s="57"/>
      <c r="M469" s="57" t="str">
        <f t="shared" si="95"/>
        <v/>
      </c>
      <c r="N469" s="71">
        <v>96</v>
      </c>
      <c r="O469" s="48" t="s">
        <v>47</v>
      </c>
      <c r="P469" s="57">
        <v>3978.82</v>
      </c>
      <c r="Q469" s="57">
        <v>35.139814999999999</v>
      </c>
      <c r="R469" s="57">
        <v>-122.95039</v>
      </c>
      <c r="S469" s="66">
        <v>41229.781782407408</v>
      </c>
      <c r="T469" s="67">
        <f t="shared" si="96"/>
        <v>41229.781782407408</v>
      </c>
      <c r="U469" s="6" t="str">
        <f t="shared" si="97"/>
        <v>Nov-12</v>
      </c>
      <c r="V469" s="6" t="str">
        <f t="shared" si="98"/>
        <v>2012</v>
      </c>
      <c r="W469" s="10" t="s">
        <v>25</v>
      </c>
      <c r="X469" s="10" t="s">
        <v>27</v>
      </c>
      <c r="Y469" s="10" t="s">
        <v>22</v>
      </c>
      <c r="Z469" s="10" t="s">
        <v>44</v>
      </c>
      <c r="AA469" s="10" t="s">
        <v>48</v>
      </c>
      <c r="AB469" s="10" t="s">
        <v>49</v>
      </c>
      <c r="AC469" s="46" t="s">
        <v>47</v>
      </c>
      <c r="AD469" s="57" t="s">
        <v>489</v>
      </c>
      <c r="AE469" s="57" t="s">
        <v>397</v>
      </c>
      <c r="AF469" s="57" t="s">
        <v>42</v>
      </c>
      <c r="AG469" s="57">
        <v>443</v>
      </c>
      <c r="AH469" s="57">
        <v>3952299</v>
      </c>
      <c r="AI469" s="57" t="s">
        <v>211</v>
      </c>
      <c r="AJ469" s="57">
        <f t="shared" si="99"/>
        <v>0</v>
      </c>
      <c r="AK469" s="89">
        <f t="shared" si="100"/>
        <v>0.84546296296296297</v>
      </c>
      <c r="AL469" s="90" t="e">
        <f>VLOOKUP(AG469,#REF!,2,FALSE)</f>
        <v>#REF!</v>
      </c>
      <c r="AM469" s="90" t="e">
        <f>VLOOKUP(AG469,#REF!,3,FALSE)</f>
        <v>#REF!</v>
      </c>
      <c r="AN469" s="89" t="e">
        <f t="shared" ca="1" si="104"/>
        <v>#REF!</v>
      </c>
      <c r="AO469" s="89" t="e">
        <f t="shared" ca="1" si="105"/>
        <v>#REF!</v>
      </c>
      <c r="AP469" s="57" t="e">
        <f t="shared" ca="1" si="106"/>
        <v>#REF!</v>
      </c>
      <c r="AQ469" s="32" t="e">
        <f>VLOOKUP(U469,#REF!,3,FALSE)</f>
        <v>#REF!</v>
      </c>
      <c r="AR469" s="57" t="e">
        <f t="shared" ca="1" si="101"/>
        <v>#REF!</v>
      </c>
      <c r="AS469" s="6" t="e">
        <f>VLOOKUP(V469,#REF!,3)</f>
        <v>#REF!</v>
      </c>
      <c r="AT469" s="6" t="e">
        <f>VLOOKUP(U469,#REF!,2)</f>
        <v>#REF!</v>
      </c>
      <c r="AU469" s="6" t="e">
        <f>VLOOKUP(V469,#REF!,2)</f>
        <v>#REF!</v>
      </c>
      <c r="AV469" s="6" t="str">
        <f t="shared" si="102"/>
        <v/>
      </c>
      <c r="AW469" s="6" t="str">
        <f t="shared" si="103"/>
        <v/>
      </c>
      <c r="AX469" s="6" t="e">
        <f>VLOOKUP(U469,#REF!,4)</f>
        <v>#REF!</v>
      </c>
      <c r="AY469" s="6" t="e">
        <f>VLOOKUP(V469,#REF!,4)</f>
        <v>#REF!</v>
      </c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</row>
    <row r="470" spans="1:151" s="6" customFormat="1">
      <c r="A470" s="53" t="s">
        <v>19</v>
      </c>
      <c r="B470" s="14" t="s">
        <v>539</v>
      </c>
      <c r="C470" s="97">
        <v>1</v>
      </c>
      <c r="D470" s="97" t="s">
        <v>535</v>
      </c>
      <c r="E470" s="57"/>
      <c r="F470" s="57"/>
      <c r="G470" s="57"/>
      <c r="H470" s="57"/>
      <c r="I470" s="57"/>
      <c r="J470" s="57"/>
      <c r="K470" s="57"/>
      <c r="L470" s="57"/>
      <c r="M470" s="57" t="str">
        <f t="shared" si="95"/>
        <v/>
      </c>
      <c r="N470" s="71">
        <v>96</v>
      </c>
      <c r="O470" s="48" t="s">
        <v>47</v>
      </c>
      <c r="P470" s="57">
        <v>3978.82</v>
      </c>
      <c r="Q470" s="57">
        <v>35.139814999999999</v>
      </c>
      <c r="R470" s="57">
        <v>-122.95039</v>
      </c>
      <c r="S470" s="66">
        <v>41229.781782407408</v>
      </c>
      <c r="T470" s="67">
        <f t="shared" si="96"/>
        <v>41229.781782407408</v>
      </c>
      <c r="U470" s="6" t="str">
        <f t="shared" si="97"/>
        <v>Nov-12</v>
      </c>
      <c r="V470" s="6" t="str">
        <f t="shared" si="98"/>
        <v>2012</v>
      </c>
      <c r="W470" s="10" t="s">
        <v>25</v>
      </c>
      <c r="X470" s="10" t="s">
        <v>27</v>
      </c>
      <c r="Y470" s="10" t="s">
        <v>22</v>
      </c>
      <c r="Z470" s="10" t="s">
        <v>44</v>
      </c>
      <c r="AA470" s="10" t="s">
        <v>48</v>
      </c>
      <c r="AB470" s="10" t="s">
        <v>49</v>
      </c>
      <c r="AC470" s="46" t="s">
        <v>47</v>
      </c>
      <c r="AD470" s="57" t="s">
        <v>489</v>
      </c>
      <c r="AE470" s="57" t="s">
        <v>397</v>
      </c>
      <c r="AF470" s="57" t="s">
        <v>42</v>
      </c>
      <c r="AG470" s="57">
        <v>443</v>
      </c>
      <c r="AH470" s="57">
        <v>3952296</v>
      </c>
      <c r="AI470" s="57" t="s">
        <v>211</v>
      </c>
      <c r="AJ470" s="57">
        <f t="shared" si="99"/>
        <v>0</v>
      </c>
      <c r="AK470" s="89">
        <f t="shared" si="100"/>
        <v>0.84546296296296297</v>
      </c>
      <c r="AL470" s="90" t="e">
        <f>VLOOKUP(AG470,#REF!,2,FALSE)</f>
        <v>#REF!</v>
      </c>
      <c r="AM470" s="90" t="e">
        <f>VLOOKUP(AG470,#REF!,3,FALSE)</f>
        <v>#REF!</v>
      </c>
      <c r="AN470" s="89" t="e">
        <f t="shared" ca="1" si="104"/>
        <v>#REF!</v>
      </c>
      <c r="AO470" s="89" t="e">
        <f t="shared" ca="1" si="105"/>
        <v>#REF!</v>
      </c>
      <c r="AP470" s="57" t="e">
        <f t="shared" ca="1" si="106"/>
        <v>#REF!</v>
      </c>
      <c r="AQ470" s="32" t="e">
        <f>VLOOKUP(U470,#REF!,3,FALSE)</f>
        <v>#REF!</v>
      </c>
      <c r="AR470" s="57" t="e">
        <f t="shared" ca="1" si="101"/>
        <v>#REF!</v>
      </c>
      <c r="AS470" s="6" t="e">
        <f>VLOOKUP(V470,#REF!,3)</f>
        <v>#REF!</v>
      </c>
      <c r="AT470" s="6" t="e">
        <f>VLOOKUP(U470,#REF!,2)</f>
        <v>#REF!</v>
      </c>
      <c r="AU470" s="6" t="e">
        <f>VLOOKUP(V470,#REF!,2)</f>
        <v>#REF!</v>
      </c>
      <c r="AV470" s="6" t="str">
        <f t="shared" si="102"/>
        <v/>
      </c>
      <c r="AW470" s="6" t="str">
        <f t="shared" si="103"/>
        <v/>
      </c>
      <c r="AX470" s="6" t="e">
        <f>VLOOKUP(U470,#REF!,4)</f>
        <v>#REF!</v>
      </c>
      <c r="AY470" s="6" t="e">
        <f>VLOOKUP(V470,#REF!,4)</f>
        <v>#REF!</v>
      </c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</row>
    <row r="471" spans="1:151" s="6" customFormat="1">
      <c r="A471" s="53" t="s">
        <v>19</v>
      </c>
      <c r="B471" s="14" t="s">
        <v>539</v>
      </c>
      <c r="C471" s="97">
        <v>1</v>
      </c>
      <c r="D471" s="97" t="s">
        <v>535</v>
      </c>
      <c r="E471" s="57"/>
      <c r="F471" s="57"/>
      <c r="G471" s="57"/>
      <c r="H471" s="57"/>
      <c r="I471" s="57"/>
      <c r="J471" s="57"/>
      <c r="K471" s="57"/>
      <c r="L471" s="57"/>
      <c r="M471" s="57" t="str">
        <f t="shared" si="95"/>
        <v/>
      </c>
      <c r="N471" s="71">
        <v>96</v>
      </c>
      <c r="O471" s="48" t="s">
        <v>124</v>
      </c>
      <c r="P471" s="57">
        <v>3978.82</v>
      </c>
      <c r="Q471" s="57">
        <v>35.139814999999999</v>
      </c>
      <c r="R471" s="57">
        <v>-122.95039</v>
      </c>
      <c r="S471" s="66">
        <v>41229.781782407408</v>
      </c>
      <c r="T471" s="67">
        <f t="shared" si="96"/>
        <v>41229.781782407408</v>
      </c>
      <c r="U471" s="6" t="str">
        <f t="shared" si="97"/>
        <v>Nov-12</v>
      </c>
      <c r="V471" s="6" t="str">
        <f t="shared" si="98"/>
        <v>2012</v>
      </c>
      <c r="W471" s="10" t="s">
        <v>25</v>
      </c>
      <c r="X471" s="10" t="s">
        <v>32</v>
      </c>
      <c r="Y471" s="10" t="s">
        <v>54</v>
      </c>
      <c r="Z471" s="10" t="s">
        <v>72</v>
      </c>
      <c r="AA471" s="10" t="s">
        <v>90</v>
      </c>
      <c r="AB471" s="10" t="s">
        <v>125</v>
      </c>
      <c r="AC471" s="10" t="s">
        <v>124</v>
      </c>
      <c r="AD471" s="57" t="s">
        <v>489</v>
      </c>
      <c r="AE471" s="57" t="s">
        <v>397</v>
      </c>
      <c r="AF471" s="57" t="s">
        <v>42</v>
      </c>
      <c r="AG471" s="57">
        <v>443</v>
      </c>
      <c r="AH471" s="57">
        <v>3952293</v>
      </c>
      <c r="AI471" s="57" t="s">
        <v>211</v>
      </c>
      <c r="AJ471" s="57">
        <f t="shared" si="99"/>
        <v>0</v>
      </c>
      <c r="AK471" s="89">
        <f t="shared" si="100"/>
        <v>0.84546296296296297</v>
      </c>
      <c r="AL471" s="90" t="e">
        <f>VLOOKUP(AG471,#REF!,2,FALSE)</f>
        <v>#REF!</v>
      </c>
      <c r="AM471" s="90" t="e">
        <f>VLOOKUP(AG471,#REF!,3,FALSE)</f>
        <v>#REF!</v>
      </c>
      <c r="AN471" s="89" t="e">
        <f t="shared" ca="1" si="104"/>
        <v>#REF!</v>
      </c>
      <c r="AO471" s="89" t="e">
        <f t="shared" ca="1" si="105"/>
        <v>#REF!</v>
      </c>
      <c r="AP471" s="57" t="e">
        <f t="shared" ca="1" si="106"/>
        <v>#REF!</v>
      </c>
      <c r="AQ471" s="32" t="e">
        <f>VLOOKUP(U471,#REF!,3,FALSE)</f>
        <v>#REF!</v>
      </c>
      <c r="AR471" s="57" t="e">
        <f t="shared" ca="1" si="101"/>
        <v>#REF!</v>
      </c>
      <c r="AS471" s="6" t="e">
        <f>VLOOKUP(V471,#REF!,3)</f>
        <v>#REF!</v>
      </c>
      <c r="AT471" s="6" t="e">
        <f>VLOOKUP(U471,#REF!,2)</f>
        <v>#REF!</v>
      </c>
      <c r="AU471" s="6" t="e">
        <f>VLOOKUP(V471,#REF!,2)</f>
        <v>#REF!</v>
      </c>
      <c r="AV471" s="6" t="str">
        <f t="shared" si="102"/>
        <v/>
      </c>
      <c r="AW471" s="6" t="str">
        <f t="shared" si="103"/>
        <v/>
      </c>
      <c r="AX471" s="6" t="e">
        <f>VLOOKUP(U471,#REF!,4)</f>
        <v>#REF!</v>
      </c>
      <c r="AY471" s="6" t="e">
        <f>VLOOKUP(V471,#REF!,4)</f>
        <v>#REF!</v>
      </c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</row>
    <row r="472" spans="1:151" s="6" customFormat="1" ht="17.25" customHeight="1">
      <c r="A472" s="53" t="s">
        <v>19</v>
      </c>
      <c r="B472" s="14" t="s">
        <v>539</v>
      </c>
      <c r="C472" s="97">
        <v>1</v>
      </c>
      <c r="D472" s="97" t="s">
        <v>535</v>
      </c>
      <c r="E472" s="57"/>
      <c r="F472" s="57"/>
      <c r="G472" s="57"/>
      <c r="H472" s="57"/>
      <c r="I472" s="57"/>
      <c r="J472" s="57"/>
      <c r="K472" s="57"/>
      <c r="L472" s="57"/>
      <c r="M472" s="57" t="str">
        <f t="shared" si="95"/>
        <v/>
      </c>
      <c r="N472" s="71">
        <v>96</v>
      </c>
      <c r="O472" s="48" t="s">
        <v>92</v>
      </c>
      <c r="P472" s="57">
        <v>3978.82</v>
      </c>
      <c r="Q472" s="57">
        <v>35.139814999999999</v>
      </c>
      <c r="R472" s="57">
        <v>-122.95039</v>
      </c>
      <c r="S472" s="66">
        <v>41229.781782407408</v>
      </c>
      <c r="T472" s="67">
        <f t="shared" si="96"/>
        <v>41229.781782407408</v>
      </c>
      <c r="U472" s="6" t="str">
        <f t="shared" si="97"/>
        <v>Nov-12</v>
      </c>
      <c r="V472" s="6" t="str">
        <f t="shared" si="98"/>
        <v>2012</v>
      </c>
      <c r="W472" s="10" t="s">
        <v>25</v>
      </c>
      <c r="X472" s="10" t="s">
        <v>32</v>
      </c>
      <c r="Y472" s="10" t="s">
        <v>93</v>
      </c>
      <c r="Z472" s="10" t="s">
        <v>96</v>
      </c>
      <c r="AA472" s="10" t="s">
        <v>94</v>
      </c>
      <c r="AB472" s="10" t="s">
        <v>95</v>
      </c>
      <c r="AC472" s="10" t="s">
        <v>92</v>
      </c>
      <c r="AD472" s="57" t="s">
        <v>489</v>
      </c>
      <c r="AE472" s="57" t="s">
        <v>397</v>
      </c>
      <c r="AF472" s="57" t="s">
        <v>42</v>
      </c>
      <c r="AG472" s="57">
        <v>443</v>
      </c>
      <c r="AH472" s="57">
        <v>3952294</v>
      </c>
      <c r="AI472" s="57" t="s">
        <v>211</v>
      </c>
      <c r="AJ472" s="57">
        <f t="shared" si="99"/>
        <v>0</v>
      </c>
      <c r="AK472" s="89">
        <f t="shared" si="100"/>
        <v>0.84546296296296297</v>
      </c>
      <c r="AL472" s="90" t="e">
        <f>VLOOKUP(AG472,#REF!,2,FALSE)</f>
        <v>#REF!</v>
      </c>
      <c r="AM472" s="90" t="e">
        <f>VLOOKUP(AG472,#REF!,3,FALSE)</f>
        <v>#REF!</v>
      </c>
      <c r="AN472" s="89" t="e">
        <f t="shared" ca="1" si="104"/>
        <v>#REF!</v>
      </c>
      <c r="AO472" s="89" t="e">
        <f t="shared" ca="1" si="105"/>
        <v>#REF!</v>
      </c>
      <c r="AP472" s="57" t="e">
        <f t="shared" ca="1" si="106"/>
        <v>#REF!</v>
      </c>
      <c r="AQ472" s="32" t="e">
        <f>VLOOKUP(U472,#REF!,3,FALSE)</f>
        <v>#REF!</v>
      </c>
      <c r="AR472" s="57" t="e">
        <f t="shared" ca="1" si="101"/>
        <v>#REF!</v>
      </c>
      <c r="AS472" s="6" t="e">
        <f>VLOOKUP(V472,#REF!,3)</f>
        <v>#REF!</v>
      </c>
      <c r="AT472" s="6" t="e">
        <f>VLOOKUP(U472,#REF!,2)</f>
        <v>#REF!</v>
      </c>
      <c r="AU472" s="6" t="e">
        <f>VLOOKUP(V472,#REF!,2)</f>
        <v>#REF!</v>
      </c>
      <c r="AV472" s="6" t="str">
        <f t="shared" si="102"/>
        <v/>
      </c>
      <c r="AW472" s="6" t="str">
        <f t="shared" si="103"/>
        <v/>
      </c>
      <c r="AX472" s="6" t="e">
        <f>VLOOKUP(U472,#REF!,4)</f>
        <v>#REF!</v>
      </c>
      <c r="AY472" s="6" t="e">
        <f>VLOOKUP(V472,#REF!,4)</f>
        <v>#REF!</v>
      </c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</row>
    <row r="473" spans="1:151" s="6" customFormat="1">
      <c r="A473" s="53" t="s">
        <v>121</v>
      </c>
      <c r="B473" s="14" t="s">
        <v>539</v>
      </c>
      <c r="C473" s="97">
        <v>1</v>
      </c>
      <c r="D473" s="97" t="s">
        <v>535</v>
      </c>
      <c r="E473" s="57"/>
      <c r="F473" s="57"/>
      <c r="G473" s="57"/>
      <c r="H473" s="57"/>
      <c r="I473" s="57"/>
      <c r="J473" s="57"/>
      <c r="K473" s="57"/>
      <c r="L473" s="57"/>
      <c r="M473" s="57" t="str">
        <f t="shared" si="95"/>
        <v/>
      </c>
      <c r="N473" s="71">
        <v>96</v>
      </c>
      <c r="O473" s="48" t="s">
        <v>22</v>
      </c>
      <c r="P473" s="57">
        <v>3978.82</v>
      </c>
      <c r="Q473" s="57">
        <v>35.139814999999999</v>
      </c>
      <c r="R473" s="57">
        <v>-122.95039</v>
      </c>
      <c r="S473" s="66">
        <v>41229.781782407408</v>
      </c>
      <c r="T473" s="67">
        <f t="shared" si="96"/>
        <v>41229.781782407408</v>
      </c>
      <c r="U473" s="6" t="str">
        <f t="shared" si="97"/>
        <v>Nov-12</v>
      </c>
      <c r="V473" s="6" t="str">
        <f t="shared" si="98"/>
        <v>2012</v>
      </c>
      <c r="W473" s="10" t="s">
        <v>25</v>
      </c>
      <c r="X473" s="10" t="s">
        <v>27</v>
      </c>
      <c r="Y473" s="10" t="s">
        <v>22</v>
      </c>
      <c r="Z473" s="10"/>
      <c r="AA473" s="10"/>
      <c r="AB473" s="10"/>
      <c r="AC473" s="10"/>
      <c r="AD473" s="57" t="s">
        <v>489</v>
      </c>
      <c r="AE473" s="57" t="s">
        <v>397</v>
      </c>
      <c r="AF473" s="57" t="s">
        <v>42</v>
      </c>
      <c r="AG473" s="57">
        <v>443</v>
      </c>
      <c r="AH473" s="57">
        <v>3952289</v>
      </c>
      <c r="AI473" s="57" t="s">
        <v>211</v>
      </c>
      <c r="AJ473" s="57">
        <f t="shared" si="99"/>
        <v>0</v>
      </c>
      <c r="AK473" s="89">
        <f t="shared" si="100"/>
        <v>0.84546296296296297</v>
      </c>
      <c r="AL473" s="90" t="e">
        <f>VLOOKUP(AG473,#REF!,2,FALSE)</f>
        <v>#REF!</v>
      </c>
      <c r="AM473" s="90" t="e">
        <f>VLOOKUP(AG473,#REF!,3,FALSE)</f>
        <v>#REF!</v>
      </c>
      <c r="AN473" s="89" t="e">
        <f t="shared" ca="1" si="104"/>
        <v>#REF!</v>
      </c>
      <c r="AO473" s="89" t="e">
        <f t="shared" ca="1" si="105"/>
        <v>#REF!</v>
      </c>
      <c r="AP473" s="57" t="e">
        <f t="shared" ca="1" si="106"/>
        <v>#REF!</v>
      </c>
      <c r="AQ473" s="32" t="e">
        <f>VLOOKUP(U473,#REF!,3,FALSE)</f>
        <v>#REF!</v>
      </c>
      <c r="AR473" s="57" t="e">
        <f t="shared" ca="1" si="101"/>
        <v>#REF!</v>
      </c>
      <c r="AS473" s="6" t="e">
        <f>VLOOKUP(V473,#REF!,3)</f>
        <v>#REF!</v>
      </c>
      <c r="AT473" s="6" t="e">
        <f>VLOOKUP(U473,#REF!,2)</f>
        <v>#REF!</v>
      </c>
      <c r="AU473" s="6" t="e">
        <f>VLOOKUP(V473,#REF!,2)</f>
        <v>#REF!</v>
      </c>
      <c r="AV473" s="6" t="str">
        <f t="shared" si="102"/>
        <v/>
      </c>
      <c r="AW473" s="6" t="str">
        <f t="shared" si="103"/>
        <v/>
      </c>
      <c r="AX473" s="6" t="e">
        <f>VLOOKUP(U473,#REF!,4)</f>
        <v>#REF!</v>
      </c>
      <c r="AY473" s="6" t="e">
        <f>VLOOKUP(V473,#REF!,4)</f>
        <v>#REF!</v>
      </c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</row>
    <row r="474" spans="1:151" s="6" customFormat="1">
      <c r="A474" s="53" t="s">
        <v>19</v>
      </c>
      <c r="B474" s="14" t="s">
        <v>539</v>
      </c>
      <c r="C474" s="97">
        <v>1</v>
      </c>
      <c r="D474" s="97" t="s">
        <v>535</v>
      </c>
      <c r="E474" s="57"/>
      <c r="F474" s="57"/>
      <c r="G474" s="57"/>
      <c r="H474" s="57"/>
      <c r="I474" s="57"/>
      <c r="J474" s="57"/>
      <c r="K474" s="57"/>
      <c r="L474" s="57"/>
      <c r="M474" s="57" t="str">
        <f t="shared" si="95"/>
        <v/>
      </c>
      <c r="N474" s="71">
        <v>96</v>
      </c>
      <c r="O474" s="48" t="s">
        <v>66</v>
      </c>
      <c r="P474" s="57">
        <v>3978.82</v>
      </c>
      <c r="Q474" s="57">
        <v>35.139814999999999</v>
      </c>
      <c r="R474" s="57">
        <v>-122.95039</v>
      </c>
      <c r="S474" s="66">
        <v>41229.781782407408</v>
      </c>
      <c r="T474" s="67">
        <f t="shared" si="96"/>
        <v>41229.781782407408</v>
      </c>
      <c r="U474" s="6" t="str">
        <f t="shared" si="97"/>
        <v>Nov-12</v>
      </c>
      <c r="V474" s="6" t="str">
        <f t="shared" si="98"/>
        <v>2012</v>
      </c>
      <c r="W474" s="10" t="s">
        <v>25</v>
      </c>
      <c r="X474" s="10" t="s">
        <v>33</v>
      </c>
      <c r="Y474" s="10"/>
      <c r="Z474" s="10" t="s">
        <v>67</v>
      </c>
      <c r="AA474" s="10" t="s">
        <v>66</v>
      </c>
      <c r="AB474" s="10"/>
      <c r="AC474" s="10"/>
      <c r="AD474" s="57" t="s">
        <v>489</v>
      </c>
      <c r="AE474" s="57" t="s">
        <v>397</v>
      </c>
      <c r="AF474" s="57" t="s">
        <v>42</v>
      </c>
      <c r="AG474" s="57">
        <v>443</v>
      </c>
      <c r="AH474" s="57">
        <v>3952292</v>
      </c>
      <c r="AI474" s="57" t="s">
        <v>211</v>
      </c>
      <c r="AJ474" s="57">
        <f t="shared" si="99"/>
        <v>0</v>
      </c>
      <c r="AK474" s="89">
        <f t="shared" si="100"/>
        <v>0.84546296296296297</v>
      </c>
      <c r="AL474" s="90" t="e">
        <f>VLOOKUP(AG474,#REF!,2,FALSE)</f>
        <v>#REF!</v>
      </c>
      <c r="AM474" s="90" t="e">
        <f>VLOOKUP(AG474,#REF!,3,FALSE)</f>
        <v>#REF!</v>
      </c>
      <c r="AN474" s="89" t="e">
        <f t="shared" ca="1" si="104"/>
        <v>#REF!</v>
      </c>
      <c r="AO474" s="89" t="e">
        <f t="shared" ca="1" si="105"/>
        <v>#REF!</v>
      </c>
      <c r="AP474" s="57" t="e">
        <f t="shared" ca="1" si="106"/>
        <v>#REF!</v>
      </c>
      <c r="AQ474" s="32" t="e">
        <f>VLOOKUP(U474,#REF!,3,FALSE)</f>
        <v>#REF!</v>
      </c>
      <c r="AR474" s="57" t="e">
        <f t="shared" ca="1" si="101"/>
        <v>#REF!</v>
      </c>
      <c r="AS474" s="6" t="e">
        <f>VLOOKUP(V474,#REF!,3)</f>
        <v>#REF!</v>
      </c>
      <c r="AT474" s="6" t="e">
        <f>VLOOKUP(U474,#REF!,2)</f>
        <v>#REF!</v>
      </c>
      <c r="AU474" s="6" t="e">
        <f>VLOOKUP(V474,#REF!,2)</f>
        <v>#REF!</v>
      </c>
      <c r="AV474" s="6" t="str">
        <f t="shared" si="102"/>
        <v/>
      </c>
      <c r="AW474" s="6" t="str">
        <f t="shared" si="103"/>
        <v/>
      </c>
      <c r="AX474" s="6" t="e">
        <f>VLOOKUP(U474,#REF!,4)</f>
        <v>#REF!</v>
      </c>
      <c r="AY474" s="6" t="e">
        <f>VLOOKUP(V474,#REF!,4)</f>
        <v>#REF!</v>
      </c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</row>
    <row r="475" spans="1:151" s="6" customFormat="1">
      <c r="A475" s="53" t="s">
        <v>19</v>
      </c>
      <c r="B475" s="14" t="s">
        <v>539</v>
      </c>
      <c r="C475" s="97">
        <v>1</v>
      </c>
      <c r="D475" s="97" t="s">
        <v>535</v>
      </c>
      <c r="E475" s="57"/>
      <c r="F475" s="57"/>
      <c r="G475" s="57"/>
      <c r="H475" s="57"/>
      <c r="I475" s="57"/>
      <c r="J475" s="57"/>
      <c r="K475" s="57"/>
      <c r="L475" s="57"/>
      <c r="M475" s="57" t="str">
        <f t="shared" si="95"/>
        <v/>
      </c>
      <c r="N475" s="71">
        <v>96</v>
      </c>
      <c r="O475" s="48" t="s">
        <v>68</v>
      </c>
      <c r="P475" s="57">
        <v>3978.82</v>
      </c>
      <c r="Q475" s="57">
        <v>35.139814999999999</v>
      </c>
      <c r="R475" s="57">
        <v>-122.95039</v>
      </c>
      <c r="S475" s="66">
        <v>41229.781782407408</v>
      </c>
      <c r="T475" s="67">
        <f t="shared" si="96"/>
        <v>41229.781782407408</v>
      </c>
      <c r="U475" s="6" t="str">
        <f t="shared" si="97"/>
        <v>Nov-12</v>
      </c>
      <c r="V475" s="6" t="str">
        <f t="shared" si="98"/>
        <v>2012</v>
      </c>
      <c r="W475" s="10" t="s">
        <v>25</v>
      </c>
      <c r="X475" s="10" t="s">
        <v>58</v>
      </c>
      <c r="Y475" s="10" t="s">
        <v>59</v>
      </c>
      <c r="Z475" s="10" t="s">
        <v>70</v>
      </c>
      <c r="AA475" s="10" t="s">
        <v>69</v>
      </c>
      <c r="AB475" s="10" t="s">
        <v>68</v>
      </c>
      <c r="AC475" s="10"/>
      <c r="AD475" s="57" t="s">
        <v>489</v>
      </c>
      <c r="AE475" s="57" t="s">
        <v>397</v>
      </c>
      <c r="AF475" s="57" t="s">
        <v>42</v>
      </c>
      <c r="AG475" s="57">
        <v>443</v>
      </c>
      <c r="AH475" s="57">
        <v>3952290</v>
      </c>
      <c r="AI475" s="57" t="s">
        <v>211</v>
      </c>
      <c r="AJ475" s="57">
        <f t="shared" si="99"/>
        <v>0</v>
      </c>
      <c r="AK475" s="89">
        <f t="shared" si="100"/>
        <v>0.84546296296296297</v>
      </c>
      <c r="AL475" s="90" t="e">
        <f>VLOOKUP(AG475,#REF!,2,FALSE)</f>
        <v>#REF!</v>
      </c>
      <c r="AM475" s="90" t="e">
        <f>VLOOKUP(AG475,#REF!,3,FALSE)</f>
        <v>#REF!</v>
      </c>
      <c r="AN475" s="89" t="e">
        <f t="shared" ca="1" si="104"/>
        <v>#REF!</v>
      </c>
      <c r="AO475" s="89" t="e">
        <f t="shared" ca="1" si="105"/>
        <v>#REF!</v>
      </c>
      <c r="AP475" s="57" t="e">
        <f t="shared" ca="1" si="106"/>
        <v>#REF!</v>
      </c>
      <c r="AQ475" s="32" t="e">
        <f>VLOOKUP(U475,#REF!,3,FALSE)</f>
        <v>#REF!</v>
      </c>
      <c r="AR475" s="57" t="e">
        <f t="shared" ca="1" si="101"/>
        <v>#REF!</v>
      </c>
      <c r="AS475" s="6" t="e">
        <f>VLOOKUP(V475,#REF!,3)</f>
        <v>#REF!</v>
      </c>
      <c r="AT475" s="6" t="e">
        <f>VLOOKUP(U475,#REF!,2)</f>
        <v>#REF!</v>
      </c>
      <c r="AU475" s="6" t="e">
        <f>VLOOKUP(V475,#REF!,2)</f>
        <v>#REF!</v>
      </c>
      <c r="AV475" s="6" t="str">
        <f t="shared" si="102"/>
        <v/>
      </c>
      <c r="AW475" s="6" t="str">
        <f t="shared" si="103"/>
        <v/>
      </c>
      <c r="AX475" s="6" t="e">
        <f>VLOOKUP(U475,#REF!,4)</f>
        <v>#REF!</v>
      </c>
      <c r="AY475" s="6" t="e">
        <f>VLOOKUP(V475,#REF!,4)</f>
        <v>#REF!</v>
      </c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</row>
    <row r="476" spans="1:151" s="6" customFormat="1">
      <c r="A476" s="53" t="s">
        <v>150</v>
      </c>
      <c r="B476" s="14" t="s">
        <v>539</v>
      </c>
      <c r="C476" s="97">
        <v>5</v>
      </c>
      <c r="D476" s="97" t="s">
        <v>535</v>
      </c>
      <c r="E476" s="57"/>
      <c r="F476" s="57"/>
      <c r="G476" s="57"/>
      <c r="H476" s="57"/>
      <c r="I476" s="57"/>
      <c r="J476" s="57"/>
      <c r="K476" s="57"/>
      <c r="L476" s="57"/>
      <c r="M476" s="57" t="str">
        <f t="shared" si="95"/>
        <v/>
      </c>
      <c r="N476" s="71">
        <v>96</v>
      </c>
      <c r="O476" s="48" t="s">
        <v>55</v>
      </c>
      <c r="P476" s="57">
        <v>3978.82</v>
      </c>
      <c r="Q476" s="57">
        <v>35.139814999999999</v>
      </c>
      <c r="R476" s="57">
        <v>-122.95039</v>
      </c>
      <c r="S476" s="66">
        <v>41229.781782407408</v>
      </c>
      <c r="T476" s="67">
        <f t="shared" si="96"/>
        <v>41229.781782407408</v>
      </c>
      <c r="U476" s="6" t="str">
        <f t="shared" si="97"/>
        <v>Nov-12</v>
      </c>
      <c r="V476" s="6" t="str">
        <f t="shared" si="98"/>
        <v>2012</v>
      </c>
      <c r="W476" s="10" t="s">
        <v>25</v>
      </c>
      <c r="X476" s="10" t="s">
        <v>32</v>
      </c>
      <c r="Y476" s="10" t="s">
        <v>56</v>
      </c>
      <c r="Z476" s="10"/>
      <c r="AA476" s="10"/>
      <c r="AB476" s="10"/>
      <c r="AC476" s="10"/>
      <c r="AD476" s="57" t="s">
        <v>489</v>
      </c>
      <c r="AE476" s="57" t="s">
        <v>397</v>
      </c>
      <c r="AF476" s="57" t="s">
        <v>42</v>
      </c>
      <c r="AG476" s="57">
        <v>443</v>
      </c>
      <c r="AH476" s="57">
        <v>4129325</v>
      </c>
      <c r="AI476" s="57" t="s">
        <v>211</v>
      </c>
      <c r="AJ476" s="57">
        <f t="shared" si="99"/>
        <v>0</v>
      </c>
      <c r="AK476" s="89">
        <f t="shared" si="100"/>
        <v>0.84546296296296297</v>
      </c>
      <c r="AL476" s="90" t="e">
        <f>VLOOKUP(AG476,#REF!,2,FALSE)</f>
        <v>#REF!</v>
      </c>
      <c r="AM476" s="90" t="e">
        <f>VLOOKUP(AG476,#REF!,3,FALSE)</f>
        <v>#REF!</v>
      </c>
      <c r="AN476" s="89" t="e">
        <f t="shared" ca="1" si="104"/>
        <v>#REF!</v>
      </c>
      <c r="AO476" s="89" t="e">
        <f t="shared" ca="1" si="105"/>
        <v>#REF!</v>
      </c>
      <c r="AP476" s="57" t="e">
        <f t="shared" ca="1" si="106"/>
        <v>#REF!</v>
      </c>
      <c r="AQ476" s="32" t="e">
        <f>VLOOKUP(U476,#REF!,3,FALSE)</f>
        <v>#REF!</v>
      </c>
      <c r="AR476" s="57" t="e">
        <f t="shared" ca="1" si="101"/>
        <v>#REF!</v>
      </c>
      <c r="AS476" s="6" t="e">
        <f>VLOOKUP(V476,#REF!,3)</f>
        <v>#REF!</v>
      </c>
      <c r="AT476" s="6" t="e">
        <f>VLOOKUP(U476,#REF!,2)</f>
        <v>#REF!</v>
      </c>
      <c r="AU476" s="6" t="e">
        <f>VLOOKUP(V476,#REF!,2)</f>
        <v>#REF!</v>
      </c>
      <c r="AV476" s="6" t="str">
        <f t="shared" si="102"/>
        <v/>
      </c>
      <c r="AW476" s="6" t="str">
        <f t="shared" si="103"/>
        <v/>
      </c>
      <c r="AX476" s="6" t="e">
        <f>VLOOKUP(U476,#REF!,4)</f>
        <v>#REF!</v>
      </c>
      <c r="AY476" s="6" t="e">
        <f>VLOOKUP(V476,#REF!,4)</f>
        <v>#REF!</v>
      </c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</row>
    <row r="477" spans="1:151" s="6" customFormat="1">
      <c r="A477" s="53" t="s">
        <v>490</v>
      </c>
      <c r="B477" s="14" t="s">
        <v>542</v>
      </c>
      <c r="C477" s="97">
        <v>1</v>
      </c>
      <c r="D477" s="97" t="s">
        <v>535</v>
      </c>
      <c r="E477" s="57"/>
      <c r="F477" s="57"/>
      <c r="G477" s="57"/>
      <c r="H477" s="57"/>
      <c r="I477" s="57"/>
      <c r="J477" s="57"/>
      <c r="K477" s="57"/>
      <c r="L477" s="57"/>
      <c r="M477" s="57" t="str">
        <f t="shared" si="95"/>
        <v/>
      </c>
      <c r="N477" s="71">
        <v>96</v>
      </c>
      <c r="O477" s="48" t="s">
        <v>108</v>
      </c>
      <c r="P477" s="57">
        <v>3978.82</v>
      </c>
      <c r="Q477" s="57">
        <v>35.139814999999999</v>
      </c>
      <c r="R477" s="57">
        <v>-122.95039</v>
      </c>
      <c r="S477" s="66">
        <v>41229.781782407408</v>
      </c>
      <c r="T477" s="67">
        <f t="shared" si="96"/>
        <v>41229.781782407408</v>
      </c>
      <c r="U477" s="6" t="str">
        <f t="shared" si="97"/>
        <v>Nov-12</v>
      </c>
      <c r="V477" s="6" t="str">
        <f t="shared" si="98"/>
        <v>2012</v>
      </c>
      <c r="W477" s="10" t="s">
        <v>25</v>
      </c>
      <c r="X477" s="10" t="s">
        <v>108</v>
      </c>
      <c r="Y477" s="10"/>
      <c r="Z477" s="10"/>
      <c r="AA477" s="10"/>
      <c r="AB477" s="10"/>
      <c r="AC477" s="10"/>
      <c r="AD477" s="57" t="s">
        <v>489</v>
      </c>
      <c r="AE477" s="57" t="s">
        <v>397</v>
      </c>
      <c r="AF477" s="57" t="s">
        <v>42</v>
      </c>
      <c r="AG477" s="57">
        <v>443</v>
      </c>
      <c r="AH477" s="57">
        <v>3952288</v>
      </c>
      <c r="AI477" s="57" t="s">
        <v>211</v>
      </c>
      <c r="AJ477" s="57">
        <f t="shared" si="99"/>
        <v>0</v>
      </c>
      <c r="AK477" s="89">
        <f t="shared" si="100"/>
        <v>0.84546296296296297</v>
      </c>
      <c r="AL477" s="90" t="e">
        <f>VLOOKUP(AG477,#REF!,2,FALSE)</f>
        <v>#REF!</v>
      </c>
      <c r="AM477" s="90" t="e">
        <f>VLOOKUP(AG477,#REF!,3,FALSE)</f>
        <v>#REF!</v>
      </c>
      <c r="AN477" s="89" t="e">
        <f t="shared" ca="1" si="104"/>
        <v>#REF!</v>
      </c>
      <c r="AO477" s="89" t="e">
        <f t="shared" ca="1" si="105"/>
        <v>#REF!</v>
      </c>
      <c r="AP477" s="57" t="e">
        <f t="shared" ca="1" si="106"/>
        <v>#REF!</v>
      </c>
      <c r="AQ477" s="32" t="e">
        <f>VLOOKUP(U477,#REF!,3,FALSE)</f>
        <v>#REF!</v>
      </c>
      <c r="AR477" s="57" t="e">
        <f t="shared" ca="1" si="101"/>
        <v>#REF!</v>
      </c>
      <c r="AS477" s="6" t="e">
        <f>VLOOKUP(V477,#REF!,3)</f>
        <v>#REF!</v>
      </c>
      <c r="AT477" s="6" t="e">
        <f>VLOOKUP(U477,#REF!,2)</f>
        <v>#REF!</v>
      </c>
      <c r="AU477" s="6" t="e">
        <f>VLOOKUP(V477,#REF!,2)</f>
        <v>#REF!</v>
      </c>
      <c r="AV477" s="6" t="str">
        <f t="shared" si="102"/>
        <v/>
      </c>
      <c r="AW477" s="6" t="str">
        <f t="shared" si="103"/>
        <v/>
      </c>
      <c r="AX477" s="6" t="e">
        <f>VLOOKUP(U477,#REF!,4)</f>
        <v>#REF!</v>
      </c>
      <c r="AY477" s="6" t="e">
        <f>VLOOKUP(V477,#REF!,4)</f>
        <v>#REF!</v>
      </c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</row>
    <row r="478" spans="1:151" s="6" customFormat="1">
      <c r="A478" s="54" t="s">
        <v>491</v>
      </c>
      <c r="B478" s="98"/>
      <c r="C478" s="99">
        <v>1</v>
      </c>
      <c r="D478" s="99"/>
      <c r="E478" s="68" t="s">
        <v>531</v>
      </c>
      <c r="F478" s="68" t="s">
        <v>534</v>
      </c>
      <c r="G478" s="68" t="s">
        <v>534</v>
      </c>
      <c r="H478" s="68">
        <v>1</v>
      </c>
      <c r="I478" s="68" t="s">
        <v>532</v>
      </c>
      <c r="J478" s="68" t="s">
        <v>534</v>
      </c>
      <c r="K478" s="68">
        <v>80</v>
      </c>
      <c r="L478" s="68">
        <v>0.20170884288998528</v>
      </c>
      <c r="M478" s="68">
        <f t="shared" si="95"/>
        <v>0.74040881076469622</v>
      </c>
      <c r="N478" s="68">
        <v>96</v>
      </c>
      <c r="O478" s="47" t="s">
        <v>77</v>
      </c>
      <c r="P478" s="68">
        <v>3978.82</v>
      </c>
      <c r="Q478" s="68">
        <v>35.139814999999999</v>
      </c>
      <c r="R478" s="68">
        <v>-122.95039</v>
      </c>
      <c r="S478" s="69">
        <v>41229.781782407408</v>
      </c>
      <c r="T478" s="70">
        <f t="shared" si="96"/>
        <v>41229.781782407408</v>
      </c>
      <c r="U478" s="4" t="str">
        <f t="shared" si="97"/>
        <v>Nov-12</v>
      </c>
      <c r="V478" s="4" t="str">
        <f t="shared" si="98"/>
        <v>2012</v>
      </c>
      <c r="W478" s="12" t="s">
        <v>25</v>
      </c>
      <c r="X478" s="12" t="s">
        <v>65</v>
      </c>
      <c r="Y478" s="12" t="s">
        <v>64</v>
      </c>
      <c r="Z478" s="12" t="s">
        <v>79</v>
      </c>
      <c r="AA478" s="12" t="s">
        <v>78</v>
      </c>
      <c r="AB478" s="12" t="s">
        <v>77</v>
      </c>
      <c r="AC478" s="12"/>
      <c r="AD478" s="68" t="s">
        <v>489</v>
      </c>
      <c r="AE478" s="68" t="s">
        <v>397</v>
      </c>
      <c r="AF478" s="68" t="s">
        <v>42</v>
      </c>
      <c r="AG478" s="68">
        <v>443</v>
      </c>
      <c r="AH478" s="68">
        <v>4107231</v>
      </c>
      <c r="AI478" s="68" t="s">
        <v>211</v>
      </c>
      <c r="AJ478" s="68">
        <f t="shared" si="99"/>
        <v>1</v>
      </c>
      <c r="AK478" s="100">
        <f t="shared" si="100"/>
        <v>0.84546296296296297</v>
      </c>
      <c r="AL478" s="101" t="e">
        <f>VLOOKUP(AG478,#REF!,2,FALSE)</f>
        <v>#REF!</v>
      </c>
      <c r="AM478" s="101" t="e">
        <f>VLOOKUP(AG478,#REF!,3,FALSE)</f>
        <v>#REF!</v>
      </c>
      <c r="AN478" s="100" t="e">
        <f t="shared" ca="1" si="104"/>
        <v>#REF!</v>
      </c>
      <c r="AO478" s="100" t="e">
        <f t="shared" ca="1" si="105"/>
        <v>#REF!</v>
      </c>
      <c r="AP478" s="68" t="e">
        <f t="shared" ca="1" si="106"/>
        <v>#REF!</v>
      </c>
      <c r="AQ478" s="36" t="e">
        <f>VLOOKUP(U478,#REF!,3,FALSE)</f>
        <v>#REF!</v>
      </c>
      <c r="AR478" s="68" t="e">
        <f t="shared" ca="1" si="101"/>
        <v>#REF!</v>
      </c>
      <c r="AS478" s="6" t="e">
        <f>VLOOKUP(V478,#REF!,3)</f>
        <v>#REF!</v>
      </c>
      <c r="AT478" s="6" t="e">
        <f>VLOOKUP(U478,#REF!,2)</f>
        <v>#REF!</v>
      </c>
      <c r="AU478" s="6" t="e">
        <f>VLOOKUP(V478,#REF!,2)</f>
        <v>#REF!</v>
      </c>
      <c r="AV478" s="6" t="e">
        <f t="shared" si="102"/>
        <v>#REF!</v>
      </c>
      <c r="AW478" s="6" t="e">
        <f t="shared" si="103"/>
        <v>#REF!</v>
      </c>
      <c r="AX478" s="6" t="e">
        <f>VLOOKUP(U478,#REF!,4)</f>
        <v>#REF!</v>
      </c>
      <c r="AY478" s="6" t="e">
        <f>VLOOKUP(V478,#REF!,4)</f>
        <v>#REF!</v>
      </c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</row>
    <row r="479" spans="1:151" s="6" customFormat="1">
      <c r="A479" s="54" t="s">
        <v>488</v>
      </c>
      <c r="B479" s="98"/>
      <c r="C479" s="99">
        <v>1</v>
      </c>
      <c r="D479" s="99"/>
      <c r="E479" s="68" t="s">
        <v>531</v>
      </c>
      <c r="F479" s="68" t="s">
        <v>534</v>
      </c>
      <c r="G479" s="68" t="s">
        <v>534</v>
      </c>
      <c r="H479" s="68">
        <v>1</v>
      </c>
      <c r="I479" s="68" t="s">
        <v>532</v>
      </c>
      <c r="J479" s="68" t="s">
        <v>534</v>
      </c>
      <c r="K479" s="68">
        <v>80</v>
      </c>
      <c r="L479" s="68">
        <v>0.37227544291152509</v>
      </c>
      <c r="M479" s="68">
        <f t="shared" si="95"/>
        <v>0.74040881076469622</v>
      </c>
      <c r="N479" s="68">
        <v>96</v>
      </c>
      <c r="O479" s="47" t="s">
        <v>77</v>
      </c>
      <c r="P479" s="68">
        <v>3978.82</v>
      </c>
      <c r="Q479" s="68">
        <v>35.139814999999999</v>
      </c>
      <c r="R479" s="68">
        <v>-122.95039</v>
      </c>
      <c r="S479" s="69">
        <v>41229.781782407408</v>
      </c>
      <c r="T479" s="70">
        <f t="shared" si="96"/>
        <v>41229.781782407408</v>
      </c>
      <c r="U479" s="4" t="str">
        <f t="shared" si="97"/>
        <v>Nov-12</v>
      </c>
      <c r="V479" s="4" t="str">
        <f t="shared" si="98"/>
        <v>2012</v>
      </c>
      <c r="W479" s="12" t="s">
        <v>25</v>
      </c>
      <c r="X479" s="12" t="s">
        <v>65</v>
      </c>
      <c r="Y479" s="12" t="s">
        <v>64</v>
      </c>
      <c r="Z479" s="12" t="s">
        <v>79</v>
      </c>
      <c r="AA479" s="12" t="s">
        <v>78</v>
      </c>
      <c r="AB479" s="12" t="s">
        <v>77</v>
      </c>
      <c r="AC479" s="12"/>
      <c r="AD479" s="68" t="s">
        <v>487</v>
      </c>
      <c r="AE479" s="68" t="s">
        <v>397</v>
      </c>
      <c r="AF479" s="68" t="s">
        <v>42</v>
      </c>
      <c r="AG479" s="68">
        <v>443</v>
      </c>
      <c r="AH479" s="68">
        <v>4107233</v>
      </c>
      <c r="AI479" s="68" t="s">
        <v>211</v>
      </c>
      <c r="AJ479" s="68">
        <f t="shared" si="99"/>
        <v>1</v>
      </c>
      <c r="AK479" s="100">
        <f t="shared" si="100"/>
        <v>0.84548611111111116</v>
      </c>
      <c r="AL479" s="101" t="e">
        <f>VLOOKUP(AG479,#REF!,2,FALSE)</f>
        <v>#REF!</v>
      </c>
      <c r="AM479" s="101" t="e">
        <f>VLOOKUP(AG479,#REF!,3,FALSE)</f>
        <v>#REF!</v>
      </c>
      <c r="AN479" s="100" t="e">
        <f t="shared" ca="1" si="104"/>
        <v>#REF!</v>
      </c>
      <c r="AO479" s="100" t="e">
        <f t="shared" ca="1" si="105"/>
        <v>#REF!</v>
      </c>
      <c r="AP479" s="68" t="e">
        <f t="shared" ca="1" si="106"/>
        <v>#REF!</v>
      </c>
      <c r="AQ479" s="36" t="e">
        <f>VLOOKUP(U479,#REF!,3,FALSE)</f>
        <v>#REF!</v>
      </c>
      <c r="AR479" s="68" t="e">
        <f t="shared" ca="1" si="101"/>
        <v>#REF!</v>
      </c>
      <c r="AS479" s="6" t="e">
        <f>VLOOKUP(V479,#REF!,3)</f>
        <v>#REF!</v>
      </c>
      <c r="AT479" s="6" t="e">
        <f>VLOOKUP(U479,#REF!,2)</f>
        <v>#REF!</v>
      </c>
      <c r="AU479" s="6" t="e">
        <f>VLOOKUP(V479,#REF!,2)</f>
        <v>#REF!</v>
      </c>
      <c r="AV479" s="6" t="e">
        <f t="shared" si="102"/>
        <v>#REF!</v>
      </c>
      <c r="AW479" s="6" t="e">
        <f t="shared" si="103"/>
        <v>#REF!</v>
      </c>
      <c r="AX479" s="6" t="e">
        <f>VLOOKUP(U479,#REF!,4)</f>
        <v>#REF!</v>
      </c>
      <c r="AY479" s="6" t="e">
        <f>VLOOKUP(V479,#REF!,4)</f>
        <v>#REF!</v>
      </c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</row>
    <row r="480" spans="1:151" s="6" customFormat="1">
      <c r="A480" s="54" t="s">
        <v>486</v>
      </c>
      <c r="B480" s="98"/>
      <c r="C480" s="99">
        <v>1</v>
      </c>
      <c r="D480" s="99"/>
      <c r="E480" s="68" t="s">
        <v>531</v>
      </c>
      <c r="F480" s="68" t="s">
        <v>534</v>
      </c>
      <c r="G480" s="68" t="s">
        <v>534</v>
      </c>
      <c r="H480" s="68">
        <v>1</v>
      </c>
      <c r="I480" s="68" t="s">
        <v>532</v>
      </c>
      <c r="J480" s="68" t="s">
        <v>534</v>
      </c>
      <c r="K480" s="68">
        <v>80</v>
      </c>
      <c r="L480" s="68">
        <v>0.16642452496318585</v>
      </c>
      <c r="M480" s="68">
        <f t="shared" si="95"/>
        <v>0.74040881076469622</v>
      </c>
      <c r="N480" s="68">
        <v>96</v>
      </c>
      <c r="O480" s="47" t="s">
        <v>77</v>
      </c>
      <c r="P480" s="68">
        <v>3978.82</v>
      </c>
      <c r="Q480" s="68">
        <v>35.139814999999999</v>
      </c>
      <c r="R480" s="68">
        <v>-122.95039</v>
      </c>
      <c r="S480" s="69">
        <v>41229.781782407408</v>
      </c>
      <c r="T480" s="70">
        <f t="shared" si="96"/>
        <v>41229.781782407408</v>
      </c>
      <c r="U480" s="4" t="str">
        <f t="shared" si="97"/>
        <v>Nov-12</v>
      </c>
      <c r="V480" s="4" t="str">
        <f t="shared" si="98"/>
        <v>2012</v>
      </c>
      <c r="W480" s="12" t="s">
        <v>25</v>
      </c>
      <c r="X480" s="12" t="s">
        <v>65</v>
      </c>
      <c r="Y480" s="12" t="s">
        <v>64</v>
      </c>
      <c r="Z480" s="12" t="s">
        <v>79</v>
      </c>
      <c r="AA480" s="12" t="s">
        <v>78</v>
      </c>
      <c r="AB480" s="12" t="s">
        <v>77</v>
      </c>
      <c r="AC480" s="12"/>
      <c r="AD480" s="68" t="s">
        <v>485</v>
      </c>
      <c r="AE480" s="68" t="s">
        <v>397</v>
      </c>
      <c r="AF480" s="68" t="s">
        <v>42</v>
      </c>
      <c r="AG480" s="68">
        <v>443</v>
      </c>
      <c r="AH480" s="68">
        <v>4107234</v>
      </c>
      <c r="AI480" s="68" t="s">
        <v>211</v>
      </c>
      <c r="AJ480" s="68">
        <f t="shared" si="99"/>
        <v>1</v>
      </c>
      <c r="AK480" s="100">
        <f t="shared" si="100"/>
        <v>0.84550925925925924</v>
      </c>
      <c r="AL480" s="101" t="e">
        <f>VLOOKUP(AG480,#REF!,2,FALSE)</f>
        <v>#REF!</v>
      </c>
      <c r="AM480" s="101" t="e">
        <f>VLOOKUP(AG480,#REF!,3,FALSE)</f>
        <v>#REF!</v>
      </c>
      <c r="AN480" s="100" t="e">
        <f t="shared" ca="1" si="104"/>
        <v>#REF!</v>
      </c>
      <c r="AO480" s="100" t="e">
        <f t="shared" ca="1" si="105"/>
        <v>#REF!</v>
      </c>
      <c r="AP480" s="68" t="e">
        <f t="shared" ca="1" si="106"/>
        <v>#REF!</v>
      </c>
      <c r="AQ480" s="36" t="e">
        <f>VLOOKUP(U480,#REF!,3,FALSE)</f>
        <v>#REF!</v>
      </c>
      <c r="AR480" s="68" t="e">
        <f t="shared" ca="1" si="101"/>
        <v>#REF!</v>
      </c>
      <c r="AS480" s="6" t="e">
        <f>VLOOKUP(V480,#REF!,3)</f>
        <v>#REF!</v>
      </c>
      <c r="AT480" s="6" t="e">
        <f>VLOOKUP(U480,#REF!,2)</f>
        <v>#REF!</v>
      </c>
      <c r="AU480" s="6" t="e">
        <f>VLOOKUP(V480,#REF!,2)</f>
        <v>#REF!</v>
      </c>
      <c r="AV480" s="6" t="e">
        <f t="shared" si="102"/>
        <v>#REF!</v>
      </c>
      <c r="AW480" s="6" t="e">
        <f t="shared" si="103"/>
        <v>#REF!</v>
      </c>
      <c r="AX480" s="6" t="e">
        <f>VLOOKUP(U480,#REF!,4)</f>
        <v>#REF!</v>
      </c>
      <c r="AY480" s="6" t="e">
        <f>VLOOKUP(V480,#REF!,4)</f>
        <v>#REF!</v>
      </c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</row>
    <row r="481" spans="1:155" s="6" customFormat="1">
      <c r="A481" s="53" t="s">
        <v>19</v>
      </c>
      <c r="B481" s="14" t="s">
        <v>539</v>
      </c>
      <c r="C481" s="97">
        <v>1</v>
      </c>
      <c r="D481" s="97" t="s">
        <v>535</v>
      </c>
      <c r="E481" s="57"/>
      <c r="F481" s="57"/>
      <c r="G481" s="57"/>
      <c r="H481" s="57"/>
      <c r="I481" s="57"/>
      <c r="J481" s="57"/>
      <c r="K481" s="57"/>
      <c r="L481" s="57"/>
      <c r="M481" s="57" t="str">
        <f t="shared" si="95"/>
        <v/>
      </c>
      <c r="N481" s="71">
        <v>99</v>
      </c>
      <c r="O481" s="46" t="s">
        <v>47</v>
      </c>
      <c r="P481" s="57">
        <v>3978.24</v>
      </c>
      <c r="Q481" s="57">
        <v>35.142280999999997</v>
      </c>
      <c r="R481" s="57">
        <v>-122.95021699999999</v>
      </c>
      <c r="S481" s="66">
        <v>41229.798564814817</v>
      </c>
      <c r="T481" s="67">
        <f t="shared" si="96"/>
        <v>41229.798564814817</v>
      </c>
      <c r="U481" s="6" t="str">
        <f t="shared" si="97"/>
        <v>Nov-12</v>
      </c>
      <c r="V481" s="6" t="str">
        <f t="shared" si="98"/>
        <v>2012</v>
      </c>
      <c r="W481" s="10" t="s">
        <v>25</v>
      </c>
      <c r="X481" s="10" t="s">
        <v>27</v>
      </c>
      <c r="Y481" s="10" t="s">
        <v>22</v>
      </c>
      <c r="Z481" s="10" t="s">
        <v>44</v>
      </c>
      <c r="AA481" s="10" t="s">
        <v>48</v>
      </c>
      <c r="AB481" s="10" t="s">
        <v>49</v>
      </c>
      <c r="AC481" s="46" t="s">
        <v>47</v>
      </c>
      <c r="AD481" s="57" t="s">
        <v>483</v>
      </c>
      <c r="AE481" s="57" t="s">
        <v>397</v>
      </c>
      <c r="AF481" s="57" t="s">
        <v>42</v>
      </c>
      <c r="AG481" s="57">
        <v>443</v>
      </c>
      <c r="AH481" s="57">
        <v>3954305</v>
      </c>
      <c r="AI481" s="57" t="s">
        <v>211</v>
      </c>
      <c r="AJ481" s="57">
        <f t="shared" si="99"/>
        <v>0</v>
      </c>
      <c r="AK481" s="89">
        <f t="shared" si="100"/>
        <v>0.86151620370370363</v>
      </c>
      <c r="AL481" s="90" t="e">
        <f>VLOOKUP(AG481,#REF!,2,FALSE)</f>
        <v>#REF!</v>
      </c>
      <c r="AM481" s="90" t="e">
        <f>VLOOKUP(AG481,#REF!,3,FALSE)</f>
        <v>#REF!</v>
      </c>
      <c r="AN481" s="89" t="e">
        <f t="shared" ca="1" si="104"/>
        <v>#REF!</v>
      </c>
      <c r="AO481" s="89" t="e">
        <f t="shared" ca="1" si="105"/>
        <v>#REF!</v>
      </c>
      <c r="AP481" s="57" t="e">
        <f t="shared" ca="1" si="106"/>
        <v>#REF!</v>
      </c>
      <c r="AQ481" s="32" t="e">
        <f>VLOOKUP(U481,#REF!,3,FALSE)</f>
        <v>#REF!</v>
      </c>
      <c r="AR481" s="57" t="e">
        <f t="shared" ca="1" si="101"/>
        <v>#REF!</v>
      </c>
      <c r="AS481" s="6" t="e">
        <f>VLOOKUP(V481,#REF!,3)</f>
        <v>#REF!</v>
      </c>
      <c r="AT481" s="6" t="e">
        <f>VLOOKUP(U481,#REF!,2)</f>
        <v>#REF!</v>
      </c>
      <c r="AU481" s="6" t="e">
        <f>VLOOKUP(V481,#REF!,2)</f>
        <v>#REF!</v>
      </c>
      <c r="AV481" s="6" t="str">
        <f t="shared" si="102"/>
        <v/>
      </c>
      <c r="AW481" s="6" t="str">
        <f t="shared" si="103"/>
        <v/>
      </c>
      <c r="AX481" s="6" t="e">
        <f>VLOOKUP(U481,#REF!,4)</f>
        <v>#REF!</v>
      </c>
      <c r="AY481" s="6" t="e">
        <f>VLOOKUP(V481,#REF!,4)</f>
        <v>#REF!</v>
      </c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</row>
    <row r="482" spans="1:155" s="6" customFormat="1">
      <c r="A482" s="53" t="s">
        <v>19</v>
      </c>
      <c r="B482" s="14" t="s">
        <v>539</v>
      </c>
      <c r="C482" s="97">
        <v>1</v>
      </c>
      <c r="D482" s="97" t="s">
        <v>535</v>
      </c>
      <c r="E482" s="57"/>
      <c r="F482" s="57"/>
      <c r="G482" s="57"/>
      <c r="H482" s="57"/>
      <c r="I482" s="57"/>
      <c r="J482" s="57"/>
      <c r="K482" s="57"/>
      <c r="L482" s="57"/>
      <c r="M482" s="57" t="str">
        <f t="shared" si="95"/>
        <v/>
      </c>
      <c r="N482" s="71">
        <v>99</v>
      </c>
      <c r="O482" s="46" t="s">
        <v>55</v>
      </c>
      <c r="P482" s="57">
        <v>3978.24</v>
      </c>
      <c r="Q482" s="57">
        <v>35.142280999999997</v>
      </c>
      <c r="R482" s="57">
        <v>-122.95021699999999</v>
      </c>
      <c r="S482" s="66">
        <v>41229.798564814817</v>
      </c>
      <c r="T482" s="67">
        <f t="shared" si="96"/>
        <v>41229.798564814817</v>
      </c>
      <c r="U482" s="6" t="str">
        <f t="shared" si="97"/>
        <v>Nov-12</v>
      </c>
      <c r="V482" s="6" t="str">
        <f t="shared" si="98"/>
        <v>2012</v>
      </c>
      <c r="W482" s="10" t="s">
        <v>25</v>
      </c>
      <c r="X482" s="10" t="s">
        <v>32</v>
      </c>
      <c r="Y482" s="10" t="s">
        <v>56</v>
      </c>
      <c r="Z482" s="10"/>
      <c r="AA482" s="10"/>
      <c r="AB482" s="10"/>
      <c r="AC482" s="10"/>
      <c r="AD482" s="57" t="s">
        <v>483</v>
      </c>
      <c r="AE482" s="57" t="s">
        <v>397</v>
      </c>
      <c r="AF482" s="57" t="s">
        <v>42</v>
      </c>
      <c r="AG482" s="57">
        <v>443</v>
      </c>
      <c r="AH482" s="57">
        <v>4129334</v>
      </c>
      <c r="AI482" s="57" t="s">
        <v>211</v>
      </c>
      <c r="AJ482" s="57">
        <f t="shared" si="99"/>
        <v>0</v>
      </c>
      <c r="AK482" s="89">
        <f t="shared" si="100"/>
        <v>0.86151620370370363</v>
      </c>
      <c r="AL482" s="90" t="e">
        <f>VLOOKUP(AG482,#REF!,2,FALSE)</f>
        <v>#REF!</v>
      </c>
      <c r="AM482" s="90" t="e">
        <f>VLOOKUP(AG482,#REF!,3,FALSE)</f>
        <v>#REF!</v>
      </c>
      <c r="AN482" s="89" t="e">
        <f t="shared" ca="1" si="104"/>
        <v>#REF!</v>
      </c>
      <c r="AO482" s="89" t="e">
        <f t="shared" ca="1" si="105"/>
        <v>#REF!</v>
      </c>
      <c r="AP482" s="57" t="e">
        <f t="shared" ca="1" si="106"/>
        <v>#REF!</v>
      </c>
      <c r="AQ482" s="32" t="e">
        <f>VLOOKUP(U482,#REF!,3,FALSE)</f>
        <v>#REF!</v>
      </c>
      <c r="AR482" s="57" t="e">
        <f t="shared" ca="1" si="101"/>
        <v>#REF!</v>
      </c>
      <c r="AS482" s="6" t="e">
        <f>VLOOKUP(V482,#REF!,3)</f>
        <v>#REF!</v>
      </c>
      <c r="AT482" s="6" t="e">
        <f>VLOOKUP(U482,#REF!,2)</f>
        <v>#REF!</v>
      </c>
      <c r="AU482" s="6" t="e">
        <f>VLOOKUP(V482,#REF!,2)</f>
        <v>#REF!</v>
      </c>
      <c r="AV482" s="6" t="str">
        <f t="shared" si="102"/>
        <v/>
      </c>
      <c r="AW482" s="6" t="str">
        <f t="shared" si="103"/>
        <v/>
      </c>
      <c r="AX482" s="6" t="e">
        <f>VLOOKUP(U482,#REF!,4)</f>
        <v>#REF!</v>
      </c>
      <c r="AY482" s="6" t="e">
        <f>VLOOKUP(V482,#REF!,4)</f>
        <v>#REF!</v>
      </c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</row>
    <row r="483" spans="1:155" s="6" customFormat="1">
      <c r="A483" s="54" t="s">
        <v>484</v>
      </c>
      <c r="B483" s="98"/>
      <c r="C483" s="99">
        <v>1</v>
      </c>
      <c r="D483" s="99"/>
      <c r="E483" s="68" t="s">
        <v>531</v>
      </c>
      <c r="F483" s="68" t="s">
        <v>534</v>
      </c>
      <c r="G483" s="68" t="s">
        <v>534</v>
      </c>
      <c r="H483" s="68">
        <v>0</v>
      </c>
      <c r="I483" s="68" t="s">
        <v>533</v>
      </c>
      <c r="J483" s="68" t="s">
        <v>534</v>
      </c>
      <c r="K483" s="68">
        <v>81</v>
      </c>
      <c r="L483" s="68">
        <v>0.11610471305741182</v>
      </c>
      <c r="M483" s="68">
        <f t="shared" si="95"/>
        <v>0.14199534764854907</v>
      </c>
      <c r="N483" s="68">
        <v>99</v>
      </c>
      <c r="O483" s="47" t="s">
        <v>77</v>
      </c>
      <c r="P483" s="68">
        <v>3978.24</v>
      </c>
      <c r="Q483" s="68">
        <v>35.142280999999997</v>
      </c>
      <c r="R483" s="68">
        <v>-122.95021699999999</v>
      </c>
      <c r="S483" s="69">
        <v>41229.798564814817</v>
      </c>
      <c r="T483" s="70">
        <f t="shared" si="96"/>
        <v>41229.798564814817</v>
      </c>
      <c r="U483" s="4" t="str">
        <f t="shared" si="97"/>
        <v>Nov-12</v>
      </c>
      <c r="V483" s="4" t="str">
        <f t="shared" si="98"/>
        <v>2012</v>
      </c>
      <c r="W483" s="12" t="s">
        <v>25</v>
      </c>
      <c r="X483" s="12" t="s">
        <v>65</v>
      </c>
      <c r="Y483" s="12" t="s">
        <v>64</v>
      </c>
      <c r="Z483" s="12" t="s">
        <v>79</v>
      </c>
      <c r="AA483" s="12" t="s">
        <v>78</v>
      </c>
      <c r="AB483" s="12" t="s">
        <v>77</v>
      </c>
      <c r="AC483" s="12"/>
      <c r="AD483" s="68" t="s">
        <v>483</v>
      </c>
      <c r="AE483" s="68" t="s">
        <v>397</v>
      </c>
      <c r="AF483" s="68" t="s">
        <v>42</v>
      </c>
      <c r="AG483" s="68">
        <v>443</v>
      </c>
      <c r="AH483" s="68">
        <v>4107291</v>
      </c>
      <c r="AI483" s="68" t="s">
        <v>211</v>
      </c>
      <c r="AJ483" s="68">
        <f t="shared" si="99"/>
        <v>1</v>
      </c>
      <c r="AK483" s="100">
        <f t="shared" si="100"/>
        <v>0.86151620370370363</v>
      </c>
      <c r="AL483" s="101" t="e">
        <f>VLOOKUP(AG483,#REF!,2,FALSE)</f>
        <v>#REF!</v>
      </c>
      <c r="AM483" s="101" t="e">
        <f>VLOOKUP(AG483,#REF!,3,FALSE)</f>
        <v>#REF!</v>
      </c>
      <c r="AN483" s="100" t="e">
        <f t="shared" ca="1" si="104"/>
        <v>#REF!</v>
      </c>
      <c r="AO483" s="100" t="e">
        <f t="shared" ca="1" si="105"/>
        <v>#REF!</v>
      </c>
      <c r="AP483" s="68" t="e">
        <f t="shared" ca="1" si="106"/>
        <v>#REF!</v>
      </c>
      <c r="AQ483" s="36" t="e">
        <f>VLOOKUP(U483,#REF!,3,FALSE)</f>
        <v>#REF!</v>
      </c>
      <c r="AR483" s="68" t="e">
        <f t="shared" ca="1" si="101"/>
        <v>#REF!</v>
      </c>
      <c r="AS483" s="6" t="e">
        <f>VLOOKUP(V483,#REF!,3)</f>
        <v>#REF!</v>
      </c>
      <c r="AT483" s="6" t="e">
        <f>VLOOKUP(U483,#REF!,2)</f>
        <v>#REF!</v>
      </c>
      <c r="AU483" s="6" t="e">
        <f>VLOOKUP(V483,#REF!,2)</f>
        <v>#REF!</v>
      </c>
      <c r="AV483" s="6" t="e">
        <f t="shared" si="102"/>
        <v>#REF!</v>
      </c>
      <c r="AW483" s="6" t="e">
        <f t="shared" si="103"/>
        <v>#REF!</v>
      </c>
      <c r="AX483" s="6" t="e">
        <f>VLOOKUP(U483,#REF!,4)</f>
        <v>#REF!</v>
      </c>
      <c r="AY483" s="6" t="e">
        <f>VLOOKUP(V483,#REF!,4)</f>
        <v>#REF!</v>
      </c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</row>
    <row r="484" spans="1:155" s="6" customFormat="1">
      <c r="A484" s="54" t="s">
        <v>482</v>
      </c>
      <c r="B484" s="98"/>
      <c r="C484" s="99">
        <v>1</v>
      </c>
      <c r="D484" s="99"/>
      <c r="E484" s="68" t="s">
        <v>531</v>
      </c>
      <c r="F484" s="68" t="s">
        <v>534</v>
      </c>
      <c r="G484" s="68" t="s">
        <v>534</v>
      </c>
      <c r="H484" s="68">
        <v>0</v>
      </c>
      <c r="I484" s="68" t="s">
        <v>533</v>
      </c>
      <c r="J484" s="68" t="s">
        <v>534</v>
      </c>
      <c r="K484" s="68">
        <v>81</v>
      </c>
      <c r="L484" s="68">
        <v>2.5890634591137239E-2</v>
      </c>
      <c r="M484" s="68">
        <f t="shared" si="95"/>
        <v>0.14199534764854907</v>
      </c>
      <c r="N484" s="68">
        <v>99</v>
      </c>
      <c r="O484" s="47" t="s">
        <v>77</v>
      </c>
      <c r="P484" s="68">
        <v>3978.24</v>
      </c>
      <c r="Q484" s="68">
        <v>35.142280999999997</v>
      </c>
      <c r="R484" s="68">
        <v>-122.95021699999999</v>
      </c>
      <c r="S484" s="69">
        <v>41229.798564814817</v>
      </c>
      <c r="T484" s="70">
        <f t="shared" si="96"/>
        <v>41229.798564814817</v>
      </c>
      <c r="U484" s="4" t="str">
        <f t="shared" si="97"/>
        <v>Nov-12</v>
      </c>
      <c r="V484" s="4" t="str">
        <f t="shared" si="98"/>
        <v>2012</v>
      </c>
      <c r="W484" s="12" t="s">
        <v>25</v>
      </c>
      <c r="X484" s="12" t="s">
        <v>65</v>
      </c>
      <c r="Y484" s="12" t="s">
        <v>64</v>
      </c>
      <c r="Z484" s="12" t="s">
        <v>79</v>
      </c>
      <c r="AA484" s="12" t="s">
        <v>78</v>
      </c>
      <c r="AB484" s="12" t="s">
        <v>77</v>
      </c>
      <c r="AC484" s="12"/>
      <c r="AD484" s="68" t="s">
        <v>481</v>
      </c>
      <c r="AE484" s="68" t="s">
        <v>397</v>
      </c>
      <c r="AF484" s="68" t="s">
        <v>42</v>
      </c>
      <c r="AG484" s="68">
        <v>443</v>
      </c>
      <c r="AH484" s="68">
        <v>4107292</v>
      </c>
      <c r="AI484" s="68" t="s">
        <v>211</v>
      </c>
      <c r="AJ484" s="68">
        <f t="shared" si="99"/>
        <v>1</v>
      </c>
      <c r="AK484" s="100">
        <f t="shared" si="100"/>
        <v>0.86152777777777778</v>
      </c>
      <c r="AL484" s="101" t="e">
        <f>VLOOKUP(AG484,#REF!,2,FALSE)</f>
        <v>#REF!</v>
      </c>
      <c r="AM484" s="101" t="e">
        <f>VLOOKUP(AG484,#REF!,3,FALSE)</f>
        <v>#REF!</v>
      </c>
      <c r="AN484" s="100" t="e">
        <f t="shared" ca="1" si="104"/>
        <v>#REF!</v>
      </c>
      <c r="AO484" s="100" t="e">
        <f t="shared" ca="1" si="105"/>
        <v>#REF!</v>
      </c>
      <c r="AP484" s="68" t="e">
        <f t="shared" ca="1" si="106"/>
        <v>#REF!</v>
      </c>
      <c r="AQ484" s="36" t="e">
        <f>VLOOKUP(U484,#REF!,3,FALSE)</f>
        <v>#REF!</v>
      </c>
      <c r="AR484" s="68" t="e">
        <f t="shared" ca="1" si="101"/>
        <v>#REF!</v>
      </c>
      <c r="AS484" s="6" t="e">
        <f>VLOOKUP(V484,#REF!,3)</f>
        <v>#REF!</v>
      </c>
      <c r="AT484" s="6" t="e">
        <f>VLOOKUP(U484,#REF!,2)</f>
        <v>#REF!</v>
      </c>
      <c r="AU484" s="6" t="e">
        <f>VLOOKUP(V484,#REF!,2)</f>
        <v>#REF!</v>
      </c>
      <c r="AV484" s="6" t="e">
        <f t="shared" si="102"/>
        <v>#REF!</v>
      </c>
      <c r="AW484" s="6" t="e">
        <f t="shared" si="103"/>
        <v>#REF!</v>
      </c>
      <c r="AX484" s="6" t="e">
        <f>VLOOKUP(U484,#REF!,4)</f>
        <v>#REF!</v>
      </c>
      <c r="AY484" s="6" t="e">
        <f>VLOOKUP(V484,#REF!,4)</f>
        <v>#REF!</v>
      </c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  <c r="BX484" s="34"/>
      <c r="BY484" s="34"/>
      <c r="BZ484" s="34"/>
      <c r="CA484" s="34"/>
      <c r="CB484" s="34"/>
      <c r="CC484" s="34"/>
      <c r="CD484" s="34"/>
      <c r="CE484" s="34"/>
      <c r="CF484" s="34"/>
      <c r="CG484" s="34"/>
      <c r="CH484" s="34"/>
      <c r="CI484" s="34"/>
      <c r="CJ484" s="34"/>
      <c r="CK484" s="34"/>
      <c r="CL484" s="34"/>
      <c r="CM484" s="34"/>
      <c r="CN484" s="34"/>
      <c r="CO484" s="34"/>
      <c r="CP484" s="34"/>
      <c r="CQ484" s="34"/>
      <c r="CR484" s="34"/>
      <c r="CS484" s="34"/>
      <c r="CT484" s="34"/>
      <c r="CU484" s="34"/>
      <c r="CV484" s="34"/>
      <c r="CW484" s="34"/>
      <c r="CX484" s="34"/>
      <c r="CY484" s="34"/>
      <c r="CZ484" s="34"/>
      <c r="DA484" s="34"/>
      <c r="DB484" s="34"/>
      <c r="DC484" s="34"/>
      <c r="DD484" s="34"/>
      <c r="DE484" s="34"/>
      <c r="DF484" s="34"/>
      <c r="DG484" s="34"/>
      <c r="DH484" s="34"/>
      <c r="DI484" s="34"/>
      <c r="DJ484" s="34"/>
      <c r="DK484" s="34"/>
      <c r="DL484" s="34"/>
      <c r="DM484" s="34"/>
      <c r="DN484" s="34"/>
      <c r="DO484" s="34"/>
      <c r="DP484" s="34"/>
      <c r="DQ484" s="34"/>
      <c r="DR484" s="34"/>
      <c r="DS484" s="34"/>
      <c r="DT484" s="34"/>
      <c r="DU484" s="34"/>
      <c r="DV484" s="34"/>
      <c r="DW484" s="34"/>
      <c r="DX484" s="34"/>
      <c r="DY484" s="34"/>
      <c r="DZ484" s="34"/>
      <c r="EA484" s="34"/>
      <c r="EB484" s="34"/>
      <c r="EC484" s="34"/>
      <c r="ED484" s="34"/>
      <c r="EE484" s="34"/>
      <c r="EF484" s="34"/>
      <c r="EG484" s="34"/>
      <c r="EH484" s="34"/>
      <c r="EI484" s="34"/>
      <c r="EJ484" s="34"/>
      <c r="EK484" s="34"/>
      <c r="EL484" s="34"/>
      <c r="EM484" s="34"/>
      <c r="EN484" s="34"/>
      <c r="EO484" s="34"/>
      <c r="EP484" s="34"/>
      <c r="EQ484" s="34"/>
      <c r="ER484" s="34"/>
      <c r="ES484" s="34"/>
      <c r="ET484" s="34"/>
      <c r="EU484" s="34"/>
    </row>
    <row r="485" spans="1:155" s="6" customFormat="1">
      <c r="A485" s="53" t="s">
        <v>162</v>
      </c>
      <c r="B485" s="14" t="s">
        <v>539</v>
      </c>
      <c r="C485" s="97">
        <v>3</v>
      </c>
      <c r="D485" s="97" t="s">
        <v>535</v>
      </c>
      <c r="E485" s="57"/>
      <c r="F485" s="57"/>
      <c r="G485" s="57"/>
      <c r="H485" s="57"/>
      <c r="I485" s="57"/>
      <c r="J485" s="57"/>
      <c r="K485" s="57"/>
      <c r="L485" s="57"/>
      <c r="M485" s="57" t="str">
        <f t="shared" si="95"/>
        <v/>
      </c>
      <c r="N485" s="71">
        <v>101</v>
      </c>
      <c r="O485" s="46" t="s">
        <v>47</v>
      </c>
      <c r="P485" s="57">
        <v>3978.24</v>
      </c>
      <c r="Q485" s="57">
        <v>35.142280999999997</v>
      </c>
      <c r="R485" s="57">
        <v>-122.95021699999999</v>
      </c>
      <c r="S485" s="66">
        <v>41229.798564814817</v>
      </c>
      <c r="T485" s="67">
        <f t="shared" si="96"/>
        <v>41229.798564814817</v>
      </c>
      <c r="U485" s="6" t="str">
        <f t="shared" si="97"/>
        <v>Nov-12</v>
      </c>
      <c r="V485" s="6" t="str">
        <f t="shared" si="98"/>
        <v>2012</v>
      </c>
      <c r="W485" s="10" t="s">
        <v>25</v>
      </c>
      <c r="X485" s="10" t="s">
        <v>27</v>
      </c>
      <c r="Y485" s="10" t="s">
        <v>22</v>
      </c>
      <c r="Z485" s="10" t="s">
        <v>44</v>
      </c>
      <c r="AA485" s="10" t="s">
        <v>48</v>
      </c>
      <c r="AB485" s="10" t="s">
        <v>49</v>
      </c>
      <c r="AC485" s="46" t="s">
        <v>47</v>
      </c>
      <c r="AD485" s="57" t="s">
        <v>479</v>
      </c>
      <c r="AE485" s="57" t="s">
        <v>397</v>
      </c>
      <c r="AF485" s="57" t="s">
        <v>42</v>
      </c>
      <c r="AG485" s="57">
        <v>443</v>
      </c>
      <c r="AH485" s="57">
        <v>3954363</v>
      </c>
      <c r="AI485" s="57" t="s">
        <v>211</v>
      </c>
      <c r="AJ485" s="57">
        <f t="shared" si="99"/>
        <v>0</v>
      </c>
      <c r="AK485" s="89">
        <f t="shared" si="100"/>
        <v>0.86203703703703705</v>
      </c>
      <c r="AL485" s="90" t="e">
        <f>VLOOKUP(AG485,#REF!,2,FALSE)</f>
        <v>#REF!</v>
      </c>
      <c r="AM485" s="90" t="e">
        <f>VLOOKUP(AG485,#REF!,3,FALSE)</f>
        <v>#REF!</v>
      </c>
      <c r="AN485" s="89" t="e">
        <f t="shared" ca="1" si="104"/>
        <v>#REF!</v>
      </c>
      <c r="AO485" s="89" t="e">
        <f t="shared" ca="1" si="105"/>
        <v>#REF!</v>
      </c>
      <c r="AP485" s="57" t="e">
        <f t="shared" ca="1" si="106"/>
        <v>#REF!</v>
      </c>
      <c r="AQ485" s="32" t="e">
        <f>VLOOKUP(U485,#REF!,3,FALSE)</f>
        <v>#REF!</v>
      </c>
      <c r="AR485" s="57" t="e">
        <f t="shared" ca="1" si="101"/>
        <v>#REF!</v>
      </c>
      <c r="AS485" s="6" t="e">
        <f>VLOOKUP(V485,#REF!,3)</f>
        <v>#REF!</v>
      </c>
      <c r="AT485" s="6" t="e">
        <f>VLOOKUP(U485,#REF!,2)</f>
        <v>#REF!</v>
      </c>
      <c r="AU485" s="6" t="e">
        <f>VLOOKUP(V485,#REF!,2)</f>
        <v>#REF!</v>
      </c>
      <c r="AV485" s="6" t="str">
        <f t="shared" si="102"/>
        <v/>
      </c>
      <c r="AW485" s="6" t="str">
        <f t="shared" si="103"/>
        <v/>
      </c>
      <c r="AX485" s="6" t="e">
        <f>VLOOKUP(U485,#REF!,4)</f>
        <v>#REF!</v>
      </c>
      <c r="AY485" s="6" t="e">
        <f>VLOOKUP(V485,#REF!,4)</f>
        <v>#REF!</v>
      </c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  <c r="DB485" s="30"/>
      <c r="DC485" s="30"/>
      <c r="DD485" s="30"/>
      <c r="DE485" s="30"/>
      <c r="DF485" s="30"/>
      <c r="DG485" s="30"/>
      <c r="DH485" s="30"/>
      <c r="DI485" s="30"/>
      <c r="DJ485" s="30"/>
      <c r="DK485" s="30"/>
      <c r="DL485" s="30"/>
      <c r="DM485" s="30"/>
      <c r="DN485" s="30"/>
      <c r="DO485" s="30"/>
      <c r="DP485" s="30"/>
      <c r="DQ485" s="30"/>
      <c r="DR485" s="30"/>
      <c r="DS485" s="30"/>
      <c r="DT485" s="30"/>
      <c r="DU485" s="30"/>
      <c r="DV485" s="30"/>
      <c r="DW485" s="30"/>
      <c r="DX485" s="30"/>
      <c r="DY485" s="30"/>
      <c r="DZ485" s="30"/>
      <c r="EA485" s="30"/>
      <c r="EB485" s="30"/>
      <c r="EC485" s="30"/>
      <c r="ED485" s="30"/>
      <c r="EE485" s="30"/>
      <c r="EF485" s="30"/>
      <c r="EG485" s="30"/>
      <c r="EH485" s="30"/>
      <c r="EI485" s="30"/>
      <c r="EJ485" s="30"/>
      <c r="EK485" s="30"/>
      <c r="EL485" s="30"/>
      <c r="EM485" s="30"/>
      <c r="EN485" s="30"/>
      <c r="EO485" s="30"/>
      <c r="EP485" s="30"/>
      <c r="EQ485" s="30"/>
      <c r="ER485" s="30"/>
      <c r="ES485" s="30"/>
      <c r="ET485" s="30"/>
      <c r="EU485" s="30"/>
    </row>
    <row r="486" spans="1:155" s="6" customFormat="1">
      <c r="A486" s="53" t="s">
        <v>19</v>
      </c>
      <c r="B486" s="14" t="s">
        <v>539</v>
      </c>
      <c r="C486" s="97">
        <v>1</v>
      </c>
      <c r="D486" s="97" t="s">
        <v>535</v>
      </c>
      <c r="E486" s="57"/>
      <c r="F486" s="57"/>
      <c r="G486" s="57"/>
      <c r="H486" s="57"/>
      <c r="I486" s="57"/>
      <c r="J486" s="57"/>
      <c r="K486" s="57"/>
      <c r="L486" s="57"/>
      <c r="M486" s="57" t="str">
        <f t="shared" si="95"/>
        <v/>
      </c>
      <c r="N486" s="71">
        <v>101</v>
      </c>
      <c r="O486" s="46" t="s">
        <v>73</v>
      </c>
      <c r="P486" s="57">
        <v>3978.24</v>
      </c>
      <c r="Q486" s="57">
        <v>35.142280999999997</v>
      </c>
      <c r="R486" s="57">
        <v>-122.95021699999999</v>
      </c>
      <c r="S486" s="66">
        <v>41229.798564814817</v>
      </c>
      <c r="T486" s="67">
        <f t="shared" si="96"/>
        <v>41229.798564814817</v>
      </c>
      <c r="U486" s="6" t="str">
        <f t="shared" si="97"/>
        <v>Nov-12</v>
      </c>
      <c r="V486" s="6" t="str">
        <f t="shared" si="98"/>
        <v>2012</v>
      </c>
      <c r="W486" s="10" t="s">
        <v>25</v>
      </c>
      <c r="X486" s="10" t="s">
        <v>27</v>
      </c>
      <c r="Y486" s="10" t="s">
        <v>74</v>
      </c>
      <c r="Z486" s="10" t="s">
        <v>76</v>
      </c>
      <c r="AA486" s="10" t="s">
        <v>75</v>
      </c>
      <c r="AB486" s="10"/>
      <c r="AC486" s="10" t="s">
        <v>73</v>
      </c>
      <c r="AD486" s="57" t="s">
        <v>479</v>
      </c>
      <c r="AE486" s="57" t="s">
        <v>397</v>
      </c>
      <c r="AF486" s="57" t="s">
        <v>42</v>
      </c>
      <c r="AG486" s="57">
        <v>443</v>
      </c>
      <c r="AH486" s="57">
        <v>3954365</v>
      </c>
      <c r="AI486" s="57" t="s">
        <v>211</v>
      </c>
      <c r="AJ486" s="57">
        <f t="shared" si="99"/>
        <v>0</v>
      </c>
      <c r="AK486" s="89">
        <f t="shared" si="100"/>
        <v>0.86203703703703705</v>
      </c>
      <c r="AL486" s="90" t="e">
        <f>VLOOKUP(AG486,#REF!,2,FALSE)</f>
        <v>#REF!</v>
      </c>
      <c r="AM486" s="90" t="e">
        <f>VLOOKUP(AG486,#REF!,3,FALSE)</f>
        <v>#REF!</v>
      </c>
      <c r="AN486" s="89" t="e">
        <f t="shared" ref="AN486:AN517" ca="1" si="107">VLOOKUP(AK486,INDIRECT("BibliTrans!$AH$"&amp;AL486&amp;":$AL$"&amp;AM486),1,TRUE)</f>
        <v>#REF!</v>
      </c>
      <c r="AO486" s="89" t="e">
        <f t="shared" ref="AO486:AO517" ca="1" si="108">VLOOKUP(AN486,INDIRECT("BibliTrans!$AH$"&amp;AL486&amp;":$AL$"&amp;AM486),2,FALSE)</f>
        <v>#REF!</v>
      </c>
      <c r="AP486" s="57" t="e">
        <f t="shared" ca="1" si="106"/>
        <v>#REF!</v>
      </c>
      <c r="AQ486" s="32" t="e">
        <f>VLOOKUP(U486,#REF!,3,FALSE)</f>
        <v>#REF!</v>
      </c>
      <c r="AR486" s="57" t="e">
        <f t="shared" ca="1" si="101"/>
        <v>#REF!</v>
      </c>
      <c r="AS486" s="6" t="e">
        <f>VLOOKUP(V486,#REF!,3)</f>
        <v>#REF!</v>
      </c>
      <c r="AT486" s="6" t="e">
        <f>VLOOKUP(U486,#REF!,2)</f>
        <v>#REF!</v>
      </c>
      <c r="AU486" s="6" t="e">
        <f>VLOOKUP(V486,#REF!,2)</f>
        <v>#REF!</v>
      </c>
      <c r="AV486" s="6" t="str">
        <f t="shared" si="102"/>
        <v/>
      </c>
      <c r="AW486" s="6" t="str">
        <f t="shared" si="103"/>
        <v/>
      </c>
      <c r="AX486" s="6" t="e">
        <f>VLOOKUP(U486,#REF!,4)</f>
        <v>#REF!</v>
      </c>
      <c r="AY486" s="6" t="e">
        <f>VLOOKUP(V486,#REF!,4)</f>
        <v>#REF!</v>
      </c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  <c r="BY486" s="34"/>
      <c r="BZ486" s="34"/>
      <c r="CA486" s="34"/>
      <c r="CB486" s="34"/>
      <c r="CC486" s="34"/>
      <c r="CD486" s="34"/>
      <c r="CE486" s="34"/>
      <c r="CF486" s="34"/>
      <c r="CG486" s="34"/>
      <c r="CH486" s="34"/>
      <c r="CI486" s="34"/>
      <c r="CJ486" s="34"/>
      <c r="CK486" s="34"/>
      <c r="CL486" s="34"/>
      <c r="CM486" s="34"/>
      <c r="CN486" s="34"/>
      <c r="CO486" s="34"/>
      <c r="CP486" s="34"/>
      <c r="CQ486" s="34"/>
      <c r="CR486" s="34"/>
      <c r="CS486" s="34"/>
      <c r="CT486" s="34"/>
      <c r="CU486" s="34"/>
      <c r="CV486" s="34"/>
      <c r="CW486" s="34"/>
      <c r="CX486" s="34"/>
      <c r="CY486" s="34"/>
      <c r="CZ486" s="34"/>
      <c r="DA486" s="34"/>
      <c r="DB486" s="34"/>
      <c r="DC486" s="34"/>
      <c r="DD486" s="34"/>
      <c r="DE486" s="34"/>
      <c r="DF486" s="34"/>
      <c r="DG486" s="34"/>
      <c r="DH486" s="34"/>
      <c r="DI486" s="34"/>
      <c r="DJ486" s="34"/>
      <c r="DK486" s="34"/>
      <c r="DL486" s="34"/>
      <c r="DM486" s="34"/>
      <c r="DN486" s="34"/>
      <c r="DO486" s="34"/>
      <c r="DP486" s="34"/>
      <c r="DQ486" s="34"/>
      <c r="DR486" s="34"/>
      <c r="DS486" s="34"/>
      <c r="DT486" s="34"/>
      <c r="DU486" s="34"/>
      <c r="DV486" s="34"/>
      <c r="DW486" s="34"/>
      <c r="DX486" s="34"/>
      <c r="DY486" s="34"/>
      <c r="DZ486" s="34"/>
      <c r="EA486" s="34"/>
      <c r="EB486" s="34"/>
      <c r="EC486" s="34"/>
      <c r="ED486" s="34"/>
      <c r="EE486" s="34"/>
      <c r="EF486" s="34"/>
      <c r="EG486" s="34"/>
      <c r="EH486" s="34"/>
      <c r="EI486" s="34"/>
      <c r="EJ486" s="34"/>
      <c r="EK486" s="34"/>
      <c r="EL486" s="34"/>
      <c r="EM486" s="34"/>
      <c r="EN486" s="34"/>
      <c r="EO486" s="34"/>
      <c r="EP486" s="34"/>
      <c r="EQ486" s="34"/>
      <c r="ER486" s="34"/>
      <c r="ES486" s="34"/>
      <c r="ET486" s="34"/>
      <c r="EU486" s="34"/>
    </row>
    <row r="487" spans="1:155" s="6" customFormat="1">
      <c r="A487" s="53" t="s">
        <v>19</v>
      </c>
      <c r="B487" s="14" t="s">
        <v>539</v>
      </c>
      <c r="C487" s="97">
        <v>1</v>
      </c>
      <c r="D487" s="97" t="s">
        <v>535</v>
      </c>
      <c r="E487" s="57"/>
      <c r="F487" s="57"/>
      <c r="G487" s="57"/>
      <c r="H487" s="57"/>
      <c r="I487" s="57"/>
      <c r="J487" s="57"/>
      <c r="K487" s="57"/>
      <c r="L487" s="57"/>
      <c r="M487" s="57" t="str">
        <f t="shared" si="95"/>
        <v/>
      </c>
      <c r="N487" s="71">
        <v>101</v>
      </c>
      <c r="O487" s="46" t="s">
        <v>66</v>
      </c>
      <c r="P487" s="57">
        <v>3978.24</v>
      </c>
      <c r="Q487" s="57">
        <v>35.142280999999997</v>
      </c>
      <c r="R487" s="57">
        <v>-122.95021699999999</v>
      </c>
      <c r="S487" s="66">
        <v>41229.798564814817</v>
      </c>
      <c r="T487" s="67">
        <f t="shared" si="96"/>
        <v>41229.798564814817</v>
      </c>
      <c r="U487" s="6" t="str">
        <f t="shared" si="97"/>
        <v>Nov-12</v>
      </c>
      <c r="V487" s="6" t="str">
        <f t="shared" si="98"/>
        <v>2012</v>
      </c>
      <c r="W487" s="10" t="s">
        <v>25</v>
      </c>
      <c r="X487" s="10" t="s">
        <v>33</v>
      </c>
      <c r="Y487" s="10"/>
      <c r="Z487" s="10" t="s">
        <v>67</v>
      </c>
      <c r="AA487" s="10" t="s">
        <v>66</v>
      </c>
      <c r="AB487" s="10"/>
      <c r="AC487" s="10"/>
      <c r="AD487" s="57" t="s">
        <v>479</v>
      </c>
      <c r="AE487" s="57" t="s">
        <v>397</v>
      </c>
      <c r="AF487" s="57" t="s">
        <v>42</v>
      </c>
      <c r="AG487" s="57">
        <v>443</v>
      </c>
      <c r="AH487" s="57">
        <v>3954364</v>
      </c>
      <c r="AI487" s="57" t="s">
        <v>211</v>
      </c>
      <c r="AJ487" s="57">
        <f t="shared" si="99"/>
        <v>0</v>
      </c>
      <c r="AK487" s="89">
        <f t="shared" si="100"/>
        <v>0.86203703703703705</v>
      </c>
      <c r="AL487" s="90" t="e">
        <f>VLOOKUP(AG487,#REF!,2,FALSE)</f>
        <v>#REF!</v>
      </c>
      <c r="AM487" s="90" t="e">
        <f>VLOOKUP(AG487,#REF!,3,FALSE)</f>
        <v>#REF!</v>
      </c>
      <c r="AN487" s="89" t="e">
        <f t="shared" ca="1" si="107"/>
        <v>#REF!</v>
      </c>
      <c r="AO487" s="89" t="e">
        <f t="shared" ca="1" si="108"/>
        <v>#REF!</v>
      </c>
      <c r="AP487" s="57" t="e">
        <f t="shared" ca="1" si="106"/>
        <v>#REF!</v>
      </c>
      <c r="AQ487" s="32" t="e">
        <f>VLOOKUP(U487,#REF!,3,FALSE)</f>
        <v>#REF!</v>
      </c>
      <c r="AR487" s="57" t="e">
        <f t="shared" ca="1" si="101"/>
        <v>#REF!</v>
      </c>
      <c r="AS487" s="6" t="e">
        <f>VLOOKUP(V487,#REF!,3)</f>
        <v>#REF!</v>
      </c>
      <c r="AT487" s="6" t="e">
        <f>VLOOKUP(U487,#REF!,2)</f>
        <v>#REF!</v>
      </c>
      <c r="AU487" s="6" t="e">
        <f>VLOOKUP(V487,#REF!,2)</f>
        <v>#REF!</v>
      </c>
      <c r="AV487" s="6" t="str">
        <f t="shared" si="102"/>
        <v/>
      </c>
      <c r="AW487" s="6" t="str">
        <f t="shared" si="103"/>
        <v/>
      </c>
      <c r="AX487" s="6" t="e">
        <f>VLOOKUP(U487,#REF!,4)</f>
        <v>#REF!</v>
      </c>
      <c r="AY487" s="6" t="e">
        <f>VLOOKUP(V487,#REF!,4)</f>
        <v>#REF!</v>
      </c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</row>
    <row r="488" spans="1:155" s="6" customFormat="1">
      <c r="A488" s="54" t="s">
        <v>480</v>
      </c>
      <c r="B488" s="98"/>
      <c r="C488" s="99">
        <v>1</v>
      </c>
      <c r="D488" s="99"/>
      <c r="E488" s="68" t="s">
        <v>534</v>
      </c>
      <c r="F488" s="68" t="s">
        <v>531</v>
      </c>
      <c r="G488" s="68" t="s">
        <v>534</v>
      </c>
      <c r="H488" s="68">
        <v>0</v>
      </c>
      <c r="I488" s="68" t="s">
        <v>532</v>
      </c>
      <c r="J488" s="68" t="s">
        <v>531</v>
      </c>
      <c r="K488" s="68">
        <v>86</v>
      </c>
      <c r="L488" s="68">
        <v>0.28699990907586359</v>
      </c>
      <c r="M488" s="68">
        <f t="shared" si="95"/>
        <v>0.53818329835847756</v>
      </c>
      <c r="N488" s="68">
        <v>101</v>
      </c>
      <c r="O488" s="47" t="s">
        <v>77</v>
      </c>
      <c r="P488" s="68">
        <v>3978.24</v>
      </c>
      <c r="Q488" s="68">
        <v>35.142280999999997</v>
      </c>
      <c r="R488" s="68">
        <v>-122.95021699999999</v>
      </c>
      <c r="S488" s="69">
        <v>41229.798564814817</v>
      </c>
      <c r="T488" s="70">
        <f t="shared" si="96"/>
        <v>41229.798564814817</v>
      </c>
      <c r="U488" s="4" t="str">
        <f t="shared" si="97"/>
        <v>Nov-12</v>
      </c>
      <c r="V488" s="4" t="str">
        <f t="shared" si="98"/>
        <v>2012</v>
      </c>
      <c r="W488" s="12" t="s">
        <v>25</v>
      </c>
      <c r="X488" s="12" t="s">
        <v>65</v>
      </c>
      <c r="Y488" s="12" t="s">
        <v>64</v>
      </c>
      <c r="Z488" s="12" t="s">
        <v>79</v>
      </c>
      <c r="AA488" s="12" t="s">
        <v>78</v>
      </c>
      <c r="AB488" s="12" t="s">
        <v>77</v>
      </c>
      <c r="AC488" s="12"/>
      <c r="AD488" s="68" t="s">
        <v>479</v>
      </c>
      <c r="AE488" s="68" t="s">
        <v>397</v>
      </c>
      <c r="AF488" s="68" t="s">
        <v>42</v>
      </c>
      <c r="AG488" s="68">
        <v>443</v>
      </c>
      <c r="AH488" s="68">
        <v>4107294</v>
      </c>
      <c r="AI488" s="68" t="s">
        <v>211</v>
      </c>
      <c r="AJ488" s="68">
        <f t="shared" si="99"/>
        <v>1</v>
      </c>
      <c r="AK488" s="100">
        <f t="shared" si="100"/>
        <v>0.86203703703703705</v>
      </c>
      <c r="AL488" s="101" t="e">
        <f>VLOOKUP(AG488,#REF!,2,FALSE)</f>
        <v>#REF!</v>
      </c>
      <c r="AM488" s="101" t="e">
        <f>VLOOKUP(AG488,#REF!,3,FALSE)</f>
        <v>#REF!</v>
      </c>
      <c r="AN488" s="100" t="e">
        <f t="shared" ca="1" si="107"/>
        <v>#REF!</v>
      </c>
      <c r="AO488" s="100" t="e">
        <f t="shared" ca="1" si="108"/>
        <v>#REF!</v>
      </c>
      <c r="AP488" s="68" t="e">
        <f t="shared" ca="1" si="106"/>
        <v>#REF!</v>
      </c>
      <c r="AQ488" s="36" t="e">
        <f>VLOOKUP(U488,#REF!,3,FALSE)</f>
        <v>#REF!</v>
      </c>
      <c r="AR488" s="68" t="e">
        <f t="shared" ca="1" si="101"/>
        <v>#REF!</v>
      </c>
      <c r="AS488" s="6" t="e">
        <f>VLOOKUP(V488,#REF!,3)</f>
        <v>#REF!</v>
      </c>
      <c r="AT488" s="6" t="e">
        <f>VLOOKUP(U488,#REF!,2)</f>
        <v>#REF!</v>
      </c>
      <c r="AU488" s="6" t="e">
        <f>VLOOKUP(V488,#REF!,2)</f>
        <v>#REF!</v>
      </c>
      <c r="AV488" s="6" t="e">
        <f t="shared" si="102"/>
        <v>#REF!</v>
      </c>
      <c r="AW488" s="6" t="e">
        <f t="shared" si="103"/>
        <v>#REF!</v>
      </c>
      <c r="AX488" s="6" t="e">
        <f>VLOOKUP(U488,#REF!,4)</f>
        <v>#REF!</v>
      </c>
      <c r="AY488" s="6" t="e">
        <f>VLOOKUP(V488,#REF!,4)</f>
        <v>#REF!</v>
      </c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</row>
    <row r="489" spans="1:155" s="6" customFormat="1">
      <c r="A489" s="53" t="s">
        <v>19</v>
      </c>
      <c r="B489" s="14" t="s">
        <v>539</v>
      </c>
      <c r="C489" s="97">
        <v>1</v>
      </c>
      <c r="D489" s="97" t="s">
        <v>535</v>
      </c>
      <c r="E489" s="57"/>
      <c r="F489" s="57"/>
      <c r="G489" s="57"/>
      <c r="H489" s="57"/>
      <c r="I489" s="57"/>
      <c r="J489" s="57"/>
      <c r="K489" s="57"/>
      <c r="L489" s="57"/>
      <c r="M489" s="57" t="str">
        <f t="shared" si="95"/>
        <v/>
      </c>
      <c r="N489" s="71">
        <v>101</v>
      </c>
      <c r="O489" s="46" t="s">
        <v>47</v>
      </c>
      <c r="P489" s="57">
        <v>3978.24</v>
      </c>
      <c r="Q489" s="57">
        <v>35.142280999999997</v>
      </c>
      <c r="R489" s="57">
        <v>-122.95021699999999</v>
      </c>
      <c r="S489" s="66">
        <v>41229.798564814817</v>
      </c>
      <c r="T489" s="67">
        <f t="shared" si="96"/>
        <v>41229.798564814817</v>
      </c>
      <c r="U489" s="6" t="str">
        <f t="shared" si="97"/>
        <v>Nov-12</v>
      </c>
      <c r="V489" s="6" t="str">
        <f t="shared" si="98"/>
        <v>2012</v>
      </c>
      <c r="W489" s="10" t="s">
        <v>25</v>
      </c>
      <c r="X489" s="10" t="s">
        <v>27</v>
      </c>
      <c r="Y489" s="10" t="s">
        <v>22</v>
      </c>
      <c r="Z489" s="10" t="s">
        <v>44</v>
      </c>
      <c r="AA489" s="10" t="s">
        <v>48</v>
      </c>
      <c r="AB489" s="10" t="s">
        <v>49</v>
      </c>
      <c r="AC489" s="46" t="s">
        <v>47</v>
      </c>
      <c r="AD489" s="57" t="s">
        <v>477</v>
      </c>
      <c r="AE489" s="57" t="s">
        <v>397</v>
      </c>
      <c r="AF489" s="57" t="s">
        <v>42</v>
      </c>
      <c r="AG489" s="57">
        <v>443</v>
      </c>
      <c r="AH489" s="57">
        <v>4128105</v>
      </c>
      <c r="AI489" s="57" t="s">
        <v>211</v>
      </c>
      <c r="AJ489" s="57">
        <f t="shared" si="99"/>
        <v>0</v>
      </c>
      <c r="AK489" s="89">
        <f t="shared" si="100"/>
        <v>0.86206018518518512</v>
      </c>
      <c r="AL489" s="90" t="e">
        <f>VLOOKUP(AG489,#REF!,2,FALSE)</f>
        <v>#REF!</v>
      </c>
      <c r="AM489" s="90" t="e">
        <f>VLOOKUP(AG489,#REF!,3,FALSE)</f>
        <v>#REF!</v>
      </c>
      <c r="AN489" s="89" t="e">
        <f t="shared" ca="1" si="107"/>
        <v>#REF!</v>
      </c>
      <c r="AO489" s="89" t="e">
        <f t="shared" ca="1" si="108"/>
        <v>#REF!</v>
      </c>
      <c r="AP489" s="57" t="e">
        <f t="shared" ref="AP489:AP518" ca="1" si="109">IF(AND(AK489&gt;=AN489,AK489&lt;=AO489),VLOOKUP(AK489,INDIRECT("BibliTrans!$AH$"&amp;AL489&amp;":$AJ$"&amp;AM489),3,TRUE),#N/A)</f>
        <v>#REF!</v>
      </c>
      <c r="AQ489" s="32" t="e">
        <f>VLOOKUP(U489,#REF!,3,FALSE)</f>
        <v>#REF!</v>
      </c>
      <c r="AR489" s="57" t="e">
        <f t="shared" ca="1" si="101"/>
        <v>#REF!</v>
      </c>
      <c r="AS489" s="6" t="e">
        <f>VLOOKUP(V489,#REF!,3)</f>
        <v>#REF!</v>
      </c>
      <c r="AT489" s="6" t="e">
        <f>VLOOKUP(U489,#REF!,2)</f>
        <v>#REF!</v>
      </c>
      <c r="AU489" s="6" t="e">
        <f>VLOOKUP(V489,#REF!,2)</f>
        <v>#REF!</v>
      </c>
      <c r="AV489" s="6" t="str">
        <f t="shared" si="102"/>
        <v/>
      </c>
      <c r="AW489" s="6" t="str">
        <f t="shared" si="103"/>
        <v/>
      </c>
      <c r="AX489" s="6" t="e">
        <f>VLOOKUP(U489,#REF!,4)</f>
        <v>#REF!</v>
      </c>
      <c r="AY489" s="6" t="e">
        <f>VLOOKUP(V489,#REF!,4)</f>
        <v>#REF!</v>
      </c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</row>
    <row r="490" spans="1:155" s="6" customFormat="1">
      <c r="A490" s="53" t="s">
        <v>150</v>
      </c>
      <c r="B490" s="14" t="s">
        <v>539</v>
      </c>
      <c r="C490" s="97">
        <v>5</v>
      </c>
      <c r="D490" s="97" t="s">
        <v>535</v>
      </c>
      <c r="E490" s="57"/>
      <c r="F490" s="57"/>
      <c r="G490" s="57"/>
      <c r="H490" s="57"/>
      <c r="I490" s="57"/>
      <c r="J490" s="57"/>
      <c r="K490" s="57"/>
      <c r="L490" s="57"/>
      <c r="M490" s="57" t="str">
        <f t="shared" si="95"/>
        <v/>
      </c>
      <c r="N490" s="71">
        <v>101</v>
      </c>
      <c r="O490" s="46" t="s">
        <v>73</v>
      </c>
      <c r="P490" s="57">
        <v>3978.24</v>
      </c>
      <c r="Q490" s="57">
        <v>35.142280999999997</v>
      </c>
      <c r="R490" s="57">
        <v>-122.95021699999999</v>
      </c>
      <c r="S490" s="66">
        <v>41229.798564814817</v>
      </c>
      <c r="T490" s="67">
        <f t="shared" si="96"/>
        <v>41229.798564814817</v>
      </c>
      <c r="U490" s="6" t="str">
        <f t="shared" si="97"/>
        <v>Nov-12</v>
      </c>
      <c r="V490" s="6" t="str">
        <f t="shared" si="98"/>
        <v>2012</v>
      </c>
      <c r="W490" s="10" t="s">
        <v>25</v>
      </c>
      <c r="X490" s="10" t="s">
        <v>27</v>
      </c>
      <c r="Y490" s="10" t="s">
        <v>74</v>
      </c>
      <c r="Z490" s="10" t="s">
        <v>76</v>
      </c>
      <c r="AA490" s="10" t="s">
        <v>75</v>
      </c>
      <c r="AB490" s="10"/>
      <c r="AC490" s="10" t="s">
        <v>73</v>
      </c>
      <c r="AD490" s="57" t="s">
        <v>477</v>
      </c>
      <c r="AE490" s="57" t="s">
        <v>397</v>
      </c>
      <c r="AF490" s="57" t="s">
        <v>42</v>
      </c>
      <c r="AG490" s="57">
        <v>443</v>
      </c>
      <c r="AH490" s="57">
        <v>3954366</v>
      </c>
      <c r="AI490" s="57" t="s">
        <v>211</v>
      </c>
      <c r="AJ490" s="57">
        <f t="shared" si="99"/>
        <v>0</v>
      </c>
      <c r="AK490" s="89">
        <f t="shared" si="100"/>
        <v>0.86206018518518512</v>
      </c>
      <c r="AL490" s="90" t="e">
        <f>VLOOKUP(AG490,#REF!,2,FALSE)</f>
        <v>#REF!</v>
      </c>
      <c r="AM490" s="90" t="e">
        <f>VLOOKUP(AG490,#REF!,3,FALSE)</f>
        <v>#REF!</v>
      </c>
      <c r="AN490" s="89" t="e">
        <f t="shared" ca="1" si="107"/>
        <v>#REF!</v>
      </c>
      <c r="AO490" s="89" t="e">
        <f t="shared" ca="1" si="108"/>
        <v>#REF!</v>
      </c>
      <c r="AP490" s="57" t="e">
        <f t="shared" ca="1" si="109"/>
        <v>#REF!</v>
      </c>
      <c r="AQ490" s="32" t="e">
        <f>VLOOKUP(U490,#REF!,3,FALSE)</f>
        <v>#REF!</v>
      </c>
      <c r="AR490" s="57" t="e">
        <f t="shared" ca="1" si="101"/>
        <v>#REF!</v>
      </c>
      <c r="AS490" s="6" t="e">
        <f>VLOOKUP(V490,#REF!,3)</f>
        <v>#REF!</v>
      </c>
      <c r="AT490" s="6" t="e">
        <f>VLOOKUP(U490,#REF!,2)</f>
        <v>#REF!</v>
      </c>
      <c r="AU490" s="6" t="e">
        <f>VLOOKUP(V490,#REF!,2)</f>
        <v>#REF!</v>
      </c>
      <c r="AV490" s="6" t="str">
        <f t="shared" si="102"/>
        <v/>
      </c>
      <c r="AW490" s="6" t="str">
        <f t="shared" si="103"/>
        <v/>
      </c>
      <c r="AX490" s="6" t="e">
        <f>VLOOKUP(U490,#REF!,4)</f>
        <v>#REF!</v>
      </c>
      <c r="AY490" s="6" t="e">
        <f>VLOOKUP(V490,#REF!,4)</f>
        <v>#REF!</v>
      </c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</row>
    <row r="491" spans="1:155" s="6" customFormat="1">
      <c r="A491" s="54" t="s">
        <v>478</v>
      </c>
      <c r="B491" s="98"/>
      <c r="C491" s="99">
        <v>1</v>
      </c>
      <c r="D491" s="99"/>
      <c r="E491" s="68" t="s">
        <v>534</v>
      </c>
      <c r="F491" s="68" t="s">
        <v>531</v>
      </c>
      <c r="G491" s="68" t="s">
        <v>534</v>
      </c>
      <c r="H491" s="68">
        <v>0</v>
      </c>
      <c r="I491" s="68" t="s">
        <v>532</v>
      </c>
      <c r="J491" s="68" t="s">
        <v>531</v>
      </c>
      <c r="K491" s="68">
        <v>86</v>
      </c>
      <c r="L491" s="68">
        <v>0.19696717630162627</v>
      </c>
      <c r="M491" s="68">
        <f t="shared" si="95"/>
        <v>0.53818329835847756</v>
      </c>
      <c r="N491" s="68">
        <v>101</v>
      </c>
      <c r="O491" s="47" t="s">
        <v>77</v>
      </c>
      <c r="P491" s="68">
        <v>3978.24</v>
      </c>
      <c r="Q491" s="68">
        <v>35.142280999999997</v>
      </c>
      <c r="R491" s="68">
        <v>-122.95021699999999</v>
      </c>
      <c r="S491" s="69">
        <v>41229.798564814817</v>
      </c>
      <c r="T491" s="70">
        <f t="shared" si="96"/>
        <v>41229.798564814817</v>
      </c>
      <c r="U491" s="4" t="str">
        <f t="shared" si="97"/>
        <v>Nov-12</v>
      </c>
      <c r="V491" s="4" t="str">
        <f t="shared" si="98"/>
        <v>2012</v>
      </c>
      <c r="W491" s="12" t="s">
        <v>25</v>
      </c>
      <c r="X491" s="12" t="s">
        <v>65</v>
      </c>
      <c r="Y491" s="12" t="s">
        <v>64</v>
      </c>
      <c r="Z491" s="12" t="s">
        <v>79</v>
      </c>
      <c r="AA491" s="12" t="s">
        <v>78</v>
      </c>
      <c r="AB491" s="12" t="s">
        <v>77</v>
      </c>
      <c r="AC491" s="12"/>
      <c r="AD491" s="68" t="s">
        <v>477</v>
      </c>
      <c r="AE491" s="68" t="s">
        <v>397</v>
      </c>
      <c r="AF491" s="68" t="s">
        <v>42</v>
      </c>
      <c r="AG491" s="68">
        <v>443</v>
      </c>
      <c r="AH491" s="68">
        <v>4107295</v>
      </c>
      <c r="AI491" s="68" t="s">
        <v>211</v>
      </c>
      <c r="AJ491" s="68">
        <f t="shared" si="99"/>
        <v>1</v>
      </c>
      <c r="AK491" s="100">
        <f t="shared" si="100"/>
        <v>0.86206018518518512</v>
      </c>
      <c r="AL491" s="101" t="e">
        <f>VLOOKUP(AG491,#REF!,2,FALSE)</f>
        <v>#REF!</v>
      </c>
      <c r="AM491" s="101" t="e">
        <f>VLOOKUP(AG491,#REF!,3,FALSE)</f>
        <v>#REF!</v>
      </c>
      <c r="AN491" s="100" t="e">
        <f t="shared" ca="1" si="107"/>
        <v>#REF!</v>
      </c>
      <c r="AO491" s="100" t="e">
        <f t="shared" ca="1" si="108"/>
        <v>#REF!</v>
      </c>
      <c r="AP491" s="68" t="e">
        <f t="shared" ca="1" si="109"/>
        <v>#REF!</v>
      </c>
      <c r="AQ491" s="36" t="e">
        <f>VLOOKUP(U491,#REF!,3,FALSE)</f>
        <v>#REF!</v>
      </c>
      <c r="AR491" s="68" t="e">
        <f t="shared" ca="1" si="101"/>
        <v>#REF!</v>
      </c>
      <c r="AS491" s="6" t="e">
        <f>VLOOKUP(V491,#REF!,3)</f>
        <v>#REF!</v>
      </c>
      <c r="AT491" s="6" t="e">
        <f>VLOOKUP(U491,#REF!,2)</f>
        <v>#REF!</v>
      </c>
      <c r="AU491" s="6" t="e">
        <f>VLOOKUP(V491,#REF!,2)</f>
        <v>#REF!</v>
      </c>
      <c r="AV491" s="6" t="e">
        <f t="shared" si="102"/>
        <v>#REF!</v>
      </c>
      <c r="AW491" s="6" t="e">
        <f t="shared" si="103"/>
        <v>#REF!</v>
      </c>
      <c r="AX491" s="6" t="e">
        <f>VLOOKUP(U491,#REF!,4)</f>
        <v>#REF!</v>
      </c>
      <c r="AY491" s="6" t="e">
        <f>VLOOKUP(V491,#REF!,4)</f>
        <v>#REF!</v>
      </c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</row>
    <row r="492" spans="1:155" s="6" customFormat="1">
      <c r="A492" s="53" t="s">
        <v>19</v>
      </c>
      <c r="B492" s="14" t="s">
        <v>539</v>
      </c>
      <c r="C492" s="97">
        <v>1</v>
      </c>
      <c r="D492" s="97" t="s">
        <v>535</v>
      </c>
      <c r="E492" s="57"/>
      <c r="F492" s="57"/>
      <c r="G492" s="57"/>
      <c r="H492" s="57"/>
      <c r="I492" s="57"/>
      <c r="J492" s="57"/>
      <c r="K492" s="57"/>
      <c r="L492" s="57"/>
      <c r="M492" s="57" t="str">
        <f t="shared" si="95"/>
        <v/>
      </c>
      <c r="N492" s="71">
        <v>101</v>
      </c>
      <c r="O492" s="46" t="s">
        <v>47</v>
      </c>
      <c r="P492" s="57">
        <v>3978.24</v>
      </c>
      <c r="Q492" s="57">
        <v>35.142280999999997</v>
      </c>
      <c r="R492" s="57">
        <v>-122.95021699999999</v>
      </c>
      <c r="S492" s="66">
        <v>41229.798564814817</v>
      </c>
      <c r="T492" s="67">
        <f t="shared" si="96"/>
        <v>41229.798564814817</v>
      </c>
      <c r="U492" s="6" t="str">
        <f t="shared" si="97"/>
        <v>Nov-12</v>
      </c>
      <c r="V492" s="6" t="str">
        <f t="shared" si="98"/>
        <v>2012</v>
      </c>
      <c r="W492" s="10" t="s">
        <v>25</v>
      </c>
      <c r="X492" s="10" t="s">
        <v>27</v>
      </c>
      <c r="Y492" s="10" t="s">
        <v>22</v>
      </c>
      <c r="Z492" s="10" t="s">
        <v>44</v>
      </c>
      <c r="AA492" s="10" t="s">
        <v>48</v>
      </c>
      <c r="AB492" s="10" t="s">
        <v>49</v>
      </c>
      <c r="AC492" s="46" t="s">
        <v>47</v>
      </c>
      <c r="AD492" s="57" t="s">
        <v>475</v>
      </c>
      <c r="AE492" s="57" t="s">
        <v>397</v>
      </c>
      <c r="AF492" s="57" t="s">
        <v>42</v>
      </c>
      <c r="AG492" s="57">
        <v>443</v>
      </c>
      <c r="AH492" s="57">
        <v>4128106</v>
      </c>
      <c r="AI492" s="57" t="s">
        <v>211</v>
      </c>
      <c r="AJ492" s="57">
        <f t="shared" si="99"/>
        <v>0</v>
      </c>
      <c r="AK492" s="89">
        <f t="shared" si="100"/>
        <v>0.86207175925925927</v>
      </c>
      <c r="AL492" s="90" t="e">
        <f>VLOOKUP(AG492,#REF!,2,FALSE)</f>
        <v>#REF!</v>
      </c>
      <c r="AM492" s="90" t="e">
        <f>VLOOKUP(AG492,#REF!,3,FALSE)</f>
        <v>#REF!</v>
      </c>
      <c r="AN492" s="89" t="e">
        <f t="shared" ca="1" si="107"/>
        <v>#REF!</v>
      </c>
      <c r="AO492" s="89" t="e">
        <f t="shared" ca="1" si="108"/>
        <v>#REF!</v>
      </c>
      <c r="AP492" s="57" t="e">
        <f t="shared" ca="1" si="109"/>
        <v>#REF!</v>
      </c>
      <c r="AQ492" s="32" t="e">
        <f>VLOOKUP(U492,#REF!,3,FALSE)</f>
        <v>#REF!</v>
      </c>
      <c r="AR492" s="57" t="e">
        <f t="shared" ca="1" si="101"/>
        <v>#REF!</v>
      </c>
      <c r="AS492" s="6" t="e">
        <f>VLOOKUP(V492,#REF!,3)</f>
        <v>#REF!</v>
      </c>
      <c r="AT492" s="6" t="e">
        <f>VLOOKUP(U492,#REF!,2)</f>
        <v>#REF!</v>
      </c>
      <c r="AU492" s="6" t="e">
        <f>VLOOKUP(V492,#REF!,2)</f>
        <v>#REF!</v>
      </c>
      <c r="AV492" s="6" t="str">
        <f t="shared" si="102"/>
        <v/>
      </c>
      <c r="AW492" s="6" t="str">
        <f t="shared" si="103"/>
        <v/>
      </c>
      <c r="AX492" s="6" t="e">
        <f>VLOOKUP(U492,#REF!,4)</f>
        <v>#REF!</v>
      </c>
      <c r="AY492" s="6" t="e">
        <f>VLOOKUP(V492,#REF!,4)</f>
        <v>#REF!</v>
      </c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</row>
    <row r="493" spans="1:155" s="6" customFormat="1">
      <c r="A493" s="54" t="s">
        <v>476</v>
      </c>
      <c r="B493" s="98"/>
      <c r="C493" s="99">
        <v>1</v>
      </c>
      <c r="D493" s="99"/>
      <c r="E493" s="68" t="s">
        <v>534</v>
      </c>
      <c r="F493" s="68" t="s">
        <v>531</v>
      </c>
      <c r="G493" s="68" t="s">
        <v>534</v>
      </c>
      <c r="H493" s="68">
        <v>0</v>
      </c>
      <c r="I493" s="68" t="s">
        <v>532</v>
      </c>
      <c r="J493" s="68" t="s">
        <v>531</v>
      </c>
      <c r="K493" s="68">
        <v>86</v>
      </c>
      <c r="L493" s="68">
        <v>5.4216212980987687E-2</v>
      </c>
      <c r="M493" s="68">
        <f t="shared" si="95"/>
        <v>0.53818329835847756</v>
      </c>
      <c r="N493" s="68">
        <v>101</v>
      </c>
      <c r="O493" s="47" t="s">
        <v>77</v>
      </c>
      <c r="P493" s="68">
        <v>3978.24</v>
      </c>
      <c r="Q493" s="68">
        <v>35.142280999999997</v>
      </c>
      <c r="R493" s="68">
        <v>-122.95021699999999</v>
      </c>
      <c r="S493" s="69">
        <v>41229.798564814817</v>
      </c>
      <c r="T493" s="70">
        <f t="shared" si="96"/>
        <v>41229.798564814817</v>
      </c>
      <c r="U493" s="4" t="str">
        <f t="shared" si="97"/>
        <v>Nov-12</v>
      </c>
      <c r="V493" s="4" t="str">
        <f t="shared" si="98"/>
        <v>2012</v>
      </c>
      <c r="W493" s="12" t="s">
        <v>25</v>
      </c>
      <c r="X493" s="12" t="s">
        <v>65</v>
      </c>
      <c r="Y493" s="12" t="s">
        <v>64</v>
      </c>
      <c r="Z493" s="12" t="s">
        <v>79</v>
      </c>
      <c r="AA493" s="12" t="s">
        <v>78</v>
      </c>
      <c r="AB493" s="12" t="s">
        <v>77</v>
      </c>
      <c r="AC493" s="12"/>
      <c r="AD493" s="68" t="s">
        <v>475</v>
      </c>
      <c r="AE493" s="68" t="s">
        <v>397</v>
      </c>
      <c r="AF493" s="68" t="s">
        <v>42</v>
      </c>
      <c r="AG493" s="68">
        <v>443</v>
      </c>
      <c r="AH493" s="68">
        <v>4107297</v>
      </c>
      <c r="AI493" s="68" t="s">
        <v>211</v>
      </c>
      <c r="AJ493" s="68">
        <f t="shared" si="99"/>
        <v>1</v>
      </c>
      <c r="AK493" s="100">
        <f t="shared" si="100"/>
        <v>0.86207175925925927</v>
      </c>
      <c r="AL493" s="101" t="e">
        <f>VLOOKUP(AG493,#REF!,2,FALSE)</f>
        <v>#REF!</v>
      </c>
      <c r="AM493" s="101" t="e">
        <f>VLOOKUP(AG493,#REF!,3,FALSE)</f>
        <v>#REF!</v>
      </c>
      <c r="AN493" s="100" t="e">
        <f t="shared" ca="1" si="107"/>
        <v>#REF!</v>
      </c>
      <c r="AO493" s="100" t="e">
        <f t="shared" ca="1" si="108"/>
        <v>#REF!</v>
      </c>
      <c r="AP493" s="68" t="e">
        <f t="shared" ca="1" si="109"/>
        <v>#REF!</v>
      </c>
      <c r="AQ493" s="36" t="e">
        <f>VLOOKUP(U493,#REF!,3,FALSE)</f>
        <v>#REF!</v>
      </c>
      <c r="AR493" s="68" t="e">
        <f t="shared" ca="1" si="101"/>
        <v>#REF!</v>
      </c>
      <c r="AS493" s="6" t="e">
        <f>VLOOKUP(V493,#REF!,3)</f>
        <v>#REF!</v>
      </c>
      <c r="AT493" s="6" t="e">
        <f>VLOOKUP(U493,#REF!,2)</f>
        <v>#REF!</v>
      </c>
      <c r="AU493" s="6" t="e">
        <f>VLOOKUP(V493,#REF!,2)</f>
        <v>#REF!</v>
      </c>
      <c r="AV493" s="6" t="e">
        <f t="shared" si="102"/>
        <v>#REF!</v>
      </c>
      <c r="AW493" s="6" t="e">
        <f t="shared" si="103"/>
        <v>#REF!</v>
      </c>
      <c r="AX493" s="6" t="e">
        <f>VLOOKUP(U493,#REF!,4)</f>
        <v>#REF!</v>
      </c>
      <c r="AY493" s="6" t="e">
        <f>VLOOKUP(V493,#REF!,4)</f>
        <v>#REF!</v>
      </c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</row>
    <row r="494" spans="1:155" s="6" customFormat="1">
      <c r="A494" s="40" t="s">
        <v>19</v>
      </c>
      <c r="B494" s="31" t="s">
        <v>539</v>
      </c>
      <c r="C494" s="32">
        <v>1</v>
      </c>
      <c r="D494" s="32" t="s">
        <v>535</v>
      </c>
      <c r="E494" s="32"/>
      <c r="F494" s="32"/>
      <c r="G494" s="32"/>
      <c r="H494" s="32"/>
      <c r="I494" s="32"/>
      <c r="J494" s="32"/>
      <c r="K494" s="32"/>
      <c r="L494" s="32"/>
      <c r="M494" s="57" t="str">
        <f t="shared" si="95"/>
        <v/>
      </c>
      <c r="N494" s="32">
        <v>172</v>
      </c>
      <c r="O494" s="59" t="s">
        <v>47</v>
      </c>
      <c r="P494" s="32">
        <v>3978.24</v>
      </c>
      <c r="Q494" s="32">
        <v>35.142741000000001</v>
      </c>
      <c r="R494" s="32">
        <v>-122.95021699999999</v>
      </c>
      <c r="S494" s="38">
        <v>41229.801319444443</v>
      </c>
      <c r="T494" s="74">
        <f t="shared" si="96"/>
        <v>41229.801319444443</v>
      </c>
      <c r="U494" s="6" t="str">
        <f t="shared" si="97"/>
        <v>Nov-12</v>
      </c>
      <c r="V494" s="6" t="str">
        <f t="shared" si="98"/>
        <v>2012</v>
      </c>
      <c r="W494" s="59" t="s">
        <v>25</v>
      </c>
      <c r="X494" s="59" t="s">
        <v>27</v>
      </c>
      <c r="Y494" s="59" t="s">
        <v>22</v>
      </c>
      <c r="Z494" s="59" t="s">
        <v>44</v>
      </c>
      <c r="AA494" s="59" t="s">
        <v>48</v>
      </c>
      <c r="AB494" s="59" t="s">
        <v>49</v>
      </c>
      <c r="AC494" s="46" t="s">
        <v>47</v>
      </c>
      <c r="AD494" s="32" t="s">
        <v>398</v>
      </c>
      <c r="AE494" s="32" t="s">
        <v>397</v>
      </c>
      <c r="AF494" s="32" t="s">
        <v>42</v>
      </c>
      <c r="AG494" s="32">
        <v>443</v>
      </c>
      <c r="AH494" s="32">
        <v>3954560</v>
      </c>
      <c r="AI494" s="32" t="s">
        <v>211</v>
      </c>
      <c r="AJ494" s="57">
        <f t="shared" si="99"/>
        <v>0</v>
      </c>
      <c r="AK494" s="89">
        <f t="shared" si="100"/>
        <v>0.86429398148148151</v>
      </c>
      <c r="AL494" s="90" t="e">
        <f>VLOOKUP(AG494,#REF!,2,FALSE)</f>
        <v>#REF!</v>
      </c>
      <c r="AM494" s="90" t="e">
        <f>VLOOKUP(AG494,#REF!,3,FALSE)</f>
        <v>#REF!</v>
      </c>
      <c r="AN494" s="89" t="e">
        <f t="shared" ca="1" si="107"/>
        <v>#REF!</v>
      </c>
      <c r="AO494" s="89" t="e">
        <f t="shared" ca="1" si="108"/>
        <v>#REF!</v>
      </c>
      <c r="AP494" s="57" t="e">
        <f t="shared" ca="1" si="109"/>
        <v>#REF!</v>
      </c>
      <c r="AQ494" s="32" t="e">
        <f>VLOOKUP(U494,#REF!,3,FALSE)</f>
        <v>#REF!</v>
      </c>
      <c r="AR494" s="57" t="e">
        <f t="shared" ca="1" si="101"/>
        <v>#REF!</v>
      </c>
      <c r="AS494" s="6" t="e">
        <f>VLOOKUP(V494,#REF!,3)</f>
        <v>#REF!</v>
      </c>
      <c r="AT494" s="6" t="e">
        <f>VLOOKUP(U494,#REF!,2)</f>
        <v>#REF!</v>
      </c>
      <c r="AU494" s="6" t="e">
        <f>VLOOKUP(V494,#REF!,2)</f>
        <v>#REF!</v>
      </c>
      <c r="AV494" s="6" t="str">
        <f t="shared" si="102"/>
        <v/>
      </c>
      <c r="AW494" s="6" t="str">
        <f t="shared" si="103"/>
        <v/>
      </c>
      <c r="AX494" s="6" t="e">
        <f>VLOOKUP(U494,#REF!,4)</f>
        <v>#REF!</v>
      </c>
      <c r="AY494" s="6" t="e">
        <f>VLOOKUP(V494,#REF!,4)</f>
        <v>#REF!</v>
      </c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</row>
    <row r="495" spans="1:155" s="6" customFormat="1">
      <c r="A495" s="40" t="s">
        <v>162</v>
      </c>
      <c r="B495" s="31" t="s">
        <v>539</v>
      </c>
      <c r="C495" s="32">
        <v>3</v>
      </c>
      <c r="D495" s="32" t="s">
        <v>535</v>
      </c>
      <c r="E495" s="32"/>
      <c r="F495" s="32"/>
      <c r="G495" s="32"/>
      <c r="H495" s="32"/>
      <c r="I495" s="32"/>
      <c r="J495" s="32"/>
      <c r="K495" s="32"/>
      <c r="L495" s="32"/>
      <c r="M495" s="57" t="str">
        <f t="shared" si="95"/>
        <v/>
      </c>
      <c r="N495" s="32">
        <v>172</v>
      </c>
      <c r="O495" s="59" t="s">
        <v>55</v>
      </c>
      <c r="P495" s="32">
        <v>3978.24</v>
      </c>
      <c r="Q495" s="32">
        <v>35.142741000000001</v>
      </c>
      <c r="R495" s="32">
        <v>-122.95021699999999</v>
      </c>
      <c r="S495" s="38">
        <v>41229.801319444443</v>
      </c>
      <c r="T495" s="74">
        <f t="shared" si="96"/>
        <v>41229.801319444443</v>
      </c>
      <c r="U495" s="6" t="str">
        <f t="shared" si="97"/>
        <v>Nov-12</v>
      </c>
      <c r="V495" s="6" t="str">
        <f t="shared" si="98"/>
        <v>2012</v>
      </c>
      <c r="W495" s="59" t="s">
        <v>25</v>
      </c>
      <c r="X495" s="59" t="s">
        <v>32</v>
      </c>
      <c r="Y495" s="59" t="s">
        <v>56</v>
      </c>
      <c r="Z495" s="59"/>
      <c r="AA495" s="59"/>
      <c r="AB495" s="59"/>
      <c r="AC495" s="59"/>
      <c r="AD495" s="32" t="s">
        <v>398</v>
      </c>
      <c r="AE495" s="32" t="s">
        <v>397</v>
      </c>
      <c r="AF495" s="32" t="s">
        <v>42</v>
      </c>
      <c r="AG495" s="32">
        <v>443</v>
      </c>
      <c r="AH495" s="32">
        <v>3954558</v>
      </c>
      <c r="AI495" s="32" t="s">
        <v>211</v>
      </c>
      <c r="AJ495" s="57">
        <f t="shared" si="99"/>
        <v>0</v>
      </c>
      <c r="AK495" s="89">
        <f t="shared" si="100"/>
        <v>0.86429398148148151</v>
      </c>
      <c r="AL495" s="90" t="e">
        <f>VLOOKUP(AG495,#REF!,2,FALSE)</f>
        <v>#REF!</v>
      </c>
      <c r="AM495" s="90" t="e">
        <f>VLOOKUP(AG495,#REF!,3,FALSE)</f>
        <v>#REF!</v>
      </c>
      <c r="AN495" s="89" t="e">
        <f t="shared" ca="1" si="107"/>
        <v>#REF!</v>
      </c>
      <c r="AO495" s="89" t="e">
        <f t="shared" ca="1" si="108"/>
        <v>#REF!</v>
      </c>
      <c r="AP495" s="57" t="e">
        <f t="shared" ca="1" si="109"/>
        <v>#REF!</v>
      </c>
      <c r="AQ495" s="32" t="e">
        <f>VLOOKUP(U495,#REF!,3,FALSE)</f>
        <v>#REF!</v>
      </c>
      <c r="AR495" s="57" t="e">
        <f t="shared" ca="1" si="101"/>
        <v>#REF!</v>
      </c>
      <c r="AS495" s="6" t="e">
        <f>VLOOKUP(V495,#REF!,3)</f>
        <v>#REF!</v>
      </c>
      <c r="AT495" s="6" t="e">
        <f>VLOOKUP(U495,#REF!,2)</f>
        <v>#REF!</v>
      </c>
      <c r="AU495" s="6" t="e">
        <f>VLOOKUP(V495,#REF!,2)</f>
        <v>#REF!</v>
      </c>
      <c r="AV495" s="6" t="str">
        <f t="shared" si="102"/>
        <v/>
      </c>
      <c r="AW495" s="6" t="str">
        <f t="shared" si="103"/>
        <v/>
      </c>
      <c r="AX495" s="6" t="e">
        <f>VLOOKUP(U495,#REF!,4)</f>
        <v>#REF!</v>
      </c>
      <c r="AY495" s="6" t="e">
        <f>VLOOKUP(V495,#REF!,4)</f>
        <v>#REF!</v>
      </c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</row>
    <row r="496" spans="1:155" s="6" customFormat="1">
      <c r="A496" s="50" t="s">
        <v>112</v>
      </c>
      <c r="B496" s="43" t="s">
        <v>539</v>
      </c>
      <c r="C496" s="44">
        <v>2</v>
      </c>
      <c r="D496" s="44" t="s">
        <v>535</v>
      </c>
      <c r="E496" s="44"/>
      <c r="F496" s="44"/>
      <c r="G496" s="44"/>
      <c r="H496" s="44"/>
      <c r="I496" s="44"/>
      <c r="J496" s="44"/>
      <c r="K496" s="44"/>
      <c r="L496" s="44"/>
      <c r="M496" s="57" t="str">
        <f t="shared" si="95"/>
        <v/>
      </c>
      <c r="N496" s="44">
        <v>172</v>
      </c>
      <c r="O496" s="61" t="s">
        <v>97</v>
      </c>
      <c r="P496" s="44">
        <v>3978.24</v>
      </c>
      <c r="Q496" s="44">
        <v>35.142741000000001</v>
      </c>
      <c r="R496" s="44">
        <v>-122.95021699999999</v>
      </c>
      <c r="S496" s="79">
        <v>41229.801319444443</v>
      </c>
      <c r="T496" s="84">
        <f t="shared" si="96"/>
        <v>41229.801319444443</v>
      </c>
      <c r="U496" s="6" t="str">
        <f t="shared" si="97"/>
        <v>Nov-12</v>
      </c>
      <c r="V496" s="6" t="str">
        <f t="shared" si="98"/>
        <v>2012</v>
      </c>
      <c r="W496" s="61" t="s">
        <v>25</v>
      </c>
      <c r="X496" s="61" t="s">
        <v>28</v>
      </c>
      <c r="Y496" s="61"/>
      <c r="Z496" s="61"/>
      <c r="AA496" s="61"/>
      <c r="AB496" s="61"/>
      <c r="AC496" s="61"/>
      <c r="AD496" s="44" t="s">
        <v>398</v>
      </c>
      <c r="AE496" s="44" t="s">
        <v>397</v>
      </c>
      <c r="AF496" s="44" t="s">
        <v>42</v>
      </c>
      <c r="AG496" s="44">
        <v>443</v>
      </c>
      <c r="AH496" s="44">
        <v>4128107</v>
      </c>
      <c r="AI496" s="44" t="s">
        <v>211</v>
      </c>
      <c r="AJ496" s="57">
        <f t="shared" si="99"/>
        <v>0</v>
      </c>
      <c r="AK496" s="89">
        <f t="shared" si="100"/>
        <v>0.86429398148148151</v>
      </c>
      <c r="AL496" s="90" t="e">
        <f>VLOOKUP(AG496,#REF!,2,FALSE)</f>
        <v>#REF!</v>
      </c>
      <c r="AM496" s="90" t="e">
        <f>VLOOKUP(AG496,#REF!,3,FALSE)</f>
        <v>#REF!</v>
      </c>
      <c r="AN496" s="89" t="e">
        <f t="shared" ca="1" si="107"/>
        <v>#REF!</v>
      </c>
      <c r="AO496" s="89" t="e">
        <f t="shared" ca="1" si="108"/>
        <v>#REF!</v>
      </c>
      <c r="AP496" s="57" t="e">
        <f t="shared" ca="1" si="109"/>
        <v>#REF!</v>
      </c>
      <c r="AQ496" s="32" t="e">
        <f>VLOOKUP(U496,#REF!,3,FALSE)</f>
        <v>#REF!</v>
      </c>
      <c r="AR496" s="57" t="e">
        <f t="shared" ca="1" si="101"/>
        <v>#REF!</v>
      </c>
      <c r="AS496" s="6" t="e">
        <f>VLOOKUP(V496,#REF!,3)</f>
        <v>#REF!</v>
      </c>
      <c r="AT496" s="6" t="e">
        <f>VLOOKUP(U496,#REF!,2)</f>
        <v>#REF!</v>
      </c>
      <c r="AU496" s="6" t="e">
        <f>VLOOKUP(V496,#REF!,2)</f>
        <v>#REF!</v>
      </c>
      <c r="AV496" s="6" t="str">
        <f t="shared" si="102"/>
        <v/>
      </c>
      <c r="AW496" s="6" t="str">
        <f t="shared" si="103"/>
        <v/>
      </c>
      <c r="AX496" s="6" t="e">
        <f>VLOOKUP(U496,#REF!,4)</f>
        <v>#REF!</v>
      </c>
      <c r="AY496" s="6" t="e">
        <f>VLOOKUP(V496,#REF!,4)</f>
        <v>#REF!</v>
      </c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30"/>
      <c r="EW496" s="30"/>
      <c r="EX496" s="30"/>
      <c r="EY496" s="30"/>
    </row>
    <row r="497" spans="1:155" s="30" customFormat="1">
      <c r="A497" s="40" t="s">
        <v>117</v>
      </c>
      <c r="B497" s="31" t="s">
        <v>541</v>
      </c>
      <c r="C497" s="32">
        <v>1</v>
      </c>
      <c r="D497" s="107" t="s">
        <v>543</v>
      </c>
      <c r="E497" s="32"/>
      <c r="F497" s="32"/>
      <c r="G497" s="32"/>
      <c r="H497" s="32"/>
      <c r="I497" s="32"/>
      <c r="J497" s="32"/>
      <c r="K497" s="32"/>
      <c r="L497" s="32"/>
      <c r="M497" s="57" t="str">
        <f t="shared" si="95"/>
        <v/>
      </c>
      <c r="N497" s="32">
        <v>172</v>
      </c>
      <c r="O497" s="59" t="s">
        <v>73</v>
      </c>
      <c r="P497" s="32">
        <v>3978.24</v>
      </c>
      <c r="Q497" s="32">
        <v>35.142741000000001</v>
      </c>
      <c r="R497" s="32">
        <v>-122.95021699999999</v>
      </c>
      <c r="S497" s="38">
        <v>41229.801319444443</v>
      </c>
      <c r="T497" s="74">
        <f t="shared" si="96"/>
        <v>41229.801319444443</v>
      </c>
      <c r="U497" s="6" t="str">
        <f t="shared" si="97"/>
        <v>Nov-12</v>
      </c>
      <c r="V497" s="6" t="str">
        <f t="shared" si="98"/>
        <v>2012</v>
      </c>
      <c r="W497" s="59" t="s">
        <v>25</v>
      </c>
      <c r="X497" s="59" t="s">
        <v>27</v>
      </c>
      <c r="Y497" s="59" t="s">
        <v>74</v>
      </c>
      <c r="Z497" s="59" t="s">
        <v>76</v>
      </c>
      <c r="AA497" s="59" t="s">
        <v>75</v>
      </c>
      <c r="AB497" s="59"/>
      <c r="AC497" s="59" t="s">
        <v>73</v>
      </c>
      <c r="AD497" s="32" t="s">
        <v>398</v>
      </c>
      <c r="AE497" s="32" t="s">
        <v>397</v>
      </c>
      <c r="AF497" s="32" t="s">
        <v>42</v>
      </c>
      <c r="AG497" s="32">
        <v>443</v>
      </c>
      <c r="AH497" s="32">
        <v>3954560</v>
      </c>
      <c r="AI497" s="32" t="s">
        <v>211</v>
      </c>
      <c r="AJ497" s="57">
        <f t="shared" si="99"/>
        <v>0</v>
      </c>
      <c r="AK497" s="89">
        <f t="shared" si="100"/>
        <v>0.86429398148148151</v>
      </c>
      <c r="AL497" s="90" t="e">
        <f>VLOOKUP(AG497,#REF!,2,FALSE)</f>
        <v>#REF!</v>
      </c>
      <c r="AM497" s="90" t="e">
        <f>VLOOKUP(AG497,#REF!,3,FALSE)</f>
        <v>#REF!</v>
      </c>
      <c r="AN497" s="89" t="e">
        <f t="shared" ca="1" si="107"/>
        <v>#REF!</v>
      </c>
      <c r="AO497" s="89" t="e">
        <f t="shared" ca="1" si="108"/>
        <v>#REF!</v>
      </c>
      <c r="AP497" s="57" t="e">
        <f t="shared" ca="1" si="109"/>
        <v>#REF!</v>
      </c>
      <c r="AQ497" s="32" t="e">
        <f>VLOOKUP(U497,#REF!,3,FALSE)</f>
        <v>#REF!</v>
      </c>
      <c r="AR497" s="57" t="e">
        <f t="shared" ca="1" si="101"/>
        <v>#REF!</v>
      </c>
      <c r="AS497" s="6" t="e">
        <f>VLOOKUP(V497,#REF!,3)</f>
        <v>#REF!</v>
      </c>
      <c r="AT497" s="6" t="e">
        <f>VLOOKUP(U497,#REF!,2)</f>
        <v>#REF!</v>
      </c>
      <c r="AU497" s="6" t="e">
        <f>VLOOKUP(V497,#REF!,2)</f>
        <v>#REF!</v>
      </c>
      <c r="AV497" s="6" t="str">
        <f t="shared" si="102"/>
        <v/>
      </c>
      <c r="AW497" s="6" t="str">
        <f t="shared" si="103"/>
        <v/>
      </c>
      <c r="AX497" s="6" t="e">
        <f>VLOOKUP(U497,#REF!,4)</f>
        <v>#REF!</v>
      </c>
      <c r="AY497" s="6" t="e">
        <f>VLOOKUP(V497,#REF!,4)</f>
        <v>#REF!</v>
      </c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6"/>
      <c r="EW497" s="6"/>
      <c r="EX497" s="6"/>
      <c r="EY497" s="6"/>
    </row>
    <row r="498" spans="1:155" s="30" customFormat="1">
      <c r="A498" s="41" t="s">
        <v>399</v>
      </c>
      <c r="B498" s="35"/>
      <c r="C498" s="36">
        <v>1</v>
      </c>
      <c r="D498" s="36"/>
      <c r="E498" s="36" t="s">
        <v>534</v>
      </c>
      <c r="F498" s="36" t="s">
        <v>534</v>
      </c>
      <c r="G498" s="36" t="s">
        <v>534</v>
      </c>
      <c r="H498" s="36">
        <v>1</v>
      </c>
      <c r="I498" s="36" t="s">
        <v>535</v>
      </c>
      <c r="J498" s="36" t="s">
        <v>534</v>
      </c>
      <c r="K498" s="36">
        <v>0</v>
      </c>
      <c r="L498" s="68">
        <v>2.0237360938665776E-2</v>
      </c>
      <c r="M498" s="68">
        <f t="shared" si="95"/>
        <v>2.0237360938665776E-2</v>
      </c>
      <c r="N498" s="36">
        <v>172</v>
      </c>
      <c r="O498" s="60" t="s">
        <v>77</v>
      </c>
      <c r="P498" s="36">
        <v>3978.24</v>
      </c>
      <c r="Q498" s="36">
        <v>35.142741000000001</v>
      </c>
      <c r="R498" s="36">
        <v>-122.95021699999999</v>
      </c>
      <c r="S498" s="39">
        <v>41229.801319444443</v>
      </c>
      <c r="T498" s="75">
        <f t="shared" si="96"/>
        <v>41229.801319444443</v>
      </c>
      <c r="U498" s="4" t="str">
        <f t="shared" si="97"/>
        <v>Nov-12</v>
      </c>
      <c r="V498" s="4" t="str">
        <f t="shared" si="98"/>
        <v>2012</v>
      </c>
      <c r="W498" s="60" t="s">
        <v>25</v>
      </c>
      <c r="X498" s="60" t="s">
        <v>65</v>
      </c>
      <c r="Y498" s="60" t="s">
        <v>64</v>
      </c>
      <c r="Z498" s="60" t="s">
        <v>79</v>
      </c>
      <c r="AA498" s="60" t="s">
        <v>78</v>
      </c>
      <c r="AB498" s="60" t="s">
        <v>77</v>
      </c>
      <c r="AC498" s="60"/>
      <c r="AD498" s="36" t="s">
        <v>398</v>
      </c>
      <c r="AE498" s="36" t="s">
        <v>397</v>
      </c>
      <c r="AF498" s="36" t="s">
        <v>42</v>
      </c>
      <c r="AG498" s="36">
        <v>443</v>
      </c>
      <c r="AH498" s="36">
        <v>4120594</v>
      </c>
      <c r="AI498" s="36" t="s">
        <v>211</v>
      </c>
      <c r="AJ498" s="68">
        <f t="shared" si="99"/>
        <v>1</v>
      </c>
      <c r="AK498" s="100">
        <f t="shared" si="100"/>
        <v>0.86429398148148151</v>
      </c>
      <c r="AL498" s="101" t="e">
        <f>VLOOKUP(AG498,#REF!,2,FALSE)</f>
        <v>#REF!</v>
      </c>
      <c r="AM498" s="101" t="e">
        <f>VLOOKUP(AG498,#REF!,3,FALSE)</f>
        <v>#REF!</v>
      </c>
      <c r="AN498" s="100" t="e">
        <f t="shared" ca="1" si="107"/>
        <v>#REF!</v>
      </c>
      <c r="AO498" s="100" t="e">
        <f t="shared" ca="1" si="108"/>
        <v>#REF!</v>
      </c>
      <c r="AP498" s="68" t="e">
        <f t="shared" ca="1" si="109"/>
        <v>#REF!</v>
      </c>
      <c r="AQ498" s="36" t="e">
        <f>VLOOKUP(U498,#REF!,3,FALSE)</f>
        <v>#REF!</v>
      </c>
      <c r="AR498" s="68" t="e">
        <f t="shared" ca="1" si="101"/>
        <v>#REF!</v>
      </c>
      <c r="AS498" s="6" t="e">
        <f>VLOOKUP(V498,#REF!,3)</f>
        <v>#REF!</v>
      </c>
      <c r="AT498" s="6" t="e">
        <f>VLOOKUP(U498,#REF!,2)</f>
        <v>#REF!</v>
      </c>
      <c r="AU498" s="6" t="e">
        <f>VLOOKUP(V498,#REF!,2)</f>
        <v>#REF!</v>
      </c>
      <c r="AV498" s="6" t="e">
        <f t="shared" si="102"/>
        <v>#REF!</v>
      </c>
      <c r="AW498" s="6" t="e">
        <f t="shared" si="103"/>
        <v>#REF!</v>
      </c>
      <c r="AX498" s="6" t="e">
        <f>VLOOKUP(U498,#REF!,4)</f>
        <v>#REF!</v>
      </c>
      <c r="AY498" s="6" t="e">
        <f>VLOOKUP(V498,#REF!,4)</f>
        <v>#REF!</v>
      </c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</row>
    <row r="499" spans="1:155" s="30" customFormat="1">
      <c r="A499" s="53" t="s">
        <v>161</v>
      </c>
      <c r="B499" s="14" t="s">
        <v>539</v>
      </c>
      <c r="C499" s="97">
        <v>6</v>
      </c>
      <c r="D499" s="97" t="s">
        <v>535</v>
      </c>
      <c r="E499" s="57"/>
      <c r="F499" s="57"/>
      <c r="G499" s="57"/>
      <c r="H499" s="57"/>
      <c r="I499" s="57"/>
      <c r="J499" s="57"/>
      <c r="K499" s="57"/>
      <c r="L499" s="57"/>
      <c r="M499" s="57" t="str">
        <f t="shared" si="95"/>
        <v/>
      </c>
      <c r="N499" s="71">
        <v>104</v>
      </c>
      <c r="O499" s="46" t="s">
        <v>47</v>
      </c>
      <c r="P499" s="57">
        <v>3978.04</v>
      </c>
      <c r="Q499" s="57">
        <v>35.142744999999998</v>
      </c>
      <c r="R499" s="57">
        <v>-122.95029100000001</v>
      </c>
      <c r="S499" s="66">
        <v>41229.801608796297</v>
      </c>
      <c r="T499" s="67">
        <f t="shared" si="96"/>
        <v>41229.801608796297</v>
      </c>
      <c r="U499" s="6" t="str">
        <f t="shared" si="97"/>
        <v>Nov-12</v>
      </c>
      <c r="V499" s="6" t="str">
        <f t="shared" si="98"/>
        <v>2012</v>
      </c>
      <c r="W499" s="10" t="s">
        <v>25</v>
      </c>
      <c r="X499" s="10" t="s">
        <v>27</v>
      </c>
      <c r="Y499" s="10" t="s">
        <v>22</v>
      </c>
      <c r="Z499" s="10" t="s">
        <v>44</v>
      </c>
      <c r="AA499" s="10" t="s">
        <v>48</v>
      </c>
      <c r="AB499" s="10" t="s">
        <v>49</v>
      </c>
      <c r="AC499" s="46" t="s">
        <v>47</v>
      </c>
      <c r="AD499" s="57" t="s">
        <v>473</v>
      </c>
      <c r="AE499" s="57" t="s">
        <v>397</v>
      </c>
      <c r="AF499" s="57" t="s">
        <v>42</v>
      </c>
      <c r="AG499" s="57">
        <v>443</v>
      </c>
      <c r="AH499" s="57">
        <v>4128108</v>
      </c>
      <c r="AI499" s="57" t="s">
        <v>211</v>
      </c>
      <c r="AJ499" s="57">
        <f t="shared" si="99"/>
        <v>0</v>
      </c>
      <c r="AK499" s="89">
        <f t="shared" si="100"/>
        <v>0.86457175925925922</v>
      </c>
      <c r="AL499" s="90" t="e">
        <f>VLOOKUP(AG499,#REF!,2,FALSE)</f>
        <v>#REF!</v>
      </c>
      <c r="AM499" s="90" t="e">
        <f>VLOOKUP(AG499,#REF!,3,FALSE)</f>
        <v>#REF!</v>
      </c>
      <c r="AN499" s="89" t="e">
        <f t="shared" ca="1" si="107"/>
        <v>#REF!</v>
      </c>
      <c r="AO499" s="89" t="e">
        <f t="shared" ca="1" si="108"/>
        <v>#REF!</v>
      </c>
      <c r="AP499" s="57" t="e">
        <f t="shared" ca="1" si="109"/>
        <v>#REF!</v>
      </c>
      <c r="AQ499" s="32" t="e">
        <f>VLOOKUP(U499,#REF!,3,FALSE)</f>
        <v>#REF!</v>
      </c>
      <c r="AR499" s="57" t="e">
        <f t="shared" ca="1" si="101"/>
        <v>#REF!</v>
      </c>
      <c r="AS499" s="6" t="e">
        <f>VLOOKUP(V499,#REF!,3)</f>
        <v>#REF!</v>
      </c>
      <c r="AT499" s="6" t="e">
        <f>VLOOKUP(U499,#REF!,2)</f>
        <v>#REF!</v>
      </c>
      <c r="AU499" s="6" t="e">
        <f>VLOOKUP(V499,#REF!,2)</f>
        <v>#REF!</v>
      </c>
      <c r="AV499" s="6" t="str">
        <f t="shared" si="102"/>
        <v/>
      </c>
      <c r="AW499" s="6" t="str">
        <f t="shared" si="103"/>
        <v/>
      </c>
      <c r="AX499" s="6" t="e">
        <f>VLOOKUP(U499,#REF!,4)</f>
        <v>#REF!</v>
      </c>
      <c r="AY499" s="6" t="e">
        <f>VLOOKUP(V499,#REF!,4)</f>
        <v>#REF!</v>
      </c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</row>
    <row r="500" spans="1:155" s="6" customFormat="1">
      <c r="A500" s="53" t="s">
        <v>19</v>
      </c>
      <c r="B500" s="14" t="s">
        <v>539</v>
      </c>
      <c r="C500" s="97">
        <v>1</v>
      </c>
      <c r="D500" s="97" t="s">
        <v>535</v>
      </c>
      <c r="E500" s="57"/>
      <c r="F500" s="57"/>
      <c r="G500" s="57"/>
      <c r="H500" s="57"/>
      <c r="I500" s="57"/>
      <c r="J500" s="57"/>
      <c r="K500" s="57"/>
      <c r="L500" s="57"/>
      <c r="M500" s="57" t="str">
        <f t="shared" si="95"/>
        <v/>
      </c>
      <c r="N500" s="71">
        <v>104</v>
      </c>
      <c r="O500" s="46" t="s">
        <v>73</v>
      </c>
      <c r="P500" s="57">
        <v>3978.04</v>
      </c>
      <c r="Q500" s="57">
        <v>35.142744999999998</v>
      </c>
      <c r="R500" s="57">
        <v>-122.95029100000001</v>
      </c>
      <c r="S500" s="66">
        <v>41229.801608796297</v>
      </c>
      <c r="T500" s="67">
        <f t="shared" si="96"/>
        <v>41229.801608796297</v>
      </c>
      <c r="U500" s="6" t="str">
        <f t="shared" si="97"/>
        <v>Nov-12</v>
      </c>
      <c r="V500" s="6" t="str">
        <f t="shared" si="98"/>
        <v>2012</v>
      </c>
      <c r="W500" s="10" t="s">
        <v>25</v>
      </c>
      <c r="X500" s="10" t="s">
        <v>27</v>
      </c>
      <c r="Y500" s="10" t="s">
        <v>74</v>
      </c>
      <c r="Z500" s="10" t="s">
        <v>76</v>
      </c>
      <c r="AA500" s="10" t="s">
        <v>75</v>
      </c>
      <c r="AB500" s="10"/>
      <c r="AC500" s="10" t="s">
        <v>73</v>
      </c>
      <c r="AD500" s="57" t="s">
        <v>473</v>
      </c>
      <c r="AE500" s="57" t="s">
        <v>397</v>
      </c>
      <c r="AF500" s="57" t="s">
        <v>42</v>
      </c>
      <c r="AG500" s="57">
        <v>443</v>
      </c>
      <c r="AH500" s="57">
        <v>4128109</v>
      </c>
      <c r="AI500" s="57" t="s">
        <v>211</v>
      </c>
      <c r="AJ500" s="57">
        <f t="shared" si="99"/>
        <v>0</v>
      </c>
      <c r="AK500" s="89">
        <f t="shared" si="100"/>
        <v>0.86457175925925922</v>
      </c>
      <c r="AL500" s="90" t="e">
        <f>VLOOKUP(AG500,#REF!,2,FALSE)</f>
        <v>#REF!</v>
      </c>
      <c r="AM500" s="90" t="e">
        <f>VLOOKUP(AG500,#REF!,3,FALSE)</f>
        <v>#REF!</v>
      </c>
      <c r="AN500" s="89" t="e">
        <f t="shared" ca="1" si="107"/>
        <v>#REF!</v>
      </c>
      <c r="AO500" s="89" t="e">
        <f t="shared" ca="1" si="108"/>
        <v>#REF!</v>
      </c>
      <c r="AP500" s="57" t="e">
        <f t="shared" ca="1" si="109"/>
        <v>#REF!</v>
      </c>
      <c r="AQ500" s="32" t="e">
        <f>VLOOKUP(U500,#REF!,3,FALSE)</f>
        <v>#REF!</v>
      </c>
      <c r="AR500" s="57" t="e">
        <f t="shared" ca="1" si="101"/>
        <v>#REF!</v>
      </c>
      <c r="AS500" s="6" t="e">
        <f>VLOOKUP(V500,#REF!,3)</f>
        <v>#REF!</v>
      </c>
      <c r="AT500" s="6" t="e">
        <f>VLOOKUP(U500,#REF!,2)</f>
        <v>#REF!</v>
      </c>
      <c r="AU500" s="6" t="e">
        <f>VLOOKUP(V500,#REF!,2)</f>
        <v>#REF!</v>
      </c>
      <c r="AV500" s="6" t="str">
        <f t="shared" si="102"/>
        <v/>
      </c>
      <c r="AW500" s="6" t="str">
        <f t="shared" si="103"/>
        <v/>
      </c>
      <c r="AX500" s="6" t="e">
        <f>VLOOKUP(U500,#REF!,4)</f>
        <v>#REF!</v>
      </c>
      <c r="AY500" s="6" t="e">
        <f>VLOOKUP(V500,#REF!,4)</f>
        <v>#REF!</v>
      </c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</row>
    <row r="501" spans="1:155" s="6" customFormat="1">
      <c r="A501" s="54" t="s">
        <v>474</v>
      </c>
      <c r="B501" s="98"/>
      <c r="C501" s="99">
        <v>1</v>
      </c>
      <c r="D501" s="99"/>
      <c r="E501" s="68" t="s">
        <v>531</v>
      </c>
      <c r="F501" s="68" t="s">
        <v>534</v>
      </c>
      <c r="G501" s="68" t="s">
        <v>534</v>
      </c>
      <c r="H501" s="68">
        <v>0</v>
      </c>
      <c r="I501" s="68" t="s">
        <v>535</v>
      </c>
      <c r="J501" s="68" t="s">
        <v>534</v>
      </c>
      <c r="K501" s="68">
        <v>0</v>
      </c>
      <c r="L501" s="68">
        <v>8.0169832461794779E-2</v>
      </c>
      <c r="M501" s="68">
        <f t="shared" si="95"/>
        <v>8.0169832461794779E-2</v>
      </c>
      <c r="N501" s="68">
        <v>104</v>
      </c>
      <c r="O501" s="47" t="s">
        <v>77</v>
      </c>
      <c r="P501" s="68">
        <v>3978.04</v>
      </c>
      <c r="Q501" s="68">
        <v>35.142744999999998</v>
      </c>
      <c r="R501" s="68">
        <v>-122.95029100000001</v>
      </c>
      <c r="S501" s="69">
        <v>41229.801608796297</v>
      </c>
      <c r="T501" s="70">
        <f t="shared" si="96"/>
        <v>41229.801608796297</v>
      </c>
      <c r="U501" s="4" t="str">
        <f t="shared" si="97"/>
        <v>Nov-12</v>
      </c>
      <c r="V501" s="4" t="str">
        <f t="shared" si="98"/>
        <v>2012</v>
      </c>
      <c r="W501" s="12" t="s">
        <v>25</v>
      </c>
      <c r="X501" s="12" t="s">
        <v>65</v>
      </c>
      <c r="Y501" s="12" t="s">
        <v>64</v>
      </c>
      <c r="Z501" s="12" t="s">
        <v>79</v>
      </c>
      <c r="AA501" s="12" t="s">
        <v>78</v>
      </c>
      <c r="AB501" s="12" t="s">
        <v>77</v>
      </c>
      <c r="AC501" s="12"/>
      <c r="AD501" s="68" t="s">
        <v>473</v>
      </c>
      <c r="AE501" s="68" t="s">
        <v>397</v>
      </c>
      <c r="AF501" s="68" t="s">
        <v>42</v>
      </c>
      <c r="AG501" s="68">
        <v>443</v>
      </c>
      <c r="AH501" s="68">
        <v>4107316</v>
      </c>
      <c r="AI501" s="68" t="s">
        <v>211</v>
      </c>
      <c r="AJ501" s="68">
        <f t="shared" si="99"/>
        <v>1</v>
      </c>
      <c r="AK501" s="100">
        <f t="shared" si="100"/>
        <v>0.86457175925925922</v>
      </c>
      <c r="AL501" s="101" t="e">
        <f>VLOOKUP(AG501,#REF!,2,FALSE)</f>
        <v>#REF!</v>
      </c>
      <c r="AM501" s="101" t="e">
        <f>VLOOKUP(AG501,#REF!,3,FALSE)</f>
        <v>#REF!</v>
      </c>
      <c r="AN501" s="100" t="e">
        <f t="shared" ca="1" si="107"/>
        <v>#REF!</v>
      </c>
      <c r="AO501" s="100" t="e">
        <f t="shared" ca="1" si="108"/>
        <v>#REF!</v>
      </c>
      <c r="AP501" s="68" t="e">
        <f t="shared" ca="1" si="109"/>
        <v>#REF!</v>
      </c>
      <c r="AQ501" s="36" t="e">
        <f>VLOOKUP(U501,#REF!,3,FALSE)</f>
        <v>#REF!</v>
      </c>
      <c r="AR501" s="68" t="e">
        <f t="shared" ca="1" si="101"/>
        <v>#REF!</v>
      </c>
      <c r="AS501" s="6" t="e">
        <f>VLOOKUP(V501,#REF!,3)</f>
        <v>#REF!</v>
      </c>
      <c r="AT501" s="6" t="e">
        <f>VLOOKUP(U501,#REF!,2)</f>
        <v>#REF!</v>
      </c>
      <c r="AU501" s="6" t="e">
        <f>VLOOKUP(V501,#REF!,2)</f>
        <v>#REF!</v>
      </c>
      <c r="AV501" s="6" t="e">
        <f t="shared" si="102"/>
        <v>#REF!</v>
      </c>
      <c r="AW501" s="6" t="e">
        <f t="shared" si="103"/>
        <v>#REF!</v>
      </c>
      <c r="AX501" s="6" t="e">
        <f>VLOOKUP(U501,#REF!,4)</f>
        <v>#REF!</v>
      </c>
      <c r="AY501" s="6" t="e">
        <f>VLOOKUP(V501,#REF!,4)</f>
        <v>#REF!</v>
      </c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</row>
    <row r="502" spans="1:155" s="30" customFormat="1">
      <c r="A502" s="53" t="s">
        <v>117</v>
      </c>
      <c r="B502" s="14" t="s">
        <v>541</v>
      </c>
      <c r="C502" s="97">
        <v>1</v>
      </c>
      <c r="D502" s="107" t="s">
        <v>543</v>
      </c>
      <c r="E502" s="57"/>
      <c r="F502" s="57"/>
      <c r="G502" s="57"/>
      <c r="H502" s="57"/>
      <c r="I502" s="57"/>
      <c r="J502" s="57"/>
      <c r="K502" s="57"/>
      <c r="L502" s="57"/>
      <c r="M502" s="57" t="str">
        <f t="shared" si="95"/>
        <v/>
      </c>
      <c r="N502" s="71">
        <v>105</v>
      </c>
      <c r="O502" s="46" t="s">
        <v>115</v>
      </c>
      <c r="P502" s="57">
        <v>3978.04</v>
      </c>
      <c r="Q502" s="57">
        <v>35.142744999999998</v>
      </c>
      <c r="R502" s="57">
        <v>-122.95029100000001</v>
      </c>
      <c r="S502" s="66">
        <v>41229.801608796297</v>
      </c>
      <c r="T502" s="67">
        <f t="shared" si="96"/>
        <v>41229.801608796297</v>
      </c>
      <c r="U502" s="6" t="str">
        <f t="shared" si="97"/>
        <v>Nov-12</v>
      </c>
      <c r="V502" s="6" t="str">
        <f t="shared" si="98"/>
        <v>2012</v>
      </c>
      <c r="W502" s="10" t="s">
        <v>25</v>
      </c>
      <c r="X502" s="10" t="s">
        <v>32</v>
      </c>
      <c r="Y502" s="10" t="s">
        <v>54</v>
      </c>
      <c r="Z502" s="10" t="s">
        <v>72</v>
      </c>
      <c r="AA502" s="10" t="s">
        <v>90</v>
      </c>
      <c r="AB502" s="10" t="s">
        <v>91</v>
      </c>
      <c r="AC502" s="10" t="s">
        <v>115</v>
      </c>
      <c r="AD502" s="57" t="s">
        <v>471</v>
      </c>
      <c r="AE502" s="57" t="s">
        <v>397</v>
      </c>
      <c r="AF502" s="57" t="s">
        <v>42</v>
      </c>
      <c r="AG502" s="57">
        <v>443</v>
      </c>
      <c r="AH502" s="57">
        <v>3954697</v>
      </c>
      <c r="AI502" s="57" t="s">
        <v>211</v>
      </c>
      <c r="AJ502" s="57">
        <f t="shared" si="99"/>
        <v>0</v>
      </c>
      <c r="AK502" s="89">
        <f t="shared" si="100"/>
        <v>0.86571759259259251</v>
      </c>
      <c r="AL502" s="90" t="e">
        <f>VLOOKUP(AG502,#REF!,2,FALSE)</f>
        <v>#REF!</v>
      </c>
      <c r="AM502" s="90" t="e">
        <f>VLOOKUP(AG502,#REF!,3,FALSE)</f>
        <v>#REF!</v>
      </c>
      <c r="AN502" s="89" t="e">
        <f t="shared" ca="1" si="107"/>
        <v>#REF!</v>
      </c>
      <c r="AO502" s="89" t="e">
        <f t="shared" ca="1" si="108"/>
        <v>#REF!</v>
      </c>
      <c r="AP502" s="57" t="e">
        <f t="shared" ca="1" si="109"/>
        <v>#REF!</v>
      </c>
      <c r="AQ502" s="32" t="e">
        <f>VLOOKUP(U502,#REF!,3,FALSE)</f>
        <v>#REF!</v>
      </c>
      <c r="AR502" s="57" t="e">
        <f t="shared" ca="1" si="101"/>
        <v>#REF!</v>
      </c>
      <c r="AS502" s="6" t="e">
        <f>VLOOKUP(V502,#REF!,3)</f>
        <v>#REF!</v>
      </c>
      <c r="AT502" s="6" t="e">
        <f>VLOOKUP(U502,#REF!,2)</f>
        <v>#REF!</v>
      </c>
      <c r="AU502" s="6" t="e">
        <f>VLOOKUP(V502,#REF!,2)</f>
        <v>#REF!</v>
      </c>
      <c r="AV502" s="6" t="str">
        <f t="shared" si="102"/>
        <v/>
      </c>
      <c r="AW502" s="6" t="str">
        <f t="shared" si="103"/>
        <v/>
      </c>
      <c r="AX502" s="6" t="e">
        <f>VLOOKUP(U502,#REF!,4)</f>
        <v>#REF!</v>
      </c>
      <c r="AY502" s="6" t="e">
        <f>VLOOKUP(V502,#REF!,4)</f>
        <v>#REF!</v>
      </c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33"/>
      <c r="EW502" s="33"/>
      <c r="EX502" s="33"/>
      <c r="EY502" s="33"/>
    </row>
    <row r="503" spans="1:155" s="33" customFormat="1">
      <c r="A503" s="54" t="s">
        <v>472</v>
      </c>
      <c r="B503" s="98"/>
      <c r="C503" s="99">
        <v>1</v>
      </c>
      <c r="D503" s="99"/>
      <c r="E503" s="68" t="s">
        <v>531</v>
      </c>
      <c r="F503" s="68" t="s">
        <v>534</v>
      </c>
      <c r="G503" s="68" t="s">
        <v>534</v>
      </c>
      <c r="H503" s="68">
        <v>0</v>
      </c>
      <c r="I503" s="68" t="s">
        <v>533</v>
      </c>
      <c r="J503" s="68" t="s">
        <v>534</v>
      </c>
      <c r="K503" s="68">
        <v>88</v>
      </c>
      <c r="L503" s="68">
        <v>0.16008977041321362</v>
      </c>
      <c r="M503" s="68">
        <f t="shared" si="95"/>
        <v>0.25016564868583352</v>
      </c>
      <c r="N503" s="68">
        <v>105</v>
      </c>
      <c r="O503" s="47" t="s">
        <v>77</v>
      </c>
      <c r="P503" s="68">
        <v>3978.04</v>
      </c>
      <c r="Q503" s="68">
        <v>35.142744999999998</v>
      </c>
      <c r="R503" s="68">
        <v>-122.95029100000001</v>
      </c>
      <c r="S503" s="69">
        <v>41229.801608796297</v>
      </c>
      <c r="T503" s="70">
        <f t="shared" si="96"/>
        <v>41229.801608796297</v>
      </c>
      <c r="U503" s="4" t="str">
        <f t="shared" si="97"/>
        <v>Nov-12</v>
      </c>
      <c r="V503" s="4" t="str">
        <f t="shared" si="98"/>
        <v>2012</v>
      </c>
      <c r="W503" s="12" t="s">
        <v>25</v>
      </c>
      <c r="X503" s="12" t="s">
        <v>65</v>
      </c>
      <c r="Y503" s="12" t="s">
        <v>64</v>
      </c>
      <c r="Z503" s="12" t="s">
        <v>79</v>
      </c>
      <c r="AA503" s="12" t="s">
        <v>78</v>
      </c>
      <c r="AB503" s="12" t="s">
        <v>77</v>
      </c>
      <c r="AC503" s="12"/>
      <c r="AD503" s="68" t="s">
        <v>471</v>
      </c>
      <c r="AE503" s="68" t="s">
        <v>397</v>
      </c>
      <c r="AF503" s="68" t="s">
        <v>42</v>
      </c>
      <c r="AG503" s="68">
        <v>443</v>
      </c>
      <c r="AH503" s="68">
        <v>4107318</v>
      </c>
      <c r="AI503" s="68" t="s">
        <v>211</v>
      </c>
      <c r="AJ503" s="68">
        <f t="shared" si="99"/>
        <v>1</v>
      </c>
      <c r="AK503" s="100">
        <f t="shared" si="100"/>
        <v>0.86571759259259251</v>
      </c>
      <c r="AL503" s="101" t="e">
        <f>VLOOKUP(AG503,#REF!,2,FALSE)</f>
        <v>#REF!</v>
      </c>
      <c r="AM503" s="101" t="e">
        <f>VLOOKUP(AG503,#REF!,3,FALSE)</f>
        <v>#REF!</v>
      </c>
      <c r="AN503" s="100" t="e">
        <f t="shared" ca="1" si="107"/>
        <v>#REF!</v>
      </c>
      <c r="AO503" s="100" t="e">
        <f t="shared" ca="1" si="108"/>
        <v>#REF!</v>
      </c>
      <c r="AP503" s="68" t="e">
        <f t="shared" ca="1" si="109"/>
        <v>#REF!</v>
      </c>
      <c r="AQ503" s="36" t="e">
        <f>VLOOKUP(U503,#REF!,3,FALSE)</f>
        <v>#REF!</v>
      </c>
      <c r="AR503" s="68" t="e">
        <f t="shared" ca="1" si="101"/>
        <v>#REF!</v>
      </c>
      <c r="AS503" s="6" t="e">
        <f>VLOOKUP(V503,#REF!,3)</f>
        <v>#REF!</v>
      </c>
      <c r="AT503" s="6" t="e">
        <f>VLOOKUP(U503,#REF!,2)</f>
        <v>#REF!</v>
      </c>
      <c r="AU503" s="6" t="e">
        <f>VLOOKUP(V503,#REF!,2)</f>
        <v>#REF!</v>
      </c>
      <c r="AV503" s="6" t="e">
        <f t="shared" si="102"/>
        <v>#REF!</v>
      </c>
      <c r="AW503" s="6" t="e">
        <f t="shared" si="103"/>
        <v>#REF!</v>
      </c>
      <c r="AX503" s="6" t="e">
        <f>VLOOKUP(U503,#REF!,4)</f>
        <v>#REF!</v>
      </c>
      <c r="AY503" s="6" t="e">
        <f>VLOOKUP(V503,#REF!,4)</f>
        <v>#REF!</v>
      </c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30"/>
      <c r="EW503" s="30"/>
      <c r="EX503" s="30"/>
      <c r="EY503" s="30"/>
    </row>
    <row r="504" spans="1:155" s="37" customFormat="1">
      <c r="A504" s="53" t="s">
        <v>19</v>
      </c>
      <c r="B504" s="14" t="s">
        <v>539</v>
      </c>
      <c r="C504" s="97">
        <v>1</v>
      </c>
      <c r="D504" s="97" t="s">
        <v>535</v>
      </c>
      <c r="E504" s="57"/>
      <c r="F504" s="57"/>
      <c r="G504" s="57"/>
      <c r="H504" s="57"/>
      <c r="I504" s="57"/>
      <c r="J504" s="57"/>
      <c r="K504" s="57"/>
      <c r="L504" s="57"/>
      <c r="M504" s="57" t="str">
        <f t="shared" si="95"/>
        <v/>
      </c>
      <c r="N504" s="71">
        <v>105</v>
      </c>
      <c r="O504" s="46" t="s">
        <v>101</v>
      </c>
      <c r="P504" s="57">
        <v>3978.04</v>
      </c>
      <c r="Q504" s="57">
        <v>35.142744999999998</v>
      </c>
      <c r="R504" s="57">
        <v>-122.95029100000001</v>
      </c>
      <c r="S504" s="66">
        <v>41229.801608796297</v>
      </c>
      <c r="T504" s="67">
        <f t="shared" si="96"/>
        <v>41229.801608796297</v>
      </c>
      <c r="U504" s="6" t="str">
        <f t="shared" si="97"/>
        <v>Nov-12</v>
      </c>
      <c r="V504" s="6" t="str">
        <f t="shared" si="98"/>
        <v>2012</v>
      </c>
      <c r="W504" s="10" t="s">
        <v>25</v>
      </c>
      <c r="X504" s="10" t="s">
        <v>58</v>
      </c>
      <c r="Y504" s="10" t="s">
        <v>59</v>
      </c>
      <c r="Z504" s="10" t="s">
        <v>101</v>
      </c>
      <c r="AA504" s="10"/>
      <c r="AB504" s="10"/>
      <c r="AC504" s="10"/>
      <c r="AD504" s="57" t="s">
        <v>469</v>
      </c>
      <c r="AE504" s="57" t="s">
        <v>397</v>
      </c>
      <c r="AF504" s="57" t="s">
        <v>42</v>
      </c>
      <c r="AG504" s="57">
        <v>443</v>
      </c>
      <c r="AH504" s="57">
        <v>4128110</v>
      </c>
      <c r="AI504" s="57" t="s">
        <v>211</v>
      </c>
      <c r="AJ504" s="57">
        <f t="shared" si="99"/>
        <v>0</v>
      </c>
      <c r="AK504" s="89">
        <f t="shared" si="100"/>
        <v>0.86572916666666666</v>
      </c>
      <c r="AL504" s="90" t="e">
        <f>VLOOKUP(AG504,#REF!,2,FALSE)</f>
        <v>#REF!</v>
      </c>
      <c r="AM504" s="90" t="e">
        <f>VLOOKUP(AG504,#REF!,3,FALSE)</f>
        <v>#REF!</v>
      </c>
      <c r="AN504" s="89" t="e">
        <f t="shared" ca="1" si="107"/>
        <v>#REF!</v>
      </c>
      <c r="AO504" s="89" t="e">
        <f t="shared" ca="1" si="108"/>
        <v>#REF!</v>
      </c>
      <c r="AP504" s="57" t="e">
        <f t="shared" ca="1" si="109"/>
        <v>#REF!</v>
      </c>
      <c r="AQ504" s="32" t="e">
        <f>VLOOKUP(U504,#REF!,3,FALSE)</f>
        <v>#REF!</v>
      </c>
      <c r="AR504" s="57" t="e">
        <f t="shared" ca="1" si="101"/>
        <v>#REF!</v>
      </c>
      <c r="AS504" s="6" t="e">
        <f>VLOOKUP(V504,#REF!,3)</f>
        <v>#REF!</v>
      </c>
      <c r="AT504" s="6" t="e">
        <f>VLOOKUP(U504,#REF!,2)</f>
        <v>#REF!</v>
      </c>
      <c r="AU504" s="6" t="e">
        <f>VLOOKUP(V504,#REF!,2)</f>
        <v>#REF!</v>
      </c>
      <c r="AV504" s="6" t="str">
        <f t="shared" si="102"/>
        <v/>
      </c>
      <c r="AW504" s="6" t="str">
        <f t="shared" si="103"/>
        <v/>
      </c>
      <c r="AX504" s="6" t="e">
        <f>VLOOKUP(U504,#REF!,4)</f>
        <v>#REF!</v>
      </c>
      <c r="AY504" s="6" t="e">
        <f>VLOOKUP(V504,#REF!,4)</f>
        <v>#REF!</v>
      </c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</row>
    <row r="505" spans="1:155" s="6" customFormat="1">
      <c r="A505" s="54" t="s">
        <v>470</v>
      </c>
      <c r="B505" s="98"/>
      <c r="C505" s="99">
        <v>1</v>
      </c>
      <c r="D505" s="99"/>
      <c r="E505" s="68" t="s">
        <v>531</v>
      </c>
      <c r="F505" s="68" t="s">
        <v>534</v>
      </c>
      <c r="G505" s="68" t="s">
        <v>534</v>
      </c>
      <c r="H505" s="68">
        <v>0</v>
      </c>
      <c r="I505" s="68" t="s">
        <v>533</v>
      </c>
      <c r="J505" s="68" t="s">
        <v>534</v>
      </c>
      <c r="K505" s="68">
        <v>88</v>
      </c>
      <c r="L505" s="68">
        <v>9.0075878272619897E-2</v>
      </c>
      <c r="M505" s="68">
        <f t="shared" si="95"/>
        <v>0.25016564868583352</v>
      </c>
      <c r="N505" s="68">
        <v>105</v>
      </c>
      <c r="O505" s="47" t="s">
        <v>77</v>
      </c>
      <c r="P505" s="68">
        <v>3978.04</v>
      </c>
      <c r="Q505" s="68">
        <v>35.142744999999998</v>
      </c>
      <c r="R505" s="68">
        <v>-122.95029100000001</v>
      </c>
      <c r="S505" s="69">
        <v>41229.801608796297</v>
      </c>
      <c r="T505" s="70">
        <f t="shared" si="96"/>
        <v>41229.801608796297</v>
      </c>
      <c r="U505" s="4" t="str">
        <f t="shared" si="97"/>
        <v>Nov-12</v>
      </c>
      <c r="V505" s="4" t="str">
        <f t="shared" si="98"/>
        <v>2012</v>
      </c>
      <c r="W505" s="12" t="s">
        <v>25</v>
      </c>
      <c r="X505" s="12" t="s">
        <v>65</v>
      </c>
      <c r="Y505" s="12" t="s">
        <v>64</v>
      </c>
      <c r="Z505" s="12" t="s">
        <v>79</v>
      </c>
      <c r="AA505" s="12" t="s">
        <v>78</v>
      </c>
      <c r="AB505" s="12" t="s">
        <v>77</v>
      </c>
      <c r="AC505" s="12"/>
      <c r="AD505" s="68" t="s">
        <v>469</v>
      </c>
      <c r="AE505" s="68" t="s">
        <v>397</v>
      </c>
      <c r="AF505" s="68" t="s">
        <v>42</v>
      </c>
      <c r="AG505" s="68">
        <v>443</v>
      </c>
      <c r="AH505" s="68">
        <v>4107319</v>
      </c>
      <c r="AI505" s="68" t="s">
        <v>211</v>
      </c>
      <c r="AJ505" s="68">
        <f t="shared" si="99"/>
        <v>1</v>
      </c>
      <c r="AK505" s="100">
        <f t="shared" si="100"/>
        <v>0.86572916666666666</v>
      </c>
      <c r="AL505" s="101" t="e">
        <f>VLOOKUP(AG505,#REF!,2,FALSE)</f>
        <v>#REF!</v>
      </c>
      <c r="AM505" s="101" t="e">
        <f>VLOOKUP(AG505,#REF!,3,FALSE)</f>
        <v>#REF!</v>
      </c>
      <c r="AN505" s="100" t="e">
        <f t="shared" ca="1" si="107"/>
        <v>#REF!</v>
      </c>
      <c r="AO505" s="100" t="e">
        <f t="shared" ca="1" si="108"/>
        <v>#REF!</v>
      </c>
      <c r="AP505" s="68" t="e">
        <f t="shared" ca="1" si="109"/>
        <v>#REF!</v>
      </c>
      <c r="AQ505" s="36" t="e">
        <f>VLOOKUP(U505,#REF!,3,FALSE)</f>
        <v>#REF!</v>
      </c>
      <c r="AR505" s="68" t="e">
        <f t="shared" ca="1" si="101"/>
        <v>#REF!</v>
      </c>
      <c r="AS505" s="6" t="e">
        <f>VLOOKUP(V505,#REF!,3)</f>
        <v>#REF!</v>
      </c>
      <c r="AT505" s="6" t="e">
        <f>VLOOKUP(U505,#REF!,2)</f>
        <v>#REF!</v>
      </c>
      <c r="AU505" s="6" t="e">
        <f>VLOOKUP(V505,#REF!,2)</f>
        <v>#REF!</v>
      </c>
      <c r="AV505" s="6" t="e">
        <f t="shared" si="102"/>
        <v>#REF!</v>
      </c>
      <c r="AW505" s="6" t="e">
        <f t="shared" si="103"/>
        <v>#REF!</v>
      </c>
      <c r="AX505" s="6" t="e">
        <f>VLOOKUP(U505,#REF!,4)</f>
        <v>#REF!</v>
      </c>
      <c r="AY505" s="6" t="e">
        <f>VLOOKUP(V505,#REF!,4)</f>
        <v>#REF!</v>
      </c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</row>
    <row r="506" spans="1:155" s="6" customFormat="1">
      <c r="A506" s="40" t="s">
        <v>41</v>
      </c>
      <c r="B506" s="31" t="s">
        <v>539</v>
      </c>
      <c r="C506" s="32">
        <v>1</v>
      </c>
      <c r="D506" s="32" t="s">
        <v>535</v>
      </c>
      <c r="E506" s="32"/>
      <c r="F506" s="32"/>
      <c r="G506" s="32"/>
      <c r="H506" s="32"/>
      <c r="I506" s="32"/>
      <c r="J506" s="32"/>
      <c r="K506" s="32"/>
      <c r="L506" s="32"/>
      <c r="M506" s="57" t="str">
        <f t="shared" si="95"/>
        <v/>
      </c>
      <c r="N506" s="32">
        <v>173</v>
      </c>
      <c r="O506" s="59" t="s">
        <v>47</v>
      </c>
      <c r="P506" s="32">
        <v>3977.55</v>
      </c>
      <c r="Q506" s="32">
        <v>35.146047000000003</v>
      </c>
      <c r="R506" s="32">
        <v>-122.95017</v>
      </c>
      <c r="S506" s="38">
        <v>41229.822916666664</v>
      </c>
      <c r="T506" s="74">
        <f t="shared" si="96"/>
        <v>41229.822916666664</v>
      </c>
      <c r="U506" s="6" t="str">
        <f t="shared" si="97"/>
        <v>Nov-12</v>
      </c>
      <c r="V506" s="6" t="str">
        <f t="shared" si="98"/>
        <v>2012</v>
      </c>
      <c r="W506" s="59" t="s">
        <v>25</v>
      </c>
      <c r="X506" s="59" t="s">
        <v>27</v>
      </c>
      <c r="Y506" s="59" t="s">
        <v>22</v>
      </c>
      <c r="Z506" s="59" t="s">
        <v>44</v>
      </c>
      <c r="AA506" s="59" t="s">
        <v>48</v>
      </c>
      <c r="AB506" s="59" t="s">
        <v>49</v>
      </c>
      <c r="AC506" s="46" t="s">
        <v>47</v>
      </c>
      <c r="AD506" s="32" t="s">
        <v>395</v>
      </c>
      <c r="AE506" s="32" t="s">
        <v>213</v>
      </c>
      <c r="AF506" s="32" t="s">
        <v>42</v>
      </c>
      <c r="AG506" s="32">
        <v>443</v>
      </c>
      <c r="AH506" s="32">
        <v>4128113</v>
      </c>
      <c r="AI506" s="32" t="s">
        <v>211</v>
      </c>
      <c r="AJ506" s="57">
        <f t="shared" si="99"/>
        <v>0</v>
      </c>
      <c r="AK506" s="89">
        <f t="shared" si="100"/>
        <v>0.89909722222222221</v>
      </c>
      <c r="AL506" s="90" t="e">
        <f>VLOOKUP(AG506,#REF!,2,FALSE)</f>
        <v>#REF!</v>
      </c>
      <c r="AM506" s="90" t="e">
        <f>VLOOKUP(AG506,#REF!,3,FALSE)</f>
        <v>#REF!</v>
      </c>
      <c r="AN506" s="89" t="e">
        <f t="shared" ca="1" si="107"/>
        <v>#REF!</v>
      </c>
      <c r="AO506" s="89" t="e">
        <f t="shared" ca="1" si="108"/>
        <v>#REF!</v>
      </c>
      <c r="AP506" s="57" t="e">
        <f t="shared" ca="1" si="109"/>
        <v>#REF!</v>
      </c>
      <c r="AQ506" s="32" t="e">
        <f>VLOOKUP(U506,#REF!,3,FALSE)</f>
        <v>#REF!</v>
      </c>
      <c r="AR506" s="57" t="e">
        <f t="shared" ca="1" si="101"/>
        <v>#REF!</v>
      </c>
      <c r="AS506" s="6" t="e">
        <f>VLOOKUP(V506,#REF!,3)</f>
        <v>#REF!</v>
      </c>
      <c r="AT506" s="6" t="e">
        <f>VLOOKUP(U506,#REF!,2)</f>
        <v>#REF!</v>
      </c>
      <c r="AU506" s="6" t="e">
        <f>VLOOKUP(V506,#REF!,2)</f>
        <v>#REF!</v>
      </c>
      <c r="AV506" s="6" t="str">
        <f t="shared" si="102"/>
        <v/>
      </c>
      <c r="AW506" s="6" t="str">
        <f t="shared" si="103"/>
        <v/>
      </c>
      <c r="AX506" s="6" t="e">
        <f>VLOOKUP(U506,#REF!,4)</f>
        <v>#REF!</v>
      </c>
      <c r="AY506" s="6" t="e">
        <f>VLOOKUP(V506,#REF!,4)</f>
        <v>#REF!</v>
      </c>
    </row>
    <row r="507" spans="1:155" s="6" customFormat="1">
      <c r="A507" s="40" t="s">
        <v>41</v>
      </c>
      <c r="B507" s="31" t="s">
        <v>539</v>
      </c>
      <c r="C507" s="32">
        <v>1</v>
      </c>
      <c r="D507" s="32" t="s">
        <v>535</v>
      </c>
      <c r="E507" s="32"/>
      <c r="F507" s="32"/>
      <c r="G507" s="32"/>
      <c r="H507" s="32"/>
      <c r="I507" s="32"/>
      <c r="J507" s="32"/>
      <c r="K507" s="32"/>
      <c r="L507" s="32"/>
      <c r="M507" s="57" t="str">
        <f t="shared" si="95"/>
        <v/>
      </c>
      <c r="N507" s="32">
        <v>173</v>
      </c>
      <c r="O507" s="59" t="s">
        <v>73</v>
      </c>
      <c r="P507" s="32">
        <v>3977.55</v>
      </c>
      <c r="Q507" s="32">
        <v>35.146047000000003</v>
      </c>
      <c r="R507" s="32">
        <v>-122.95017</v>
      </c>
      <c r="S507" s="38">
        <v>41229.822916666664</v>
      </c>
      <c r="T507" s="74">
        <f t="shared" si="96"/>
        <v>41229.822916666664</v>
      </c>
      <c r="U507" s="6" t="str">
        <f t="shared" si="97"/>
        <v>Nov-12</v>
      </c>
      <c r="V507" s="6" t="str">
        <f t="shared" si="98"/>
        <v>2012</v>
      </c>
      <c r="W507" s="59" t="s">
        <v>25</v>
      </c>
      <c r="X507" s="59" t="s">
        <v>27</v>
      </c>
      <c r="Y507" s="59" t="s">
        <v>74</v>
      </c>
      <c r="Z507" s="59" t="s">
        <v>76</v>
      </c>
      <c r="AA507" s="59" t="s">
        <v>75</v>
      </c>
      <c r="AB507" s="59"/>
      <c r="AC507" s="59" t="s">
        <v>73</v>
      </c>
      <c r="AD507" s="32" t="s">
        <v>395</v>
      </c>
      <c r="AE507" s="32" t="s">
        <v>213</v>
      </c>
      <c r="AF507" s="32" t="s">
        <v>42</v>
      </c>
      <c r="AG507" s="32">
        <v>443</v>
      </c>
      <c r="AH507" s="32">
        <v>4129395</v>
      </c>
      <c r="AI507" s="32" t="s">
        <v>211</v>
      </c>
      <c r="AJ507" s="57">
        <f t="shared" si="99"/>
        <v>0</v>
      </c>
      <c r="AK507" s="89">
        <f t="shared" si="100"/>
        <v>0.89909722222222221</v>
      </c>
      <c r="AL507" s="90" t="e">
        <f>VLOOKUP(AG507,#REF!,2,FALSE)</f>
        <v>#REF!</v>
      </c>
      <c r="AM507" s="90" t="e">
        <f>VLOOKUP(AG507,#REF!,3,FALSE)</f>
        <v>#REF!</v>
      </c>
      <c r="AN507" s="89" t="e">
        <f t="shared" ca="1" si="107"/>
        <v>#REF!</v>
      </c>
      <c r="AO507" s="89" t="e">
        <f t="shared" ca="1" si="108"/>
        <v>#REF!</v>
      </c>
      <c r="AP507" s="57" t="e">
        <f t="shared" ca="1" si="109"/>
        <v>#REF!</v>
      </c>
      <c r="AQ507" s="32" t="e">
        <f>VLOOKUP(U507,#REF!,3,FALSE)</f>
        <v>#REF!</v>
      </c>
      <c r="AR507" s="57" t="e">
        <f t="shared" ca="1" si="101"/>
        <v>#REF!</v>
      </c>
      <c r="AS507" s="6" t="e">
        <f>VLOOKUP(V507,#REF!,3)</f>
        <v>#REF!</v>
      </c>
      <c r="AT507" s="6" t="e">
        <f>VLOOKUP(U507,#REF!,2)</f>
        <v>#REF!</v>
      </c>
      <c r="AU507" s="6" t="e">
        <f>VLOOKUP(V507,#REF!,2)</f>
        <v>#REF!</v>
      </c>
      <c r="AV507" s="6" t="str">
        <f t="shared" si="102"/>
        <v/>
      </c>
      <c r="AW507" s="6" t="str">
        <f t="shared" si="103"/>
        <v/>
      </c>
      <c r="AX507" s="6" t="e">
        <f>VLOOKUP(U507,#REF!,4)</f>
        <v>#REF!</v>
      </c>
      <c r="AY507" s="6" t="e">
        <f>VLOOKUP(V507,#REF!,4)</f>
        <v>#REF!</v>
      </c>
    </row>
    <row r="508" spans="1:155" s="6" customFormat="1">
      <c r="A508" s="40" t="s">
        <v>19</v>
      </c>
      <c r="B508" s="31" t="s">
        <v>539</v>
      </c>
      <c r="C508" s="32">
        <v>1</v>
      </c>
      <c r="D508" s="32" t="s">
        <v>535</v>
      </c>
      <c r="E508" s="32"/>
      <c r="F508" s="32"/>
      <c r="G508" s="32"/>
      <c r="H508" s="32"/>
      <c r="I508" s="32"/>
      <c r="J508" s="32"/>
      <c r="K508" s="32"/>
      <c r="L508" s="32"/>
      <c r="M508" s="57" t="str">
        <f t="shared" si="95"/>
        <v/>
      </c>
      <c r="N508" s="32">
        <v>173</v>
      </c>
      <c r="O508" s="59" t="s">
        <v>55</v>
      </c>
      <c r="P508" s="32">
        <v>3977.55</v>
      </c>
      <c r="Q508" s="32">
        <v>35.146047000000003</v>
      </c>
      <c r="R508" s="32">
        <v>-122.95017</v>
      </c>
      <c r="S508" s="38">
        <v>41229.822916666664</v>
      </c>
      <c r="T508" s="74">
        <f t="shared" si="96"/>
        <v>41229.822916666664</v>
      </c>
      <c r="U508" s="6" t="str">
        <f t="shared" si="97"/>
        <v>Nov-12</v>
      </c>
      <c r="V508" s="6" t="str">
        <f t="shared" si="98"/>
        <v>2012</v>
      </c>
      <c r="W508" s="59" t="s">
        <v>25</v>
      </c>
      <c r="X508" s="59" t="s">
        <v>32</v>
      </c>
      <c r="Y508" s="59" t="s">
        <v>56</v>
      </c>
      <c r="Z508" s="59"/>
      <c r="AA508" s="59"/>
      <c r="AB508" s="59"/>
      <c r="AC508" s="59"/>
      <c r="AD508" s="32" t="s">
        <v>395</v>
      </c>
      <c r="AE508" s="32" t="s">
        <v>213</v>
      </c>
      <c r="AF508" s="32" t="s">
        <v>42</v>
      </c>
      <c r="AG508" s="32">
        <v>443</v>
      </c>
      <c r="AH508" s="32">
        <v>3958369</v>
      </c>
      <c r="AI508" s="32" t="s">
        <v>211</v>
      </c>
      <c r="AJ508" s="57">
        <f t="shared" si="99"/>
        <v>0</v>
      </c>
      <c r="AK508" s="89">
        <f t="shared" si="100"/>
        <v>0.89909722222222221</v>
      </c>
      <c r="AL508" s="90" t="e">
        <f>VLOOKUP(AG508,#REF!,2,FALSE)</f>
        <v>#REF!</v>
      </c>
      <c r="AM508" s="90" t="e">
        <f>VLOOKUP(AG508,#REF!,3,FALSE)</f>
        <v>#REF!</v>
      </c>
      <c r="AN508" s="89" t="e">
        <f t="shared" ca="1" si="107"/>
        <v>#REF!</v>
      </c>
      <c r="AO508" s="89" t="e">
        <f t="shared" ca="1" si="108"/>
        <v>#REF!</v>
      </c>
      <c r="AP508" s="57" t="e">
        <f t="shared" ca="1" si="109"/>
        <v>#REF!</v>
      </c>
      <c r="AQ508" s="32" t="e">
        <f>VLOOKUP(U508,#REF!,3,FALSE)</f>
        <v>#REF!</v>
      </c>
      <c r="AR508" s="57" t="e">
        <f t="shared" ca="1" si="101"/>
        <v>#REF!</v>
      </c>
      <c r="AS508" s="6" t="e">
        <f>VLOOKUP(V508,#REF!,3)</f>
        <v>#REF!</v>
      </c>
      <c r="AT508" s="6" t="e">
        <f>VLOOKUP(U508,#REF!,2)</f>
        <v>#REF!</v>
      </c>
      <c r="AU508" s="6" t="e">
        <f>VLOOKUP(V508,#REF!,2)</f>
        <v>#REF!</v>
      </c>
      <c r="AV508" s="6" t="str">
        <f t="shared" si="102"/>
        <v/>
      </c>
      <c r="AW508" s="6" t="str">
        <f t="shared" si="103"/>
        <v/>
      </c>
      <c r="AX508" s="6" t="e">
        <f>VLOOKUP(U508,#REF!,4)</f>
        <v>#REF!</v>
      </c>
      <c r="AY508" s="6" t="e">
        <f>VLOOKUP(V508,#REF!,4)</f>
        <v>#REF!</v>
      </c>
    </row>
    <row r="509" spans="1:155" s="6" customFormat="1">
      <c r="A509" s="41" t="s">
        <v>396</v>
      </c>
      <c r="B509" s="35"/>
      <c r="C509" s="36">
        <v>1</v>
      </c>
      <c r="D509" s="36"/>
      <c r="E509" s="36" t="s">
        <v>534</v>
      </c>
      <c r="F509" s="36" t="s">
        <v>534</v>
      </c>
      <c r="G509" s="36" t="s">
        <v>531</v>
      </c>
      <c r="H509" s="36">
        <v>0</v>
      </c>
      <c r="I509" s="36" t="s">
        <v>535</v>
      </c>
      <c r="J509" s="36" t="s">
        <v>534</v>
      </c>
      <c r="K509" s="36">
        <v>0</v>
      </c>
      <c r="L509" s="68">
        <v>6.3140900396279606E-2</v>
      </c>
      <c r="M509" s="68">
        <f t="shared" si="95"/>
        <v>6.3140900396279606E-2</v>
      </c>
      <c r="N509" s="36">
        <v>173</v>
      </c>
      <c r="O509" s="60" t="s">
        <v>77</v>
      </c>
      <c r="P509" s="36">
        <v>3977.55</v>
      </c>
      <c r="Q509" s="36">
        <v>35.146047000000003</v>
      </c>
      <c r="R509" s="36">
        <v>-122.95017</v>
      </c>
      <c r="S509" s="39">
        <v>41229.822916666664</v>
      </c>
      <c r="T509" s="75">
        <f t="shared" si="96"/>
        <v>41229.822916666664</v>
      </c>
      <c r="U509" s="4" t="str">
        <f t="shared" si="97"/>
        <v>Nov-12</v>
      </c>
      <c r="V509" s="4" t="str">
        <f t="shared" si="98"/>
        <v>2012</v>
      </c>
      <c r="W509" s="60" t="s">
        <v>25</v>
      </c>
      <c r="X509" s="60" t="s">
        <v>65</v>
      </c>
      <c r="Y509" s="60" t="s">
        <v>64</v>
      </c>
      <c r="Z509" s="60" t="s">
        <v>79</v>
      </c>
      <c r="AA509" s="60" t="s">
        <v>78</v>
      </c>
      <c r="AB509" s="60" t="s">
        <v>77</v>
      </c>
      <c r="AC509" s="60"/>
      <c r="AD509" s="36" t="s">
        <v>395</v>
      </c>
      <c r="AE509" s="36" t="s">
        <v>213</v>
      </c>
      <c r="AF509" s="36" t="s">
        <v>42</v>
      </c>
      <c r="AG509" s="36">
        <v>443</v>
      </c>
      <c r="AH509" s="36">
        <v>4120597</v>
      </c>
      <c r="AI509" s="36" t="s">
        <v>211</v>
      </c>
      <c r="AJ509" s="68">
        <f t="shared" si="99"/>
        <v>1</v>
      </c>
      <c r="AK509" s="100">
        <f t="shared" si="100"/>
        <v>0.89909722222222221</v>
      </c>
      <c r="AL509" s="101" t="e">
        <f>VLOOKUP(AG509,#REF!,2,FALSE)</f>
        <v>#REF!</v>
      </c>
      <c r="AM509" s="101" t="e">
        <f>VLOOKUP(AG509,#REF!,3,FALSE)</f>
        <v>#REF!</v>
      </c>
      <c r="AN509" s="100" t="e">
        <f t="shared" ca="1" si="107"/>
        <v>#REF!</v>
      </c>
      <c r="AO509" s="100" t="e">
        <f t="shared" ca="1" si="108"/>
        <v>#REF!</v>
      </c>
      <c r="AP509" s="68" t="e">
        <f t="shared" ca="1" si="109"/>
        <v>#REF!</v>
      </c>
      <c r="AQ509" s="36" t="e">
        <f>VLOOKUP(U509,#REF!,3,FALSE)</f>
        <v>#REF!</v>
      </c>
      <c r="AR509" s="68" t="e">
        <f t="shared" ca="1" si="101"/>
        <v>#REF!</v>
      </c>
      <c r="AS509" s="6" t="e">
        <f>VLOOKUP(V509,#REF!,3)</f>
        <v>#REF!</v>
      </c>
      <c r="AT509" s="6" t="e">
        <f>VLOOKUP(U509,#REF!,2)</f>
        <v>#REF!</v>
      </c>
      <c r="AU509" s="6" t="e">
        <f>VLOOKUP(V509,#REF!,2)</f>
        <v>#REF!</v>
      </c>
      <c r="AV509" s="6" t="e">
        <f t="shared" si="102"/>
        <v>#REF!</v>
      </c>
      <c r="AW509" s="6" t="e">
        <f t="shared" si="103"/>
        <v>#REF!</v>
      </c>
      <c r="AX509" s="6" t="e">
        <f>VLOOKUP(U509,#REF!,4)</f>
        <v>#REF!</v>
      </c>
      <c r="AY509" s="6" t="e">
        <f>VLOOKUP(V509,#REF!,4)</f>
        <v>#REF!</v>
      </c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</row>
    <row r="510" spans="1:155" s="6" customFormat="1">
      <c r="A510" s="53" t="s">
        <v>19</v>
      </c>
      <c r="B510" s="14" t="s">
        <v>539</v>
      </c>
      <c r="C510" s="97">
        <v>1</v>
      </c>
      <c r="D510" s="97" t="s">
        <v>535</v>
      </c>
      <c r="E510" s="57"/>
      <c r="F510" s="57"/>
      <c r="G510" s="57"/>
      <c r="H510" s="57"/>
      <c r="I510" s="57"/>
      <c r="J510" s="57"/>
      <c r="K510" s="57"/>
      <c r="L510" s="57"/>
      <c r="M510" s="57" t="str">
        <f t="shared" si="95"/>
        <v/>
      </c>
      <c r="N510" s="71">
        <v>107</v>
      </c>
      <c r="O510" s="46" t="s">
        <v>47</v>
      </c>
      <c r="P510" s="57">
        <v>3977.55</v>
      </c>
      <c r="Q510" s="57">
        <v>35.146047000000003</v>
      </c>
      <c r="R510" s="57">
        <v>-122.95017</v>
      </c>
      <c r="S510" s="66">
        <v>41229.822951388887</v>
      </c>
      <c r="T510" s="67">
        <f t="shared" si="96"/>
        <v>41229.822951388887</v>
      </c>
      <c r="U510" s="6" t="str">
        <f t="shared" si="97"/>
        <v>Nov-12</v>
      </c>
      <c r="V510" s="6" t="str">
        <f t="shared" si="98"/>
        <v>2012</v>
      </c>
      <c r="W510" s="10" t="s">
        <v>25</v>
      </c>
      <c r="X510" s="10" t="s">
        <v>27</v>
      </c>
      <c r="Y510" s="10" t="s">
        <v>22</v>
      </c>
      <c r="Z510" s="10" t="s">
        <v>44</v>
      </c>
      <c r="AA510" s="10" t="s">
        <v>48</v>
      </c>
      <c r="AB510" s="10" t="s">
        <v>49</v>
      </c>
      <c r="AC510" s="46" t="s">
        <v>47</v>
      </c>
      <c r="AD510" s="57" t="s">
        <v>467</v>
      </c>
      <c r="AE510" s="57" t="s">
        <v>213</v>
      </c>
      <c r="AF510" s="57" t="s">
        <v>42</v>
      </c>
      <c r="AG510" s="57">
        <v>443</v>
      </c>
      <c r="AH510" s="57">
        <v>3957037</v>
      </c>
      <c r="AI510" s="57" t="s">
        <v>211</v>
      </c>
      <c r="AJ510" s="57">
        <f t="shared" si="99"/>
        <v>0</v>
      </c>
      <c r="AK510" s="89">
        <f t="shared" si="100"/>
        <v>0.88604166666666673</v>
      </c>
      <c r="AL510" s="90" t="e">
        <f>VLOOKUP(AG510,#REF!,2,FALSE)</f>
        <v>#REF!</v>
      </c>
      <c r="AM510" s="90" t="e">
        <f>VLOOKUP(AG510,#REF!,3,FALSE)</f>
        <v>#REF!</v>
      </c>
      <c r="AN510" s="89" t="e">
        <f t="shared" ca="1" si="107"/>
        <v>#REF!</v>
      </c>
      <c r="AO510" s="89" t="e">
        <f t="shared" ca="1" si="108"/>
        <v>#REF!</v>
      </c>
      <c r="AP510" s="57" t="e">
        <f t="shared" ca="1" si="109"/>
        <v>#REF!</v>
      </c>
      <c r="AQ510" s="32" t="e">
        <f>VLOOKUP(U510,#REF!,3,FALSE)</f>
        <v>#REF!</v>
      </c>
      <c r="AR510" s="57" t="e">
        <f t="shared" ca="1" si="101"/>
        <v>#REF!</v>
      </c>
      <c r="AS510" s="6" t="e">
        <f>VLOOKUP(V510,#REF!,3)</f>
        <v>#REF!</v>
      </c>
      <c r="AT510" s="6" t="e">
        <f>VLOOKUP(U510,#REF!,2)</f>
        <v>#REF!</v>
      </c>
      <c r="AU510" s="6" t="e">
        <f>VLOOKUP(V510,#REF!,2)</f>
        <v>#REF!</v>
      </c>
      <c r="AV510" s="6" t="str">
        <f t="shared" si="102"/>
        <v/>
      </c>
      <c r="AW510" s="6" t="str">
        <f t="shared" si="103"/>
        <v/>
      </c>
      <c r="AX510" s="6" t="e">
        <f>VLOOKUP(U510,#REF!,4)</f>
        <v>#REF!</v>
      </c>
      <c r="AY510" s="6" t="e">
        <f>VLOOKUP(V510,#REF!,4)</f>
        <v>#REF!</v>
      </c>
    </row>
    <row r="511" spans="1:155" s="6" customFormat="1">
      <c r="A511" s="53" t="s">
        <v>112</v>
      </c>
      <c r="B511" s="14" t="s">
        <v>539</v>
      </c>
      <c r="C511" s="97">
        <v>2</v>
      </c>
      <c r="D511" s="97" t="s">
        <v>535</v>
      </c>
      <c r="E511" s="57"/>
      <c r="F511" s="57"/>
      <c r="G511" s="57"/>
      <c r="H511" s="57"/>
      <c r="I511" s="57"/>
      <c r="J511" s="57"/>
      <c r="K511" s="57"/>
      <c r="L511" s="57"/>
      <c r="M511" s="57" t="str">
        <f t="shared" si="95"/>
        <v/>
      </c>
      <c r="N511" s="71">
        <v>107</v>
      </c>
      <c r="O511" s="46" t="s">
        <v>55</v>
      </c>
      <c r="P511" s="57">
        <v>3977.55</v>
      </c>
      <c r="Q511" s="57">
        <v>35.146047000000003</v>
      </c>
      <c r="R511" s="57">
        <v>-122.95017</v>
      </c>
      <c r="S511" s="66">
        <v>41229.822951388887</v>
      </c>
      <c r="T511" s="67">
        <f t="shared" si="96"/>
        <v>41229.822951388887</v>
      </c>
      <c r="U511" s="6" t="str">
        <f t="shared" si="97"/>
        <v>Nov-12</v>
      </c>
      <c r="V511" s="6" t="str">
        <f t="shared" si="98"/>
        <v>2012</v>
      </c>
      <c r="W511" s="10" t="s">
        <v>25</v>
      </c>
      <c r="X511" s="10" t="s">
        <v>32</v>
      </c>
      <c r="Y511" s="10" t="s">
        <v>56</v>
      </c>
      <c r="Z511" s="10"/>
      <c r="AA511" s="10"/>
      <c r="AB511" s="10"/>
      <c r="AC511" s="10"/>
      <c r="AD511" s="57" t="s">
        <v>467</v>
      </c>
      <c r="AE511" s="57" t="s">
        <v>213</v>
      </c>
      <c r="AF511" s="57" t="s">
        <v>42</v>
      </c>
      <c r="AG511" s="57">
        <v>443</v>
      </c>
      <c r="AH511" s="57">
        <v>3957038</v>
      </c>
      <c r="AI511" s="57" t="s">
        <v>211</v>
      </c>
      <c r="AJ511" s="57">
        <f t="shared" si="99"/>
        <v>0</v>
      </c>
      <c r="AK511" s="89">
        <f t="shared" si="100"/>
        <v>0.88604166666666673</v>
      </c>
      <c r="AL511" s="90" t="e">
        <f>VLOOKUP(AG511,#REF!,2,FALSE)</f>
        <v>#REF!</v>
      </c>
      <c r="AM511" s="90" t="e">
        <f>VLOOKUP(AG511,#REF!,3,FALSE)</f>
        <v>#REF!</v>
      </c>
      <c r="AN511" s="89" t="e">
        <f t="shared" ca="1" si="107"/>
        <v>#REF!</v>
      </c>
      <c r="AO511" s="89" t="e">
        <f t="shared" ca="1" si="108"/>
        <v>#REF!</v>
      </c>
      <c r="AP511" s="57" t="e">
        <f t="shared" ca="1" si="109"/>
        <v>#REF!</v>
      </c>
      <c r="AQ511" s="32" t="e">
        <f>VLOOKUP(U511,#REF!,3,FALSE)</f>
        <v>#REF!</v>
      </c>
      <c r="AR511" s="57" t="e">
        <f t="shared" ca="1" si="101"/>
        <v>#REF!</v>
      </c>
      <c r="AS511" s="6" t="e">
        <f>VLOOKUP(V511,#REF!,3)</f>
        <v>#REF!</v>
      </c>
      <c r="AT511" s="6" t="e">
        <f>VLOOKUP(U511,#REF!,2)</f>
        <v>#REF!</v>
      </c>
      <c r="AU511" s="6" t="e">
        <f>VLOOKUP(V511,#REF!,2)</f>
        <v>#REF!</v>
      </c>
      <c r="AV511" s="6" t="str">
        <f t="shared" si="102"/>
        <v/>
      </c>
      <c r="AW511" s="6" t="str">
        <f t="shared" si="103"/>
        <v/>
      </c>
      <c r="AX511" s="6" t="e">
        <f>VLOOKUP(U511,#REF!,4)</f>
        <v>#REF!</v>
      </c>
      <c r="AY511" s="6" t="e">
        <f>VLOOKUP(V511,#REF!,4)</f>
        <v>#REF!</v>
      </c>
    </row>
    <row r="512" spans="1:155" s="6" customFormat="1" ht="19.5" customHeight="1">
      <c r="A512" s="54" t="s">
        <v>468</v>
      </c>
      <c r="B512" s="98"/>
      <c r="C512" s="99">
        <v>1</v>
      </c>
      <c r="D512" s="99"/>
      <c r="E512" s="68" t="s">
        <v>534</v>
      </c>
      <c r="F512" s="68" t="s">
        <v>534</v>
      </c>
      <c r="G512" s="68" t="s">
        <v>534</v>
      </c>
      <c r="H512" s="68">
        <v>0</v>
      </c>
      <c r="I512" s="68" t="s">
        <v>535</v>
      </c>
      <c r="J512" s="68" t="s">
        <v>534</v>
      </c>
      <c r="K512" s="68">
        <v>0</v>
      </c>
      <c r="L512" s="68">
        <v>4.1140123163374301E-2</v>
      </c>
      <c r="M512" s="68">
        <f t="shared" si="95"/>
        <v>4.1140123163374301E-2</v>
      </c>
      <c r="N512" s="68">
        <v>107</v>
      </c>
      <c r="O512" s="47" t="s">
        <v>77</v>
      </c>
      <c r="P512" s="68">
        <v>3977.55</v>
      </c>
      <c r="Q512" s="68">
        <v>35.146047000000003</v>
      </c>
      <c r="R512" s="68">
        <v>-122.95017</v>
      </c>
      <c r="S512" s="69">
        <v>41229.822951388887</v>
      </c>
      <c r="T512" s="70">
        <f t="shared" si="96"/>
        <v>41229.822951388887</v>
      </c>
      <c r="U512" s="4" t="str">
        <f t="shared" si="97"/>
        <v>Nov-12</v>
      </c>
      <c r="V512" s="4" t="str">
        <f t="shared" si="98"/>
        <v>2012</v>
      </c>
      <c r="W512" s="12" t="s">
        <v>25</v>
      </c>
      <c r="X512" s="12" t="s">
        <v>65</v>
      </c>
      <c r="Y512" s="12" t="s">
        <v>64</v>
      </c>
      <c r="Z512" s="12" t="s">
        <v>79</v>
      </c>
      <c r="AA512" s="12" t="s">
        <v>78</v>
      </c>
      <c r="AB512" s="12" t="s">
        <v>77</v>
      </c>
      <c r="AC512" s="12"/>
      <c r="AD512" s="68" t="s">
        <v>467</v>
      </c>
      <c r="AE512" s="68" t="s">
        <v>213</v>
      </c>
      <c r="AF512" s="68" t="s">
        <v>42</v>
      </c>
      <c r="AG512" s="68">
        <v>443</v>
      </c>
      <c r="AH512" s="68">
        <v>4107603</v>
      </c>
      <c r="AI512" s="68" t="s">
        <v>211</v>
      </c>
      <c r="AJ512" s="68">
        <f t="shared" si="99"/>
        <v>1</v>
      </c>
      <c r="AK512" s="100">
        <f t="shared" si="100"/>
        <v>0.88604166666666673</v>
      </c>
      <c r="AL512" s="101" t="e">
        <f>VLOOKUP(AG512,#REF!,2,FALSE)</f>
        <v>#REF!</v>
      </c>
      <c r="AM512" s="101" t="e">
        <f>VLOOKUP(AG512,#REF!,3,FALSE)</f>
        <v>#REF!</v>
      </c>
      <c r="AN512" s="100" t="e">
        <f t="shared" ca="1" si="107"/>
        <v>#REF!</v>
      </c>
      <c r="AO512" s="100" t="e">
        <f t="shared" ca="1" si="108"/>
        <v>#REF!</v>
      </c>
      <c r="AP512" s="68" t="e">
        <f t="shared" ca="1" si="109"/>
        <v>#REF!</v>
      </c>
      <c r="AQ512" s="36" t="e">
        <f>VLOOKUP(U512,#REF!,3,FALSE)</f>
        <v>#REF!</v>
      </c>
      <c r="AR512" s="68" t="e">
        <f t="shared" ca="1" si="101"/>
        <v>#REF!</v>
      </c>
      <c r="AS512" s="6" t="e">
        <f>VLOOKUP(V512,#REF!,3)</f>
        <v>#REF!</v>
      </c>
      <c r="AT512" s="6" t="e">
        <f>VLOOKUP(U512,#REF!,2)</f>
        <v>#REF!</v>
      </c>
      <c r="AU512" s="6" t="e">
        <f>VLOOKUP(V512,#REF!,2)</f>
        <v>#REF!</v>
      </c>
      <c r="AV512" s="6" t="e">
        <f t="shared" si="102"/>
        <v>#REF!</v>
      </c>
      <c r="AW512" s="6" t="e">
        <f t="shared" si="103"/>
        <v>#REF!</v>
      </c>
      <c r="AX512" s="6" t="e">
        <f>VLOOKUP(U512,#REF!,4)</f>
        <v>#REF!</v>
      </c>
      <c r="AY512" s="6" t="e">
        <f>VLOOKUP(V512,#REF!,4)</f>
        <v>#REF!</v>
      </c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</row>
    <row r="513" spans="1:151" s="6" customFormat="1" ht="19.5" customHeight="1">
      <c r="A513" s="53" t="s">
        <v>19</v>
      </c>
      <c r="B513" s="14" t="s">
        <v>539</v>
      </c>
      <c r="C513" s="97">
        <v>1</v>
      </c>
      <c r="D513" s="97" t="s">
        <v>535</v>
      </c>
      <c r="E513" s="57"/>
      <c r="F513" s="57"/>
      <c r="G513" s="57"/>
      <c r="H513" s="57"/>
      <c r="I513" s="57"/>
      <c r="J513" s="57"/>
      <c r="K513" s="57"/>
      <c r="L513" s="57"/>
      <c r="M513" s="57" t="str">
        <f t="shared" si="95"/>
        <v/>
      </c>
      <c r="N513" s="71">
        <v>108</v>
      </c>
      <c r="O513" s="46" t="s">
        <v>73</v>
      </c>
      <c r="P513" s="57">
        <v>3974.92</v>
      </c>
      <c r="Q513" s="57">
        <v>35.149478999999999</v>
      </c>
      <c r="R513" s="57">
        <v>-122.94977</v>
      </c>
      <c r="S513" s="66">
        <v>41229.844143518516</v>
      </c>
      <c r="T513" s="67">
        <f t="shared" si="96"/>
        <v>41229.844143518516</v>
      </c>
      <c r="U513" s="6" t="str">
        <f t="shared" si="97"/>
        <v>Nov-12</v>
      </c>
      <c r="V513" s="6" t="str">
        <f t="shared" si="98"/>
        <v>2012</v>
      </c>
      <c r="W513" s="10" t="s">
        <v>25</v>
      </c>
      <c r="X513" s="10" t="s">
        <v>27</v>
      </c>
      <c r="Y513" s="10" t="s">
        <v>74</v>
      </c>
      <c r="Z513" s="10" t="s">
        <v>76</v>
      </c>
      <c r="AA513" s="10" t="s">
        <v>75</v>
      </c>
      <c r="AB513" s="10"/>
      <c r="AC513" s="10" t="s">
        <v>73</v>
      </c>
      <c r="AD513" s="57" t="s">
        <v>465</v>
      </c>
      <c r="AE513" s="57" t="s">
        <v>213</v>
      </c>
      <c r="AF513" s="57" t="s">
        <v>42</v>
      </c>
      <c r="AG513" s="57">
        <v>443</v>
      </c>
      <c r="AH513" s="57">
        <v>4129397</v>
      </c>
      <c r="AI513" s="57" t="s">
        <v>211</v>
      </c>
      <c r="AJ513" s="57">
        <f t="shared" si="99"/>
        <v>0</v>
      </c>
      <c r="AK513" s="89">
        <f t="shared" si="100"/>
        <v>0.90750000000000008</v>
      </c>
      <c r="AL513" s="90" t="e">
        <f>VLOOKUP(AG513,#REF!,2,FALSE)</f>
        <v>#REF!</v>
      </c>
      <c r="AM513" s="90" t="e">
        <f>VLOOKUP(AG513,#REF!,3,FALSE)</f>
        <v>#REF!</v>
      </c>
      <c r="AN513" s="89" t="e">
        <f t="shared" ca="1" si="107"/>
        <v>#REF!</v>
      </c>
      <c r="AO513" s="89" t="e">
        <f t="shared" ca="1" si="108"/>
        <v>#REF!</v>
      </c>
      <c r="AP513" s="57" t="e">
        <f t="shared" ca="1" si="109"/>
        <v>#REF!</v>
      </c>
      <c r="AQ513" s="32" t="e">
        <f>VLOOKUP(U513,#REF!,3,FALSE)</f>
        <v>#REF!</v>
      </c>
      <c r="AR513" s="57" t="e">
        <f t="shared" ca="1" si="101"/>
        <v>#REF!</v>
      </c>
      <c r="AS513" s="6" t="e">
        <f>VLOOKUP(V513,#REF!,3)</f>
        <v>#REF!</v>
      </c>
      <c r="AT513" s="6" t="e">
        <f>VLOOKUP(U513,#REF!,2)</f>
        <v>#REF!</v>
      </c>
      <c r="AU513" s="6" t="e">
        <f>VLOOKUP(V513,#REF!,2)</f>
        <v>#REF!</v>
      </c>
      <c r="AV513" s="6" t="str">
        <f t="shared" si="102"/>
        <v/>
      </c>
      <c r="AW513" s="6" t="str">
        <f t="shared" si="103"/>
        <v/>
      </c>
      <c r="AX513" s="6" t="e">
        <f>VLOOKUP(U513,#REF!,4)</f>
        <v>#REF!</v>
      </c>
      <c r="AY513" s="6" t="e">
        <f>VLOOKUP(V513,#REF!,4)</f>
        <v>#REF!</v>
      </c>
    </row>
    <row r="514" spans="1:151" s="6" customFormat="1">
      <c r="A514" s="53" t="s">
        <v>19</v>
      </c>
      <c r="B514" s="14" t="s">
        <v>539</v>
      </c>
      <c r="C514" s="97">
        <v>1</v>
      </c>
      <c r="D514" s="97" t="s">
        <v>535</v>
      </c>
      <c r="E514" s="57"/>
      <c r="F514" s="57"/>
      <c r="G514" s="57"/>
      <c r="H514" s="57"/>
      <c r="I514" s="57"/>
      <c r="J514" s="57"/>
      <c r="K514" s="57"/>
      <c r="L514" s="57"/>
      <c r="M514" s="57" t="str">
        <f t="shared" ref="M514:M573" si="110">IF(L514&lt;&gt;"",SUMIFS(L:L,N:N,N514),"")</f>
        <v/>
      </c>
      <c r="N514" s="71">
        <v>108</v>
      </c>
      <c r="O514" s="46" t="s">
        <v>55</v>
      </c>
      <c r="P514" s="57">
        <v>3974.92</v>
      </c>
      <c r="Q514" s="57">
        <v>35.149478999999999</v>
      </c>
      <c r="R514" s="57">
        <v>-122.94977</v>
      </c>
      <c r="S514" s="66">
        <v>41229.844143518516</v>
      </c>
      <c r="T514" s="67">
        <f t="shared" ref="T514:T573" si="111">S514</f>
        <v>41229.844143518516</v>
      </c>
      <c r="U514" s="6" t="str">
        <f t="shared" ref="U514:U573" si="112">TEXT(T514,"mmm-yy")</f>
        <v>Nov-12</v>
      </c>
      <c r="V514" s="6" t="str">
        <f t="shared" ref="V514:V573" si="113">TEXT(T514,"yyyy")</f>
        <v>2012</v>
      </c>
      <c r="W514" s="10" t="s">
        <v>25</v>
      </c>
      <c r="X514" s="10" t="s">
        <v>32</v>
      </c>
      <c r="Y514" s="10" t="s">
        <v>56</v>
      </c>
      <c r="Z514" s="10"/>
      <c r="AA514" s="10"/>
      <c r="AB514" s="10"/>
      <c r="AC514" s="10"/>
      <c r="AD514" s="57" t="s">
        <v>465</v>
      </c>
      <c r="AE514" s="57" t="s">
        <v>213</v>
      </c>
      <c r="AF514" s="57" t="s">
        <v>42</v>
      </c>
      <c r="AG514" s="57">
        <v>443</v>
      </c>
      <c r="AH514" s="57">
        <v>4129396</v>
      </c>
      <c r="AI514" s="57" t="s">
        <v>211</v>
      </c>
      <c r="AJ514" s="57">
        <f t="shared" ref="AJ514:AJ573" si="114">IF(M514="",0,1)</f>
        <v>0</v>
      </c>
      <c r="AK514" s="89">
        <f t="shared" ref="AK514:AK573" si="115">LEFT(AD514,8)*1</f>
        <v>0.90750000000000008</v>
      </c>
      <c r="AL514" s="90" t="e">
        <f>VLOOKUP(AG514,#REF!,2,FALSE)</f>
        <v>#REF!</v>
      </c>
      <c r="AM514" s="90" t="e">
        <f>VLOOKUP(AG514,#REF!,3,FALSE)</f>
        <v>#REF!</v>
      </c>
      <c r="AN514" s="89" t="e">
        <f t="shared" ca="1" si="107"/>
        <v>#REF!</v>
      </c>
      <c r="AO514" s="89" t="e">
        <f t="shared" ca="1" si="108"/>
        <v>#REF!</v>
      </c>
      <c r="AP514" s="57" t="e">
        <f t="shared" ca="1" si="109"/>
        <v>#REF!</v>
      </c>
      <c r="AQ514" s="32" t="e">
        <f>VLOOKUP(U514,#REF!,3,FALSE)</f>
        <v>#REF!</v>
      </c>
      <c r="AR514" s="57" t="e">
        <f t="shared" ref="AR514:AR573" ca="1" si="116">IF(AP514&lt;&gt;AP513,1,0)</f>
        <v>#REF!</v>
      </c>
      <c r="AS514" s="6" t="e">
        <f>VLOOKUP(V514,#REF!,3)</f>
        <v>#REF!</v>
      </c>
      <c r="AT514" s="6" t="e">
        <f>VLOOKUP(U514,#REF!,2)</f>
        <v>#REF!</v>
      </c>
      <c r="AU514" s="6" t="e">
        <f>VLOOKUP(V514,#REF!,2)</f>
        <v>#REF!</v>
      </c>
      <c r="AV514" s="6" t="str">
        <f t="shared" si="102"/>
        <v/>
      </c>
      <c r="AW514" s="6" t="str">
        <f t="shared" si="103"/>
        <v/>
      </c>
      <c r="AX514" s="6" t="e">
        <f>VLOOKUP(U514,#REF!,4)</f>
        <v>#REF!</v>
      </c>
      <c r="AY514" s="6" t="e">
        <f>VLOOKUP(V514,#REF!,4)</f>
        <v>#REF!</v>
      </c>
    </row>
    <row r="515" spans="1:151" s="6" customFormat="1">
      <c r="A515" s="53" t="s">
        <v>19</v>
      </c>
      <c r="B515" s="14" t="s">
        <v>539</v>
      </c>
      <c r="C515" s="97">
        <v>1</v>
      </c>
      <c r="D515" s="97" t="s">
        <v>535</v>
      </c>
      <c r="E515" s="57"/>
      <c r="F515" s="57"/>
      <c r="G515" s="57"/>
      <c r="H515" s="57"/>
      <c r="I515" s="57"/>
      <c r="J515" s="57"/>
      <c r="K515" s="57"/>
      <c r="L515" s="57"/>
      <c r="M515" s="57" t="str">
        <f t="shared" si="110"/>
        <v/>
      </c>
      <c r="N515" s="71">
        <v>108</v>
      </c>
      <c r="O515" s="46" t="s">
        <v>27</v>
      </c>
      <c r="P515" s="57">
        <v>3974.92</v>
      </c>
      <c r="Q515" s="57">
        <v>35.149478999999999</v>
      </c>
      <c r="R515" s="57">
        <v>-122.94977</v>
      </c>
      <c r="S515" s="66">
        <v>41229.844143518516</v>
      </c>
      <c r="T515" s="67">
        <f t="shared" si="111"/>
        <v>41229.844143518516</v>
      </c>
      <c r="U515" s="6" t="str">
        <f t="shared" si="112"/>
        <v>Nov-12</v>
      </c>
      <c r="V515" s="6" t="str">
        <f t="shared" si="113"/>
        <v>2012</v>
      </c>
      <c r="W515" s="10" t="s">
        <v>25</v>
      </c>
      <c r="X515" s="10" t="s">
        <v>27</v>
      </c>
      <c r="Y515" s="10"/>
      <c r="Z515" s="10"/>
      <c r="AA515" s="10"/>
      <c r="AB515" s="10"/>
      <c r="AC515" s="10"/>
      <c r="AD515" s="57" t="s">
        <v>465</v>
      </c>
      <c r="AE515" s="57" t="s">
        <v>213</v>
      </c>
      <c r="AF515" s="57" t="s">
        <v>42</v>
      </c>
      <c r="AG515" s="57">
        <v>443</v>
      </c>
      <c r="AH515" s="57">
        <v>3959200</v>
      </c>
      <c r="AI515" s="57" t="s">
        <v>211</v>
      </c>
      <c r="AJ515" s="57">
        <f t="shared" si="114"/>
        <v>0</v>
      </c>
      <c r="AK515" s="89">
        <f t="shared" si="115"/>
        <v>0.90750000000000008</v>
      </c>
      <c r="AL515" s="90" t="e">
        <f>VLOOKUP(AG515,#REF!,2,FALSE)</f>
        <v>#REF!</v>
      </c>
      <c r="AM515" s="90" t="e">
        <f>VLOOKUP(AG515,#REF!,3,FALSE)</f>
        <v>#REF!</v>
      </c>
      <c r="AN515" s="89" t="e">
        <f t="shared" ca="1" si="107"/>
        <v>#REF!</v>
      </c>
      <c r="AO515" s="89" t="e">
        <f t="shared" ca="1" si="108"/>
        <v>#REF!</v>
      </c>
      <c r="AP515" s="57" t="e">
        <f t="shared" ca="1" si="109"/>
        <v>#REF!</v>
      </c>
      <c r="AQ515" s="32" t="e">
        <f>VLOOKUP(U515,#REF!,3,FALSE)</f>
        <v>#REF!</v>
      </c>
      <c r="AR515" s="57" t="e">
        <f t="shared" ca="1" si="116"/>
        <v>#REF!</v>
      </c>
      <c r="AS515" s="6" t="e">
        <f>VLOOKUP(V515,#REF!,3)</f>
        <v>#REF!</v>
      </c>
      <c r="AT515" s="6" t="e">
        <f>VLOOKUP(U515,#REF!,2)</f>
        <v>#REF!</v>
      </c>
      <c r="AU515" s="6" t="e">
        <f>VLOOKUP(V515,#REF!,2)</f>
        <v>#REF!</v>
      </c>
      <c r="AV515" s="6" t="str">
        <f t="shared" ref="AV515:AV573" si="117">IF(M515&lt;&gt;"",M515/AT515,"")</f>
        <v/>
      </c>
      <c r="AW515" s="6" t="str">
        <f t="shared" ref="AW515:AW573" si="118">IF(M515&lt;&gt;"",M515/AU515,"")</f>
        <v/>
      </c>
      <c r="AX515" s="6" t="e">
        <f>VLOOKUP(U515,#REF!,4)</f>
        <v>#REF!</v>
      </c>
      <c r="AY515" s="6" t="e">
        <f>VLOOKUP(V515,#REF!,4)</f>
        <v>#REF!</v>
      </c>
    </row>
    <row r="516" spans="1:151" s="6" customFormat="1">
      <c r="A516" s="53" t="s">
        <v>19</v>
      </c>
      <c r="B516" s="14" t="s">
        <v>539</v>
      </c>
      <c r="C516" s="97">
        <v>1</v>
      </c>
      <c r="D516" s="97" t="s">
        <v>535</v>
      </c>
      <c r="E516" s="57"/>
      <c r="F516" s="57"/>
      <c r="G516" s="57"/>
      <c r="H516" s="57"/>
      <c r="I516" s="57"/>
      <c r="J516" s="57"/>
      <c r="K516" s="57"/>
      <c r="L516" s="57"/>
      <c r="M516" s="57" t="str">
        <f t="shared" si="110"/>
        <v/>
      </c>
      <c r="N516" s="71">
        <v>108</v>
      </c>
      <c r="O516" s="46" t="s">
        <v>50</v>
      </c>
      <c r="P516" s="57">
        <v>3974.92</v>
      </c>
      <c r="Q516" s="57">
        <v>35.149478999999999</v>
      </c>
      <c r="R516" s="57">
        <v>-122.94977</v>
      </c>
      <c r="S516" s="66">
        <v>41229.844143518516</v>
      </c>
      <c r="T516" s="67">
        <f t="shared" si="111"/>
        <v>41229.844143518516</v>
      </c>
      <c r="U516" s="6" t="str">
        <f t="shared" si="112"/>
        <v>Nov-12</v>
      </c>
      <c r="V516" s="6" t="str">
        <f t="shared" si="113"/>
        <v>2012</v>
      </c>
      <c r="W516" s="10" t="s">
        <v>25</v>
      </c>
      <c r="X516" s="10" t="s">
        <v>28</v>
      </c>
      <c r="Y516" s="10" t="s">
        <v>51</v>
      </c>
      <c r="Z516" s="10" t="s">
        <v>52</v>
      </c>
      <c r="AA516" s="10" t="s">
        <v>50</v>
      </c>
      <c r="AB516" s="10"/>
      <c r="AC516" s="10"/>
      <c r="AD516" s="57" t="s">
        <v>465</v>
      </c>
      <c r="AE516" s="57" t="s">
        <v>213</v>
      </c>
      <c r="AF516" s="57" t="s">
        <v>42</v>
      </c>
      <c r="AG516" s="57">
        <v>443</v>
      </c>
      <c r="AH516" s="57">
        <v>3959201</v>
      </c>
      <c r="AI516" s="57" t="s">
        <v>211</v>
      </c>
      <c r="AJ516" s="57">
        <f t="shared" si="114"/>
        <v>0</v>
      </c>
      <c r="AK516" s="89">
        <f t="shared" si="115"/>
        <v>0.90750000000000008</v>
      </c>
      <c r="AL516" s="90" t="e">
        <f>VLOOKUP(AG516,#REF!,2,FALSE)</f>
        <v>#REF!</v>
      </c>
      <c r="AM516" s="90" t="e">
        <f>VLOOKUP(AG516,#REF!,3,FALSE)</f>
        <v>#REF!</v>
      </c>
      <c r="AN516" s="89" t="e">
        <f t="shared" ca="1" si="107"/>
        <v>#REF!</v>
      </c>
      <c r="AO516" s="89" t="e">
        <f t="shared" ca="1" si="108"/>
        <v>#REF!</v>
      </c>
      <c r="AP516" s="57" t="e">
        <f t="shared" ca="1" si="109"/>
        <v>#REF!</v>
      </c>
      <c r="AQ516" s="32" t="e">
        <f>VLOOKUP(U516,#REF!,3,FALSE)</f>
        <v>#REF!</v>
      </c>
      <c r="AR516" s="57" t="e">
        <f t="shared" ca="1" si="116"/>
        <v>#REF!</v>
      </c>
      <c r="AS516" s="6" t="e">
        <f>VLOOKUP(V516,#REF!,3)</f>
        <v>#REF!</v>
      </c>
      <c r="AT516" s="6" t="e">
        <f>VLOOKUP(U516,#REF!,2)</f>
        <v>#REF!</v>
      </c>
      <c r="AU516" s="6" t="e">
        <f>VLOOKUP(V516,#REF!,2)</f>
        <v>#REF!</v>
      </c>
      <c r="AV516" s="6" t="str">
        <f t="shared" si="117"/>
        <v/>
      </c>
      <c r="AW516" s="6" t="str">
        <f t="shared" si="118"/>
        <v/>
      </c>
      <c r="AX516" s="6" t="e">
        <f>VLOOKUP(U516,#REF!,4)</f>
        <v>#REF!</v>
      </c>
      <c r="AY516" s="6" t="e">
        <f>VLOOKUP(V516,#REF!,4)</f>
        <v>#REF!</v>
      </c>
    </row>
    <row r="517" spans="1:151" s="6" customFormat="1">
      <c r="A517" s="53" t="s">
        <v>19</v>
      </c>
      <c r="B517" s="14" t="s">
        <v>539</v>
      </c>
      <c r="C517" s="97">
        <v>1</v>
      </c>
      <c r="D517" s="97" t="s">
        <v>535</v>
      </c>
      <c r="E517" s="57"/>
      <c r="F517" s="57"/>
      <c r="G517" s="57"/>
      <c r="H517" s="57"/>
      <c r="I517" s="57"/>
      <c r="J517" s="57"/>
      <c r="K517" s="57"/>
      <c r="L517" s="57"/>
      <c r="M517" s="57" t="str">
        <f t="shared" si="110"/>
        <v/>
      </c>
      <c r="N517" s="71">
        <v>108</v>
      </c>
      <c r="O517" s="46" t="s">
        <v>103</v>
      </c>
      <c r="P517" s="57">
        <v>3974.92</v>
      </c>
      <c r="Q517" s="57">
        <v>35.149478999999999</v>
      </c>
      <c r="R517" s="57">
        <v>-122.94977</v>
      </c>
      <c r="S517" s="66">
        <v>41229.844143518516</v>
      </c>
      <c r="T517" s="67">
        <f t="shared" si="111"/>
        <v>41229.844143518516</v>
      </c>
      <c r="U517" s="6" t="str">
        <f t="shared" si="112"/>
        <v>Nov-12</v>
      </c>
      <c r="V517" s="6" t="str">
        <f t="shared" si="113"/>
        <v>2012</v>
      </c>
      <c r="W517" s="10" t="s">
        <v>25</v>
      </c>
      <c r="X517" s="10" t="s">
        <v>108</v>
      </c>
      <c r="Y517" s="10" t="s">
        <v>104</v>
      </c>
      <c r="Z517" s="10" t="s">
        <v>107</v>
      </c>
      <c r="AA517" s="10" t="s">
        <v>105</v>
      </c>
      <c r="AB517" s="10" t="s">
        <v>106</v>
      </c>
      <c r="AC517" s="10" t="s">
        <v>103</v>
      </c>
      <c r="AD517" s="57" t="s">
        <v>465</v>
      </c>
      <c r="AE517" s="57" t="s">
        <v>213</v>
      </c>
      <c r="AF517" s="57" t="s">
        <v>42</v>
      </c>
      <c r="AG517" s="57">
        <v>443</v>
      </c>
      <c r="AH517" s="57">
        <v>4128114</v>
      </c>
      <c r="AI517" s="57" t="s">
        <v>211</v>
      </c>
      <c r="AJ517" s="57">
        <f t="shared" si="114"/>
        <v>0</v>
      </c>
      <c r="AK517" s="89">
        <f t="shared" si="115"/>
        <v>0.90750000000000008</v>
      </c>
      <c r="AL517" s="90" t="e">
        <f>VLOOKUP(AG517,#REF!,2,FALSE)</f>
        <v>#REF!</v>
      </c>
      <c r="AM517" s="90" t="e">
        <f>VLOOKUP(AG517,#REF!,3,FALSE)</f>
        <v>#REF!</v>
      </c>
      <c r="AN517" s="89" t="e">
        <f t="shared" ca="1" si="107"/>
        <v>#REF!</v>
      </c>
      <c r="AO517" s="89" t="e">
        <f t="shared" ca="1" si="108"/>
        <v>#REF!</v>
      </c>
      <c r="AP517" s="57" t="e">
        <f t="shared" ca="1" si="109"/>
        <v>#REF!</v>
      </c>
      <c r="AQ517" s="32" t="e">
        <f>VLOOKUP(U517,#REF!,3,FALSE)</f>
        <v>#REF!</v>
      </c>
      <c r="AR517" s="57" t="e">
        <f t="shared" ca="1" si="116"/>
        <v>#REF!</v>
      </c>
      <c r="AS517" s="6" t="e">
        <f>VLOOKUP(V517,#REF!,3)</f>
        <v>#REF!</v>
      </c>
      <c r="AT517" s="6" t="e">
        <f>VLOOKUP(U517,#REF!,2)</f>
        <v>#REF!</v>
      </c>
      <c r="AU517" s="6" t="e">
        <f>VLOOKUP(V517,#REF!,2)</f>
        <v>#REF!</v>
      </c>
      <c r="AV517" s="6" t="str">
        <f t="shared" si="117"/>
        <v/>
      </c>
      <c r="AW517" s="6" t="str">
        <f t="shared" si="118"/>
        <v/>
      </c>
      <c r="AX517" s="6" t="e">
        <f>VLOOKUP(U517,#REF!,4)</f>
        <v>#REF!</v>
      </c>
      <c r="AY517" s="6" t="e">
        <f>VLOOKUP(V517,#REF!,4)</f>
        <v>#REF!</v>
      </c>
    </row>
    <row r="518" spans="1:151" s="6" customFormat="1">
      <c r="A518" s="54" t="s">
        <v>466</v>
      </c>
      <c r="B518" s="98"/>
      <c r="C518" s="99">
        <v>1</v>
      </c>
      <c r="D518" s="99"/>
      <c r="E518" s="68" t="s">
        <v>531</v>
      </c>
      <c r="F518" s="68" t="s">
        <v>534</v>
      </c>
      <c r="G518" s="68" t="s">
        <v>534</v>
      </c>
      <c r="H518" s="68">
        <v>0</v>
      </c>
      <c r="I518" s="68" t="s">
        <v>535</v>
      </c>
      <c r="J518" s="68" t="s">
        <v>534</v>
      </c>
      <c r="K518" s="68">
        <v>0</v>
      </c>
      <c r="L518" s="68">
        <v>5.3859104475824385E-2</v>
      </c>
      <c r="M518" s="68">
        <f t="shared" si="110"/>
        <v>5.3859104475824385E-2</v>
      </c>
      <c r="N518" s="68">
        <v>108</v>
      </c>
      <c r="O518" s="47" t="s">
        <v>77</v>
      </c>
      <c r="P518" s="68">
        <v>3974.92</v>
      </c>
      <c r="Q518" s="68">
        <v>35.149478999999999</v>
      </c>
      <c r="R518" s="68">
        <v>-122.94977</v>
      </c>
      <c r="S518" s="69">
        <v>41229.844143518516</v>
      </c>
      <c r="T518" s="70">
        <f t="shared" si="111"/>
        <v>41229.844143518516</v>
      </c>
      <c r="U518" s="4" t="str">
        <f t="shared" si="112"/>
        <v>Nov-12</v>
      </c>
      <c r="V518" s="4" t="str">
        <f t="shared" si="113"/>
        <v>2012</v>
      </c>
      <c r="W518" s="12" t="s">
        <v>25</v>
      </c>
      <c r="X518" s="12" t="s">
        <v>65</v>
      </c>
      <c r="Y518" s="12" t="s">
        <v>64</v>
      </c>
      <c r="Z518" s="12" t="s">
        <v>79</v>
      </c>
      <c r="AA518" s="12" t="s">
        <v>78</v>
      </c>
      <c r="AB518" s="12" t="s">
        <v>77</v>
      </c>
      <c r="AC518" s="12"/>
      <c r="AD518" s="68" t="s">
        <v>465</v>
      </c>
      <c r="AE518" s="68" t="s">
        <v>213</v>
      </c>
      <c r="AF518" s="68" t="s">
        <v>42</v>
      </c>
      <c r="AG518" s="68">
        <v>443</v>
      </c>
      <c r="AH518" s="68">
        <v>4107945</v>
      </c>
      <c r="AI518" s="68" t="s">
        <v>211</v>
      </c>
      <c r="AJ518" s="68">
        <f t="shared" si="114"/>
        <v>1</v>
      </c>
      <c r="AK518" s="100">
        <f t="shared" si="115"/>
        <v>0.90750000000000008</v>
      </c>
      <c r="AL518" s="101" t="e">
        <f>VLOOKUP(AG518,#REF!,2,FALSE)</f>
        <v>#REF!</v>
      </c>
      <c r="AM518" s="101" t="e">
        <f>VLOOKUP(AG518,#REF!,3,FALSE)</f>
        <v>#REF!</v>
      </c>
      <c r="AN518" s="100" t="e">
        <f ca="1">VLOOKUP(AK518,INDIRECT("BibliTrans!$AH$"&amp;AL518&amp;":$AL$"&amp;AM518),1,TRUE)</f>
        <v>#REF!</v>
      </c>
      <c r="AO518" s="100" t="e">
        <f ca="1">VLOOKUP(AN518,INDIRECT("BibliTrans!$AH$"&amp;AL518&amp;":$AL$"&amp;AM518),2,FALSE)</f>
        <v>#REF!</v>
      </c>
      <c r="AP518" s="68" t="e">
        <f t="shared" ca="1" si="109"/>
        <v>#REF!</v>
      </c>
      <c r="AQ518" s="36" t="e">
        <f>VLOOKUP(U518,#REF!,3,FALSE)</f>
        <v>#REF!</v>
      </c>
      <c r="AR518" s="68" t="e">
        <f t="shared" ca="1" si="116"/>
        <v>#REF!</v>
      </c>
      <c r="AS518" s="6" t="e">
        <f>VLOOKUP(V518,#REF!,3)</f>
        <v>#REF!</v>
      </c>
      <c r="AT518" s="6" t="e">
        <f>VLOOKUP(U518,#REF!,2)</f>
        <v>#REF!</v>
      </c>
      <c r="AU518" s="6" t="e">
        <f>VLOOKUP(V518,#REF!,2)</f>
        <v>#REF!</v>
      </c>
      <c r="AV518" s="6" t="e">
        <f t="shared" si="117"/>
        <v>#REF!</v>
      </c>
      <c r="AW518" s="6" t="e">
        <f t="shared" si="118"/>
        <v>#REF!</v>
      </c>
      <c r="AX518" s="6" t="e">
        <f>VLOOKUP(U518,#REF!,4)</f>
        <v>#REF!</v>
      </c>
      <c r="AY518" s="6" t="e">
        <f>VLOOKUP(V518,#REF!,4)</f>
        <v>#REF!</v>
      </c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</row>
    <row r="519" spans="1:151" s="6" customFormat="1">
      <c r="A519" s="53" t="s">
        <v>19</v>
      </c>
      <c r="B519" s="14" t="s">
        <v>539</v>
      </c>
      <c r="C519" s="97">
        <v>1</v>
      </c>
      <c r="D519" s="97" t="s">
        <v>535</v>
      </c>
      <c r="E519" s="57"/>
      <c r="F519" s="57"/>
      <c r="G519" s="57"/>
      <c r="H519" s="57"/>
      <c r="I519" s="57"/>
      <c r="J519" s="57"/>
      <c r="K519" s="57"/>
      <c r="L519" s="57"/>
      <c r="M519" s="57" t="str">
        <f t="shared" si="110"/>
        <v/>
      </c>
      <c r="N519" s="71">
        <v>109</v>
      </c>
      <c r="O519" s="46" t="s">
        <v>97</v>
      </c>
      <c r="P519" s="57">
        <v>3965.79</v>
      </c>
      <c r="Q519" s="57">
        <v>35.134770000000003</v>
      </c>
      <c r="R519" s="57">
        <v>-122.949783</v>
      </c>
      <c r="S519" s="66">
        <v>41441.771249999998</v>
      </c>
      <c r="T519" s="67">
        <f t="shared" si="111"/>
        <v>41441.771249999998</v>
      </c>
      <c r="U519" s="6" t="str">
        <f t="shared" si="112"/>
        <v>Jun-13</v>
      </c>
      <c r="V519" s="6" t="str">
        <f t="shared" si="113"/>
        <v>2013</v>
      </c>
      <c r="W519" s="10" t="s">
        <v>25</v>
      </c>
      <c r="X519" s="10" t="s">
        <v>28</v>
      </c>
      <c r="Y519" s="10"/>
      <c r="Z519" s="10"/>
      <c r="AA519" s="10"/>
      <c r="AB519" s="10"/>
      <c r="AC519" s="10"/>
      <c r="AD519" s="57" t="s">
        <v>290</v>
      </c>
      <c r="AE519" s="57" t="s">
        <v>283</v>
      </c>
      <c r="AF519" s="57" t="s">
        <v>42</v>
      </c>
      <c r="AG519" s="57">
        <v>486</v>
      </c>
      <c r="AH519" s="57">
        <v>4126066</v>
      </c>
      <c r="AI519" s="57" t="s">
        <v>211</v>
      </c>
      <c r="AJ519" s="57">
        <f t="shared" si="114"/>
        <v>0</v>
      </c>
      <c r="AK519" s="89">
        <f t="shared" si="115"/>
        <v>0.19142361111111109</v>
      </c>
      <c r="AL519" s="90"/>
      <c r="AM519" s="90"/>
      <c r="AN519" s="89"/>
      <c r="AO519" s="89"/>
      <c r="AP519" s="57" t="s">
        <v>642</v>
      </c>
      <c r="AQ519" s="32" t="e">
        <f>VLOOKUP(U519,#REF!,3,FALSE)</f>
        <v>#REF!</v>
      </c>
      <c r="AR519" s="57" t="e">
        <f t="shared" ca="1" si="116"/>
        <v>#REF!</v>
      </c>
      <c r="AS519" s="6" t="e">
        <f>VLOOKUP(V519,#REF!,3)</f>
        <v>#REF!</v>
      </c>
      <c r="AT519" s="6" t="e">
        <f>VLOOKUP(U519,#REF!,2)</f>
        <v>#REF!</v>
      </c>
      <c r="AU519" s="6" t="e">
        <f>VLOOKUP(V519,#REF!,2)</f>
        <v>#REF!</v>
      </c>
      <c r="AV519" s="6" t="str">
        <f t="shared" si="117"/>
        <v/>
      </c>
      <c r="AW519" s="6" t="str">
        <f t="shared" si="118"/>
        <v/>
      </c>
      <c r="AX519" s="6" t="e">
        <f>VLOOKUP(U519,#REF!,4)</f>
        <v>#REF!</v>
      </c>
      <c r="AY519" s="6" t="e">
        <f>VLOOKUP(V519,#REF!,4)</f>
        <v>#REF!</v>
      </c>
    </row>
    <row r="520" spans="1:151" s="6" customFormat="1">
      <c r="A520" s="53" t="s">
        <v>117</v>
      </c>
      <c r="B520" s="14" t="s">
        <v>541</v>
      </c>
      <c r="C520" s="97">
        <v>1</v>
      </c>
      <c r="D520" s="107" t="s">
        <v>543</v>
      </c>
      <c r="E520" s="57"/>
      <c r="F520" s="57"/>
      <c r="G520" s="57"/>
      <c r="H520" s="57"/>
      <c r="I520" s="57"/>
      <c r="J520" s="57"/>
      <c r="K520" s="57"/>
      <c r="L520" s="57"/>
      <c r="M520" s="57" t="str">
        <f t="shared" si="110"/>
        <v/>
      </c>
      <c r="N520" s="71">
        <v>109</v>
      </c>
      <c r="O520" s="46" t="s">
        <v>73</v>
      </c>
      <c r="P520" s="57">
        <v>3965.79</v>
      </c>
      <c r="Q520" s="57">
        <v>35.134770000000003</v>
      </c>
      <c r="R520" s="57">
        <v>-122.949783</v>
      </c>
      <c r="S520" s="66">
        <v>41441.771249999998</v>
      </c>
      <c r="T520" s="67">
        <f t="shared" si="111"/>
        <v>41441.771249999998</v>
      </c>
      <c r="U520" s="6" t="str">
        <f t="shared" si="112"/>
        <v>Jun-13</v>
      </c>
      <c r="V520" s="6" t="str">
        <f t="shared" si="113"/>
        <v>2013</v>
      </c>
      <c r="W520" s="10" t="s">
        <v>25</v>
      </c>
      <c r="X520" s="10" t="s">
        <v>27</v>
      </c>
      <c r="Y520" s="10" t="s">
        <v>74</v>
      </c>
      <c r="Z520" s="10" t="s">
        <v>76</v>
      </c>
      <c r="AA520" s="10" t="s">
        <v>75</v>
      </c>
      <c r="AB520" s="10"/>
      <c r="AC520" s="10" t="s">
        <v>73</v>
      </c>
      <c r="AD520" s="57" t="s">
        <v>290</v>
      </c>
      <c r="AE520" s="57" t="s">
        <v>283</v>
      </c>
      <c r="AF520" s="57" t="s">
        <v>42</v>
      </c>
      <c r="AG520" s="57">
        <v>486</v>
      </c>
      <c r="AH520" s="57">
        <v>4129786</v>
      </c>
      <c r="AI520" s="57" t="s">
        <v>211</v>
      </c>
      <c r="AJ520" s="57">
        <f t="shared" si="114"/>
        <v>0</v>
      </c>
      <c r="AK520" s="89">
        <f t="shared" si="115"/>
        <v>0.19142361111111109</v>
      </c>
      <c r="AL520" s="90"/>
      <c r="AM520" s="90"/>
      <c r="AN520" s="89"/>
      <c r="AO520" s="89"/>
      <c r="AP520" s="57" t="s">
        <v>642</v>
      </c>
      <c r="AQ520" s="32" t="e">
        <f>VLOOKUP(U520,#REF!,3,FALSE)</f>
        <v>#REF!</v>
      </c>
      <c r="AR520" s="57">
        <f t="shared" si="116"/>
        <v>0</v>
      </c>
      <c r="AS520" s="6" t="e">
        <f>VLOOKUP(V520,#REF!,3)</f>
        <v>#REF!</v>
      </c>
      <c r="AT520" s="6" t="e">
        <f>VLOOKUP(U520,#REF!,2)</f>
        <v>#REF!</v>
      </c>
      <c r="AU520" s="6" t="e">
        <f>VLOOKUP(V520,#REF!,2)</f>
        <v>#REF!</v>
      </c>
      <c r="AV520" s="6" t="str">
        <f t="shared" si="117"/>
        <v/>
      </c>
      <c r="AW520" s="6" t="str">
        <f t="shared" si="118"/>
        <v/>
      </c>
      <c r="AX520" s="6" t="e">
        <f>VLOOKUP(U520,#REF!,4)</f>
        <v>#REF!</v>
      </c>
      <c r="AY520" s="6" t="e">
        <f>VLOOKUP(V520,#REF!,4)</f>
        <v>#REF!</v>
      </c>
    </row>
    <row r="521" spans="1:151" s="6" customFormat="1">
      <c r="A521" s="54" t="s">
        <v>291</v>
      </c>
      <c r="B521" s="98"/>
      <c r="C521" s="99">
        <v>1</v>
      </c>
      <c r="D521" s="99"/>
      <c r="E521" s="68" t="s">
        <v>531</v>
      </c>
      <c r="F521" s="68" t="s">
        <v>534</v>
      </c>
      <c r="G521" s="68" t="s">
        <v>534</v>
      </c>
      <c r="H521" s="68">
        <v>0</v>
      </c>
      <c r="I521" s="68" t="s">
        <v>532</v>
      </c>
      <c r="J521" s="68" t="s">
        <v>534</v>
      </c>
      <c r="K521" s="68">
        <v>74</v>
      </c>
      <c r="L521" s="68">
        <v>8.8258147617532048E-2</v>
      </c>
      <c r="M521" s="68">
        <f t="shared" si="110"/>
        <v>0.86446836192670984</v>
      </c>
      <c r="N521" s="68">
        <v>109</v>
      </c>
      <c r="O521" s="47" t="s">
        <v>77</v>
      </c>
      <c r="P521" s="68">
        <v>3965.79</v>
      </c>
      <c r="Q521" s="68">
        <v>35.134770000000003</v>
      </c>
      <c r="R521" s="68">
        <v>-122.949783</v>
      </c>
      <c r="S521" s="69">
        <v>41441.771249999998</v>
      </c>
      <c r="T521" s="70">
        <f t="shared" si="111"/>
        <v>41441.771249999998</v>
      </c>
      <c r="U521" s="4" t="str">
        <f t="shared" si="112"/>
        <v>Jun-13</v>
      </c>
      <c r="V521" s="4" t="str">
        <f t="shared" si="113"/>
        <v>2013</v>
      </c>
      <c r="W521" s="12" t="s">
        <v>25</v>
      </c>
      <c r="X521" s="12" t="s">
        <v>65</v>
      </c>
      <c r="Y521" s="12" t="s">
        <v>64</v>
      </c>
      <c r="Z521" s="12" t="s">
        <v>79</v>
      </c>
      <c r="AA521" s="12" t="s">
        <v>78</v>
      </c>
      <c r="AB521" s="12" t="s">
        <v>77</v>
      </c>
      <c r="AC521" s="12"/>
      <c r="AD521" s="68" t="s">
        <v>290</v>
      </c>
      <c r="AE521" s="68" t="s">
        <v>283</v>
      </c>
      <c r="AF521" s="68" t="s">
        <v>42</v>
      </c>
      <c r="AG521" s="68">
        <v>486</v>
      </c>
      <c r="AH521" s="68">
        <v>4125407</v>
      </c>
      <c r="AI521" s="68" t="s">
        <v>211</v>
      </c>
      <c r="AJ521" s="68">
        <f t="shared" si="114"/>
        <v>1</v>
      </c>
      <c r="AK521" s="100">
        <f t="shared" si="115"/>
        <v>0.19142361111111109</v>
      </c>
      <c r="AL521" s="101"/>
      <c r="AM521" s="101"/>
      <c r="AN521" s="100"/>
      <c r="AO521" s="100"/>
      <c r="AP521" s="68" t="s">
        <v>642</v>
      </c>
      <c r="AQ521" s="36" t="e">
        <f>VLOOKUP(U521,#REF!,3,FALSE)</f>
        <v>#REF!</v>
      </c>
      <c r="AR521" s="68">
        <f t="shared" si="116"/>
        <v>0</v>
      </c>
      <c r="AS521" s="6" t="e">
        <f>VLOOKUP(V521,#REF!,3)</f>
        <v>#REF!</v>
      </c>
      <c r="AT521" s="6" t="e">
        <f>VLOOKUP(U521,#REF!,2)</f>
        <v>#REF!</v>
      </c>
      <c r="AU521" s="6" t="e">
        <f>VLOOKUP(V521,#REF!,2)</f>
        <v>#REF!</v>
      </c>
      <c r="AV521" s="6" t="e">
        <f t="shared" si="117"/>
        <v>#REF!</v>
      </c>
      <c r="AW521" s="6" t="e">
        <f t="shared" si="118"/>
        <v>#REF!</v>
      </c>
      <c r="AX521" s="6" t="e">
        <f>VLOOKUP(U521,#REF!,4)</f>
        <v>#REF!</v>
      </c>
      <c r="AY521" s="6" t="e">
        <f>VLOOKUP(V521,#REF!,4)</f>
        <v>#REF!</v>
      </c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</row>
    <row r="522" spans="1:151" s="6" customFormat="1">
      <c r="A522" s="53" t="s">
        <v>110</v>
      </c>
      <c r="B522" s="14" t="s">
        <v>539</v>
      </c>
      <c r="C522" s="97">
        <v>999</v>
      </c>
      <c r="D522" s="97" t="s">
        <v>535</v>
      </c>
      <c r="E522" s="57"/>
      <c r="F522" s="57"/>
      <c r="G522" s="57"/>
      <c r="H522" s="57"/>
      <c r="I522" s="57"/>
      <c r="J522" s="57"/>
      <c r="K522" s="57"/>
      <c r="L522" s="57"/>
      <c r="M522" s="57" t="str">
        <f t="shared" si="110"/>
        <v/>
      </c>
      <c r="N522" s="71">
        <v>109</v>
      </c>
      <c r="O522" s="46" t="s">
        <v>34</v>
      </c>
      <c r="P522" s="57">
        <v>3965.6</v>
      </c>
      <c r="Q522" s="57">
        <v>35.135345999999998</v>
      </c>
      <c r="R522" s="57">
        <v>-122.94970000000001</v>
      </c>
      <c r="S522" s="66">
        <v>41441.775381944448</v>
      </c>
      <c r="T522" s="67">
        <f t="shared" si="111"/>
        <v>41441.775381944448</v>
      </c>
      <c r="U522" s="6" t="str">
        <f t="shared" si="112"/>
        <v>Jun-13</v>
      </c>
      <c r="V522" s="6" t="str">
        <f t="shared" si="113"/>
        <v>2013</v>
      </c>
      <c r="W522" s="10" t="s">
        <v>25</v>
      </c>
      <c r="X522" s="10" t="s">
        <v>33</v>
      </c>
      <c r="Y522" s="10" t="s">
        <v>35</v>
      </c>
      <c r="Z522" s="10" t="s">
        <v>38</v>
      </c>
      <c r="AA522" s="10" t="s">
        <v>36</v>
      </c>
      <c r="AB522" s="10" t="s">
        <v>37</v>
      </c>
      <c r="AC522" s="10" t="s">
        <v>34</v>
      </c>
      <c r="AD522" s="57" t="s">
        <v>288</v>
      </c>
      <c r="AE522" s="57" t="s">
        <v>283</v>
      </c>
      <c r="AF522" s="57" t="s">
        <v>42</v>
      </c>
      <c r="AG522" s="57">
        <v>486</v>
      </c>
      <c r="AH522" s="57">
        <v>4126068</v>
      </c>
      <c r="AI522" s="57" t="s">
        <v>211</v>
      </c>
      <c r="AJ522" s="57">
        <f t="shared" si="114"/>
        <v>0</v>
      </c>
      <c r="AK522" s="89">
        <f t="shared" si="115"/>
        <v>0.19144675925925925</v>
      </c>
      <c r="AL522" s="90"/>
      <c r="AM522" s="90"/>
      <c r="AN522" s="89"/>
      <c r="AO522" s="89"/>
      <c r="AP522" s="57" t="s">
        <v>642</v>
      </c>
      <c r="AQ522" s="32" t="e">
        <f>VLOOKUP(U522,#REF!,3,FALSE)</f>
        <v>#REF!</v>
      </c>
      <c r="AR522" s="57">
        <f t="shared" si="116"/>
        <v>0</v>
      </c>
      <c r="AS522" s="6" t="e">
        <f>VLOOKUP(V522,#REF!,3)</f>
        <v>#REF!</v>
      </c>
      <c r="AT522" s="6" t="e">
        <f>VLOOKUP(U522,#REF!,2)</f>
        <v>#REF!</v>
      </c>
      <c r="AU522" s="6" t="e">
        <f>VLOOKUP(V522,#REF!,2)</f>
        <v>#REF!</v>
      </c>
      <c r="AV522" s="6" t="str">
        <f t="shared" si="117"/>
        <v/>
      </c>
      <c r="AW522" s="6" t="str">
        <f t="shared" si="118"/>
        <v/>
      </c>
      <c r="AX522" s="6" t="e">
        <f>VLOOKUP(U522,#REF!,4)</f>
        <v>#REF!</v>
      </c>
      <c r="AY522" s="6" t="e">
        <f>VLOOKUP(V522,#REF!,4)</f>
        <v>#REF!</v>
      </c>
    </row>
    <row r="523" spans="1:151" s="6" customFormat="1">
      <c r="A523" s="53" t="s">
        <v>112</v>
      </c>
      <c r="B523" s="14" t="s">
        <v>539</v>
      </c>
      <c r="C523" s="97">
        <v>2</v>
      </c>
      <c r="D523" s="97" t="s">
        <v>535</v>
      </c>
      <c r="E523" s="57"/>
      <c r="F523" s="57"/>
      <c r="G523" s="57"/>
      <c r="H523" s="57"/>
      <c r="I523" s="57"/>
      <c r="J523" s="57"/>
      <c r="K523" s="57"/>
      <c r="L523" s="57"/>
      <c r="M523" s="57" t="str">
        <f t="shared" si="110"/>
        <v/>
      </c>
      <c r="N523" s="71">
        <v>109</v>
      </c>
      <c r="O523" s="46" t="s">
        <v>55</v>
      </c>
      <c r="P523" s="57">
        <v>3965.6</v>
      </c>
      <c r="Q523" s="57">
        <v>35.135345999999998</v>
      </c>
      <c r="R523" s="57">
        <v>-122.94970000000001</v>
      </c>
      <c r="S523" s="66">
        <v>41441.775381944448</v>
      </c>
      <c r="T523" s="67">
        <f t="shared" si="111"/>
        <v>41441.775381944448</v>
      </c>
      <c r="U523" s="6" t="str">
        <f t="shared" si="112"/>
        <v>Jun-13</v>
      </c>
      <c r="V523" s="6" t="str">
        <f t="shared" si="113"/>
        <v>2013</v>
      </c>
      <c r="W523" s="10" t="s">
        <v>25</v>
      </c>
      <c r="X523" s="10" t="s">
        <v>32</v>
      </c>
      <c r="Y523" s="10" t="s">
        <v>56</v>
      </c>
      <c r="Z523" s="10"/>
      <c r="AA523" s="10"/>
      <c r="AB523" s="10"/>
      <c r="AC523" s="10"/>
      <c r="AD523" s="57" t="s">
        <v>288</v>
      </c>
      <c r="AE523" s="57" t="s">
        <v>283</v>
      </c>
      <c r="AF523" s="57" t="s">
        <v>42</v>
      </c>
      <c r="AG523" s="57">
        <v>486</v>
      </c>
      <c r="AH523" s="57">
        <v>4126067</v>
      </c>
      <c r="AI523" s="57" t="s">
        <v>211</v>
      </c>
      <c r="AJ523" s="57">
        <f t="shared" si="114"/>
        <v>0</v>
      </c>
      <c r="AK523" s="89">
        <f t="shared" si="115"/>
        <v>0.19144675925925925</v>
      </c>
      <c r="AL523" s="90"/>
      <c r="AM523" s="90"/>
      <c r="AN523" s="89"/>
      <c r="AO523" s="89"/>
      <c r="AP523" s="57" t="s">
        <v>642</v>
      </c>
      <c r="AQ523" s="32" t="e">
        <f>VLOOKUP(U523,#REF!,3,FALSE)</f>
        <v>#REF!</v>
      </c>
      <c r="AR523" s="57">
        <f t="shared" si="116"/>
        <v>0</v>
      </c>
      <c r="AS523" s="6" t="e">
        <f>VLOOKUP(V523,#REF!,3)</f>
        <v>#REF!</v>
      </c>
      <c r="AT523" s="6" t="e">
        <f>VLOOKUP(U523,#REF!,2)</f>
        <v>#REF!</v>
      </c>
      <c r="AU523" s="6" t="e">
        <f>VLOOKUP(V523,#REF!,2)</f>
        <v>#REF!</v>
      </c>
      <c r="AV523" s="6" t="str">
        <f t="shared" si="117"/>
        <v/>
      </c>
      <c r="AW523" s="6" t="str">
        <f t="shared" si="118"/>
        <v/>
      </c>
      <c r="AX523" s="6" t="e">
        <f>VLOOKUP(U523,#REF!,4)</f>
        <v>#REF!</v>
      </c>
      <c r="AY523" s="6" t="e">
        <f>VLOOKUP(V523,#REF!,4)</f>
        <v>#REF!</v>
      </c>
    </row>
    <row r="524" spans="1:151" s="6" customFormat="1">
      <c r="A524" s="53" t="s">
        <v>141</v>
      </c>
      <c r="B524" s="14" t="s">
        <v>541</v>
      </c>
      <c r="C524" s="97">
        <v>3</v>
      </c>
      <c r="D524" s="107" t="s">
        <v>543</v>
      </c>
      <c r="E524" s="57"/>
      <c r="F524" s="57"/>
      <c r="G524" s="57"/>
      <c r="H524" s="57"/>
      <c r="I524" s="57"/>
      <c r="J524" s="57"/>
      <c r="K524" s="57"/>
      <c r="L524" s="57"/>
      <c r="M524" s="57" t="str">
        <f t="shared" si="110"/>
        <v/>
      </c>
      <c r="N524" s="71">
        <v>109</v>
      </c>
      <c r="O524" s="46" t="s">
        <v>73</v>
      </c>
      <c r="P524" s="57">
        <v>3965.6</v>
      </c>
      <c r="Q524" s="57">
        <v>35.135345999999998</v>
      </c>
      <c r="R524" s="57">
        <v>-122.94970000000001</v>
      </c>
      <c r="S524" s="66">
        <v>41441.775381944448</v>
      </c>
      <c r="T524" s="67">
        <f t="shared" si="111"/>
        <v>41441.775381944448</v>
      </c>
      <c r="U524" s="6" t="str">
        <f t="shared" si="112"/>
        <v>Jun-13</v>
      </c>
      <c r="V524" s="6" t="str">
        <f t="shared" si="113"/>
        <v>2013</v>
      </c>
      <c r="W524" s="10" t="s">
        <v>25</v>
      </c>
      <c r="X524" s="10" t="s">
        <v>27</v>
      </c>
      <c r="Y524" s="10" t="s">
        <v>74</v>
      </c>
      <c r="Z524" s="10" t="s">
        <v>76</v>
      </c>
      <c r="AA524" s="10" t="s">
        <v>75</v>
      </c>
      <c r="AB524" s="10"/>
      <c r="AC524" s="10" t="s">
        <v>73</v>
      </c>
      <c r="AD524" s="57" t="s">
        <v>288</v>
      </c>
      <c r="AE524" s="57" t="s">
        <v>283</v>
      </c>
      <c r="AF524" s="57" t="s">
        <v>42</v>
      </c>
      <c r="AG524" s="57">
        <v>486</v>
      </c>
      <c r="AH524" s="57">
        <v>4126070</v>
      </c>
      <c r="AI524" s="57" t="s">
        <v>211</v>
      </c>
      <c r="AJ524" s="57">
        <f t="shared" si="114"/>
        <v>0</v>
      </c>
      <c r="AK524" s="89">
        <f t="shared" si="115"/>
        <v>0.19144675925925925</v>
      </c>
      <c r="AL524" s="90"/>
      <c r="AM524" s="90"/>
      <c r="AN524" s="89"/>
      <c r="AO524" s="89"/>
      <c r="AP524" s="57" t="s">
        <v>642</v>
      </c>
      <c r="AQ524" s="32" t="e">
        <f>VLOOKUP(U524,#REF!,3,FALSE)</f>
        <v>#REF!</v>
      </c>
      <c r="AR524" s="57">
        <f t="shared" si="116"/>
        <v>0</v>
      </c>
      <c r="AS524" s="6" t="e">
        <f>VLOOKUP(V524,#REF!,3)</f>
        <v>#REF!</v>
      </c>
      <c r="AT524" s="6" t="e">
        <f>VLOOKUP(U524,#REF!,2)</f>
        <v>#REF!</v>
      </c>
      <c r="AU524" s="6" t="e">
        <f>VLOOKUP(V524,#REF!,2)</f>
        <v>#REF!</v>
      </c>
      <c r="AV524" s="6" t="str">
        <f t="shared" si="117"/>
        <v/>
      </c>
      <c r="AW524" s="6" t="str">
        <f t="shared" si="118"/>
        <v/>
      </c>
      <c r="AX524" s="6" t="e">
        <f>VLOOKUP(U524,#REF!,4)</f>
        <v>#REF!</v>
      </c>
      <c r="AY524" s="6" t="e">
        <f>VLOOKUP(V524,#REF!,4)</f>
        <v>#REF!</v>
      </c>
    </row>
    <row r="525" spans="1:151" s="6" customFormat="1">
      <c r="A525" s="54" t="s">
        <v>289</v>
      </c>
      <c r="B525" s="98"/>
      <c r="C525" s="99">
        <v>1</v>
      </c>
      <c r="D525" s="99"/>
      <c r="E525" s="68" t="s">
        <v>531</v>
      </c>
      <c r="F525" s="68" t="s">
        <v>534</v>
      </c>
      <c r="G525" s="68" t="s">
        <v>534</v>
      </c>
      <c r="H525" s="68">
        <v>0</v>
      </c>
      <c r="I525" s="68" t="s">
        <v>532</v>
      </c>
      <c r="J525" s="68" t="s">
        <v>534</v>
      </c>
      <c r="K525" s="68">
        <v>74</v>
      </c>
      <c r="L525" s="68">
        <v>0.21507271148143942</v>
      </c>
      <c r="M525" s="68">
        <f t="shared" si="110"/>
        <v>0.86446836192670984</v>
      </c>
      <c r="N525" s="68">
        <v>109</v>
      </c>
      <c r="O525" s="47" t="s">
        <v>77</v>
      </c>
      <c r="P525" s="68">
        <v>3965.6</v>
      </c>
      <c r="Q525" s="68">
        <v>35.135345999999998</v>
      </c>
      <c r="R525" s="68">
        <v>-122.94970000000001</v>
      </c>
      <c r="S525" s="69">
        <v>41441.775381944448</v>
      </c>
      <c r="T525" s="70">
        <f t="shared" si="111"/>
        <v>41441.775381944448</v>
      </c>
      <c r="U525" s="4" t="str">
        <f t="shared" si="112"/>
        <v>Jun-13</v>
      </c>
      <c r="V525" s="4" t="str">
        <f t="shared" si="113"/>
        <v>2013</v>
      </c>
      <c r="W525" s="12" t="s">
        <v>25</v>
      </c>
      <c r="X525" s="12" t="s">
        <v>65</v>
      </c>
      <c r="Y525" s="12" t="s">
        <v>64</v>
      </c>
      <c r="Z525" s="12" t="s">
        <v>79</v>
      </c>
      <c r="AA525" s="12" t="s">
        <v>78</v>
      </c>
      <c r="AB525" s="12" t="s">
        <v>77</v>
      </c>
      <c r="AC525" s="12"/>
      <c r="AD525" s="68" t="s">
        <v>288</v>
      </c>
      <c r="AE525" s="68" t="s">
        <v>283</v>
      </c>
      <c r="AF525" s="68" t="s">
        <v>42</v>
      </c>
      <c r="AG525" s="68">
        <v>486</v>
      </c>
      <c r="AH525" s="68">
        <v>4125409</v>
      </c>
      <c r="AI525" s="68" t="s">
        <v>211</v>
      </c>
      <c r="AJ525" s="68">
        <f t="shared" si="114"/>
        <v>1</v>
      </c>
      <c r="AK525" s="100">
        <f t="shared" si="115"/>
        <v>0.19144675925925925</v>
      </c>
      <c r="AL525" s="101"/>
      <c r="AM525" s="101"/>
      <c r="AN525" s="100"/>
      <c r="AO525" s="100"/>
      <c r="AP525" s="68" t="s">
        <v>642</v>
      </c>
      <c r="AQ525" s="36" t="e">
        <f>VLOOKUP(U525,#REF!,3,FALSE)</f>
        <v>#REF!</v>
      </c>
      <c r="AR525" s="68">
        <f t="shared" si="116"/>
        <v>0</v>
      </c>
      <c r="AS525" s="6" t="e">
        <f>VLOOKUP(V525,#REF!,3)</f>
        <v>#REF!</v>
      </c>
      <c r="AT525" s="6" t="e">
        <f>VLOOKUP(U525,#REF!,2)</f>
        <v>#REF!</v>
      </c>
      <c r="AU525" s="6" t="e">
        <f>VLOOKUP(V525,#REF!,2)</f>
        <v>#REF!</v>
      </c>
      <c r="AV525" s="6" t="e">
        <f t="shared" si="117"/>
        <v>#REF!</v>
      </c>
      <c r="AW525" s="6" t="e">
        <f t="shared" si="118"/>
        <v>#REF!</v>
      </c>
      <c r="AX525" s="6" t="e">
        <f>VLOOKUP(U525,#REF!,4)</f>
        <v>#REF!</v>
      </c>
      <c r="AY525" s="6" t="e">
        <f>VLOOKUP(V525,#REF!,4)</f>
        <v>#REF!</v>
      </c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</row>
    <row r="526" spans="1:151" s="6" customFormat="1">
      <c r="A526" s="53" t="s">
        <v>19</v>
      </c>
      <c r="B526" s="14" t="s">
        <v>539</v>
      </c>
      <c r="C526" s="97">
        <v>1</v>
      </c>
      <c r="D526" s="97" t="s">
        <v>535</v>
      </c>
      <c r="E526" s="57"/>
      <c r="F526" s="57"/>
      <c r="G526" s="57"/>
      <c r="H526" s="57"/>
      <c r="I526" s="57"/>
      <c r="J526" s="57"/>
      <c r="K526" s="57"/>
      <c r="L526" s="57"/>
      <c r="M526" s="57" t="str">
        <f t="shared" si="110"/>
        <v/>
      </c>
      <c r="N526" s="71">
        <v>109</v>
      </c>
      <c r="O526" s="46" t="s">
        <v>47</v>
      </c>
      <c r="P526" s="57">
        <v>3965.56</v>
      </c>
      <c r="Q526" s="57">
        <v>35.135348</v>
      </c>
      <c r="R526" s="57">
        <v>-122.949701</v>
      </c>
      <c r="S526" s="66">
        <v>41441.775393518517</v>
      </c>
      <c r="T526" s="67">
        <f t="shared" si="111"/>
        <v>41441.775393518517</v>
      </c>
      <c r="U526" s="6" t="str">
        <f t="shared" si="112"/>
        <v>Jun-13</v>
      </c>
      <c r="V526" s="6" t="str">
        <f t="shared" si="113"/>
        <v>2013</v>
      </c>
      <c r="W526" s="10" t="s">
        <v>25</v>
      </c>
      <c r="X526" s="10" t="s">
        <v>27</v>
      </c>
      <c r="Y526" s="10" t="s">
        <v>22</v>
      </c>
      <c r="Z526" s="10" t="s">
        <v>44</v>
      </c>
      <c r="AA526" s="10" t="s">
        <v>48</v>
      </c>
      <c r="AB526" s="10" t="s">
        <v>49</v>
      </c>
      <c r="AC526" s="46" t="s">
        <v>47</v>
      </c>
      <c r="AD526" s="57" t="s">
        <v>286</v>
      </c>
      <c r="AE526" s="57" t="s">
        <v>283</v>
      </c>
      <c r="AF526" s="57" t="s">
        <v>42</v>
      </c>
      <c r="AG526" s="57">
        <v>486</v>
      </c>
      <c r="AH526" s="57">
        <v>4126071</v>
      </c>
      <c r="AI526" s="57" t="s">
        <v>211</v>
      </c>
      <c r="AJ526" s="57">
        <f t="shared" si="114"/>
        <v>0</v>
      </c>
      <c r="AK526" s="89">
        <f t="shared" si="115"/>
        <v>0.19146990740740741</v>
      </c>
      <c r="AL526" s="90"/>
      <c r="AM526" s="90"/>
      <c r="AN526" s="89"/>
      <c r="AO526" s="89"/>
      <c r="AP526" s="57" t="s">
        <v>642</v>
      </c>
      <c r="AQ526" s="32" t="e">
        <f>VLOOKUP(U526,#REF!,3,FALSE)</f>
        <v>#REF!</v>
      </c>
      <c r="AR526" s="57">
        <f t="shared" si="116"/>
        <v>0</v>
      </c>
      <c r="AS526" s="6" t="e">
        <f>VLOOKUP(V526,#REF!,3)</f>
        <v>#REF!</v>
      </c>
      <c r="AT526" s="6" t="e">
        <f>VLOOKUP(U526,#REF!,2)</f>
        <v>#REF!</v>
      </c>
      <c r="AU526" s="6" t="e">
        <f>VLOOKUP(V526,#REF!,2)</f>
        <v>#REF!</v>
      </c>
      <c r="AV526" s="6" t="str">
        <f t="shared" si="117"/>
        <v/>
      </c>
      <c r="AW526" s="6" t="str">
        <f t="shared" si="118"/>
        <v/>
      </c>
      <c r="AX526" s="6" t="e">
        <f>VLOOKUP(U526,#REF!,4)</f>
        <v>#REF!</v>
      </c>
      <c r="AY526" s="6" t="e">
        <f>VLOOKUP(V526,#REF!,4)</f>
        <v>#REF!</v>
      </c>
    </row>
    <row r="527" spans="1:151" s="6" customFormat="1">
      <c r="A527" s="53" t="s">
        <v>19</v>
      </c>
      <c r="B527" s="14" t="s">
        <v>539</v>
      </c>
      <c r="C527" s="97">
        <v>1</v>
      </c>
      <c r="D527" s="97" t="s">
        <v>535</v>
      </c>
      <c r="E527" s="57"/>
      <c r="F527" s="57"/>
      <c r="G527" s="57"/>
      <c r="H527" s="57"/>
      <c r="I527" s="57"/>
      <c r="J527" s="57"/>
      <c r="K527" s="57"/>
      <c r="L527" s="57"/>
      <c r="M527" s="57" t="str">
        <f t="shared" si="110"/>
        <v/>
      </c>
      <c r="N527" s="71">
        <v>109</v>
      </c>
      <c r="O527" s="46" t="s">
        <v>109</v>
      </c>
      <c r="P527" s="57">
        <v>3965.56</v>
      </c>
      <c r="Q527" s="57">
        <v>35.135348</v>
      </c>
      <c r="R527" s="57">
        <v>-122.949701</v>
      </c>
      <c r="S527" s="66">
        <v>41441.775393518517</v>
      </c>
      <c r="T527" s="67">
        <f t="shared" si="111"/>
        <v>41441.775393518517</v>
      </c>
      <c r="U527" s="6" t="str">
        <f t="shared" si="112"/>
        <v>Jun-13</v>
      </c>
      <c r="V527" s="6" t="str">
        <f t="shared" si="113"/>
        <v>2013</v>
      </c>
      <c r="W527" s="10" t="s">
        <v>25</v>
      </c>
      <c r="X527" s="10" t="s">
        <v>27</v>
      </c>
      <c r="Y527" s="10" t="s">
        <v>22</v>
      </c>
      <c r="Z527" s="10"/>
      <c r="AA527" s="10"/>
      <c r="AB527" s="10"/>
      <c r="AC527" s="10" t="s">
        <v>109</v>
      </c>
      <c r="AD527" s="57" t="s">
        <v>286</v>
      </c>
      <c r="AE527" s="57" t="s">
        <v>283</v>
      </c>
      <c r="AF527" s="57" t="s">
        <v>42</v>
      </c>
      <c r="AG527" s="57">
        <v>486</v>
      </c>
      <c r="AH527" s="57">
        <v>4126072</v>
      </c>
      <c r="AI527" s="57" t="s">
        <v>211</v>
      </c>
      <c r="AJ527" s="57">
        <f t="shared" si="114"/>
        <v>0</v>
      </c>
      <c r="AK527" s="89">
        <f t="shared" si="115"/>
        <v>0.19146990740740741</v>
      </c>
      <c r="AL527" s="90"/>
      <c r="AM527" s="90"/>
      <c r="AN527" s="89"/>
      <c r="AO527" s="89"/>
      <c r="AP527" s="57" t="s">
        <v>642</v>
      </c>
      <c r="AQ527" s="32" t="e">
        <f>VLOOKUP(U527,#REF!,3,FALSE)</f>
        <v>#REF!</v>
      </c>
      <c r="AR527" s="57">
        <f t="shared" si="116"/>
        <v>0</v>
      </c>
      <c r="AS527" s="6" t="e">
        <f>VLOOKUP(V527,#REF!,3)</f>
        <v>#REF!</v>
      </c>
      <c r="AT527" s="6" t="e">
        <f>VLOOKUP(U527,#REF!,2)</f>
        <v>#REF!</v>
      </c>
      <c r="AU527" s="6" t="e">
        <f>VLOOKUP(V527,#REF!,2)</f>
        <v>#REF!</v>
      </c>
      <c r="AV527" s="6" t="str">
        <f t="shared" si="117"/>
        <v/>
      </c>
      <c r="AW527" s="6" t="str">
        <f t="shared" si="118"/>
        <v/>
      </c>
      <c r="AX527" s="6" t="e">
        <f>VLOOKUP(U527,#REF!,4)</f>
        <v>#REF!</v>
      </c>
      <c r="AY527" s="6" t="e">
        <f>VLOOKUP(V527,#REF!,4)</f>
        <v>#REF!</v>
      </c>
    </row>
    <row r="528" spans="1:151" s="6" customFormat="1">
      <c r="A528" s="53" t="s">
        <v>19</v>
      </c>
      <c r="B528" s="14" t="s">
        <v>539</v>
      </c>
      <c r="C528" s="97">
        <v>1</v>
      </c>
      <c r="D528" s="97" t="s">
        <v>535</v>
      </c>
      <c r="E528" s="57"/>
      <c r="F528" s="57"/>
      <c r="G528" s="57"/>
      <c r="H528" s="57"/>
      <c r="I528" s="57"/>
      <c r="J528" s="57"/>
      <c r="K528" s="57"/>
      <c r="L528" s="57"/>
      <c r="M528" s="57" t="str">
        <f t="shared" si="110"/>
        <v/>
      </c>
      <c r="N528" s="71">
        <v>109</v>
      </c>
      <c r="O528" s="46" t="s">
        <v>55</v>
      </c>
      <c r="P528" s="57">
        <v>3965.56</v>
      </c>
      <c r="Q528" s="57">
        <v>35.135348</v>
      </c>
      <c r="R528" s="57">
        <v>-122.949701</v>
      </c>
      <c r="S528" s="66">
        <v>41441.775393518517</v>
      </c>
      <c r="T528" s="67">
        <f t="shared" si="111"/>
        <v>41441.775393518517</v>
      </c>
      <c r="U528" s="6" t="str">
        <f t="shared" si="112"/>
        <v>Jun-13</v>
      </c>
      <c r="V528" s="6" t="str">
        <f t="shared" si="113"/>
        <v>2013</v>
      </c>
      <c r="W528" s="10" t="s">
        <v>25</v>
      </c>
      <c r="X528" s="10" t="s">
        <v>32</v>
      </c>
      <c r="Y528" s="10" t="s">
        <v>56</v>
      </c>
      <c r="Z528" s="10"/>
      <c r="AA528" s="10"/>
      <c r="AB528" s="10"/>
      <c r="AC528" s="10"/>
      <c r="AD528" s="57" t="s">
        <v>286</v>
      </c>
      <c r="AE528" s="57" t="s">
        <v>283</v>
      </c>
      <c r="AF528" s="57" t="s">
        <v>42</v>
      </c>
      <c r="AG528" s="57">
        <v>486</v>
      </c>
      <c r="AH528" s="57">
        <v>4129790</v>
      </c>
      <c r="AI528" s="57" t="s">
        <v>211</v>
      </c>
      <c r="AJ528" s="57">
        <f t="shared" si="114"/>
        <v>0</v>
      </c>
      <c r="AK528" s="89">
        <f t="shared" si="115"/>
        <v>0.19146990740740741</v>
      </c>
      <c r="AL528" s="90"/>
      <c r="AM528" s="90"/>
      <c r="AN528" s="89"/>
      <c r="AO528" s="89"/>
      <c r="AP528" s="57" t="s">
        <v>642</v>
      </c>
      <c r="AQ528" s="32" t="e">
        <f>VLOOKUP(U528,#REF!,3,FALSE)</f>
        <v>#REF!</v>
      </c>
      <c r="AR528" s="57">
        <f t="shared" si="116"/>
        <v>0</v>
      </c>
      <c r="AS528" s="6" t="e">
        <f>VLOOKUP(V528,#REF!,3)</f>
        <v>#REF!</v>
      </c>
      <c r="AT528" s="6" t="e">
        <f>VLOOKUP(U528,#REF!,2)</f>
        <v>#REF!</v>
      </c>
      <c r="AU528" s="6" t="e">
        <f>VLOOKUP(V528,#REF!,2)</f>
        <v>#REF!</v>
      </c>
      <c r="AV528" s="6" t="str">
        <f t="shared" si="117"/>
        <v/>
      </c>
      <c r="AW528" s="6" t="str">
        <f t="shared" si="118"/>
        <v/>
      </c>
      <c r="AX528" s="6" t="e">
        <f>VLOOKUP(U528,#REF!,4)</f>
        <v>#REF!</v>
      </c>
      <c r="AY528" s="6" t="e">
        <f>VLOOKUP(V528,#REF!,4)</f>
        <v>#REF!</v>
      </c>
    </row>
    <row r="529" spans="1:151" s="6" customFormat="1">
      <c r="A529" s="53" t="s">
        <v>137</v>
      </c>
      <c r="B529" s="14" t="s">
        <v>539</v>
      </c>
      <c r="C529" s="97">
        <v>2</v>
      </c>
      <c r="D529" s="97" t="s">
        <v>543</v>
      </c>
      <c r="E529" s="57"/>
      <c r="F529" s="57"/>
      <c r="G529" s="57"/>
      <c r="H529" s="57"/>
      <c r="I529" s="57"/>
      <c r="J529" s="57"/>
      <c r="K529" s="57"/>
      <c r="L529" s="57"/>
      <c r="M529" s="57" t="str">
        <f t="shared" si="110"/>
        <v/>
      </c>
      <c r="N529" s="71">
        <v>109</v>
      </c>
      <c r="O529" s="46" t="s">
        <v>27</v>
      </c>
      <c r="P529" s="57">
        <v>3965.56</v>
      </c>
      <c r="Q529" s="57">
        <v>35.135348</v>
      </c>
      <c r="R529" s="57">
        <v>-122.949701</v>
      </c>
      <c r="S529" s="66">
        <v>41441.775393518517</v>
      </c>
      <c r="T529" s="67">
        <f t="shared" si="111"/>
        <v>41441.775393518517</v>
      </c>
      <c r="U529" s="6" t="str">
        <f t="shared" si="112"/>
        <v>Jun-13</v>
      </c>
      <c r="V529" s="6" t="str">
        <f t="shared" si="113"/>
        <v>2013</v>
      </c>
      <c r="W529" s="10" t="s">
        <v>25</v>
      </c>
      <c r="X529" s="10" t="s">
        <v>27</v>
      </c>
      <c r="Y529" s="10"/>
      <c r="Z529" s="10"/>
      <c r="AA529" s="10"/>
      <c r="AB529" s="10"/>
      <c r="AC529" s="10"/>
      <c r="AD529" s="57" t="s">
        <v>286</v>
      </c>
      <c r="AE529" s="57" t="s">
        <v>283</v>
      </c>
      <c r="AF529" s="57" t="s">
        <v>42</v>
      </c>
      <c r="AG529" s="57">
        <v>486</v>
      </c>
      <c r="AH529" s="57">
        <v>4129791</v>
      </c>
      <c r="AI529" s="57" t="s">
        <v>211</v>
      </c>
      <c r="AJ529" s="57">
        <f t="shared" si="114"/>
        <v>0</v>
      </c>
      <c r="AK529" s="89">
        <f t="shared" si="115"/>
        <v>0.19146990740740741</v>
      </c>
      <c r="AL529" s="90"/>
      <c r="AM529" s="90"/>
      <c r="AN529" s="89"/>
      <c r="AO529" s="89"/>
      <c r="AP529" s="57" t="s">
        <v>642</v>
      </c>
      <c r="AQ529" s="32" t="e">
        <f>VLOOKUP(U529,#REF!,3,FALSE)</f>
        <v>#REF!</v>
      </c>
      <c r="AR529" s="57">
        <f t="shared" si="116"/>
        <v>0</v>
      </c>
      <c r="AS529" s="6" t="e">
        <f>VLOOKUP(V529,#REF!,3)</f>
        <v>#REF!</v>
      </c>
      <c r="AT529" s="6" t="e">
        <f>VLOOKUP(U529,#REF!,2)</f>
        <v>#REF!</v>
      </c>
      <c r="AU529" s="6" t="e">
        <f>VLOOKUP(V529,#REF!,2)</f>
        <v>#REF!</v>
      </c>
      <c r="AV529" s="6" t="str">
        <f t="shared" si="117"/>
        <v/>
      </c>
      <c r="AW529" s="6" t="str">
        <f t="shared" si="118"/>
        <v/>
      </c>
      <c r="AX529" s="6" t="e">
        <f>VLOOKUP(U529,#REF!,4)</f>
        <v>#REF!</v>
      </c>
      <c r="AY529" s="6" t="e">
        <f>VLOOKUP(V529,#REF!,4)</f>
        <v>#REF!</v>
      </c>
    </row>
    <row r="530" spans="1:151" s="6" customFormat="1">
      <c r="A530" s="54" t="s">
        <v>287</v>
      </c>
      <c r="B530" s="98"/>
      <c r="C530" s="99">
        <v>1</v>
      </c>
      <c r="D530" s="99"/>
      <c r="E530" s="68" t="s">
        <v>531</v>
      </c>
      <c r="F530" s="68" t="s">
        <v>534</v>
      </c>
      <c r="G530" s="68" t="s">
        <v>534</v>
      </c>
      <c r="H530" s="68">
        <v>0</v>
      </c>
      <c r="I530" s="68" t="s">
        <v>532</v>
      </c>
      <c r="J530" s="68" t="s">
        <v>534</v>
      </c>
      <c r="K530" s="68">
        <v>74</v>
      </c>
      <c r="L530" s="68">
        <v>0.35909227654450349</v>
      </c>
      <c r="M530" s="68">
        <f t="shared" si="110"/>
        <v>0.86446836192670984</v>
      </c>
      <c r="N530" s="68">
        <v>109</v>
      </c>
      <c r="O530" s="47" t="s">
        <v>77</v>
      </c>
      <c r="P530" s="68">
        <v>3965.56</v>
      </c>
      <c r="Q530" s="68">
        <v>35.135348</v>
      </c>
      <c r="R530" s="68">
        <v>-122.949701</v>
      </c>
      <c r="S530" s="69">
        <v>41441.775393518517</v>
      </c>
      <c r="T530" s="70">
        <f t="shared" si="111"/>
        <v>41441.775393518517</v>
      </c>
      <c r="U530" s="4" t="str">
        <f t="shared" si="112"/>
        <v>Jun-13</v>
      </c>
      <c r="V530" s="4" t="str">
        <f t="shared" si="113"/>
        <v>2013</v>
      </c>
      <c r="W530" s="12" t="s">
        <v>25</v>
      </c>
      <c r="X530" s="12" t="s">
        <v>65</v>
      </c>
      <c r="Y530" s="12" t="s">
        <v>64</v>
      </c>
      <c r="Z530" s="12" t="s">
        <v>79</v>
      </c>
      <c r="AA530" s="12" t="s">
        <v>78</v>
      </c>
      <c r="AB530" s="12" t="s">
        <v>77</v>
      </c>
      <c r="AC530" s="12"/>
      <c r="AD530" s="68" t="s">
        <v>286</v>
      </c>
      <c r="AE530" s="68" t="s">
        <v>283</v>
      </c>
      <c r="AF530" s="68" t="s">
        <v>42</v>
      </c>
      <c r="AG530" s="68">
        <v>486</v>
      </c>
      <c r="AH530" s="68">
        <v>4125411</v>
      </c>
      <c r="AI530" s="68" t="s">
        <v>211</v>
      </c>
      <c r="AJ530" s="68">
        <f t="shared" si="114"/>
        <v>1</v>
      </c>
      <c r="AK530" s="100">
        <f t="shared" si="115"/>
        <v>0.19146990740740741</v>
      </c>
      <c r="AL530" s="101"/>
      <c r="AM530" s="101"/>
      <c r="AN530" s="100"/>
      <c r="AO530" s="100"/>
      <c r="AP530" s="68" t="s">
        <v>642</v>
      </c>
      <c r="AQ530" s="36" t="e">
        <f>VLOOKUP(U530,#REF!,3,FALSE)</f>
        <v>#REF!</v>
      </c>
      <c r="AR530" s="68">
        <f t="shared" si="116"/>
        <v>0</v>
      </c>
      <c r="AS530" s="6" t="e">
        <f>VLOOKUP(V530,#REF!,3)</f>
        <v>#REF!</v>
      </c>
      <c r="AT530" s="6" t="e">
        <f>VLOOKUP(U530,#REF!,2)</f>
        <v>#REF!</v>
      </c>
      <c r="AU530" s="6" t="e">
        <f>VLOOKUP(V530,#REF!,2)</f>
        <v>#REF!</v>
      </c>
      <c r="AV530" s="6" t="e">
        <f t="shared" si="117"/>
        <v>#REF!</v>
      </c>
      <c r="AW530" s="6" t="e">
        <f t="shared" si="118"/>
        <v>#REF!</v>
      </c>
      <c r="AX530" s="6" t="e">
        <f>VLOOKUP(U530,#REF!,4)</f>
        <v>#REF!</v>
      </c>
      <c r="AY530" s="6" t="e">
        <f>VLOOKUP(V530,#REF!,4)</f>
        <v>#REF!</v>
      </c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</row>
    <row r="531" spans="1:151" s="6" customFormat="1">
      <c r="A531" s="53" t="s">
        <v>19</v>
      </c>
      <c r="B531" s="14" t="s">
        <v>539</v>
      </c>
      <c r="C531" s="97">
        <v>1</v>
      </c>
      <c r="D531" s="97" t="s">
        <v>535</v>
      </c>
      <c r="E531" s="57"/>
      <c r="F531" s="57"/>
      <c r="G531" s="57"/>
      <c r="H531" s="57"/>
      <c r="I531" s="57"/>
      <c r="J531" s="57"/>
      <c r="K531" s="57"/>
      <c r="L531" s="57"/>
      <c r="M531" s="57" t="str">
        <f t="shared" si="110"/>
        <v/>
      </c>
      <c r="N531" s="71">
        <v>109</v>
      </c>
      <c r="O531" s="46" t="s">
        <v>97</v>
      </c>
      <c r="P531" s="57">
        <v>3965.6</v>
      </c>
      <c r="Q531" s="57">
        <v>35.135351</v>
      </c>
      <c r="R531" s="57">
        <v>-122.949701</v>
      </c>
      <c r="S531" s="66">
        <v>41441.77542824074</v>
      </c>
      <c r="T531" s="67">
        <f t="shared" si="111"/>
        <v>41441.77542824074</v>
      </c>
      <c r="U531" s="6" t="str">
        <f t="shared" si="112"/>
        <v>Jun-13</v>
      </c>
      <c r="V531" s="6" t="str">
        <f t="shared" si="113"/>
        <v>2013</v>
      </c>
      <c r="W531" s="10" t="s">
        <v>25</v>
      </c>
      <c r="X531" s="10" t="s">
        <v>28</v>
      </c>
      <c r="Y531" s="10"/>
      <c r="Z531" s="10"/>
      <c r="AA531" s="10"/>
      <c r="AB531" s="10"/>
      <c r="AC531" s="10"/>
      <c r="AD531" s="57" t="s">
        <v>284</v>
      </c>
      <c r="AE531" s="57" t="s">
        <v>283</v>
      </c>
      <c r="AF531" s="57" t="s">
        <v>42</v>
      </c>
      <c r="AG531" s="57">
        <v>486</v>
      </c>
      <c r="AH531" s="57">
        <v>4126073</v>
      </c>
      <c r="AI531" s="57" t="s">
        <v>211</v>
      </c>
      <c r="AJ531" s="57">
        <f t="shared" si="114"/>
        <v>0</v>
      </c>
      <c r="AK531" s="89">
        <f t="shared" si="115"/>
        <v>0.19150462962962964</v>
      </c>
      <c r="AL531" s="90"/>
      <c r="AM531" s="90"/>
      <c r="AN531" s="89"/>
      <c r="AO531" s="89"/>
      <c r="AP531" s="57" t="s">
        <v>642</v>
      </c>
      <c r="AQ531" s="32" t="e">
        <f>VLOOKUP(U531,#REF!,3,FALSE)</f>
        <v>#REF!</v>
      </c>
      <c r="AR531" s="57">
        <f t="shared" si="116"/>
        <v>0</v>
      </c>
      <c r="AS531" s="6" t="e">
        <f>VLOOKUP(V531,#REF!,3)</f>
        <v>#REF!</v>
      </c>
      <c r="AT531" s="6" t="e">
        <f>VLOOKUP(U531,#REF!,2)</f>
        <v>#REF!</v>
      </c>
      <c r="AU531" s="6" t="e">
        <f>VLOOKUP(V531,#REF!,2)</f>
        <v>#REF!</v>
      </c>
      <c r="AV531" s="6" t="str">
        <f t="shared" si="117"/>
        <v/>
      </c>
      <c r="AW531" s="6" t="str">
        <f t="shared" si="118"/>
        <v/>
      </c>
      <c r="AX531" s="6" t="e">
        <f>VLOOKUP(U531,#REF!,4)</f>
        <v>#REF!</v>
      </c>
      <c r="AY531" s="6" t="e">
        <f>VLOOKUP(V531,#REF!,4)</f>
        <v>#REF!</v>
      </c>
    </row>
    <row r="532" spans="1:151" s="6" customFormat="1">
      <c r="A532" s="54" t="s">
        <v>285</v>
      </c>
      <c r="B532" s="98"/>
      <c r="C532" s="99">
        <v>1</v>
      </c>
      <c r="D532" s="99"/>
      <c r="E532" s="68" t="s">
        <v>531</v>
      </c>
      <c r="F532" s="68" t="s">
        <v>534</v>
      </c>
      <c r="G532" s="68" t="s">
        <v>534</v>
      </c>
      <c r="H532" s="68">
        <v>0</v>
      </c>
      <c r="I532" s="68" t="s">
        <v>532</v>
      </c>
      <c r="J532" s="68" t="s">
        <v>534</v>
      </c>
      <c r="K532" s="68">
        <v>74</v>
      </c>
      <c r="L532" s="68">
        <v>0.20204522628323493</v>
      </c>
      <c r="M532" s="68">
        <f t="shared" si="110"/>
        <v>0.86446836192670984</v>
      </c>
      <c r="N532" s="68">
        <v>109</v>
      </c>
      <c r="O532" s="47" t="s">
        <v>77</v>
      </c>
      <c r="P532" s="68">
        <v>3965.6</v>
      </c>
      <c r="Q532" s="68">
        <v>35.135351</v>
      </c>
      <c r="R532" s="68">
        <v>-122.949701</v>
      </c>
      <c r="S532" s="69">
        <v>41441.77542824074</v>
      </c>
      <c r="T532" s="70">
        <f t="shared" si="111"/>
        <v>41441.77542824074</v>
      </c>
      <c r="U532" s="4" t="str">
        <f t="shared" si="112"/>
        <v>Jun-13</v>
      </c>
      <c r="V532" s="4" t="str">
        <f t="shared" si="113"/>
        <v>2013</v>
      </c>
      <c r="W532" s="12" t="s">
        <v>25</v>
      </c>
      <c r="X532" s="12" t="s">
        <v>65</v>
      </c>
      <c r="Y532" s="12" t="s">
        <v>64</v>
      </c>
      <c r="Z532" s="12" t="s">
        <v>79</v>
      </c>
      <c r="AA532" s="12" t="s">
        <v>78</v>
      </c>
      <c r="AB532" s="12" t="s">
        <v>77</v>
      </c>
      <c r="AC532" s="12"/>
      <c r="AD532" s="68" t="s">
        <v>284</v>
      </c>
      <c r="AE532" s="68" t="s">
        <v>283</v>
      </c>
      <c r="AF532" s="68" t="s">
        <v>42</v>
      </c>
      <c r="AG532" s="68">
        <v>486</v>
      </c>
      <c r="AH532" s="68">
        <v>4125413</v>
      </c>
      <c r="AI532" s="68" t="s">
        <v>211</v>
      </c>
      <c r="AJ532" s="68">
        <f t="shared" si="114"/>
        <v>1</v>
      </c>
      <c r="AK532" s="100">
        <f t="shared" si="115"/>
        <v>0.19150462962962964</v>
      </c>
      <c r="AL532" s="101"/>
      <c r="AM532" s="101"/>
      <c r="AN532" s="100"/>
      <c r="AO532" s="100"/>
      <c r="AP532" s="68" t="s">
        <v>642</v>
      </c>
      <c r="AQ532" s="36" t="e">
        <f>VLOOKUP(U532,#REF!,3,FALSE)</f>
        <v>#REF!</v>
      </c>
      <c r="AR532" s="68">
        <f t="shared" si="116"/>
        <v>0</v>
      </c>
      <c r="AS532" s="6" t="e">
        <f>VLOOKUP(V532,#REF!,3)</f>
        <v>#REF!</v>
      </c>
      <c r="AT532" s="6" t="e">
        <f>VLOOKUP(U532,#REF!,2)</f>
        <v>#REF!</v>
      </c>
      <c r="AU532" s="6" t="e">
        <f>VLOOKUP(V532,#REF!,2)</f>
        <v>#REF!</v>
      </c>
      <c r="AV532" s="6" t="e">
        <f t="shared" si="117"/>
        <v>#REF!</v>
      </c>
      <c r="AW532" s="6" t="e">
        <f t="shared" si="118"/>
        <v>#REF!</v>
      </c>
      <c r="AX532" s="6" t="e">
        <f>VLOOKUP(U532,#REF!,4)</f>
        <v>#REF!</v>
      </c>
      <c r="AY532" s="6" t="e">
        <f>VLOOKUP(V532,#REF!,4)</f>
        <v>#REF!</v>
      </c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</row>
    <row r="533" spans="1:151" s="6" customFormat="1">
      <c r="A533" s="53" t="s">
        <v>281</v>
      </c>
      <c r="B533" s="14" t="s">
        <v>539</v>
      </c>
      <c r="C533" s="97">
        <v>10</v>
      </c>
      <c r="D533" s="97" t="s">
        <v>535</v>
      </c>
      <c r="E533" s="57"/>
      <c r="F533" s="57"/>
      <c r="G533" s="57"/>
      <c r="H533" s="57"/>
      <c r="I533" s="57"/>
      <c r="J533" s="57"/>
      <c r="K533" s="57"/>
      <c r="L533" s="57"/>
      <c r="M533" s="57" t="str">
        <f t="shared" si="110"/>
        <v/>
      </c>
      <c r="N533" s="71">
        <v>114</v>
      </c>
      <c r="O533" s="46" t="s">
        <v>73</v>
      </c>
      <c r="P533" s="57">
        <v>3965.2</v>
      </c>
      <c r="Q533" s="57">
        <v>35.139125</v>
      </c>
      <c r="R533" s="57">
        <v>-122.94953099999999</v>
      </c>
      <c r="S533" s="66">
        <v>41441.802210648151</v>
      </c>
      <c r="T533" s="67">
        <f t="shared" si="111"/>
        <v>41441.802210648151</v>
      </c>
      <c r="U533" s="6" t="str">
        <f t="shared" si="112"/>
        <v>Jun-13</v>
      </c>
      <c r="V533" s="6" t="str">
        <f t="shared" si="113"/>
        <v>2013</v>
      </c>
      <c r="W533" s="10" t="s">
        <v>25</v>
      </c>
      <c r="X533" s="10" t="s">
        <v>27</v>
      </c>
      <c r="Y533" s="10" t="s">
        <v>74</v>
      </c>
      <c r="Z533" s="10" t="s">
        <v>76</v>
      </c>
      <c r="AA533" s="10" t="s">
        <v>75</v>
      </c>
      <c r="AB533" s="10"/>
      <c r="AC533" s="10" t="s">
        <v>73</v>
      </c>
      <c r="AD533" s="57" t="s">
        <v>280</v>
      </c>
      <c r="AE533" s="57" t="s">
        <v>248</v>
      </c>
      <c r="AF533" s="57" t="s">
        <v>42</v>
      </c>
      <c r="AG533" s="57">
        <v>486</v>
      </c>
      <c r="AH533" s="57">
        <v>4126107</v>
      </c>
      <c r="AI533" s="57" t="s">
        <v>211</v>
      </c>
      <c r="AJ533" s="57">
        <f t="shared" si="114"/>
        <v>0</v>
      </c>
      <c r="AK533" s="89">
        <f t="shared" si="115"/>
        <v>0.21792824074074071</v>
      </c>
      <c r="AL533" s="90"/>
      <c r="AM533" s="90"/>
      <c r="AN533" s="89"/>
      <c r="AO533" s="89"/>
      <c r="AP533" s="57" t="s">
        <v>643</v>
      </c>
      <c r="AQ533" s="32" t="e">
        <f>VLOOKUP(U533,#REF!,3,FALSE)</f>
        <v>#REF!</v>
      </c>
      <c r="AR533" s="57">
        <f t="shared" si="116"/>
        <v>1</v>
      </c>
      <c r="AS533" s="6" t="e">
        <f>VLOOKUP(V533,#REF!,3)</f>
        <v>#REF!</v>
      </c>
      <c r="AT533" s="6" t="e">
        <f>VLOOKUP(U533,#REF!,2)</f>
        <v>#REF!</v>
      </c>
      <c r="AU533" s="6" t="e">
        <f>VLOOKUP(V533,#REF!,2)</f>
        <v>#REF!</v>
      </c>
      <c r="AV533" s="6" t="str">
        <f t="shared" si="117"/>
        <v/>
      </c>
      <c r="AW533" s="6" t="str">
        <f t="shared" si="118"/>
        <v/>
      </c>
      <c r="AX533" s="6" t="e">
        <f>VLOOKUP(U533,#REF!,4)</f>
        <v>#REF!</v>
      </c>
      <c r="AY533" s="6" t="e">
        <f>VLOOKUP(V533,#REF!,4)</f>
        <v>#REF!</v>
      </c>
    </row>
    <row r="534" spans="1:151" s="6" customFormat="1">
      <c r="A534" s="53" t="s">
        <v>112</v>
      </c>
      <c r="B534" s="14" t="s">
        <v>539</v>
      </c>
      <c r="C534" s="97">
        <v>2</v>
      </c>
      <c r="D534" s="97" t="s">
        <v>535</v>
      </c>
      <c r="E534" s="57"/>
      <c r="F534" s="57"/>
      <c r="G534" s="57"/>
      <c r="H534" s="57"/>
      <c r="I534" s="57"/>
      <c r="J534" s="57"/>
      <c r="K534" s="57"/>
      <c r="L534" s="57"/>
      <c r="M534" s="57" t="str">
        <f t="shared" si="110"/>
        <v/>
      </c>
      <c r="N534" s="71">
        <v>114</v>
      </c>
      <c r="O534" s="46" t="s">
        <v>27</v>
      </c>
      <c r="P534" s="57">
        <v>3965.2</v>
      </c>
      <c r="Q534" s="57">
        <v>35.139125</v>
      </c>
      <c r="R534" s="57">
        <v>-122.94953099999999</v>
      </c>
      <c r="S534" s="66">
        <v>41441.802210648151</v>
      </c>
      <c r="T534" s="67">
        <f t="shared" si="111"/>
        <v>41441.802210648151</v>
      </c>
      <c r="U534" s="6" t="str">
        <f t="shared" si="112"/>
        <v>Jun-13</v>
      </c>
      <c r="V534" s="6" t="str">
        <f t="shared" si="113"/>
        <v>2013</v>
      </c>
      <c r="W534" s="10" t="s">
        <v>25</v>
      </c>
      <c r="X534" s="10" t="s">
        <v>27</v>
      </c>
      <c r="Y534" s="10"/>
      <c r="Z534" s="10"/>
      <c r="AA534" s="10"/>
      <c r="AB534" s="10"/>
      <c r="AC534" s="10"/>
      <c r="AD534" s="57" t="s">
        <v>280</v>
      </c>
      <c r="AE534" s="57" t="s">
        <v>248</v>
      </c>
      <c r="AF534" s="57" t="s">
        <v>42</v>
      </c>
      <c r="AG534" s="57">
        <v>486</v>
      </c>
      <c r="AH534" s="57">
        <v>4126108</v>
      </c>
      <c r="AI534" s="57" t="s">
        <v>211</v>
      </c>
      <c r="AJ534" s="57">
        <f t="shared" si="114"/>
        <v>0</v>
      </c>
      <c r="AK534" s="89">
        <f t="shared" si="115"/>
        <v>0.21792824074074071</v>
      </c>
      <c r="AL534" s="90"/>
      <c r="AM534" s="90"/>
      <c r="AN534" s="89"/>
      <c r="AO534" s="89"/>
      <c r="AP534" s="57" t="s">
        <v>643</v>
      </c>
      <c r="AQ534" s="32" t="e">
        <f>VLOOKUP(U534,#REF!,3,FALSE)</f>
        <v>#REF!</v>
      </c>
      <c r="AR534" s="57">
        <f t="shared" si="116"/>
        <v>0</v>
      </c>
      <c r="AS534" s="6" t="e">
        <f>VLOOKUP(V534,#REF!,3)</f>
        <v>#REF!</v>
      </c>
      <c r="AT534" s="6" t="e">
        <f>VLOOKUP(U534,#REF!,2)</f>
        <v>#REF!</v>
      </c>
      <c r="AU534" s="6" t="e">
        <f>VLOOKUP(V534,#REF!,2)</f>
        <v>#REF!</v>
      </c>
      <c r="AV534" s="6" t="str">
        <f t="shared" si="117"/>
        <v/>
      </c>
      <c r="AW534" s="6" t="str">
        <f t="shared" si="118"/>
        <v/>
      </c>
      <c r="AX534" s="6" t="e">
        <f>VLOOKUP(U534,#REF!,4)</f>
        <v>#REF!</v>
      </c>
      <c r="AY534" s="6" t="e">
        <f>VLOOKUP(V534,#REF!,4)</f>
        <v>#REF!</v>
      </c>
    </row>
    <row r="535" spans="1:151" s="6" customFormat="1">
      <c r="A535" s="53" t="s">
        <v>19</v>
      </c>
      <c r="B535" s="14" t="s">
        <v>539</v>
      </c>
      <c r="C535" s="97">
        <v>1</v>
      </c>
      <c r="D535" s="97" t="s">
        <v>535</v>
      </c>
      <c r="E535" s="57"/>
      <c r="F535" s="57"/>
      <c r="G535" s="57"/>
      <c r="H535" s="57"/>
      <c r="I535" s="57"/>
      <c r="J535" s="57"/>
      <c r="K535" s="57"/>
      <c r="L535" s="57"/>
      <c r="M535" s="57" t="str">
        <f t="shared" si="110"/>
        <v/>
      </c>
      <c r="N535" s="71">
        <v>114</v>
      </c>
      <c r="O535" s="46" t="s">
        <v>97</v>
      </c>
      <c r="P535" s="57">
        <v>3965.2</v>
      </c>
      <c r="Q535" s="57">
        <v>35.139125</v>
      </c>
      <c r="R535" s="57">
        <v>-122.94953099999999</v>
      </c>
      <c r="S535" s="66">
        <v>41441.802210648151</v>
      </c>
      <c r="T535" s="67">
        <f t="shared" si="111"/>
        <v>41441.802210648151</v>
      </c>
      <c r="U535" s="6" t="str">
        <f t="shared" si="112"/>
        <v>Jun-13</v>
      </c>
      <c r="V535" s="6" t="str">
        <f t="shared" si="113"/>
        <v>2013</v>
      </c>
      <c r="W535" s="10" t="s">
        <v>25</v>
      </c>
      <c r="X535" s="10" t="s">
        <v>28</v>
      </c>
      <c r="Y535" s="10"/>
      <c r="Z535" s="10"/>
      <c r="AA535" s="10"/>
      <c r="AB535" s="10"/>
      <c r="AC535" s="10"/>
      <c r="AD535" s="57" t="s">
        <v>280</v>
      </c>
      <c r="AE535" s="57" t="s">
        <v>248</v>
      </c>
      <c r="AF535" s="57" t="s">
        <v>42</v>
      </c>
      <c r="AG535" s="57">
        <v>486</v>
      </c>
      <c r="AH535" s="57">
        <v>4126109</v>
      </c>
      <c r="AI535" s="57" t="s">
        <v>211</v>
      </c>
      <c r="AJ535" s="57">
        <f t="shared" si="114"/>
        <v>0</v>
      </c>
      <c r="AK535" s="89">
        <f t="shared" si="115"/>
        <v>0.21792824074074071</v>
      </c>
      <c r="AL535" s="90"/>
      <c r="AM535" s="90"/>
      <c r="AN535" s="89"/>
      <c r="AO535" s="89"/>
      <c r="AP535" s="57" t="s">
        <v>643</v>
      </c>
      <c r="AQ535" s="32" t="e">
        <f>VLOOKUP(U535,#REF!,3,FALSE)</f>
        <v>#REF!</v>
      </c>
      <c r="AR535" s="57">
        <f t="shared" si="116"/>
        <v>0</v>
      </c>
      <c r="AS535" s="6" t="e">
        <f>VLOOKUP(V535,#REF!,3)</f>
        <v>#REF!</v>
      </c>
      <c r="AT535" s="6" t="e">
        <f>VLOOKUP(U535,#REF!,2)</f>
        <v>#REF!</v>
      </c>
      <c r="AU535" s="6" t="e">
        <f>VLOOKUP(V535,#REF!,2)</f>
        <v>#REF!</v>
      </c>
      <c r="AV535" s="6" t="str">
        <f t="shared" si="117"/>
        <v/>
      </c>
      <c r="AW535" s="6" t="str">
        <f t="shared" si="118"/>
        <v/>
      </c>
      <c r="AX535" s="6" t="e">
        <f>VLOOKUP(U535,#REF!,4)</f>
        <v>#REF!</v>
      </c>
      <c r="AY535" s="6" t="e">
        <f>VLOOKUP(V535,#REF!,4)</f>
        <v>#REF!</v>
      </c>
    </row>
    <row r="536" spans="1:151" s="6" customFormat="1">
      <c r="A536" s="54" t="s">
        <v>282</v>
      </c>
      <c r="B536" s="98"/>
      <c r="C536" s="99">
        <v>1</v>
      </c>
      <c r="D536" s="99"/>
      <c r="E536" s="68" t="s">
        <v>531</v>
      </c>
      <c r="F536" s="68" t="s">
        <v>534</v>
      </c>
      <c r="G536" s="68" t="s">
        <v>534</v>
      </c>
      <c r="H536" s="68">
        <v>0</v>
      </c>
      <c r="I536" s="68" t="s">
        <v>533</v>
      </c>
      <c r="J536" s="68" t="s">
        <v>534</v>
      </c>
      <c r="K536" s="68">
        <v>75</v>
      </c>
      <c r="L536" s="68">
        <v>0.13235596861387308</v>
      </c>
      <c r="M536" s="68">
        <f t="shared" si="110"/>
        <v>0.13235596861387308</v>
      </c>
      <c r="N536" s="68">
        <v>114</v>
      </c>
      <c r="O536" s="47" t="s">
        <v>77</v>
      </c>
      <c r="P536" s="68">
        <v>3965.2</v>
      </c>
      <c r="Q536" s="68">
        <v>35.139125</v>
      </c>
      <c r="R536" s="68">
        <v>-122.94953099999999</v>
      </c>
      <c r="S536" s="69">
        <v>41441.802210648151</v>
      </c>
      <c r="T536" s="70">
        <f t="shared" si="111"/>
        <v>41441.802210648151</v>
      </c>
      <c r="U536" s="4" t="str">
        <f t="shared" si="112"/>
        <v>Jun-13</v>
      </c>
      <c r="V536" s="4" t="str">
        <f t="shared" si="113"/>
        <v>2013</v>
      </c>
      <c r="W536" s="12" t="s">
        <v>25</v>
      </c>
      <c r="X536" s="12" t="s">
        <v>65</v>
      </c>
      <c r="Y536" s="12" t="s">
        <v>64</v>
      </c>
      <c r="Z536" s="12" t="s">
        <v>79</v>
      </c>
      <c r="AA536" s="12" t="s">
        <v>78</v>
      </c>
      <c r="AB536" s="12" t="s">
        <v>77</v>
      </c>
      <c r="AC536" s="12"/>
      <c r="AD536" s="68" t="s">
        <v>280</v>
      </c>
      <c r="AE536" s="68" t="s">
        <v>248</v>
      </c>
      <c r="AF536" s="68" t="s">
        <v>42</v>
      </c>
      <c r="AG536" s="68">
        <v>486</v>
      </c>
      <c r="AH536" s="68">
        <v>4125449</v>
      </c>
      <c r="AI536" s="68" t="s">
        <v>211</v>
      </c>
      <c r="AJ536" s="68">
        <f t="shared" si="114"/>
        <v>1</v>
      </c>
      <c r="AK536" s="100">
        <f t="shared" si="115"/>
        <v>0.21792824074074071</v>
      </c>
      <c r="AL536" s="101"/>
      <c r="AM536" s="101"/>
      <c r="AN536" s="100"/>
      <c r="AO536" s="100"/>
      <c r="AP536" s="68" t="s">
        <v>643</v>
      </c>
      <c r="AQ536" s="36" t="e">
        <f>VLOOKUP(U536,#REF!,3,FALSE)</f>
        <v>#REF!</v>
      </c>
      <c r="AR536" s="68">
        <f t="shared" si="116"/>
        <v>0</v>
      </c>
      <c r="AS536" s="6" t="e">
        <f>VLOOKUP(V536,#REF!,3)</f>
        <v>#REF!</v>
      </c>
      <c r="AT536" s="6" t="e">
        <f>VLOOKUP(U536,#REF!,2)</f>
        <v>#REF!</v>
      </c>
      <c r="AU536" s="6" t="e">
        <f>VLOOKUP(V536,#REF!,2)</f>
        <v>#REF!</v>
      </c>
      <c r="AV536" s="6" t="e">
        <f t="shared" si="117"/>
        <v>#REF!</v>
      </c>
      <c r="AW536" s="6" t="e">
        <f t="shared" si="118"/>
        <v>#REF!</v>
      </c>
      <c r="AX536" s="6" t="e">
        <f>VLOOKUP(U536,#REF!,4)</f>
        <v>#REF!</v>
      </c>
      <c r="AY536" s="6" t="e">
        <f>VLOOKUP(V536,#REF!,4)</f>
        <v>#REF!</v>
      </c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</row>
    <row r="537" spans="1:151" s="6" customFormat="1">
      <c r="A537" s="53" t="s">
        <v>162</v>
      </c>
      <c r="B537" s="14" t="s">
        <v>539</v>
      </c>
      <c r="C537" s="97">
        <v>3</v>
      </c>
      <c r="D537" s="97" t="s">
        <v>535</v>
      </c>
      <c r="E537" s="57"/>
      <c r="F537" s="57"/>
      <c r="G537" s="57"/>
      <c r="H537" s="57"/>
      <c r="I537" s="57"/>
      <c r="J537" s="57"/>
      <c r="K537" s="57"/>
      <c r="L537" s="57"/>
      <c r="M537" s="57" t="str">
        <f t="shared" si="110"/>
        <v/>
      </c>
      <c r="N537" s="71">
        <v>116</v>
      </c>
      <c r="O537" s="46" t="s">
        <v>55</v>
      </c>
      <c r="P537" s="57">
        <v>3963.96</v>
      </c>
      <c r="Q537" s="57">
        <v>35.142417000000002</v>
      </c>
      <c r="R537" s="57">
        <v>-122.949609</v>
      </c>
      <c r="S537" s="66">
        <v>41441.82739583333</v>
      </c>
      <c r="T537" s="67">
        <f t="shared" si="111"/>
        <v>41441.82739583333</v>
      </c>
      <c r="U537" s="6" t="str">
        <f t="shared" si="112"/>
        <v>Jun-13</v>
      </c>
      <c r="V537" s="6" t="str">
        <f t="shared" si="113"/>
        <v>2013</v>
      </c>
      <c r="W537" s="10" t="s">
        <v>25</v>
      </c>
      <c r="X537" s="10" t="s">
        <v>32</v>
      </c>
      <c r="Y537" s="10" t="s">
        <v>56</v>
      </c>
      <c r="Z537" s="10"/>
      <c r="AA537" s="10"/>
      <c r="AB537" s="10"/>
      <c r="AC537" s="10"/>
      <c r="AD537" s="57" t="s">
        <v>278</v>
      </c>
      <c r="AE537" s="57" t="s">
        <v>248</v>
      </c>
      <c r="AF537" s="57" t="s">
        <v>42</v>
      </c>
      <c r="AG537" s="57">
        <v>486</v>
      </c>
      <c r="AH537" s="57">
        <v>4126147</v>
      </c>
      <c r="AI537" s="57" t="s">
        <v>211</v>
      </c>
      <c r="AJ537" s="57">
        <f t="shared" si="114"/>
        <v>0</v>
      </c>
      <c r="AK537" s="89">
        <f t="shared" si="115"/>
        <v>0.25601851851851853</v>
      </c>
      <c r="AL537" s="90"/>
      <c r="AM537" s="90"/>
      <c r="AN537" s="89"/>
      <c r="AO537" s="89"/>
      <c r="AP537" s="57" t="s">
        <v>644</v>
      </c>
      <c r="AQ537" s="32" t="e">
        <f>VLOOKUP(U537,#REF!,3,FALSE)</f>
        <v>#REF!</v>
      </c>
      <c r="AR537" s="57">
        <f t="shared" si="116"/>
        <v>1</v>
      </c>
      <c r="AS537" s="6" t="e">
        <f>VLOOKUP(V537,#REF!,3)</f>
        <v>#REF!</v>
      </c>
      <c r="AT537" s="6" t="e">
        <f>VLOOKUP(U537,#REF!,2)</f>
        <v>#REF!</v>
      </c>
      <c r="AU537" s="6" t="e">
        <f>VLOOKUP(V537,#REF!,2)</f>
        <v>#REF!</v>
      </c>
      <c r="AV537" s="6" t="str">
        <f t="shared" si="117"/>
        <v/>
      </c>
      <c r="AW537" s="6" t="str">
        <f t="shared" si="118"/>
        <v/>
      </c>
      <c r="AX537" s="6" t="e">
        <f>VLOOKUP(U537,#REF!,4)</f>
        <v>#REF!</v>
      </c>
      <c r="AY537" s="6" t="e">
        <f>VLOOKUP(V537,#REF!,4)</f>
        <v>#REF!</v>
      </c>
    </row>
    <row r="538" spans="1:151" s="6" customFormat="1">
      <c r="A538" s="53" t="s">
        <v>19</v>
      </c>
      <c r="B538" s="14" t="s">
        <v>539</v>
      </c>
      <c r="C538" s="97">
        <v>1</v>
      </c>
      <c r="D538" s="97" t="s">
        <v>535</v>
      </c>
      <c r="E538" s="57"/>
      <c r="F538" s="57"/>
      <c r="G538" s="57"/>
      <c r="H538" s="57"/>
      <c r="I538" s="57"/>
      <c r="J538" s="57"/>
      <c r="K538" s="57"/>
      <c r="L538" s="57"/>
      <c r="M538" s="57" t="str">
        <f t="shared" si="110"/>
        <v/>
      </c>
      <c r="N538" s="71">
        <v>116</v>
      </c>
      <c r="O538" s="46" t="s">
        <v>97</v>
      </c>
      <c r="P538" s="57">
        <v>3963.96</v>
      </c>
      <c r="Q538" s="57">
        <v>35.142417000000002</v>
      </c>
      <c r="R538" s="57">
        <v>-122.949609</v>
      </c>
      <c r="S538" s="66">
        <v>41441.82739583333</v>
      </c>
      <c r="T538" s="67">
        <f t="shared" si="111"/>
        <v>41441.82739583333</v>
      </c>
      <c r="U538" s="6" t="str">
        <f t="shared" si="112"/>
        <v>Jun-13</v>
      </c>
      <c r="V538" s="6" t="str">
        <f t="shared" si="113"/>
        <v>2013</v>
      </c>
      <c r="W538" s="10" t="s">
        <v>25</v>
      </c>
      <c r="X538" s="10" t="s">
        <v>28</v>
      </c>
      <c r="Y538" s="10"/>
      <c r="Z538" s="10"/>
      <c r="AA538" s="10"/>
      <c r="AB538" s="10"/>
      <c r="AC538" s="10"/>
      <c r="AD538" s="57" t="s">
        <v>278</v>
      </c>
      <c r="AE538" s="57" t="s">
        <v>248</v>
      </c>
      <c r="AF538" s="57" t="s">
        <v>42</v>
      </c>
      <c r="AG538" s="57">
        <v>486</v>
      </c>
      <c r="AH538" s="57">
        <v>4126146</v>
      </c>
      <c r="AI538" s="57" t="s">
        <v>211</v>
      </c>
      <c r="AJ538" s="57">
        <f t="shared" si="114"/>
        <v>0</v>
      </c>
      <c r="AK538" s="89">
        <f t="shared" si="115"/>
        <v>0.25601851851851853</v>
      </c>
      <c r="AL538" s="90"/>
      <c r="AM538" s="90"/>
      <c r="AN538" s="89"/>
      <c r="AO538" s="89"/>
      <c r="AP538" s="57" t="s">
        <v>644</v>
      </c>
      <c r="AQ538" s="32" t="e">
        <f>VLOOKUP(U538,#REF!,3,FALSE)</f>
        <v>#REF!</v>
      </c>
      <c r="AR538" s="57">
        <f t="shared" si="116"/>
        <v>0</v>
      </c>
      <c r="AS538" s="6" t="e">
        <f>VLOOKUP(V538,#REF!,3)</f>
        <v>#REF!</v>
      </c>
      <c r="AT538" s="6" t="e">
        <f>VLOOKUP(U538,#REF!,2)</f>
        <v>#REF!</v>
      </c>
      <c r="AU538" s="6" t="e">
        <f>VLOOKUP(V538,#REF!,2)</f>
        <v>#REF!</v>
      </c>
      <c r="AV538" s="6" t="str">
        <f t="shared" si="117"/>
        <v/>
      </c>
      <c r="AW538" s="6" t="str">
        <f t="shared" si="118"/>
        <v/>
      </c>
      <c r="AX538" s="6" t="e">
        <f>VLOOKUP(U538,#REF!,4)</f>
        <v>#REF!</v>
      </c>
      <c r="AY538" s="6" t="e">
        <f>VLOOKUP(V538,#REF!,4)</f>
        <v>#REF!</v>
      </c>
    </row>
    <row r="539" spans="1:151" s="6" customFormat="1">
      <c r="A539" s="54" t="s">
        <v>279</v>
      </c>
      <c r="B539" s="98"/>
      <c r="C539" s="99">
        <v>1</v>
      </c>
      <c r="D539" s="99"/>
      <c r="E539" s="68" t="s">
        <v>534</v>
      </c>
      <c r="F539" s="68" t="s">
        <v>534</v>
      </c>
      <c r="G539" s="68" t="s">
        <v>534</v>
      </c>
      <c r="H539" s="68">
        <v>0</v>
      </c>
      <c r="I539" s="68" t="s">
        <v>535</v>
      </c>
      <c r="J539" s="68" t="s">
        <v>531</v>
      </c>
      <c r="K539" s="68">
        <v>0</v>
      </c>
      <c r="L539" s="68">
        <v>0.15978288886635272</v>
      </c>
      <c r="M539" s="68">
        <f t="shared" si="110"/>
        <v>0.15978288886635272</v>
      </c>
      <c r="N539" s="68">
        <v>116</v>
      </c>
      <c r="O539" s="47" t="s">
        <v>77</v>
      </c>
      <c r="P539" s="68">
        <v>3963.96</v>
      </c>
      <c r="Q539" s="68">
        <v>35.142417000000002</v>
      </c>
      <c r="R539" s="68">
        <v>-122.949609</v>
      </c>
      <c r="S539" s="69">
        <v>41441.82739583333</v>
      </c>
      <c r="T539" s="70">
        <f t="shared" si="111"/>
        <v>41441.82739583333</v>
      </c>
      <c r="U539" s="4" t="str">
        <f t="shared" si="112"/>
        <v>Jun-13</v>
      </c>
      <c r="V539" s="4" t="str">
        <f t="shared" si="113"/>
        <v>2013</v>
      </c>
      <c r="W539" s="12" t="s">
        <v>25</v>
      </c>
      <c r="X539" s="12" t="s">
        <v>65</v>
      </c>
      <c r="Y539" s="12" t="s">
        <v>64</v>
      </c>
      <c r="Z539" s="12" t="s">
        <v>79</v>
      </c>
      <c r="AA539" s="12" t="s">
        <v>78</v>
      </c>
      <c r="AB539" s="12" t="s">
        <v>77</v>
      </c>
      <c r="AC539" s="12"/>
      <c r="AD539" s="68" t="s">
        <v>278</v>
      </c>
      <c r="AE539" s="68" t="s">
        <v>248</v>
      </c>
      <c r="AF539" s="68" t="s">
        <v>42</v>
      </c>
      <c r="AG539" s="68">
        <v>486</v>
      </c>
      <c r="AH539" s="68">
        <v>4125549</v>
      </c>
      <c r="AI539" s="68" t="s">
        <v>211</v>
      </c>
      <c r="AJ539" s="68">
        <f t="shared" si="114"/>
        <v>1</v>
      </c>
      <c r="AK539" s="100">
        <f t="shared" si="115"/>
        <v>0.25601851851851853</v>
      </c>
      <c r="AL539" s="101"/>
      <c r="AM539" s="101"/>
      <c r="AN539" s="100"/>
      <c r="AO539" s="100"/>
      <c r="AP539" s="68" t="s">
        <v>644</v>
      </c>
      <c r="AQ539" s="36" t="e">
        <f>VLOOKUP(U539,#REF!,3,FALSE)</f>
        <v>#REF!</v>
      </c>
      <c r="AR539" s="68">
        <f t="shared" si="116"/>
        <v>0</v>
      </c>
      <c r="AS539" s="6" t="e">
        <f>VLOOKUP(V539,#REF!,3)</f>
        <v>#REF!</v>
      </c>
      <c r="AT539" s="6" t="e">
        <f>VLOOKUP(U539,#REF!,2)</f>
        <v>#REF!</v>
      </c>
      <c r="AU539" s="6" t="e">
        <f>VLOOKUP(V539,#REF!,2)</f>
        <v>#REF!</v>
      </c>
      <c r="AV539" s="6" t="e">
        <f t="shared" si="117"/>
        <v>#REF!</v>
      </c>
      <c r="AW539" s="6" t="e">
        <f t="shared" si="118"/>
        <v>#REF!</v>
      </c>
      <c r="AX539" s="6" t="e">
        <f>VLOOKUP(U539,#REF!,4)</f>
        <v>#REF!</v>
      </c>
      <c r="AY539" s="6" t="e">
        <f>VLOOKUP(V539,#REF!,4)</f>
        <v>#REF!</v>
      </c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</row>
    <row r="540" spans="1:151" s="6" customFormat="1">
      <c r="A540" s="53" t="s">
        <v>137</v>
      </c>
      <c r="B540" s="14" t="s">
        <v>539</v>
      </c>
      <c r="C540" s="97">
        <v>2</v>
      </c>
      <c r="D540" s="97" t="s">
        <v>543</v>
      </c>
      <c r="E540" s="57"/>
      <c r="F540" s="57"/>
      <c r="G540" s="57"/>
      <c r="H540" s="57"/>
      <c r="I540" s="57"/>
      <c r="J540" s="57"/>
      <c r="K540" s="57"/>
      <c r="L540" s="57"/>
      <c r="M540" s="57" t="str">
        <f t="shared" si="110"/>
        <v/>
      </c>
      <c r="N540" s="71">
        <v>117</v>
      </c>
      <c r="O540" s="46" t="s">
        <v>27</v>
      </c>
      <c r="P540" s="57">
        <v>3964.24</v>
      </c>
      <c r="Q540" s="57">
        <v>35.145567999999997</v>
      </c>
      <c r="R540" s="57">
        <v>-122.94946899999999</v>
      </c>
      <c r="S540" s="66">
        <v>41441.849814814814</v>
      </c>
      <c r="T540" s="67">
        <f t="shared" si="111"/>
        <v>41441.849814814814</v>
      </c>
      <c r="U540" s="6" t="str">
        <f t="shared" si="112"/>
        <v>Jun-13</v>
      </c>
      <c r="V540" s="6" t="str">
        <f t="shared" si="113"/>
        <v>2013</v>
      </c>
      <c r="W540" s="10" t="s">
        <v>25</v>
      </c>
      <c r="X540" s="10" t="s">
        <v>27</v>
      </c>
      <c r="Y540" s="10"/>
      <c r="Z540" s="10"/>
      <c r="AA540" s="10"/>
      <c r="AB540" s="10"/>
      <c r="AC540" s="10"/>
      <c r="AD540" s="57" t="s">
        <v>276</v>
      </c>
      <c r="AE540" s="57" t="s">
        <v>230</v>
      </c>
      <c r="AF540" s="57" t="s">
        <v>42</v>
      </c>
      <c r="AG540" s="57">
        <v>486</v>
      </c>
      <c r="AH540" s="57">
        <v>4129918</v>
      </c>
      <c r="AI540" s="57" t="s">
        <v>211</v>
      </c>
      <c r="AJ540" s="57">
        <f t="shared" si="114"/>
        <v>0</v>
      </c>
      <c r="AK540" s="89">
        <f t="shared" si="115"/>
        <v>0.26594907407407409</v>
      </c>
      <c r="AL540" s="90"/>
      <c r="AM540" s="90"/>
      <c r="AN540" s="89"/>
      <c r="AO540" s="89"/>
      <c r="AP540" s="57" t="s">
        <v>645</v>
      </c>
      <c r="AQ540" s="32" t="e">
        <f>VLOOKUP(U540,#REF!,3,FALSE)</f>
        <v>#REF!</v>
      </c>
      <c r="AR540" s="57">
        <f t="shared" si="116"/>
        <v>1</v>
      </c>
      <c r="AS540" s="6" t="e">
        <f>VLOOKUP(V540,#REF!,3)</f>
        <v>#REF!</v>
      </c>
      <c r="AT540" s="6" t="e">
        <f>VLOOKUP(U540,#REF!,2)</f>
        <v>#REF!</v>
      </c>
      <c r="AU540" s="6" t="e">
        <f>VLOOKUP(V540,#REF!,2)</f>
        <v>#REF!</v>
      </c>
      <c r="AV540" s="6" t="str">
        <f t="shared" si="117"/>
        <v/>
      </c>
      <c r="AW540" s="6" t="str">
        <f t="shared" si="118"/>
        <v/>
      </c>
      <c r="AX540" s="6" t="e">
        <f>VLOOKUP(U540,#REF!,4)</f>
        <v>#REF!</v>
      </c>
      <c r="AY540" s="6" t="e">
        <f>VLOOKUP(V540,#REF!,4)</f>
        <v>#REF!</v>
      </c>
    </row>
    <row r="541" spans="1:151" s="6" customFormat="1">
      <c r="A541" s="53" t="s">
        <v>117</v>
      </c>
      <c r="B541" s="14" t="s">
        <v>541</v>
      </c>
      <c r="C541" s="97">
        <v>1</v>
      </c>
      <c r="D541" s="107" t="s">
        <v>543</v>
      </c>
      <c r="E541" s="57"/>
      <c r="F541" s="57"/>
      <c r="G541" s="57"/>
      <c r="H541" s="57"/>
      <c r="I541" s="57"/>
      <c r="J541" s="57"/>
      <c r="K541" s="57"/>
      <c r="L541" s="57"/>
      <c r="M541" s="57" t="str">
        <f t="shared" si="110"/>
        <v/>
      </c>
      <c r="N541" s="71">
        <v>117</v>
      </c>
      <c r="O541" s="46" t="s">
        <v>73</v>
      </c>
      <c r="P541" s="57">
        <v>3964.24</v>
      </c>
      <c r="Q541" s="57">
        <v>35.145567999999997</v>
      </c>
      <c r="R541" s="57">
        <v>-122.94946899999999</v>
      </c>
      <c r="S541" s="66">
        <v>41441.849814814814</v>
      </c>
      <c r="T541" s="67">
        <f t="shared" si="111"/>
        <v>41441.849814814814</v>
      </c>
      <c r="U541" s="6" t="str">
        <f t="shared" si="112"/>
        <v>Jun-13</v>
      </c>
      <c r="V541" s="6" t="str">
        <f t="shared" si="113"/>
        <v>2013</v>
      </c>
      <c r="W541" s="10" t="s">
        <v>25</v>
      </c>
      <c r="X541" s="10" t="s">
        <v>27</v>
      </c>
      <c r="Y541" s="10" t="s">
        <v>74</v>
      </c>
      <c r="Z541" s="10" t="s">
        <v>76</v>
      </c>
      <c r="AA541" s="10" t="s">
        <v>75</v>
      </c>
      <c r="AB541" s="10"/>
      <c r="AC541" s="10" t="s">
        <v>73</v>
      </c>
      <c r="AD541" s="57" t="s">
        <v>276</v>
      </c>
      <c r="AE541" s="57" t="s">
        <v>230</v>
      </c>
      <c r="AF541" s="57" t="s">
        <v>42</v>
      </c>
      <c r="AG541" s="57">
        <v>486</v>
      </c>
      <c r="AH541" s="57">
        <v>4129926</v>
      </c>
      <c r="AI541" s="57" t="s">
        <v>211</v>
      </c>
      <c r="AJ541" s="57">
        <f t="shared" si="114"/>
        <v>0</v>
      </c>
      <c r="AK541" s="89">
        <f t="shared" si="115"/>
        <v>0.26594907407407409</v>
      </c>
      <c r="AL541" s="90"/>
      <c r="AM541" s="90"/>
      <c r="AN541" s="89"/>
      <c r="AO541" s="89"/>
      <c r="AP541" s="57" t="s">
        <v>645</v>
      </c>
      <c r="AQ541" s="32" t="e">
        <f>VLOOKUP(U541,#REF!,3,FALSE)</f>
        <v>#REF!</v>
      </c>
      <c r="AR541" s="57">
        <f t="shared" si="116"/>
        <v>0</v>
      </c>
      <c r="AS541" s="6" t="e">
        <f>VLOOKUP(V541,#REF!,3)</f>
        <v>#REF!</v>
      </c>
      <c r="AT541" s="6" t="e">
        <f>VLOOKUP(U541,#REF!,2)</f>
        <v>#REF!</v>
      </c>
      <c r="AU541" s="6" t="e">
        <f>VLOOKUP(V541,#REF!,2)</f>
        <v>#REF!</v>
      </c>
      <c r="AV541" s="6" t="str">
        <f t="shared" si="117"/>
        <v/>
      </c>
      <c r="AW541" s="6" t="str">
        <f t="shared" si="118"/>
        <v/>
      </c>
      <c r="AX541" s="6" t="e">
        <f>VLOOKUP(U541,#REF!,4)</f>
        <v>#REF!</v>
      </c>
      <c r="AY541" s="6" t="e">
        <f>VLOOKUP(V541,#REF!,4)</f>
        <v>#REF!</v>
      </c>
    </row>
    <row r="542" spans="1:151" s="6" customFormat="1">
      <c r="A542" s="54" t="s">
        <v>277</v>
      </c>
      <c r="B542" s="98"/>
      <c r="C542" s="99">
        <v>1</v>
      </c>
      <c r="D542" s="99"/>
      <c r="E542" s="68" t="s">
        <v>531</v>
      </c>
      <c r="F542" s="68" t="s">
        <v>534</v>
      </c>
      <c r="G542" s="68" t="s">
        <v>534</v>
      </c>
      <c r="H542" s="68">
        <v>0</v>
      </c>
      <c r="I542" s="68" t="s">
        <v>532</v>
      </c>
      <c r="J542" s="68" t="s">
        <v>531</v>
      </c>
      <c r="K542" s="68">
        <v>76</v>
      </c>
      <c r="L542" s="68">
        <v>0.16955778134939642</v>
      </c>
      <c r="M542" s="68">
        <f t="shared" si="110"/>
        <v>0.3957981614453745</v>
      </c>
      <c r="N542" s="68">
        <v>117</v>
      </c>
      <c r="O542" s="47" t="s">
        <v>77</v>
      </c>
      <c r="P542" s="68">
        <v>3964.24</v>
      </c>
      <c r="Q542" s="68">
        <v>35.145567999999997</v>
      </c>
      <c r="R542" s="68">
        <v>-122.94946899999999</v>
      </c>
      <c r="S542" s="69">
        <v>41441.849814814814</v>
      </c>
      <c r="T542" s="70">
        <f t="shared" si="111"/>
        <v>41441.849814814814</v>
      </c>
      <c r="U542" s="4" t="str">
        <f t="shared" si="112"/>
        <v>Jun-13</v>
      </c>
      <c r="V542" s="4" t="str">
        <f t="shared" si="113"/>
        <v>2013</v>
      </c>
      <c r="W542" s="12" t="s">
        <v>25</v>
      </c>
      <c r="X542" s="12" t="s">
        <v>65</v>
      </c>
      <c r="Y542" s="12" t="s">
        <v>64</v>
      </c>
      <c r="Z542" s="12" t="s">
        <v>79</v>
      </c>
      <c r="AA542" s="12" t="s">
        <v>78</v>
      </c>
      <c r="AB542" s="12" t="s">
        <v>77</v>
      </c>
      <c r="AC542" s="12"/>
      <c r="AD542" s="68" t="s">
        <v>276</v>
      </c>
      <c r="AE542" s="68" t="s">
        <v>230</v>
      </c>
      <c r="AF542" s="68" t="s">
        <v>42</v>
      </c>
      <c r="AG542" s="68">
        <v>486</v>
      </c>
      <c r="AH542" s="68">
        <v>4125563</v>
      </c>
      <c r="AI542" s="68" t="s">
        <v>211</v>
      </c>
      <c r="AJ542" s="68">
        <f t="shared" si="114"/>
        <v>1</v>
      </c>
      <c r="AK542" s="100">
        <f t="shared" si="115"/>
        <v>0.26594907407407409</v>
      </c>
      <c r="AL542" s="101"/>
      <c r="AM542" s="101"/>
      <c r="AN542" s="100"/>
      <c r="AO542" s="100"/>
      <c r="AP542" s="68" t="s">
        <v>645</v>
      </c>
      <c r="AQ542" s="36" t="e">
        <f>VLOOKUP(U542,#REF!,3,FALSE)</f>
        <v>#REF!</v>
      </c>
      <c r="AR542" s="68">
        <f t="shared" si="116"/>
        <v>0</v>
      </c>
      <c r="AS542" s="6" t="e">
        <f>VLOOKUP(V542,#REF!,3)</f>
        <v>#REF!</v>
      </c>
      <c r="AT542" s="6" t="e">
        <f>VLOOKUP(U542,#REF!,2)</f>
        <v>#REF!</v>
      </c>
      <c r="AU542" s="6" t="e">
        <f>VLOOKUP(V542,#REF!,2)</f>
        <v>#REF!</v>
      </c>
      <c r="AV542" s="6" t="e">
        <f t="shared" si="117"/>
        <v>#REF!</v>
      </c>
      <c r="AW542" s="6" t="e">
        <f t="shared" si="118"/>
        <v>#REF!</v>
      </c>
      <c r="AX542" s="6" t="e">
        <f>VLOOKUP(U542,#REF!,4)</f>
        <v>#REF!</v>
      </c>
      <c r="AY542" s="6" t="e">
        <f>VLOOKUP(V542,#REF!,4)</f>
        <v>#REF!</v>
      </c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</row>
    <row r="543" spans="1:151" s="6" customFormat="1">
      <c r="A543" s="53" t="s">
        <v>19</v>
      </c>
      <c r="B543" s="14" t="s">
        <v>539</v>
      </c>
      <c r="C543" s="97">
        <v>1</v>
      </c>
      <c r="D543" s="97" t="s">
        <v>535</v>
      </c>
      <c r="E543" s="57"/>
      <c r="F543" s="57"/>
      <c r="G543" s="57"/>
      <c r="H543" s="57"/>
      <c r="I543" s="57"/>
      <c r="J543" s="57"/>
      <c r="K543" s="57"/>
      <c r="L543" s="57"/>
      <c r="M543" s="57" t="str">
        <f t="shared" si="110"/>
        <v/>
      </c>
      <c r="N543" s="71">
        <v>117</v>
      </c>
      <c r="O543" s="46" t="s">
        <v>68</v>
      </c>
      <c r="P543" s="57">
        <v>3964.24</v>
      </c>
      <c r="Q543" s="57">
        <v>35.145567999999997</v>
      </c>
      <c r="R543" s="57">
        <v>-122.94946899999999</v>
      </c>
      <c r="S543" s="66">
        <v>41441.849814814814</v>
      </c>
      <c r="T543" s="67">
        <f t="shared" si="111"/>
        <v>41441.849814814814</v>
      </c>
      <c r="U543" s="6" t="str">
        <f t="shared" si="112"/>
        <v>Jun-13</v>
      </c>
      <c r="V543" s="6" t="str">
        <f t="shared" si="113"/>
        <v>2013</v>
      </c>
      <c r="W543" s="10" t="s">
        <v>25</v>
      </c>
      <c r="X543" s="10" t="s">
        <v>58</v>
      </c>
      <c r="Y543" s="10" t="s">
        <v>59</v>
      </c>
      <c r="Z543" s="10" t="s">
        <v>70</v>
      </c>
      <c r="AA543" s="10" t="s">
        <v>69</v>
      </c>
      <c r="AB543" s="10" t="s">
        <v>68</v>
      </c>
      <c r="AC543" s="10"/>
      <c r="AD543" s="57" t="s">
        <v>273</v>
      </c>
      <c r="AE543" s="57" t="s">
        <v>230</v>
      </c>
      <c r="AF543" s="57" t="s">
        <v>42</v>
      </c>
      <c r="AG543" s="57">
        <v>486</v>
      </c>
      <c r="AH543" s="57">
        <v>4126171</v>
      </c>
      <c r="AI543" s="57" t="s">
        <v>211</v>
      </c>
      <c r="AJ543" s="57">
        <f t="shared" si="114"/>
        <v>0</v>
      </c>
      <c r="AK543" s="89">
        <f t="shared" si="115"/>
        <v>0.26596064814814818</v>
      </c>
      <c r="AL543" s="90"/>
      <c r="AM543" s="90"/>
      <c r="AN543" s="89"/>
      <c r="AO543" s="89"/>
      <c r="AP543" s="57" t="s">
        <v>645</v>
      </c>
      <c r="AQ543" s="32" t="e">
        <f>VLOOKUP(U543,#REF!,3,FALSE)</f>
        <v>#REF!</v>
      </c>
      <c r="AR543" s="57">
        <f t="shared" si="116"/>
        <v>0</v>
      </c>
      <c r="AS543" s="6" t="e">
        <f>VLOOKUP(V543,#REF!,3)</f>
        <v>#REF!</v>
      </c>
      <c r="AT543" s="6" t="e">
        <f>VLOOKUP(U543,#REF!,2)</f>
        <v>#REF!</v>
      </c>
      <c r="AU543" s="6" t="e">
        <f>VLOOKUP(V543,#REF!,2)</f>
        <v>#REF!</v>
      </c>
      <c r="AV543" s="6" t="str">
        <f t="shared" si="117"/>
        <v/>
      </c>
      <c r="AW543" s="6" t="str">
        <f t="shared" si="118"/>
        <v/>
      </c>
      <c r="AX543" s="6" t="e">
        <f>VLOOKUP(U543,#REF!,4)</f>
        <v>#REF!</v>
      </c>
      <c r="AY543" s="6" t="e">
        <f>VLOOKUP(V543,#REF!,4)</f>
        <v>#REF!</v>
      </c>
      <c r="AZ543" s="30"/>
      <c r="BA543" s="30"/>
      <c r="BB543" s="30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  <c r="BN543" s="30"/>
      <c r="BO543" s="30"/>
      <c r="BP543" s="30"/>
      <c r="BQ543" s="30"/>
      <c r="BR543" s="30"/>
      <c r="BS543" s="30"/>
      <c r="BT543" s="30"/>
      <c r="BU543" s="30"/>
      <c r="BV543" s="30"/>
      <c r="BW543" s="30"/>
      <c r="BX543" s="30"/>
      <c r="BY543" s="30"/>
      <c r="BZ543" s="30"/>
      <c r="CA543" s="30"/>
      <c r="CB543" s="30"/>
      <c r="CC543" s="30"/>
      <c r="CD543" s="30"/>
      <c r="CE543" s="30"/>
      <c r="CF543" s="30"/>
      <c r="CG543" s="30"/>
      <c r="CH543" s="30"/>
      <c r="CI543" s="30"/>
      <c r="CJ543" s="30"/>
      <c r="CK543" s="30"/>
      <c r="CL543" s="30"/>
      <c r="CM543" s="30"/>
      <c r="CN543" s="30"/>
      <c r="CO543" s="30"/>
      <c r="CP543" s="30"/>
      <c r="CQ543" s="30"/>
      <c r="CR543" s="30"/>
      <c r="CS543" s="30"/>
      <c r="CT543" s="30"/>
      <c r="CU543" s="30"/>
      <c r="CV543" s="30"/>
      <c r="CW543" s="30"/>
      <c r="CX543" s="30"/>
      <c r="CY543" s="30"/>
      <c r="CZ543" s="30"/>
      <c r="DA543" s="30"/>
      <c r="DB543" s="30"/>
      <c r="DC543" s="30"/>
      <c r="DD543" s="30"/>
      <c r="DE543" s="30"/>
      <c r="DF543" s="30"/>
      <c r="DG543" s="30"/>
      <c r="DH543" s="30"/>
      <c r="DI543" s="30"/>
      <c r="DJ543" s="30"/>
      <c r="DK543" s="30"/>
      <c r="DL543" s="30"/>
      <c r="DM543" s="30"/>
      <c r="DN543" s="30"/>
      <c r="DO543" s="30"/>
      <c r="DP543" s="30"/>
      <c r="DQ543" s="30"/>
      <c r="DR543" s="30"/>
      <c r="DS543" s="30"/>
      <c r="DT543" s="30"/>
      <c r="DU543" s="30"/>
      <c r="DV543" s="30"/>
      <c r="DW543" s="30"/>
      <c r="DX543" s="30"/>
      <c r="DY543" s="30"/>
      <c r="DZ543" s="30"/>
      <c r="EA543" s="30"/>
      <c r="EB543" s="30"/>
      <c r="EC543" s="30"/>
      <c r="ED543" s="30"/>
      <c r="EE543" s="30"/>
      <c r="EF543" s="30"/>
      <c r="EG543" s="30"/>
      <c r="EH543" s="30"/>
      <c r="EI543" s="30"/>
      <c r="EJ543" s="30"/>
      <c r="EK543" s="30"/>
      <c r="EL543" s="30"/>
      <c r="EM543" s="30"/>
      <c r="EN543" s="30"/>
      <c r="EO543" s="30"/>
      <c r="EP543" s="30"/>
      <c r="EQ543" s="30"/>
      <c r="ER543" s="30"/>
      <c r="ES543" s="30"/>
      <c r="ET543" s="30"/>
      <c r="EU543" s="30"/>
    </row>
    <row r="544" spans="1:151" s="6" customFormat="1">
      <c r="A544" s="53" t="s">
        <v>19</v>
      </c>
      <c r="B544" s="14" t="s">
        <v>539</v>
      </c>
      <c r="C544" s="97">
        <v>1</v>
      </c>
      <c r="D544" s="97" t="s">
        <v>535</v>
      </c>
      <c r="E544" s="57"/>
      <c r="F544" s="57"/>
      <c r="G544" s="57"/>
      <c r="H544" s="57"/>
      <c r="I544" s="57"/>
      <c r="J544" s="57"/>
      <c r="K544" s="57"/>
      <c r="L544" s="57"/>
      <c r="M544" s="57" t="str">
        <f t="shared" si="110"/>
        <v/>
      </c>
      <c r="N544" s="71">
        <v>117</v>
      </c>
      <c r="O544" s="46" t="s">
        <v>55</v>
      </c>
      <c r="P544" s="57">
        <v>3964.24</v>
      </c>
      <c r="Q544" s="57">
        <v>35.145567999999997</v>
      </c>
      <c r="R544" s="57">
        <v>-122.94946899999999</v>
      </c>
      <c r="S544" s="66">
        <v>41441.849814814814</v>
      </c>
      <c r="T544" s="67">
        <f t="shared" si="111"/>
        <v>41441.849814814814</v>
      </c>
      <c r="U544" s="6" t="str">
        <f t="shared" si="112"/>
        <v>Jun-13</v>
      </c>
      <c r="V544" s="6" t="str">
        <f t="shared" si="113"/>
        <v>2013</v>
      </c>
      <c r="W544" s="10" t="s">
        <v>25</v>
      </c>
      <c r="X544" s="10" t="s">
        <v>32</v>
      </c>
      <c r="Y544" s="10" t="s">
        <v>56</v>
      </c>
      <c r="Z544" s="10"/>
      <c r="AA544" s="10"/>
      <c r="AB544" s="10"/>
      <c r="AC544" s="10"/>
      <c r="AD544" s="57" t="s">
        <v>273</v>
      </c>
      <c r="AE544" s="57" t="s">
        <v>230</v>
      </c>
      <c r="AF544" s="57" t="s">
        <v>42</v>
      </c>
      <c r="AG544" s="57">
        <v>486</v>
      </c>
      <c r="AH544" s="57">
        <v>4129932</v>
      </c>
      <c r="AI544" s="57" t="s">
        <v>211</v>
      </c>
      <c r="AJ544" s="57">
        <f t="shared" si="114"/>
        <v>0</v>
      </c>
      <c r="AK544" s="89">
        <f t="shared" si="115"/>
        <v>0.26596064814814818</v>
      </c>
      <c r="AL544" s="90"/>
      <c r="AM544" s="90"/>
      <c r="AN544" s="89"/>
      <c r="AO544" s="89"/>
      <c r="AP544" s="57" t="s">
        <v>645</v>
      </c>
      <c r="AQ544" s="32" t="e">
        <f>VLOOKUP(U544,#REF!,3,FALSE)</f>
        <v>#REF!</v>
      </c>
      <c r="AR544" s="57">
        <f t="shared" si="116"/>
        <v>0</v>
      </c>
      <c r="AS544" s="6" t="e">
        <f>VLOOKUP(V544,#REF!,3)</f>
        <v>#REF!</v>
      </c>
      <c r="AT544" s="6" t="e">
        <f>VLOOKUP(U544,#REF!,2)</f>
        <v>#REF!</v>
      </c>
      <c r="AU544" s="6" t="e">
        <f>VLOOKUP(V544,#REF!,2)</f>
        <v>#REF!</v>
      </c>
      <c r="AV544" s="6" t="str">
        <f t="shared" si="117"/>
        <v/>
      </c>
      <c r="AW544" s="6" t="str">
        <f t="shared" si="118"/>
        <v/>
      </c>
      <c r="AX544" s="6" t="e">
        <f>VLOOKUP(U544,#REF!,4)</f>
        <v>#REF!</v>
      </c>
      <c r="AY544" s="6" t="e">
        <f>VLOOKUP(V544,#REF!,4)</f>
        <v>#REF!</v>
      </c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  <c r="DB544" s="30"/>
      <c r="DC544" s="30"/>
      <c r="DD544" s="30"/>
      <c r="DE544" s="30"/>
      <c r="DF544" s="30"/>
      <c r="DG544" s="30"/>
      <c r="DH544" s="30"/>
      <c r="DI544" s="30"/>
      <c r="DJ544" s="30"/>
      <c r="DK544" s="30"/>
      <c r="DL544" s="30"/>
      <c r="DM544" s="30"/>
      <c r="DN544" s="30"/>
      <c r="DO544" s="30"/>
      <c r="DP544" s="30"/>
      <c r="DQ544" s="30"/>
      <c r="DR544" s="30"/>
      <c r="DS544" s="30"/>
      <c r="DT544" s="30"/>
      <c r="DU544" s="30"/>
      <c r="DV544" s="30"/>
      <c r="DW544" s="30"/>
      <c r="DX544" s="30"/>
      <c r="DY544" s="30"/>
      <c r="DZ544" s="30"/>
      <c r="EA544" s="30"/>
      <c r="EB544" s="30"/>
      <c r="EC544" s="30"/>
      <c r="ED544" s="30"/>
      <c r="EE544" s="30"/>
      <c r="EF544" s="30"/>
      <c r="EG544" s="30"/>
      <c r="EH544" s="30"/>
      <c r="EI544" s="30"/>
      <c r="EJ544" s="30"/>
      <c r="EK544" s="30"/>
      <c r="EL544" s="30"/>
      <c r="EM544" s="30"/>
      <c r="EN544" s="30"/>
      <c r="EO544" s="30"/>
      <c r="EP544" s="30"/>
      <c r="EQ544" s="30"/>
      <c r="ER544" s="30"/>
      <c r="ES544" s="30"/>
      <c r="ET544" s="30"/>
      <c r="EU544" s="30"/>
    </row>
    <row r="545" spans="1:151" s="6" customFormat="1">
      <c r="A545" s="53" t="s">
        <v>129</v>
      </c>
      <c r="B545" s="14" t="s">
        <v>539</v>
      </c>
      <c r="C545" s="97">
        <v>3</v>
      </c>
      <c r="D545" s="97" t="s">
        <v>543</v>
      </c>
      <c r="E545" s="57"/>
      <c r="F545" s="57"/>
      <c r="G545" s="57"/>
      <c r="H545" s="57"/>
      <c r="I545" s="57"/>
      <c r="J545" s="57"/>
      <c r="K545" s="57"/>
      <c r="L545" s="57"/>
      <c r="M545" s="57" t="str">
        <f t="shared" si="110"/>
        <v/>
      </c>
      <c r="N545" s="71">
        <v>117</v>
      </c>
      <c r="O545" s="46" t="s">
        <v>27</v>
      </c>
      <c r="P545" s="57">
        <v>3964.24</v>
      </c>
      <c r="Q545" s="57">
        <v>35.145567999999997</v>
      </c>
      <c r="R545" s="57">
        <v>-122.94946899999999</v>
      </c>
      <c r="S545" s="66">
        <v>41441.849814814814</v>
      </c>
      <c r="T545" s="67">
        <f t="shared" si="111"/>
        <v>41441.849814814814</v>
      </c>
      <c r="U545" s="6" t="str">
        <f t="shared" si="112"/>
        <v>Jun-13</v>
      </c>
      <c r="V545" s="6" t="str">
        <f t="shared" si="113"/>
        <v>2013</v>
      </c>
      <c r="W545" s="10" t="s">
        <v>25</v>
      </c>
      <c r="X545" s="10" t="s">
        <v>27</v>
      </c>
      <c r="Y545" s="10"/>
      <c r="Z545" s="10"/>
      <c r="AA545" s="10"/>
      <c r="AB545" s="10"/>
      <c r="AC545" s="10"/>
      <c r="AD545" s="57" t="s">
        <v>273</v>
      </c>
      <c r="AE545" s="57" t="s">
        <v>230</v>
      </c>
      <c r="AF545" s="57" t="s">
        <v>42</v>
      </c>
      <c r="AG545" s="57">
        <v>486</v>
      </c>
      <c r="AH545" s="57">
        <v>4129941</v>
      </c>
      <c r="AI545" s="57" t="s">
        <v>211</v>
      </c>
      <c r="AJ545" s="57">
        <f t="shared" si="114"/>
        <v>0</v>
      </c>
      <c r="AK545" s="89">
        <f t="shared" si="115"/>
        <v>0.26596064814814818</v>
      </c>
      <c r="AL545" s="90"/>
      <c r="AM545" s="90"/>
      <c r="AN545" s="89"/>
      <c r="AO545" s="89"/>
      <c r="AP545" s="57" t="s">
        <v>645</v>
      </c>
      <c r="AQ545" s="32" t="e">
        <f>VLOOKUP(U545,#REF!,3,FALSE)</f>
        <v>#REF!</v>
      </c>
      <c r="AR545" s="57">
        <f t="shared" si="116"/>
        <v>0</v>
      </c>
      <c r="AS545" s="6" t="e">
        <f>VLOOKUP(V545,#REF!,3)</f>
        <v>#REF!</v>
      </c>
      <c r="AT545" s="6" t="e">
        <f>VLOOKUP(U545,#REF!,2)</f>
        <v>#REF!</v>
      </c>
      <c r="AU545" s="6" t="e">
        <f>VLOOKUP(V545,#REF!,2)</f>
        <v>#REF!</v>
      </c>
      <c r="AV545" s="6" t="str">
        <f t="shared" si="117"/>
        <v/>
      </c>
      <c r="AW545" s="6" t="str">
        <f t="shared" si="118"/>
        <v/>
      </c>
      <c r="AX545" s="6" t="e">
        <f>VLOOKUP(U545,#REF!,4)</f>
        <v>#REF!</v>
      </c>
      <c r="AY545" s="6" t="e">
        <f>VLOOKUP(V545,#REF!,4)</f>
        <v>#REF!</v>
      </c>
    </row>
    <row r="546" spans="1:151" s="6" customFormat="1">
      <c r="A546" s="53" t="s">
        <v>19</v>
      </c>
      <c r="B546" s="14" t="s">
        <v>539</v>
      </c>
      <c r="C546" s="97">
        <v>1</v>
      </c>
      <c r="D546" s="97" t="s">
        <v>535</v>
      </c>
      <c r="E546" s="57"/>
      <c r="F546" s="57"/>
      <c r="G546" s="57"/>
      <c r="H546" s="57"/>
      <c r="I546" s="57"/>
      <c r="J546" s="57"/>
      <c r="K546" s="57"/>
      <c r="L546" s="57"/>
      <c r="M546" s="57" t="str">
        <f t="shared" si="110"/>
        <v/>
      </c>
      <c r="N546" s="71">
        <v>117</v>
      </c>
      <c r="O546" s="46" t="s">
        <v>97</v>
      </c>
      <c r="P546" s="57">
        <v>3964.24</v>
      </c>
      <c r="Q546" s="57">
        <v>35.145567999999997</v>
      </c>
      <c r="R546" s="57">
        <v>-122.94946899999999</v>
      </c>
      <c r="S546" s="66">
        <v>41441.849814814814</v>
      </c>
      <c r="T546" s="67">
        <f t="shared" si="111"/>
        <v>41441.849814814814</v>
      </c>
      <c r="U546" s="6" t="str">
        <f t="shared" si="112"/>
        <v>Jun-13</v>
      </c>
      <c r="V546" s="6" t="str">
        <f t="shared" si="113"/>
        <v>2013</v>
      </c>
      <c r="W546" s="10" t="s">
        <v>25</v>
      </c>
      <c r="X546" s="10" t="s">
        <v>28</v>
      </c>
      <c r="Y546" s="10"/>
      <c r="Z546" s="10"/>
      <c r="AA546" s="10"/>
      <c r="AB546" s="10"/>
      <c r="AC546" s="10"/>
      <c r="AD546" s="57" t="s">
        <v>273</v>
      </c>
      <c r="AE546" s="57" t="s">
        <v>230</v>
      </c>
      <c r="AF546" s="57" t="s">
        <v>42</v>
      </c>
      <c r="AG546" s="57">
        <v>486</v>
      </c>
      <c r="AH546" s="57">
        <v>4126173</v>
      </c>
      <c r="AI546" s="57" t="s">
        <v>211</v>
      </c>
      <c r="AJ546" s="57">
        <f t="shared" si="114"/>
        <v>0</v>
      </c>
      <c r="AK546" s="89">
        <f t="shared" si="115"/>
        <v>0.26596064814814818</v>
      </c>
      <c r="AL546" s="90"/>
      <c r="AM546" s="90"/>
      <c r="AN546" s="89"/>
      <c r="AO546" s="89"/>
      <c r="AP546" s="57" t="s">
        <v>645</v>
      </c>
      <c r="AQ546" s="32" t="e">
        <f>VLOOKUP(U546,#REF!,3,FALSE)</f>
        <v>#REF!</v>
      </c>
      <c r="AR546" s="57">
        <f t="shared" si="116"/>
        <v>0</v>
      </c>
      <c r="AS546" s="6" t="e">
        <f>VLOOKUP(V546,#REF!,3)</f>
        <v>#REF!</v>
      </c>
      <c r="AT546" s="6" t="e">
        <f>VLOOKUP(U546,#REF!,2)</f>
        <v>#REF!</v>
      </c>
      <c r="AU546" s="6" t="e">
        <f>VLOOKUP(V546,#REF!,2)</f>
        <v>#REF!</v>
      </c>
      <c r="AV546" s="6" t="str">
        <f t="shared" si="117"/>
        <v/>
      </c>
      <c r="AW546" s="6" t="str">
        <f t="shared" si="118"/>
        <v/>
      </c>
      <c r="AX546" s="6" t="e">
        <f>VLOOKUP(U546,#REF!,4)</f>
        <v>#REF!</v>
      </c>
      <c r="AY546" s="6" t="e">
        <f>VLOOKUP(V546,#REF!,4)</f>
        <v>#REF!</v>
      </c>
    </row>
    <row r="547" spans="1:151" s="6" customFormat="1">
      <c r="A547" s="53" t="s">
        <v>274</v>
      </c>
      <c r="B547" s="14" t="s">
        <v>541</v>
      </c>
      <c r="C547" s="97">
        <v>1</v>
      </c>
      <c r="D547" s="107" t="s">
        <v>543</v>
      </c>
      <c r="E547" s="57"/>
      <c r="F547" s="57"/>
      <c r="G547" s="57"/>
      <c r="H547" s="57"/>
      <c r="I547" s="57"/>
      <c r="J547" s="57"/>
      <c r="K547" s="57"/>
      <c r="L547" s="57"/>
      <c r="M547" s="57" t="str">
        <f t="shared" si="110"/>
        <v/>
      </c>
      <c r="N547" s="71">
        <v>117</v>
      </c>
      <c r="O547" s="46" t="s">
        <v>60</v>
      </c>
      <c r="P547" s="57">
        <v>3964.24</v>
      </c>
      <c r="Q547" s="57">
        <v>35.145567999999997</v>
      </c>
      <c r="R547" s="57">
        <v>-122.94946899999999</v>
      </c>
      <c r="S547" s="66">
        <v>41441.849814814814</v>
      </c>
      <c r="T547" s="67">
        <f t="shared" si="111"/>
        <v>41441.849814814814</v>
      </c>
      <c r="U547" s="6" t="str">
        <f t="shared" si="112"/>
        <v>Jun-13</v>
      </c>
      <c r="V547" s="6" t="str">
        <f t="shared" si="113"/>
        <v>2013</v>
      </c>
      <c r="W547" s="10" t="s">
        <v>25</v>
      </c>
      <c r="X547" s="10" t="s">
        <v>32</v>
      </c>
      <c r="Y547" s="10" t="s">
        <v>54</v>
      </c>
      <c r="Z547" s="10" t="s">
        <v>63</v>
      </c>
      <c r="AA547" s="10" t="s">
        <v>61</v>
      </c>
      <c r="AB547" s="10" t="s">
        <v>62</v>
      </c>
      <c r="AC547" s="10" t="s">
        <v>60</v>
      </c>
      <c r="AD547" s="57" t="s">
        <v>273</v>
      </c>
      <c r="AE547" s="57" t="s">
        <v>230</v>
      </c>
      <c r="AF547" s="57" t="s">
        <v>42</v>
      </c>
      <c r="AG547" s="57">
        <v>486</v>
      </c>
      <c r="AH547" s="57">
        <v>4126174</v>
      </c>
      <c r="AI547" s="57" t="s">
        <v>211</v>
      </c>
      <c r="AJ547" s="57">
        <f t="shared" si="114"/>
        <v>0</v>
      </c>
      <c r="AK547" s="89">
        <f t="shared" si="115"/>
        <v>0.26596064814814818</v>
      </c>
      <c r="AL547" s="90"/>
      <c r="AM547" s="90"/>
      <c r="AN547" s="89"/>
      <c r="AO547" s="89"/>
      <c r="AP547" s="57" t="s">
        <v>645</v>
      </c>
      <c r="AQ547" s="32" t="e">
        <f>VLOOKUP(U547,#REF!,3,FALSE)</f>
        <v>#REF!</v>
      </c>
      <c r="AR547" s="57">
        <f t="shared" si="116"/>
        <v>0</v>
      </c>
      <c r="AS547" s="6" t="e">
        <f>VLOOKUP(V547,#REF!,3)</f>
        <v>#REF!</v>
      </c>
      <c r="AT547" s="6" t="e">
        <f>VLOOKUP(U547,#REF!,2)</f>
        <v>#REF!</v>
      </c>
      <c r="AU547" s="6" t="e">
        <f>VLOOKUP(V547,#REF!,2)</f>
        <v>#REF!</v>
      </c>
      <c r="AV547" s="6" t="str">
        <f t="shared" si="117"/>
        <v/>
      </c>
      <c r="AW547" s="6" t="str">
        <f t="shared" si="118"/>
        <v/>
      </c>
      <c r="AX547" s="6" t="e">
        <f>VLOOKUP(U547,#REF!,4)</f>
        <v>#REF!</v>
      </c>
      <c r="AY547" s="6" t="e">
        <f>VLOOKUP(V547,#REF!,4)</f>
        <v>#REF!</v>
      </c>
    </row>
    <row r="548" spans="1:151" s="6" customFormat="1">
      <c r="A548" s="53" t="s">
        <v>141</v>
      </c>
      <c r="B548" s="14" t="s">
        <v>541</v>
      </c>
      <c r="C548" s="97">
        <v>3</v>
      </c>
      <c r="D548" s="107" t="s">
        <v>543</v>
      </c>
      <c r="E548" s="57"/>
      <c r="F548" s="57"/>
      <c r="G548" s="57"/>
      <c r="H548" s="57"/>
      <c r="I548" s="57"/>
      <c r="J548" s="57"/>
      <c r="K548" s="57"/>
      <c r="L548" s="57"/>
      <c r="M548" s="57" t="str">
        <f t="shared" si="110"/>
        <v/>
      </c>
      <c r="N548" s="71">
        <v>117</v>
      </c>
      <c r="O548" s="46" t="s">
        <v>73</v>
      </c>
      <c r="P548" s="57">
        <v>3964.24</v>
      </c>
      <c r="Q548" s="57">
        <v>35.145567999999997</v>
      </c>
      <c r="R548" s="57">
        <v>-122.94946899999999</v>
      </c>
      <c r="S548" s="66">
        <v>41441.849814814814</v>
      </c>
      <c r="T548" s="67">
        <f t="shared" si="111"/>
        <v>41441.849814814814</v>
      </c>
      <c r="U548" s="6" t="str">
        <f t="shared" si="112"/>
        <v>Jun-13</v>
      </c>
      <c r="V548" s="6" t="str">
        <f t="shared" si="113"/>
        <v>2013</v>
      </c>
      <c r="W548" s="10" t="s">
        <v>25</v>
      </c>
      <c r="X548" s="10" t="s">
        <v>27</v>
      </c>
      <c r="Y548" s="10" t="s">
        <v>74</v>
      </c>
      <c r="Z548" s="10" t="s">
        <v>76</v>
      </c>
      <c r="AA548" s="10" t="s">
        <v>75</v>
      </c>
      <c r="AB548" s="10"/>
      <c r="AC548" s="10" t="s">
        <v>73</v>
      </c>
      <c r="AD548" s="57" t="s">
        <v>273</v>
      </c>
      <c r="AE548" s="57" t="s">
        <v>230</v>
      </c>
      <c r="AF548" s="57" t="s">
        <v>42</v>
      </c>
      <c r="AG548" s="57">
        <v>486</v>
      </c>
      <c r="AH548" s="57">
        <v>4129933</v>
      </c>
      <c r="AI548" s="57" t="s">
        <v>211</v>
      </c>
      <c r="AJ548" s="57">
        <f t="shared" si="114"/>
        <v>0</v>
      </c>
      <c r="AK548" s="89">
        <f t="shared" si="115"/>
        <v>0.26596064814814818</v>
      </c>
      <c r="AL548" s="90"/>
      <c r="AM548" s="90"/>
      <c r="AN548" s="89"/>
      <c r="AO548" s="89"/>
      <c r="AP548" s="57" t="s">
        <v>645</v>
      </c>
      <c r="AQ548" s="32" t="e">
        <f>VLOOKUP(U548,#REF!,3,FALSE)</f>
        <v>#REF!</v>
      </c>
      <c r="AR548" s="57">
        <f t="shared" si="116"/>
        <v>0</v>
      </c>
      <c r="AS548" s="6" t="e">
        <f>VLOOKUP(V548,#REF!,3)</f>
        <v>#REF!</v>
      </c>
      <c r="AT548" s="6" t="e">
        <f>VLOOKUP(U548,#REF!,2)</f>
        <v>#REF!</v>
      </c>
      <c r="AU548" s="6" t="e">
        <f>VLOOKUP(V548,#REF!,2)</f>
        <v>#REF!</v>
      </c>
      <c r="AV548" s="6" t="str">
        <f t="shared" si="117"/>
        <v/>
      </c>
      <c r="AW548" s="6" t="str">
        <f t="shared" si="118"/>
        <v/>
      </c>
      <c r="AX548" s="6" t="e">
        <f>VLOOKUP(U548,#REF!,4)</f>
        <v>#REF!</v>
      </c>
      <c r="AY548" s="6" t="e">
        <f>VLOOKUP(V548,#REF!,4)</f>
        <v>#REF!</v>
      </c>
    </row>
    <row r="549" spans="1:151" s="6" customFormat="1">
      <c r="A549" s="54" t="s">
        <v>275</v>
      </c>
      <c r="B549" s="98"/>
      <c r="C549" s="99">
        <v>1</v>
      </c>
      <c r="D549" s="99"/>
      <c r="E549" s="68" t="s">
        <v>531</v>
      </c>
      <c r="F549" s="68" t="s">
        <v>534</v>
      </c>
      <c r="G549" s="68" t="s">
        <v>534</v>
      </c>
      <c r="H549" s="68">
        <v>0</v>
      </c>
      <c r="I549" s="68" t="s">
        <v>532</v>
      </c>
      <c r="J549" s="68" t="s">
        <v>531</v>
      </c>
      <c r="K549" s="68">
        <v>76</v>
      </c>
      <c r="L549" s="68">
        <v>0.17670679706966497</v>
      </c>
      <c r="M549" s="68">
        <f t="shared" si="110"/>
        <v>0.3957981614453745</v>
      </c>
      <c r="N549" s="68">
        <v>117</v>
      </c>
      <c r="O549" s="47" t="s">
        <v>77</v>
      </c>
      <c r="P549" s="68">
        <v>3964.24</v>
      </c>
      <c r="Q549" s="68">
        <v>35.145567999999997</v>
      </c>
      <c r="R549" s="68">
        <v>-122.94946899999999</v>
      </c>
      <c r="S549" s="69">
        <v>41441.849814814814</v>
      </c>
      <c r="T549" s="70">
        <f t="shared" si="111"/>
        <v>41441.849814814814</v>
      </c>
      <c r="U549" s="4" t="str">
        <f t="shared" si="112"/>
        <v>Jun-13</v>
      </c>
      <c r="V549" s="4" t="str">
        <f t="shared" si="113"/>
        <v>2013</v>
      </c>
      <c r="W549" s="12" t="s">
        <v>25</v>
      </c>
      <c r="X549" s="12" t="s">
        <v>65</v>
      </c>
      <c r="Y549" s="12" t="s">
        <v>64</v>
      </c>
      <c r="Z549" s="12" t="s">
        <v>79</v>
      </c>
      <c r="AA549" s="12" t="s">
        <v>78</v>
      </c>
      <c r="AB549" s="12" t="s">
        <v>77</v>
      </c>
      <c r="AC549" s="12"/>
      <c r="AD549" s="68" t="s">
        <v>273</v>
      </c>
      <c r="AE549" s="68" t="s">
        <v>230</v>
      </c>
      <c r="AF549" s="68" t="s">
        <v>42</v>
      </c>
      <c r="AG549" s="68">
        <v>486</v>
      </c>
      <c r="AH549" s="68">
        <v>4125564</v>
      </c>
      <c r="AI549" s="68" t="s">
        <v>211</v>
      </c>
      <c r="AJ549" s="68">
        <f t="shared" si="114"/>
        <v>1</v>
      </c>
      <c r="AK549" s="100">
        <f t="shared" si="115"/>
        <v>0.26596064814814818</v>
      </c>
      <c r="AL549" s="101"/>
      <c r="AM549" s="101"/>
      <c r="AN549" s="100"/>
      <c r="AO549" s="100"/>
      <c r="AP549" s="68" t="s">
        <v>645</v>
      </c>
      <c r="AQ549" s="36" t="e">
        <f>VLOOKUP(U549,#REF!,3,FALSE)</f>
        <v>#REF!</v>
      </c>
      <c r="AR549" s="68">
        <f t="shared" si="116"/>
        <v>0</v>
      </c>
      <c r="AS549" s="6" t="e">
        <f>VLOOKUP(V549,#REF!,3)</f>
        <v>#REF!</v>
      </c>
      <c r="AT549" s="6" t="e">
        <f>VLOOKUP(U549,#REF!,2)</f>
        <v>#REF!</v>
      </c>
      <c r="AU549" s="6" t="e">
        <f>VLOOKUP(V549,#REF!,2)</f>
        <v>#REF!</v>
      </c>
      <c r="AV549" s="6" t="e">
        <f t="shared" si="117"/>
        <v>#REF!</v>
      </c>
      <c r="AW549" s="6" t="e">
        <f t="shared" si="118"/>
        <v>#REF!</v>
      </c>
      <c r="AX549" s="6" t="e">
        <f>VLOOKUP(U549,#REF!,4)</f>
        <v>#REF!</v>
      </c>
      <c r="AY549" s="6" t="e">
        <f>VLOOKUP(V549,#REF!,4)</f>
        <v>#REF!</v>
      </c>
      <c r="AZ549" s="34"/>
      <c r="BA549" s="34"/>
      <c r="BB549" s="34"/>
      <c r="BC549" s="34"/>
      <c r="BD549" s="34"/>
      <c r="BE549" s="34"/>
      <c r="BF549" s="34"/>
      <c r="BG549" s="34"/>
      <c r="BH549" s="34"/>
      <c r="BI549" s="34"/>
      <c r="BJ549" s="34"/>
      <c r="BK549" s="34"/>
      <c r="BL549" s="34"/>
      <c r="BM549" s="34"/>
      <c r="BN549" s="34"/>
      <c r="BO549" s="34"/>
      <c r="BP549" s="34"/>
      <c r="BQ549" s="34"/>
      <c r="BR549" s="34"/>
      <c r="BS549" s="34"/>
      <c r="BT549" s="34"/>
      <c r="BU549" s="34"/>
      <c r="BV549" s="34"/>
      <c r="BW549" s="34"/>
      <c r="BX549" s="34"/>
      <c r="BY549" s="34"/>
      <c r="BZ549" s="34"/>
      <c r="CA549" s="34"/>
      <c r="CB549" s="34"/>
      <c r="CC549" s="34"/>
      <c r="CD549" s="34"/>
      <c r="CE549" s="34"/>
      <c r="CF549" s="34"/>
      <c r="CG549" s="34"/>
      <c r="CH549" s="34"/>
      <c r="CI549" s="34"/>
      <c r="CJ549" s="34"/>
      <c r="CK549" s="34"/>
      <c r="CL549" s="34"/>
      <c r="CM549" s="34"/>
      <c r="CN549" s="34"/>
      <c r="CO549" s="34"/>
      <c r="CP549" s="34"/>
      <c r="CQ549" s="34"/>
      <c r="CR549" s="34"/>
      <c r="CS549" s="34"/>
      <c r="CT549" s="34"/>
      <c r="CU549" s="34"/>
      <c r="CV549" s="34"/>
      <c r="CW549" s="34"/>
      <c r="CX549" s="34"/>
      <c r="CY549" s="34"/>
      <c r="CZ549" s="34"/>
      <c r="DA549" s="34"/>
      <c r="DB549" s="34"/>
      <c r="DC549" s="34"/>
      <c r="DD549" s="34"/>
      <c r="DE549" s="34"/>
      <c r="DF549" s="34"/>
      <c r="DG549" s="34"/>
      <c r="DH549" s="34"/>
      <c r="DI549" s="34"/>
      <c r="DJ549" s="34"/>
      <c r="DK549" s="34"/>
      <c r="DL549" s="34"/>
      <c r="DM549" s="34"/>
      <c r="DN549" s="34"/>
      <c r="DO549" s="34"/>
      <c r="DP549" s="34"/>
      <c r="DQ549" s="34"/>
      <c r="DR549" s="34"/>
      <c r="DS549" s="34"/>
      <c r="DT549" s="34"/>
      <c r="DU549" s="34"/>
      <c r="DV549" s="34"/>
      <c r="DW549" s="34"/>
      <c r="DX549" s="34"/>
      <c r="DY549" s="34"/>
      <c r="DZ549" s="34"/>
      <c r="EA549" s="34"/>
      <c r="EB549" s="34"/>
      <c r="EC549" s="34"/>
      <c r="ED549" s="34"/>
      <c r="EE549" s="34"/>
      <c r="EF549" s="34"/>
      <c r="EG549" s="34"/>
      <c r="EH549" s="34"/>
      <c r="EI549" s="34"/>
      <c r="EJ549" s="34"/>
      <c r="EK549" s="34"/>
      <c r="EL549" s="34"/>
      <c r="EM549" s="34"/>
      <c r="EN549" s="34"/>
      <c r="EO549" s="34"/>
      <c r="EP549" s="34"/>
      <c r="EQ549" s="34"/>
      <c r="ER549" s="34"/>
      <c r="ES549" s="34"/>
      <c r="ET549" s="34"/>
      <c r="EU549" s="34"/>
    </row>
    <row r="550" spans="1:151" s="6" customFormat="1">
      <c r="A550" s="53" t="s">
        <v>117</v>
      </c>
      <c r="B550" s="14" t="s">
        <v>541</v>
      </c>
      <c r="C550" s="97">
        <v>1</v>
      </c>
      <c r="D550" s="107" t="s">
        <v>543</v>
      </c>
      <c r="E550" s="57"/>
      <c r="F550" s="57"/>
      <c r="G550" s="57"/>
      <c r="H550" s="57"/>
      <c r="I550" s="57"/>
      <c r="J550" s="57"/>
      <c r="K550" s="57"/>
      <c r="L550" s="57"/>
      <c r="M550" s="57" t="str">
        <f t="shared" si="110"/>
        <v/>
      </c>
      <c r="N550" s="71">
        <v>117</v>
      </c>
      <c r="O550" s="46" t="s">
        <v>73</v>
      </c>
      <c r="P550" s="57">
        <v>3964.24</v>
      </c>
      <c r="Q550" s="57">
        <v>35.145567999999997</v>
      </c>
      <c r="R550" s="57">
        <v>-122.94946899999999</v>
      </c>
      <c r="S550" s="66">
        <v>41441.849814814814</v>
      </c>
      <c r="T550" s="67">
        <f t="shared" si="111"/>
        <v>41441.849814814814</v>
      </c>
      <c r="U550" s="6" t="str">
        <f t="shared" si="112"/>
        <v>Jun-13</v>
      </c>
      <c r="V550" s="6" t="str">
        <f t="shared" si="113"/>
        <v>2013</v>
      </c>
      <c r="W550" s="10" t="s">
        <v>25</v>
      </c>
      <c r="X550" s="10" t="s">
        <v>27</v>
      </c>
      <c r="Y550" s="10" t="s">
        <v>74</v>
      </c>
      <c r="Z550" s="10" t="s">
        <v>76</v>
      </c>
      <c r="AA550" s="10" t="s">
        <v>75</v>
      </c>
      <c r="AB550" s="10"/>
      <c r="AC550" s="10" t="s">
        <v>73</v>
      </c>
      <c r="AD550" s="57" t="s">
        <v>271</v>
      </c>
      <c r="AE550" s="57" t="s">
        <v>230</v>
      </c>
      <c r="AF550" s="57" t="s">
        <v>42</v>
      </c>
      <c r="AG550" s="57">
        <v>486</v>
      </c>
      <c r="AH550" s="57">
        <v>4129944</v>
      </c>
      <c r="AI550" s="57" t="s">
        <v>211</v>
      </c>
      <c r="AJ550" s="57">
        <f t="shared" si="114"/>
        <v>0</v>
      </c>
      <c r="AK550" s="89">
        <f t="shared" si="115"/>
        <v>0.26597222222222222</v>
      </c>
      <c r="AL550" s="90"/>
      <c r="AM550" s="90"/>
      <c r="AN550" s="89"/>
      <c r="AO550" s="89"/>
      <c r="AP550" s="57" t="s">
        <v>645</v>
      </c>
      <c r="AQ550" s="32" t="e">
        <f>VLOOKUP(U550,#REF!,3,FALSE)</f>
        <v>#REF!</v>
      </c>
      <c r="AR550" s="57">
        <f t="shared" si="116"/>
        <v>0</v>
      </c>
      <c r="AS550" s="6" t="e">
        <f>VLOOKUP(V550,#REF!,3)</f>
        <v>#REF!</v>
      </c>
      <c r="AT550" s="6" t="e">
        <f>VLOOKUP(U550,#REF!,2)</f>
        <v>#REF!</v>
      </c>
      <c r="AU550" s="6" t="e">
        <f>VLOOKUP(V550,#REF!,2)</f>
        <v>#REF!</v>
      </c>
      <c r="AV550" s="6" t="str">
        <f t="shared" si="117"/>
        <v/>
      </c>
      <c r="AW550" s="6" t="str">
        <f t="shared" si="118"/>
        <v/>
      </c>
      <c r="AX550" s="6" t="e">
        <f>VLOOKUP(U550,#REF!,4)</f>
        <v>#REF!</v>
      </c>
      <c r="AY550" s="6" t="e">
        <f>VLOOKUP(V550,#REF!,4)</f>
        <v>#REF!</v>
      </c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  <c r="DB550" s="30"/>
      <c r="DC550" s="30"/>
      <c r="DD550" s="30"/>
      <c r="DE550" s="30"/>
      <c r="DF550" s="30"/>
      <c r="DG550" s="30"/>
      <c r="DH550" s="30"/>
      <c r="DI550" s="30"/>
      <c r="DJ550" s="30"/>
      <c r="DK550" s="30"/>
      <c r="DL550" s="30"/>
      <c r="DM550" s="30"/>
      <c r="DN550" s="30"/>
      <c r="DO550" s="30"/>
      <c r="DP550" s="30"/>
      <c r="DQ550" s="30"/>
      <c r="DR550" s="30"/>
      <c r="DS550" s="30"/>
      <c r="DT550" s="30"/>
      <c r="DU550" s="30"/>
      <c r="DV550" s="30"/>
      <c r="DW550" s="30"/>
      <c r="DX550" s="30"/>
      <c r="DY550" s="30"/>
      <c r="DZ550" s="30"/>
      <c r="EA550" s="30"/>
      <c r="EB550" s="30"/>
      <c r="EC550" s="30"/>
      <c r="ED550" s="30"/>
      <c r="EE550" s="30"/>
      <c r="EF550" s="30"/>
      <c r="EG550" s="30"/>
      <c r="EH550" s="30"/>
      <c r="EI550" s="30"/>
      <c r="EJ550" s="30"/>
      <c r="EK550" s="30"/>
      <c r="EL550" s="30"/>
      <c r="EM550" s="30"/>
      <c r="EN550" s="30"/>
      <c r="EO550" s="30"/>
      <c r="EP550" s="30"/>
      <c r="EQ550" s="30"/>
      <c r="ER550" s="30"/>
      <c r="ES550" s="30"/>
      <c r="ET550" s="30"/>
      <c r="EU550" s="30"/>
    </row>
    <row r="551" spans="1:151" s="6" customFormat="1">
      <c r="A551" s="54" t="s">
        <v>272</v>
      </c>
      <c r="B551" s="98"/>
      <c r="C551" s="99">
        <v>1</v>
      </c>
      <c r="D551" s="99"/>
      <c r="E551" s="68" t="s">
        <v>531</v>
      </c>
      <c r="F551" s="68" t="s">
        <v>534</v>
      </c>
      <c r="G551" s="68" t="s">
        <v>534</v>
      </c>
      <c r="H551" s="68">
        <v>0</v>
      </c>
      <c r="I551" s="68" t="s">
        <v>532</v>
      </c>
      <c r="J551" s="68" t="s">
        <v>531</v>
      </c>
      <c r="K551" s="68">
        <v>76</v>
      </c>
      <c r="L551" s="68">
        <v>4.953358302631311E-2</v>
      </c>
      <c r="M551" s="68">
        <f t="shared" si="110"/>
        <v>0.3957981614453745</v>
      </c>
      <c r="N551" s="68">
        <v>117</v>
      </c>
      <c r="O551" s="47" t="s">
        <v>77</v>
      </c>
      <c r="P551" s="68">
        <v>3964.24</v>
      </c>
      <c r="Q551" s="68">
        <v>35.145567999999997</v>
      </c>
      <c r="R551" s="68">
        <v>-122.94946899999999</v>
      </c>
      <c r="S551" s="69">
        <v>41441.849814814814</v>
      </c>
      <c r="T551" s="70">
        <f t="shared" si="111"/>
        <v>41441.849814814814</v>
      </c>
      <c r="U551" s="4" t="str">
        <f t="shared" si="112"/>
        <v>Jun-13</v>
      </c>
      <c r="V551" s="4" t="str">
        <f t="shared" si="113"/>
        <v>2013</v>
      </c>
      <c r="W551" s="12" t="s">
        <v>25</v>
      </c>
      <c r="X551" s="12" t="s">
        <v>65</v>
      </c>
      <c r="Y551" s="12" t="s">
        <v>64</v>
      </c>
      <c r="Z551" s="12" t="s">
        <v>79</v>
      </c>
      <c r="AA551" s="12" t="s">
        <v>78</v>
      </c>
      <c r="AB551" s="12" t="s">
        <v>77</v>
      </c>
      <c r="AC551" s="12"/>
      <c r="AD551" s="68" t="s">
        <v>271</v>
      </c>
      <c r="AE551" s="68" t="s">
        <v>230</v>
      </c>
      <c r="AF551" s="68" t="s">
        <v>42</v>
      </c>
      <c r="AG551" s="68">
        <v>486</v>
      </c>
      <c r="AH551" s="68">
        <v>4125565</v>
      </c>
      <c r="AI551" s="68" t="s">
        <v>211</v>
      </c>
      <c r="AJ551" s="68">
        <f t="shared" si="114"/>
        <v>1</v>
      </c>
      <c r="AK551" s="100">
        <f t="shared" si="115"/>
        <v>0.26597222222222222</v>
      </c>
      <c r="AL551" s="101"/>
      <c r="AM551" s="101"/>
      <c r="AN551" s="100"/>
      <c r="AO551" s="100"/>
      <c r="AP551" s="68" t="s">
        <v>645</v>
      </c>
      <c r="AQ551" s="36" t="e">
        <f>VLOOKUP(U551,#REF!,3,FALSE)</f>
        <v>#REF!</v>
      </c>
      <c r="AR551" s="68">
        <f t="shared" si="116"/>
        <v>0</v>
      </c>
      <c r="AS551" s="6" t="e">
        <f>VLOOKUP(V551,#REF!,3)</f>
        <v>#REF!</v>
      </c>
      <c r="AT551" s="6" t="e">
        <f>VLOOKUP(U551,#REF!,2)</f>
        <v>#REF!</v>
      </c>
      <c r="AU551" s="6" t="e">
        <f>VLOOKUP(V551,#REF!,2)</f>
        <v>#REF!</v>
      </c>
      <c r="AV551" s="6" t="e">
        <f t="shared" si="117"/>
        <v>#REF!</v>
      </c>
      <c r="AW551" s="6" t="e">
        <f t="shared" si="118"/>
        <v>#REF!</v>
      </c>
      <c r="AX551" s="6" t="e">
        <f>VLOOKUP(U551,#REF!,4)</f>
        <v>#REF!</v>
      </c>
      <c r="AY551" s="6" t="e">
        <f>VLOOKUP(V551,#REF!,4)</f>
        <v>#REF!</v>
      </c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  <c r="CA551" s="37"/>
      <c r="CB551" s="37"/>
      <c r="CC551" s="37"/>
      <c r="CD551" s="37"/>
      <c r="CE551" s="37"/>
      <c r="CF551" s="37"/>
      <c r="CG551" s="37"/>
      <c r="CH551" s="37"/>
      <c r="CI551" s="37"/>
      <c r="CJ551" s="37"/>
      <c r="CK551" s="37"/>
      <c r="CL551" s="37"/>
      <c r="CM551" s="37"/>
      <c r="CN551" s="37"/>
      <c r="CO551" s="37"/>
      <c r="CP551" s="37"/>
      <c r="CQ551" s="37"/>
      <c r="CR551" s="37"/>
      <c r="CS551" s="37"/>
      <c r="CT551" s="37"/>
      <c r="CU551" s="37"/>
      <c r="CV551" s="37"/>
      <c r="CW551" s="37"/>
      <c r="CX551" s="37"/>
      <c r="CY551" s="37"/>
      <c r="CZ551" s="37"/>
      <c r="DA551" s="37"/>
      <c r="DB551" s="37"/>
      <c r="DC551" s="37"/>
      <c r="DD551" s="37"/>
      <c r="DE551" s="37"/>
      <c r="DF551" s="37"/>
      <c r="DG551" s="37"/>
      <c r="DH551" s="37"/>
      <c r="DI551" s="37"/>
      <c r="DJ551" s="37"/>
      <c r="DK551" s="37"/>
      <c r="DL551" s="37"/>
      <c r="DM551" s="37"/>
      <c r="DN551" s="37"/>
      <c r="DO551" s="37"/>
      <c r="DP551" s="37"/>
      <c r="DQ551" s="37"/>
      <c r="DR551" s="37"/>
      <c r="DS551" s="37"/>
      <c r="DT551" s="37"/>
      <c r="DU551" s="37"/>
      <c r="DV551" s="37"/>
      <c r="DW551" s="37"/>
      <c r="DX551" s="37"/>
      <c r="DY551" s="37"/>
      <c r="DZ551" s="37"/>
      <c r="EA551" s="37"/>
      <c r="EB551" s="37"/>
      <c r="EC551" s="37"/>
      <c r="ED551" s="37"/>
      <c r="EE551" s="37"/>
      <c r="EF551" s="37"/>
      <c r="EG551" s="37"/>
      <c r="EH551" s="37"/>
      <c r="EI551" s="37"/>
      <c r="EJ551" s="37"/>
      <c r="EK551" s="37"/>
      <c r="EL551" s="37"/>
      <c r="EM551" s="37"/>
      <c r="EN551" s="37"/>
      <c r="EO551" s="37"/>
      <c r="EP551" s="37"/>
      <c r="EQ551" s="37"/>
      <c r="ER551" s="37"/>
      <c r="ES551" s="37"/>
      <c r="ET551" s="37"/>
      <c r="EU551" s="37"/>
    </row>
    <row r="552" spans="1:151" s="6" customFormat="1">
      <c r="A552" s="53" t="s">
        <v>19</v>
      </c>
      <c r="B552" s="14" t="s">
        <v>539</v>
      </c>
      <c r="C552" s="97">
        <v>1</v>
      </c>
      <c r="D552" s="97" t="s">
        <v>535</v>
      </c>
      <c r="E552" s="57"/>
      <c r="F552" s="57"/>
      <c r="G552" s="57"/>
      <c r="H552" s="57"/>
      <c r="I552" s="57"/>
      <c r="J552" s="57"/>
      <c r="K552" s="57"/>
      <c r="L552" s="57"/>
      <c r="M552" s="57" t="str">
        <f t="shared" si="110"/>
        <v/>
      </c>
      <c r="N552" s="71">
        <v>120</v>
      </c>
      <c r="O552" s="46" t="s">
        <v>47</v>
      </c>
      <c r="P552" s="57">
        <v>3962.72</v>
      </c>
      <c r="Q552" s="57">
        <v>35.146909999999998</v>
      </c>
      <c r="R552" s="57">
        <v>-122.95008300000001</v>
      </c>
      <c r="S552" s="66">
        <v>41441.860960648148</v>
      </c>
      <c r="T552" s="67">
        <f t="shared" si="111"/>
        <v>41441.860960648148</v>
      </c>
      <c r="U552" s="6" t="str">
        <f t="shared" si="112"/>
        <v>Jun-13</v>
      </c>
      <c r="V552" s="6" t="str">
        <f t="shared" si="113"/>
        <v>2013</v>
      </c>
      <c r="W552" s="10" t="s">
        <v>25</v>
      </c>
      <c r="X552" s="10" t="s">
        <v>27</v>
      </c>
      <c r="Y552" s="10" t="s">
        <v>22</v>
      </c>
      <c r="Z552" s="10" t="s">
        <v>44</v>
      </c>
      <c r="AA552" s="10" t="s">
        <v>48</v>
      </c>
      <c r="AB552" s="10" t="s">
        <v>49</v>
      </c>
      <c r="AC552" s="46" t="s">
        <v>47</v>
      </c>
      <c r="AD552" s="57" t="s">
        <v>269</v>
      </c>
      <c r="AE552" s="57" t="s">
        <v>230</v>
      </c>
      <c r="AF552" s="57" t="s">
        <v>42</v>
      </c>
      <c r="AG552" s="57">
        <v>486</v>
      </c>
      <c r="AH552" s="57">
        <v>4129953</v>
      </c>
      <c r="AI552" s="57" t="s">
        <v>211</v>
      </c>
      <c r="AJ552" s="57">
        <f t="shared" si="114"/>
        <v>0</v>
      </c>
      <c r="AK552" s="89">
        <f t="shared" si="115"/>
        <v>0.27628472222222222</v>
      </c>
      <c r="AL552" s="90"/>
      <c r="AM552" s="90"/>
      <c r="AN552" s="89"/>
      <c r="AO552" s="89"/>
      <c r="AP552" s="57" t="s">
        <v>646</v>
      </c>
      <c r="AQ552" s="32" t="e">
        <f>VLOOKUP(U552,#REF!,3,FALSE)</f>
        <v>#REF!</v>
      </c>
      <c r="AR552" s="57">
        <f t="shared" si="116"/>
        <v>1</v>
      </c>
      <c r="AS552" s="6" t="e">
        <f>VLOOKUP(V552,#REF!,3)</f>
        <v>#REF!</v>
      </c>
      <c r="AT552" s="6" t="e">
        <f>VLOOKUP(U552,#REF!,2)</f>
        <v>#REF!</v>
      </c>
      <c r="AU552" s="6" t="e">
        <f>VLOOKUP(V552,#REF!,2)</f>
        <v>#REF!</v>
      </c>
      <c r="AV552" s="6" t="str">
        <f t="shared" si="117"/>
        <v/>
      </c>
      <c r="AW552" s="6" t="str">
        <f t="shared" si="118"/>
        <v/>
      </c>
      <c r="AX552" s="6" t="e">
        <f>VLOOKUP(U552,#REF!,4)</f>
        <v>#REF!</v>
      </c>
      <c r="AY552" s="6" t="e">
        <f>VLOOKUP(V552,#REF!,4)</f>
        <v>#REF!</v>
      </c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  <c r="CA552" s="37"/>
      <c r="CB552" s="37"/>
      <c r="CC552" s="37"/>
      <c r="CD552" s="37"/>
      <c r="CE552" s="37"/>
      <c r="CF552" s="37"/>
      <c r="CG552" s="37"/>
      <c r="CH552" s="37"/>
      <c r="CI552" s="37"/>
      <c r="CJ552" s="37"/>
      <c r="CK552" s="37"/>
      <c r="CL552" s="37"/>
      <c r="CM552" s="37"/>
      <c r="CN552" s="37"/>
      <c r="CO552" s="37"/>
      <c r="CP552" s="37"/>
      <c r="CQ552" s="37"/>
      <c r="CR552" s="37"/>
      <c r="CS552" s="37"/>
      <c r="CT552" s="37"/>
      <c r="CU552" s="37"/>
      <c r="CV552" s="37"/>
      <c r="CW552" s="37"/>
      <c r="CX552" s="37"/>
      <c r="CY552" s="37"/>
      <c r="CZ552" s="37"/>
      <c r="DA552" s="37"/>
      <c r="DB552" s="37"/>
      <c r="DC552" s="37"/>
      <c r="DD552" s="37"/>
      <c r="DE552" s="37"/>
      <c r="DF552" s="37"/>
      <c r="DG552" s="37"/>
      <c r="DH552" s="37"/>
      <c r="DI552" s="37"/>
      <c r="DJ552" s="37"/>
      <c r="DK552" s="37"/>
      <c r="DL552" s="37"/>
      <c r="DM552" s="37"/>
      <c r="DN552" s="37"/>
      <c r="DO552" s="37"/>
      <c r="DP552" s="37"/>
      <c r="DQ552" s="37"/>
      <c r="DR552" s="37"/>
      <c r="DS552" s="37"/>
      <c r="DT552" s="37"/>
      <c r="DU552" s="37"/>
      <c r="DV552" s="37"/>
      <c r="DW552" s="37"/>
      <c r="DX552" s="37"/>
      <c r="DY552" s="37"/>
      <c r="DZ552" s="37"/>
      <c r="EA552" s="37"/>
      <c r="EB552" s="37"/>
      <c r="EC552" s="37"/>
      <c r="ED552" s="37"/>
      <c r="EE552" s="37"/>
      <c r="EF552" s="37"/>
      <c r="EG552" s="37"/>
      <c r="EH552" s="37"/>
      <c r="EI552" s="37"/>
      <c r="EJ552" s="37"/>
      <c r="EK552" s="37"/>
      <c r="EL552" s="37"/>
      <c r="EM552" s="37"/>
      <c r="EN552" s="37"/>
      <c r="EO552" s="37"/>
      <c r="EP552" s="37"/>
      <c r="EQ552" s="37"/>
      <c r="ER552" s="37"/>
      <c r="ES552" s="37"/>
      <c r="ET552" s="37"/>
      <c r="EU552" s="37"/>
    </row>
    <row r="553" spans="1:151" s="6" customFormat="1">
      <c r="A553" s="53" t="s">
        <v>19</v>
      </c>
      <c r="B553" s="14" t="s">
        <v>539</v>
      </c>
      <c r="C553" s="97">
        <v>1</v>
      </c>
      <c r="D553" s="97" t="s">
        <v>535</v>
      </c>
      <c r="E553" s="57"/>
      <c r="F553" s="57"/>
      <c r="G553" s="57"/>
      <c r="H553" s="57"/>
      <c r="I553" s="57"/>
      <c r="J553" s="57"/>
      <c r="K553" s="57"/>
      <c r="L553" s="57"/>
      <c r="M553" s="57" t="str">
        <f t="shared" si="110"/>
        <v/>
      </c>
      <c r="N553" s="71">
        <v>120</v>
      </c>
      <c r="O553" s="46" t="s">
        <v>66</v>
      </c>
      <c r="P553" s="57">
        <v>3962.72</v>
      </c>
      <c r="Q553" s="57">
        <v>35.146909999999998</v>
      </c>
      <c r="R553" s="57">
        <v>-122.95008300000001</v>
      </c>
      <c r="S553" s="66">
        <v>41441.860960648148</v>
      </c>
      <c r="T553" s="67">
        <f t="shared" si="111"/>
        <v>41441.860960648148</v>
      </c>
      <c r="U553" s="6" t="str">
        <f t="shared" si="112"/>
        <v>Jun-13</v>
      </c>
      <c r="V553" s="6" t="str">
        <f t="shared" si="113"/>
        <v>2013</v>
      </c>
      <c r="W553" s="10" t="s">
        <v>25</v>
      </c>
      <c r="X553" s="10" t="s">
        <v>33</v>
      </c>
      <c r="Y553" s="10"/>
      <c r="Z553" s="10" t="s">
        <v>67</v>
      </c>
      <c r="AA553" s="10" t="s">
        <v>66</v>
      </c>
      <c r="AB553" s="10"/>
      <c r="AC553" s="10"/>
      <c r="AD553" s="57" t="s">
        <v>269</v>
      </c>
      <c r="AE553" s="57" t="s">
        <v>230</v>
      </c>
      <c r="AF553" s="57" t="s">
        <v>42</v>
      </c>
      <c r="AG553" s="57">
        <v>486</v>
      </c>
      <c r="AH553" s="57">
        <v>4126210</v>
      </c>
      <c r="AI553" s="57" t="s">
        <v>211</v>
      </c>
      <c r="AJ553" s="57">
        <f t="shared" si="114"/>
        <v>0</v>
      </c>
      <c r="AK553" s="89">
        <f t="shared" si="115"/>
        <v>0.27628472222222222</v>
      </c>
      <c r="AL553" s="90"/>
      <c r="AM553" s="90"/>
      <c r="AN553" s="89"/>
      <c r="AO553" s="89"/>
      <c r="AP553" s="57" t="s">
        <v>646</v>
      </c>
      <c r="AQ553" s="32" t="e">
        <f>VLOOKUP(U553,#REF!,3,FALSE)</f>
        <v>#REF!</v>
      </c>
      <c r="AR553" s="57">
        <f t="shared" si="116"/>
        <v>0</v>
      </c>
      <c r="AS553" s="6" t="e">
        <f>VLOOKUP(V553,#REF!,3)</f>
        <v>#REF!</v>
      </c>
      <c r="AT553" s="6" t="e">
        <f>VLOOKUP(U553,#REF!,2)</f>
        <v>#REF!</v>
      </c>
      <c r="AU553" s="6" t="e">
        <f>VLOOKUP(V553,#REF!,2)</f>
        <v>#REF!</v>
      </c>
      <c r="AV553" s="6" t="str">
        <f t="shared" si="117"/>
        <v/>
      </c>
      <c r="AW553" s="6" t="str">
        <f t="shared" si="118"/>
        <v/>
      </c>
      <c r="AX553" s="6" t="e">
        <f>VLOOKUP(U553,#REF!,4)</f>
        <v>#REF!</v>
      </c>
      <c r="AY553" s="6" t="e">
        <f>VLOOKUP(V553,#REF!,4)</f>
        <v>#REF!</v>
      </c>
    </row>
    <row r="554" spans="1:151" s="6" customFormat="1">
      <c r="A554" s="53" t="s">
        <v>19</v>
      </c>
      <c r="B554" s="14" t="s">
        <v>539</v>
      </c>
      <c r="C554" s="97">
        <v>1</v>
      </c>
      <c r="D554" s="97" t="s">
        <v>535</v>
      </c>
      <c r="E554" s="57"/>
      <c r="F554" s="57"/>
      <c r="G554" s="57"/>
      <c r="H554" s="57"/>
      <c r="I554" s="57"/>
      <c r="J554" s="57"/>
      <c r="K554" s="57"/>
      <c r="L554" s="57"/>
      <c r="M554" s="57" t="str">
        <f t="shared" si="110"/>
        <v/>
      </c>
      <c r="N554" s="71">
        <v>120</v>
      </c>
      <c r="O554" s="46" t="s">
        <v>55</v>
      </c>
      <c r="P554" s="57">
        <v>3962.72</v>
      </c>
      <c r="Q554" s="57">
        <v>35.146909999999998</v>
      </c>
      <c r="R554" s="57">
        <v>-122.95008300000001</v>
      </c>
      <c r="S554" s="66">
        <v>41441.860960648148</v>
      </c>
      <c r="T554" s="67">
        <f t="shared" si="111"/>
        <v>41441.860960648148</v>
      </c>
      <c r="U554" s="6" t="str">
        <f t="shared" si="112"/>
        <v>Jun-13</v>
      </c>
      <c r="V554" s="6" t="str">
        <f t="shared" si="113"/>
        <v>2013</v>
      </c>
      <c r="W554" s="10" t="s">
        <v>25</v>
      </c>
      <c r="X554" s="10" t="s">
        <v>32</v>
      </c>
      <c r="Y554" s="10" t="s">
        <v>56</v>
      </c>
      <c r="Z554" s="10"/>
      <c r="AA554" s="10"/>
      <c r="AB554" s="10"/>
      <c r="AC554" s="10"/>
      <c r="AD554" s="57" t="s">
        <v>269</v>
      </c>
      <c r="AE554" s="57" t="s">
        <v>230</v>
      </c>
      <c r="AF554" s="57" t="s">
        <v>42</v>
      </c>
      <c r="AG554" s="57">
        <v>486</v>
      </c>
      <c r="AH554" s="57">
        <v>4126215</v>
      </c>
      <c r="AI554" s="57" t="s">
        <v>211</v>
      </c>
      <c r="AJ554" s="57">
        <f t="shared" si="114"/>
        <v>0</v>
      </c>
      <c r="AK554" s="89">
        <f t="shared" si="115"/>
        <v>0.27628472222222222</v>
      </c>
      <c r="AL554" s="90"/>
      <c r="AM554" s="90"/>
      <c r="AN554" s="89"/>
      <c r="AO554" s="89"/>
      <c r="AP554" s="57" t="s">
        <v>646</v>
      </c>
      <c r="AQ554" s="32" t="e">
        <f>VLOOKUP(U554,#REF!,3,FALSE)</f>
        <v>#REF!</v>
      </c>
      <c r="AR554" s="57">
        <f t="shared" si="116"/>
        <v>0</v>
      </c>
      <c r="AS554" s="6" t="e">
        <f>VLOOKUP(V554,#REF!,3)</f>
        <v>#REF!</v>
      </c>
      <c r="AT554" s="6" t="e">
        <f>VLOOKUP(U554,#REF!,2)</f>
        <v>#REF!</v>
      </c>
      <c r="AU554" s="6" t="e">
        <f>VLOOKUP(V554,#REF!,2)</f>
        <v>#REF!</v>
      </c>
      <c r="AV554" s="6" t="str">
        <f t="shared" si="117"/>
        <v/>
      </c>
      <c r="AW554" s="6" t="str">
        <f t="shared" si="118"/>
        <v/>
      </c>
      <c r="AX554" s="6" t="e">
        <f>VLOOKUP(U554,#REF!,4)</f>
        <v>#REF!</v>
      </c>
      <c r="AY554" s="6" t="e">
        <f>VLOOKUP(V554,#REF!,4)</f>
        <v>#REF!</v>
      </c>
    </row>
    <row r="555" spans="1:151" s="6" customFormat="1">
      <c r="A555" s="53" t="s">
        <v>117</v>
      </c>
      <c r="B555" s="14" t="s">
        <v>541</v>
      </c>
      <c r="C555" s="97">
        <v>1</v>
      </c>
      <c r="D555" s="107" t="s">
        <v>543</v>
      </c>
      <c r="E555" s="57"/>
      <c r="F555" s="57"/>
      <c r="G555" s="57"/>
      <c r="H555" s="57"/>
      <c r="I555" s="57"/>
      <c r="J555" s="57"/>
      <c r="K555" s="57"/>
      <c r="L555" s="57"/>
      <c r="M555" s="57" t="str">
        <f t="shared" si="110"/>
        <v/>
      </c>
      <c r="N555" s="71">
        <v>120</v>
      </c>
      <c r="O555" s="46" t="s">
        <v>73</v>
      </c>
      <c r="P555" s="57">
        <v>3962.72</v>
      </c>
      <c r="Q555" s="57">
        <v>35.146909999999998</v>
      </c>
      <c r="R555" s="57">
        <v>-122.95008300000001</v>
      </c>
      <c r="S555" s="66">
        <v>41441.860960648148</v>
      </c>
      <c r="T555" s="67">
        <f t="shared" si="111"/>
        <v>41441.860960648148</v>
      </c>
      <c r="U555" s="6" t="str">
        <f t="shared" si="112"/>
        <v>Jun-13</v>
      </c>
      <c r="V555" s="6" t="str">
        <f t="shared" si="113"/>
        <v>2013</v>
      </c>
      <c r="W555" s="10" t="s">
        <v>25</v>
      </c>
      <c r="X555" s="10" t="s">
        <v>27</v>
      </c>
      <c r="Y555" s="10" t="s">
        <v>74</v>
      </c>
      <c r="Z555" s="10" t="s">
        <v>76</v>
      </c>
      <c r="AA555" s="10" t="s">
        <v>75</v>
      </c>
      <c r="AB555" s="10"/>
      <c r="AC555" s="10" t="s">
        <v>73</v>
      </c>
      <c r="AD555" s="57" t="s">
        <v>269</v>
      </c>
      <c r="AE555" s="57" t="s">
        <v>230</v>
      </c>
      <c r="AF555" s="57" t="s">
        <v>42</v>
      </c>
      <c r="AG555" s="57">
        <v>486</v>
      </c>
      <c r="AH555" s="57">
        <v>4129952</v>
      </c>
      <c r="AI555" s="57" t="s">
        <v>211</v>
      </c>
      <c r="AJ555" s="57">
        <f t="shared" si="114"/>
        <v>0</v>
      </c>
      <c r="AK555" s="89">
        <f t="shared" si="115"/>
        <v>0.27628472222222222</v>
      </c>
      <c r="AL555" s="90"/>
      <c r="AM555" s="90"/>
      <c r="AN555" s="89"/>
      <c r="AO555" s="89"/>
      <c r="AP555" s="57" t="s">
        <v>646</v>
      </c>
      <c r="AQ555" s="32" t="e">
        <f>VLOOKUP(U555,#REF!,3,FALSE)</f>
        <v>#REF!</v>
      </c>
      <c r="AR555" s="57">
        <f t="shared" si="116"/>
        <v>0</v>
      </c>
      <c r="AS555" s="6" t="e">
        <f>VLOOKUP(V555,#REF!,3)</f>
        <v>#REF!</v>
      </c>
      <c r="AT555" s="6" t="e">
        <f>VLOOKUP(U555,#REF!,2)</f>
        <v>#REF!</v>
      </c>
      <c r="AU555" s="6" t="e">
        <f>VLOOKUP(V555,#REF!,2)</f>
        <v>#REF!</v>
      </c>
      <c r="AV555" s="6" t="str">
        <f t="shared" si="117"/>
        <v/>
      </c>
      <c r="AW555" s="6" t="str">
        <f t="shared" si="118"/>
        <v/>
      </c>
      <c r="AX555" s="6" t="e">
        <f>VLOOKUP(U555,#REF!,4)</f>
        <v>#REF!</v>
      </c>
      <c r="AY555" s="6" t="e">
        <f>VLOOKUP(V555,#REF!,4)</f>
        <v>#REF!</v>
      </c>
    </row>
    <row r="556" spans="1:151" s="6" customFormat="1">
      <c r="A556" s="54" t="s">
        <v>270</v>
      </c>
      <c r="B556" s="98"/>
      <c r="C556" s="99">
        <v>1</v>
      </c>
      <c r="D556" s="99"/>
      <c r="E556" s="68" t="s">
        <v>534</v>
      </c>
      <c r="F556" s="68" t="s">
        <v>534</v>
      </c>
      <c r="G556" s="68" t="s">
        <v>534</v>
      </c>
      <c r="H556" s="68">
        <v>0</v>
      </c>
      <c r="I556" s="68" t="s">
        <v>535</v>
      </c>
      <c r="J556" s="68" t="s">
        <v>534</v>
      </c>
      <c r="K556" s="68">
        <v>0</v>
      </c>
      <c r="L556" s="68">
        <v>5.0071272567188033E-2</v>
      </c>
      <c r="M556" s="68">
        <f t="shared" si="110"/>
        <v>5.0071272567188033E-2</v>
      </c>
      <c r="N556" s="68">
        <v>120</v>
      </c>
      <c r="O556" s="47" t="s">
        <v>77</v>
      </c>
      <c r="P556" s="68">
        <v>3962.72</v>
      </c>
      <c r="Q556" s="68">
        <v>35.146909999999998</v>
      </c>
      <c r="R556" s="68">
        <v>-122.95008300000001</v>
      </c>
      <c r="S556" s="69">
        <v>41441.860960648148</v>
      </c>
      <c r="T556" s="70">
        <f t="shared" si="111"/>
        <v>41441.860960648148</v>
      </c>
      <c r="U556" s="4" t="str">
        <f t="shared" si="112"/>
        <v>Jun-13</v>
      </c>
      <c r="V556" s="4" t="str">
        <f t="shared" si="113"/>
        <v>2013</v>
      </c>
      <c r="W556" s="12" t="s">
        <v>25</v>
      </c>
      <c r="X556" s="12" t="s">
        <v>65</v>
      </c>
      <c r="Y556" s="12" t="s">
        <v>64</v>
      </c>
      <c r="Z556" s="12" t="s">
        <v>79</v>
      </c>
      <c r="AA556" s="12" t="s">
        <v>78</v>
      </c>
      <c r="AB556" s="12" t="s">
        <v>77</v>
      </c>
      <c r="AC556" s="12"/>
      <c r="AD556" s="68" t="s">
        <v>269</v>
      </c>
      <c r="AE556" s="68" t="s">
        <v>230</v>
      </c>
      <c r="AF556" s="68" t="s">
        <v>42</v>
      </c>
      <c r="AG556" s="68">
        <v>486</v>
      </c>
      <c r="AH556" s="68">
        <v>4125588</v>
      </c>
      <c r="AI556" s="68" t="s">
        <v>211</v>
      </c>
      <c r="AJ556" s="68">
        <f t="shared" si="114"/>
        <v>1</v>
      </c>
      <c r="AK556" s="100">
        <f t="shared" si="115"/>
        <v>0.27628472222222222</v>
      </c>
      <c r="AL556" s="101"/>
      <c r="AM556" s="101"/>
      <c r="AN556" s="100"/>
      <c r="AO556" s="100"/>
      <c r="AP556" s="68" t="s">
        <v>646</v>
      </c>
      <c r="AQ556" s="36" t="e">
        <f>VLOOKUP(U556,#REF!,3,FALSE)</f>
        <v>#REF!</v>
      </c>
      <c r="AR556" s="68">
        <f t="shared" si="116"/>
        <v>0</v>
      </c>
      <c r="AS556" s="6" t="e">
        <f>VLOOKUP(V556,#REF!,3)</f>
        <v>#REF!</v>
      </c>
      <c r="AT556" s="6" t="e">
        <f>VLOOKUP(U556,#REF!,2)</f>
        <v>#REF!</v>
      </c>
      <c r="AU556" s="6" t="e">
        <f>VLOOKUP(V556,#REF!,2)</f>
        <v>#REF!</v>
      </c>
      <c r="AV556" s="6" t="e">
        <f t="shared" si="117"/>
        <v>#REF!</v>
      </c>
      <c r="AW556" s="6" t="e">
        <f t="shared" si="118"/>
        <v>#REF!</v>
      </c>
      <c r="AX556" s="6" t="e">
        <f>VLOOKUP(U556,#REF!,4)</f>
        <v>#REF!</v>
      </c>
      <c r="AY556" s="6" t="e">
        <f>VLOOKUP(V556,#REF!,4)</f>
        <v>#REF!</v>
      </c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</row>
    <row r="557" spans="1:151" s="6" customFormat="1">
      <c r="A557" s="53" t="s">
        <v>111</v>
      </c>
      <c r="B557" s="14" t="s">
        <v>539</v>
      </c>
      <c r="C557" s="97">
        <v>999</v>
      </c>
      <c r="D557" s="97" t="s">
        <v>535</v>
      </c>
      <c r="E557" s="57"/>
      <c r="F557" s="57"/>
      <c r="G557" s="57"/>
      <c r="H557" s="57"/>
      <c r="I557" s="57"/>
      <c r="J557" s="57"/>
      <c r="K557" s="57"/>
      <c r="L557" s="57"/>
      <c r="M557" s="57" t="str">
        <f t="shared" si="110"/>
        <v/>
      </c>
      <c r="N557" s="71">
        <v>121</v>
      </c>
      <c r="O557" s="46" t="s">
        <v>34</v>
      </c>
      <c r="P557" s="57">
        <v>3961.13</v>
      </c>
      <c r="Q557" s="57">
        <v>35.148845000000001</v>
      </c>
      <c r="R557" s="57">
        <v>-122.950103</v>
      </c>
      <c r="S557" s="66">
        <v>41441.873912037037</v>
      </c>
      <c r="T557" s="67">
        <f t="shared" si="111"/>
        <v>41441.873912037037</v>
      </c>
      <c r="U557" s="6" t="str">
        <f t="shared" si="112"/>
        <v>Jun-13</v>
      </c>
      <c r="V557" s="6" t="str">
        <f t="shared" si="113"/>
        <v>2013</v>
      </c>
      <c r="W557" s="10" t="s">
        <v>25</v>
      </c>
      <c r="X557" s="10" t="s">
        <v>33</v>
      </c>
      <c r="Y557" s="10" t="s">
        <v>35</v>
      </c>
      <c r="Z557" s="10" t="s">
        <v>38</v>
      </c>
      <c r="AA557" s="10" t="s">
        <v>36</v>
      </c>
      <c r="AB557" s="10" t="s">
        <v>37</v>
      </c>
      <c r="AC557" s="10" t="s">
        <v>34</v>
      </c>
      <c r="AD557" s="57" t="s">
        <v>267</v>
      </c>
      <c r="AE557" s="57" t="s">
        <v>230</v>
      </c>
      <c r="AF557" s="57" t="s">
        <v>42</v>
      </c>
      <c r="AG557" s="57">
        <v>486</v>
      </c>
      <c r="AH557" s="57">
        <v>4126229</v>
      </c>
      <c r="AI557" s="57" t="s">
        <v>211</v>
      </c>
      <c r="AJ557" s="57">
        <f t="shared" si="114"/>
        <v>0</v>
      </c>
      <c r="AK557" s="89">
        <f t="shared" si="115"/>
        <v>0.28920138888888891</v>
      </c>
      <c r="AL557" s="90"/>
      <c r="AM557" s="90"/>
      <c r="AN557" s="89"/>
      <c r="AO557" s="89"/>
      <c r="AP557" s="57" t="s">
        <v>647</v>
      </c>
      <c r="AQ557" s="32" t="e">
        <f>VLOOKUP(U557,#REF!,3,FALSE)</f>
        <v>#REF!</v>
      </c>
      <c r="AR557" s="57">
        <f t="shared" si="116"/>
        <v>1</v>
      </c>
      <c r="AS557" s="6" t="e">
        <f>VLOOKUP(V557,#REF!,3)</f>
        <v>#REF!</v>
      </c>
      <c r="AT557" s="6" t="e">
        <f>VLOOKUP(U557,#REF!,2)</f>
        <v>#REF!</v>
      </c>
      <c r="AU557" s="6" t="e">
        <f>VLOOKUP(V557,#REF!,2)</f>
        <v>#REF!</v>
      </c>
      <c r="AV557" s="6" t="str">
        <f t="shared" si="117"/>
        <v/>
      </c>
      <c r="AW557" s="6" t="str">
        <f t="shared" si="118"/>
        <v/>
      </c>
      <c r="AX557" s="6" t="e">
        <f>VLOOKUP(U557,#REF!,4)</f>
        <v>#REF!</v>
      </c>
      <c r="AY557" s="6" t="e">
        <f>VLOOKUP(V557,#REF!,4)</f>
        <v>#REF!</v>
      </c>
    </row>
    <row r="558" spans="1:151" s="6" customFormat="1">
      <c r="A558" s="53" t="s">
        <v>19</v>
      </c>
      <c r="B558" s="14" t="s">
        <v>539</v>
      </c>
      <c r="C558" s="97">
        <v>1</v>
      </c>
      <c r="D558" s="97" t="s">
        <v>535</v>
      </c>
      <c r="E558" s="57"/>
      <c r="F558" s="57"/>
      <c r="G558" s="57"/>
      <c r="H558" s="57"/>
      <c r="I558" s="57"/>
      <c r="J558" s="57"/>
      <c r="K558" s="57"/>
      <c r="L558" s="57"/>
      <c r="M558" s="57" t="str">
        <f t="shared" si="110"/>
        <v/>
      </c>
      <c r="N558" s="71">
        <v>121</v>
      </c>
      <c r="O558" s="46" t="s">
        <v>89</v>
      </c>
      <c r="P558" s="57">
        <v>3961.13</v>
      </c>
      <c r="Q558" s="57">
        <v>35.148845000000001</v>
      </c>
      <c r="R558" s="57">
        <v>-122.950103</v>
      </c>
      <c r="S558" s="66">
        <v>41441.873912037037</v>
      </c>
      <c r="T558" s="67">
        <f t="shared" si="111"/>
        <v>41441.873912037037</v>
      </c>
      <c r="U558" s="6" t="str">
        <f t="shared" si="112"/>
        <v>Jun-13</v>
      </c>
      <c r="V558" s="6" t="str">
        <f t="shared" si="113"/>
        <v>2013</v>
      </c>
      <c r="W558" s="10" t="s">
        <v>25</v>
      </c>
      <c r="X558" s="10" t="s">
        <v>27</v>
      </c>
      <c r="Y558" s="10" t="s">
        <v>22</v>
      </c>
      <c r="Z558" s="10" t="s">
        <v>26</v>
      </c>
      <c r="AA558" s="10" t="s">
        <v>23</v>
      </c>
      <c r="AB558" s="10" t="s">
        <v>24</v>
      </c>
      <c r="AC558" s="10" t="s">
        <v>89</v>
      </c>
      <c r="AD558" s="57" t="s">
        <v>267</v>
      </c>
      <c r="AE558" s="57" t="s">
        <v>230</v>
      </c>
      <c r="AF558" s="57" t="s">
        <v>42</v>
      </c>
      <c r="AG558" s="57">
        <v>486</v>
      </c>
      <c r="AH558" s="57">
        <v>4126230</v>
      </c>
      <c r="AI558" s="57" t="s">
        <v>211</v>
      </c>
      <c r="AJ558" s="57">
        <f t="shared" si="114"/>
        <v>0</v>
      </c>
      <c r="AK558" s="89">
        <f t="shared" si="115"/>
        <v>0.28920138888888891</v>
      </c>
      <c r="AL558" s="90"/>
      <c r="AM558" s="90"/>
      <c r="AN558" s="89"/>
      <c r="AO558" s="89"/>
      <c r="AP558" s="57" t="s">
        <v>647</v>
      </c>
      <c r="AQ558" s="32" t="e">
        <f>VLOOKUP(U558,#REF!,3,FALSE)</f>
        <v>#REF!</v>
      </c>
      <c r="AR558" s="57">
        <f t="shared" si="116"/>
        <v>0</v>
      </c>
      <c r="AS558" s="6" t="e">
        <f>VLOOKUP(V558,#REF!,3)</f>
        <v>#REF!</v>
      </c>
      <c r="AT558" s="6" t="e">
        <f>VLOOKUP(U558,#REF!,2)</f>
        <v>#REF!</v>
      </c>
      <c r="AU558" s="6" t="e">
        <f>VLOOKUP(V558,#REF!,2)</f>
        <v>#REF!</v>
      </c>
      <c r="AV558" s="6" t="str">
        <f t="shared" si="117"/>
        <v/>
      </c>
      <c r="AW558" s="6" t="str">
        <f t="shared" si="118"/>
        <v/>
      </c>
      <c r="AX558" s="6" t="e">
        <f>VLOOKUP(U558,#REF!,4)</f>
        <v>#REF!</v>
      </c>
      <c r="AY558" s="6" t="e">
        <f>VLOOKUP(V558,#REF!,4)</f>
        <v>#REF!</v>
      </c>
    </row>
    <row r="559" spans="1:151" s="6" customFormat="1">
      <c r="A559" s="53" t="s">
        <v>112</v>
      </c>
      <c r="B559" s="14" t="s">
        <v>539</v>
      </c>
      <c r="C559" s="97">
        <v>2</v>
      </c>
      <c r="D559" s="97" t="s">
        <v>535</v>
      </c>
      <c r="E559" s="57"/>
      <c r="F559" s="57"/>
      <c r="G559" s="57"/>
      <c r="H559" s="57"/>
      <c r="I559" s="57"/>
      <c r="J559" s="57"/>
      <c r="K559" s="57"/>
      <c r="L559" s="57"/>
      <c r="M559" s="57" t="str">
        <f t="shared" si="110"/>
        <v/>
      </c>
      <c r="N559" s="71">
        <v>121</v>
      </c>
      <c r="O559" s="46" t="s">
        <v>55</v>
      </c>
      <c r="P559" s="57">
        <v>3961.13</v>
      </c>
      <c r="Q559" s="57">
        <v>35.148845000000001</v>
      </c>
      <c r="R559" s="57">
        <v>-122.950103</v>
      </c>
      <c r="S559" s="66">
        <v>41441.873912037037</v>
      </c>
      <c r="T559" s="67">
        <f t="shared" si="111"/>
        <v>41441.873912037037</v>
      </c>
      <c r="U559" s="6" t="str">
        <f t="shared" si="112"/>
        <v>Jun-13</v>
      </c>
      <c r="V559" s="6" t="str">
        <f t="shared" si="113"/>
        <v>2013</v>
      </c>
      <c r="W559" s="10" t="s">
        <v>25</v>
      </c>
      <c r="X559" s="10" t="s">
        <v>32</v>
      </c>
      <c r="Y559" s="10" t="s">
        <v>56</v>
      </c>
      <c r="Z559" s="10"/>
      <c r="AA559" s="10"/>
      <c r="AB559" s="10"/>
      <c r="AC559" s="10"/>
      <c r="AD559" s="57" t="s">
        <v>267</v>
      </c>
      <c r="AE559" s="57" t="s">
        <v>230</v>
      </c>
      <c r="AF559" s="57" t="s">
        <v>42</v>
      </c>
      <c r="AG559" s="57">
        <v>486</v>
      </c>
      <c r="AH559" s="57">
        <v>4129962</v>
      </c>
      <c r="AI559" s="57" t="s">
        <v>211</v>
      </c>
      <c r="AJ559" s="57">
        <f t="shared" si="114"/>
        <v>0</v>
      </c>
      <c r="AK559" s="89">
        <f t="shared" si="115"/>
        <v>0.28920138888888891</v>
      </c>
      <c r="AL559" s="90"/>
      <c r="AM559" s="90"/>
      <c r="AN559" s="89"/>
      <c r="AO559" s="89"/>
      <c r="AP559" s="57" t="s">
        <v>647</v>
      </c>
      <c r="AQ559" s="32" t="e">
        <f>VLOOKUP(U559,#REF!,3,FALSE)</f>
        <v>#REF!</v>
      </c>
      <c r="AR559" s="57">
        <f t="shared" si="116"/>
        <v>0</v>
      </c>
      <c r="AS559" s="6" t="e">
        <f>VLOOKUP(V559,#REF!,3)</f>
        <v>#REF!</v>
      </c>
      <c r="AT559" s="6" t="e">
        <f>VLOOKUP(U559,#REF!,2)</f>
        <v>#REF!</v>
      </c>
      <c r="AU559" s="6" t="e">
        <f>VLOOKUP(V559,#REF!,2)</f>
        <v>#REF!</v>
      </c>
      <c r="AV559" s="6" t="str">
        <f t="shared" si="117"/>
        <v/>
      </c>
      <c r="AW559" s="6" t="str">
        <f t="shared" si="118"/>
        <v/>
      </c>
      <c r="AX559" s="6" t="e">
        <f>VLOOKUP(U559,#REF!,4)</f>
        <v>#REF!</v>
      </c>
      <c r="AY559" s="6" t="e">
        <f>VLOOKUP(V559,#REF!,4)</f>
        <v>#REF!</v>
      </c>
    </row>
    <row r="560" spans="1:151" s="6" customFormat="1">
      <c r="A560" s="53" t="s">
        <v>41</v>
      </c>
      <c r="B560" s="14" t="s">
        <v>539</v>
      </c>
      <c r="C560" s="97">
        <v>1</v>
      </c>
      <c r="D560" s="97" t="s">
        <v>535</v>
      </c>
      <c r="E560" s="57"/>
      <c r="F560" s="57"/>
      <c r="G560" s="57"/>
      <c r="H560" s="57"/>
      <c r="I560" s="57"/>
      <c r="J560" s="57"/>
      <c r="K560" s="57"/>
      <c r="L560" s="57"/>
      <c r="M560" s="57" t="str">
        <f t="shared" si="110"/>
        <v/>
      </c>
      <c r="N560" s="71">
        <v>121</v>
      </c>
      <c r="O560" s="46" t="s">
        <v>57</v>
      </c>
      <c r="P560" s="57">
        <v>3961.13</v>
      </c>
      <c r="Q560" s="57">
        <v>35.148845000000001</v>
      </c>
      <c r="R560" s="57">
        <v>-122.950103</v>
      </c>
      <c r="S560" s="66">
        <v>41441.873912037037</v>
      </c>
      <c r="T560" s="67">
        <f t="shared" si="111"/>
        <v>41441.873912037037</v>
      </c>
      <c r="U560" s="6" t="str">
        <f t="shared" si="112"/>
        <v>Jun-13</v>
      </c>
      <c r="V560" s="6" t="str">
        <f t="shared" si="113"/>
        <v>2013</v>
      </c>
      <c r="W560" s="10" t="s">
        <v>25</v>
      </c>
      <c r="X560" s="10" t="s">
        <v>58</v>
      </c>
      <c r="Y560" s="10" t="s">
        <v>57</v>
      </c>
      <c r="Z560" s="10"/>
      <c r="AA560" s="10"/>
      <c r="AB560" s="10"/>
      <c r="AC560" s="10"/>
      <c r="AD560" s="57" t="s">
        <v>267</v>
      </c>
      <c r="AE560" s="57" t="s">
        <v>230</v>
      </c>
      <c r="AF560" s="57" t="s">
        <v>42</v>
      </c>
      <c r="AG560" s="57">
        <v>486</v>
      </c>
      <c r="AH560" s="57">
        <v>4126226</v>
      </c>
      <c r="AI560" s="57" t="s">
        <v>211</v>
      </c>
      <c r="AJ560" s="57">
        <f t="shared" si="114"/>
        <v>0</v>
      </c>
      <c r="AK560" s="89">
        <f t="shared" si="115"/>
        <v>0.28920138888888891</v>
      </c>
      <c r="AL560" s="90"/>
      <c r="AM560" s="90"/>
      <c r="AN560" s="89"/>
      <c r="AO560" s="89"/>
      <c r="AP560" s="57" t="s">
        <v>647</v>
      </c>
      <c r="AQ560" s="32" t="e">
        <f>VLOOKUP(U560,#REF!,3,FALSE)</f>
        <v>#REF!</v>
      </c>
      <c r="AR560" s="57">
        <f t="shared" si="116"/>
        <v>0</v>
      </c>
      <c r="AS560" s="6" t="e">
        <f>VLOOKUP(V560,#REF!,3)</f>
        <v>#REF!</v>
      </c>
      <c r="AT560" s="6" t="e">
        <f>VLOOKUP(U560,#REF!,2)</f>
        <v>#REF!</v>
      </c>
      <c r="AU560" s="6" t="e">
        <f>VLOOKUP(V560,#REF!,2)</f>
        <v>#REF!</v>
      </c>
      <c r="AV560" s="6" t="str">
        <f t="shared" si="117"/>
        <v/>
      </c>
      <c r="AW560" s="6" t="str">
        <f t="shared" si="118"/>
        <v/>
      </c>
      <c r="AX560" s="6" t="e">
        <f>VLOOKUP(U560,#REF!,4)</f>
        <v>#REF!</v>
      </c>
      <c r="AY560" s="6" t="e">
        <f>VLOOKUP(V560,#REF!,4)</f>
        <v>#REF!</v>
      </c>
    </row>
    <row r="561" spans="1:151" s="6" customFormat="1">
      <c r="A561" s="54" t="s">
        <v>268</v>
      </c>
      <c r="B561" s="98"/>
      <c r="C561" s="99">
        <v>1</v>
      </c>
      <c r="D561" s="99"/>
      <c r="E561" s="68" t="s">
        <v>534</v>
      </c>
      <c r="F561" s="68" t="s">
        <v>534</v>
      </c>
      <c r="G561" s="68" t="s">
        <v>534</v>
      </c>
      <c r="H561" s="68">
        <v>0</v>
      </c>
      <c r="I561" s="68" t="s">
        <v>535</v>
      </c>
      <c r="J561" s="68" t="s">
        <v>534</v>
      </c>
      <c r="K561" s="68">
        <v>0</v>
      </c>
      <c r="L561" s="68">
        <v>6.8285353262130699E-2</v>
      </c>
      <c r="M561" s="68">
        <f t="shared" si="110"/>
        <v>6.8285353262130699E-2</v>
      </c>
      <c r="N561" s="68">
        <v>121</v>
      </c>
      <c r="O561" s="47" t="s">
        <v>77</v>
      </c>
      <c r="P561" s="68">
        <v>3961.13</v>
      </c>
      <c r="Q561" s="68">
        <v>35.148845000000001</v>
      </c>
      <c r="R561" s="68">
        <v>-122.950103</v>
      </c>
      <c r="S561" s="69">
        <v>41441.873912037037</v>
      </c>
      <c r="T561" s="70">
        <f t="shared" si="111"/>
        <v>41441.873912037037</v>
      </c>
      <c r="U561" s="4" t="str">
        <f t="shared" si="112"/>
        <v>Jun-13</v>
      </c>
      <c r="V561" s="4" t="str">
        <f t="shared" si="113"/>
        <v>2013</v>
      </c>
      <c r="W561" s="12" t="s">
        <v>25</v>
      </c>
      <c r="X561" s="12" t="s">
        <v>65</v>
      </c>
      <c r="Y561" s="12" t="s">
        <v>64</v>
      </c>
      <c r="Z561" s="12" t="s">
        <v>79</v>
      </c>
      <c r="AA561" s="12" t="s">
        <v>78</v>
      </c>
      <c r="AB561" s="12" t="s">
        <v>77</v>
      </c>
      <c r="AC561" s="12"/>
      <c r="AD561" s="68" t="s">
        <v>267</v>
      </c>
      <c r="AE561" s="68" t="s">
        <v>230</v>
      </c>
      <c r="AF561" s="68" t="s">
        <v>42</v>
      </c>
      <c r="AG561" s="68">
        <v>486</v>
      </c>
      <c r="AH561" s="68">
        <v>4125619</v>
      </c>
      <c r="AI561" s="68" t="s">
        <v>211</v>
      </c>
      <c r="AJ561" s="68">
        <f t="shared" si="114"/>
        <v>1</v>
      </c>
      <c r="AK561" s="100">
        <f t="shared" si="115"/>
        <v>0.28920138888888891</v>
      </c>
      <c r="AL561" s="101"/>
      <c r="AM561" s="101"/>
      <c r="AN561" s="100"/>
      <c r="AO561" s="100"/>
      <c r="AP561" s="68" t="s">
        <v>647</v>
      </c>
      <c r="AQ561" s="36" t="e">
        <f>VLOOKUP(U561,#REF!,3,FALSE)</f>
        <v>#REF!</v>
      </c>
      <c r="AR561" s="68">
        <f t="shared" si="116"/>
        <v>0</v>
      </c>
      <c r="AS561" s="6" t="e">
        <f>VLOOKUP(V561,#REF!,3)</f>
        <v>#REF!</v>
      </c>
      <c r="AT561" s="6" t="e">
        <f>VLOOKUP(U561,#REF!,2)</f>
        <v>#REF!</v>
      </c>
      <c r="AU561" s="6" t="e">
        <f>VLOOKUP(V561,#REF!,2)</f>
        <v>#REF!</v>
      </c>
      <c r="AV561" s="6" t="e">
        <f t="shared" si="117"/>
        <v>#REF!</v>
      </c>
      <c r="AW561" s="6" t="e">
        <f t="shared" si="118"/>
        <v>#REF!</v>
      </c>
      <c r="AX561" s="6" t="e">
        <f>VLOOKUP(U561,#REF!,4)</f>
        <v>#REF!</v>
      </c>
      <c r="AY561" s="6" t="e">
        <f>VLOOKUP(V561,#REF!,4)</f>
        <v>#REF!</v>
      </c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</row>
    <row r="562" spans="1:151" s="6" customFormat="1">
      <c r="A562" s="53" t="s">
        <v>141</v>
      </c>
      <c r="B562" s="14" t="s">
        <v>541</v>
      </c>
      <c r="C562" s="97">
        <v>3</v>
      </c>
      <c r="D562" s="107" t="s">
        <v>543</v>
      </c>
      <c r="E562" s="57"/>
      <c r="F562" s="57"/>
      <c r="G562" s="57"/>
      <c r="H562" s="57"/>
      <c r="I562" s="57"/>
      <c r="J562" s="57"/>
      <c r="K562" s="57"/>
      <c r="L562" s="57"/>
      <c r="M562" s="57" t="str">
        <f t="shared" si="110"/>
        <v/>
      </c>
      <c r="N562" s="71">
        <v>122</v>
      </c>
      <c r="O562" s="46" t="s">
        <v>73</v>
      </c>
      <c r="P562" s="57">
        <v>3961.4</v>
      </c>
      <c r="Q562" s="57">
        <v>35.148862000000001</v>
      </c>
      <c r="R562" s="57">
        <v>-122.950095</v>
      </c>
      <c r="S562" s="66">
        <v>41441.87400462963</v>
      </c>
      <c r="T562" s="67">
        <f t="shared" si="111"/>
        <v>41441.87400462963</v>
      </c>
      <c r="U562" s="6" t="str">
        <f t="shared" si="112"/>
        <v>Jun-13</v>
      </c>
      <c r="V562" s="6" t="str">
        <f t="shared" si="113"/>
        <v>2013</v>
      </c>
      <c r="W562" s="10" t="s">
        <v>25</v>
      </c>
      <c r="X562" s="10" t="s">
        <v>27</v>
      </c>
      <c r="Y562" s="10" t="s">
        <v>74</v>
      </c>
      <c r="Z562" s="10" t="s">
        <v>76</v>
      </c>
      <c r="AA562" s="10" t="s">
        <v>75</v>
      </c>
      <c r="AB562" s="10"/>
      <c r="AC562" s="10" t="s">
        <v>73</v>
      </c>
      <c r="AD562" s="57" t="s">
        <v>265</v>
      </c>
      <c r="AE562" s="57" t="s">
        <v>230</v>
      </c>
      <c r="AF562" s="57" t="s">
        <v>42</v>
      </c>
      <c r="AG562" s="57">
        <v>486</v>
      </c>
      <c r="AH562" s="57">
        <v>4129966</v>
      </c>
      <c r="AI562" s="57" t="s">
        <v>211</v>
      </c>
      <c r="AJ562" s="57">
        <f t="shared" si="114"/>
        <v>0</v>
      </c>
      <c r="AK562" s="89">
        <f t="shared" si="115"/>
        <v>0.2892939814814815</v>
      </c>
      <c r="AL562" s="90"/>
      <c r="AM562" s="90"/>
      <c r="AN562" s="89"/>
      <c r="AO562" s="89"/>
      <c r="AP562" s="57" t="s">
        <v>647</v>
      </c>
      <c r="AQ562" s="32" t="e">
        <f>VLOOKUP(U562,#REF!,3,FALSE)</f>
        <v>#REF!</v>
      </c>
      <c r="AR562" s="57">
        <f t="shared" si="116"/>
        <v>0</v>
      </c>
      <c r="AS562" s="6" t="e">
        <f>VLOOKUP(V562,#REF!,3)</f>
        <v>#REF!</v>
      </c>
      <c r="AT562" s="6" t="e">
        <f>VLOOKUP(U562,#REF!,2)</f>
        <v>#REF!</v>
      </c>
      <c r="AU562" s="6" t="e">
        <f>VLOOKUP(V562,#REF!,2)</f>
        <v>#REF!</v>
      </c>
      <c r="AV562" s="6" t="str">
        <f t="shared" si="117"/>
        <v/>
      </c>
      <c r="AW562" s="6" t="str">
        <f t="shared" si="118"/>
        <v/>
      </c>
      <c r="AX562" s="6" t="e">
        <f>VLOOKUP(U562,#REF!,4)</f>
        <v>#REF!</v>
      </c>
      <c r="AY562" s="6" t="e">
        <f>VLOOKUP(V562,#REF!,4)</f>
        <v>#REF!</v>
      </c>
    </row>
    <row r="563" spans="1:151" s="6" customFormat="1">
      <c r="A563" s="54" t="s">
        <v>266</v>
      </c>
      <c r="B563" s="98"/>
      <c r="C563" s="99">
        <v>1</v>
      </c>
      <c r="D563" s="99"/>
      <c r="E563" s="68" t="s">
        <v>531</v>
      </c>
      <c r="F563" s="68" t="s">
        <v>534</v>
      </c>
      <c r="G563" s="68" t="s">
        <v>534</v>
      </c>
      <c r="H563" s="68">
        <v>0</v>
      </c>
      <c r="I563" s="68" t="s">
        <v>535</v>
      </c>
      <c r="J563" s="68" t="s">
        <v>534</v>
      </c>
      <c r="K563" s="68">
        <v>79</v>
      </c>
      <c r="L563" s="68">
        <v>3.197049236874723E-2</v>
      </c>
      <c r="M563" s="68">
        <f t="shared" si="110"/>
        <v>4.5207629586145631E-2</v>
      </c>
      <c r="N563" s="68">
        <v>122</v>
      </c>
      <c r="O563" s="47" t="s">
        <v>77</v>
      </c>
      <c r="P563" s="68">
        <v>3961.4</v>
      </c>
      <c r="Q563" s="68">
        <v>35.148862000000001</v>
      </c>
      <c r="R563" s="68">
        <v>-122.950095</v>
      </c>
      <c r="S563" s="69">
        <v>41441.87400462963</v>
      </c>
      <c r="T563" s="70">
        <f t="shared" si="111"/>
        <v>41441.87400462963</v>
      </c>
      <c r="U563" s="4" t="str">
        <f t="shared" si="112"/>
        <v>Jun-13</v>
      </c>
      <c r="V563" s="4" t="str">
        <f t="shared" si="113"/>
        <v>2013</v>
      </c>
      <c r="W563" s="12" t="s">
        <v>25</v>
      </c>
      <c r="X563" s="12" t="s">
        <v>65</v>
      </c>
      <c r="Y563" s="12" t="s">
        <v>64</v>
      </c>
      <c r="Z563" s="12" t="s">
        <v>79</v>
      </c>
      <c r="AA563" s="12" t="s">
        <v>78</v>
      </c>
      <c r="AB563" s="12" t="s">
        <v>77</v>
      </c>
      <c r="AC563" s="12"/>
      <c r="AD563" s="68" t="s">
        <v>265</v>
      </c>
      <c r="AE563" s="68" t="s">
        <v>230</v>
      </c>
      <c r="AF563" s="68" t="s">
        <v>42</v>
      </c>
      <c r="AG563" s="68">
        <v>486</v>
      </c>
      <c r="AH563" s="68">
        <v>4125622</v>
      </c>
      <c r="AI563" s="68" t="s">
        <v>211</v>
      </c>
      <c r="AJ563" s="68">
        <f t="shared" si="114"/>
        <v>1</v>
      </c>
      <c r="AK563" s="100">
        <f t="shared" si="115"/>
        <v>0.2892939814814815</v>
      </c>
      <c r="AL563" s="101"/>
      <c r="AM563" s="101"/>
      <c r="AN563" s="100"/>
      <c r="AO563" s="100"/>
      <c r="AP563" s="68" t="s">
        <v>647</v>
      </c>
      <c r="AQ563" s="36" t="e">
        <f>VLOOKUP(U563,#REF!,3,FALSE)</f>
        <v>#REF!</v>
      </c>
      <c r="AR563" s="68">
        <f t="shared" si="116"/>
        <v>0</v>
      </c>
      <c r="AS563" s="6" t="e">
        <f>VLOOKUP(V563,#REF!,3)</f>
        <v>#REF!</v>
      </c>
      <c r="AT563" s="6" t="e">
        <f>VLOOKUP(U563,#REF!,2)</f>
        <v>#REF!</v>
      </c>
      <c r="AU563" s="6" t="e">
        <f>VLOOKUP(V563,#REF!,2)</f>
        <v>#REF!</v>
      </c>
      <c r="AV563" s="6" t="e">
        <f t="shared" si="117"/>
        <v>#REF!</v>
      </c>
      <c r="AW563" s="6" t="e">
        <f t="shared" si="118"/>
        <v>#REF!</v>
      </c>
      <c r="AX563" s="6" t="e">
        <f>VLOOKUP(U563,#REF!,4)</f>
        <v>#REF!</v>
      </c>
      <c r="AY563" s="6" t="e">
        <f>VLOOKUP(V563,#REF!,4)</f>
        <v>#REF!</v>
      </c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</row>
    <row r="564" spans="1:151" s="6" customFormat="1">
      <c r="A564" s="54" t="s">
        <v>232</v>
      </c>
      <c r="B564" s="98"/>
      <c r="C564" s="99">
        <v>1</v>
      </c>
      <c r="D564" s="99"/>
      <c r="E564" s="68" t="s">
        <v>531</v>
      </c>
      <c r="F564" s="68" t="s">
        <v>534</v>
      </c>
      <c r="G564" s="68" t="s">
        <v>534</v>
      </c>
      <c r="H564" s="68">
        <v>0</v>
      </c>
      <c r="I564" s="68" t="s">
        <v>535</v>
      </c>
      <c r="J564" s="68" t="s">
        <v>534</v>
      </c>
      <c r="K564" s="68">
        <v>79</v>
      </c>
      <c r="L564" s="68">
        <v>1.3237137217398397E-2</v>
      </c>
      <c r="M564" s="68">
        <f t="shared" si="110"/>
        <v>4.5207629586145631E-2</v>
      </c>
      <c r="N564" s="68">
        <v>122</v>
      </c>
      <c r="O564" s="47" t="s">
        <v>77</v>
      </c>
      <c r="P564" s="68">
        <v>3961.4</v>
      </c>
      <c r="Q564" s="68">
        <v>35.148862000000001</v>
      </c>
      <c r="R564" s="68">
        <v>-122.950095</v>
      </c>
      <c r="S564" s="69">
        <v>41441.87400462963</v>
      </c>
      <c r="T564" s="70">
        <f t="shared" si="111"/>
        <v>41441.87400462963</v>
      </c>
      <c r="U564" s="4" t="str">
        <f t="shared" si="112"/>
        <v>Jun-13</v>
      </c>
      <c r="V564" s="4" t="str">
        <f t="shared" si="113"/>
        <v>2013</v>
      </c>
      <c r="W564" s="12" t="s">
        <v>25</v>
      </c>
      <c r="X564" s="12" t="s">
        <v>65</v>
      </c>
      <c r="Y564" s="12" t="s">
        <v>64</v>
      </c>
      <c r="Z564" s="12" t="s">
        <v>79</v>
      </c>
      <c r="AA564" s="12" t="s">
        <v>78</v>
      </c>
      <c r="AB564" s="12" t="s">
        <v>77</v>
      </c>
      <c r="AC564" s="12"/>
      <c r="AD564" s="68" t="s">
        <v>231</v>
      </c>
      <c r="AE564" s="68" t="s">
        <v>230</v>
      </c>
      <c r="AF564" s="68" t="s">
        <v>42</v>
      </c>
      <c r="AG564" s="68">
        <v>486</v>
      </c>
      <c r="AH564" s="68">
        <v>4129889</v>
      </c>
      <c r="AI564" s="68" t="s">
        <v>211</v>
      </c>
      <c r="AJ564" s="68">
        <f t="shared" si="114"/>
        <v>1</v>
      </c>
      <c r="AK564" s="100">
        <f t="shared" si="115"/>
        <v>0.28930555555555554</v>
      </c>
      <c r="AL564" s="101"/>
      <c r="AM564" s="101"/>
      <c r="AN564" s="100"/>
      <c r="AO564" s="100"/>
      <c r="AP564" s="68" t="s">
        <v>647</v>
      </c>
      <c r="AQ564" s="36" t="e">
        <f>VLOOKUP(U564,#REF!,3,FALSE)</f>
        <v>#REF!</v>
      </c>
      <c r="AR564" s="68">
        <f t="shared" si="116"/>
        <v>0</v>
      </c>
      <c r="AS564" s="6" t="e">
        <f>VLOOKUP(V564,#REF!,3)</f>
        <v>#REF!</v>
      </c>
      <c r="AT564" s="6" t="e">
        <f>VLOOKUP(U564,#REF!,2)</f>
        <v>#REF!</v>
      </c>
      <c r="AU564" s="6" t="e">
        <f>VLOOKUP(V564,#REF!,2)</f>
        <v>#REF!</v>
      </c>
      <c r="AV564" s="6" t="e">
        <f t="shared" si="117"/>
        <v>#REF!</v>
      </c>
      <c r="AW564" s="6" t="e">
        <f t="shared" si="118"/>
        <v>#REF!</v>
      </c>
      <c r="AX564" s="6" t="e">
        <f>VLOOKUP(U564,#REF!,4)</f>
        <v>#REF!</v>
      </c>
      <c r="AY564" s="6" t="e">
        <f>VLOOKUP(V564,#REF!,4)</f>
        <v>#REF!</v>
      </c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</row>
    <row r="565" spans="1:151" s="6" customFormat="1">
      <c r="A565" s="53" t="s">
        <v>19</v>
      </c>
      <c r="B565" s="14" t="s">
        <v>539</v>
      </c>
      <c r="C565" s="97">
        <v>1</v>
      </c>
      <c r="D565" s="97" t="s">
        <v>535</v>
      </c>
      <c r="E565" s="57"/>
      <c r="F565" s="57"/>
      <c r="G565" s="57"/>
      <c r="H565" s="57"/>
      <c r="I565" s="57"/>
      <c r="J565" s="57"/>
      <c r="K565" s="57"/>
      <c r="L565" s="57"/>
      <c r="M565" s="57" t="str">
        <f t="shared" si="110"/>
        <v/>
      </c>
      <c r="N565" s="71">
        <v>124</v>
      </c>
      <c r="O565" s="46" t="s">
        <v>55</v>
      </c>
      <c r="P565" s="57">
        <v>3960.61</v>
      </c>
      <c r="Q565" s="57">
        <v>35.15052</v>
      </c>
      <c r="R565" s="57">
        <v>-122.950115</v>
      </c>
      <c r="S565" s="66">
        <v>41441.884039351855</v>
      </c>
      <c r="T565" s="67">
        <f t="shared" si="111"/>
        <v>41441.884039351855</v>
      </c>
      <c r="U565" s="6" t="str">
        <f t="shared" si="112"/>
        <v>Jun-13</v>
      </c>
      <c r="V565" s="6" t="str">
        <f t="shared" si="113"/>
        <v>2013</v>
      </c>
      <c r="W565" s="10" t="s">
        <v>25</v>
      </c>
      <c r="X565" s="10" t="s">
        <v>32</v>
      </c>
      <c r="Y565" s="10" t="s">
        <v>56</v>
      </c>
      <c r="Z565" s="10"/>
      <c r="AA565" s="10"/>
      <c r="AB565" s="10"/>
      <c r="AC565" s="10"/>
      <c r="AD565" s="57" t="s">
        <v>263</v>
      </c>
      <c r="AE565" s="57" t="s">
        <v>260</v>
      </c>
      <c r="AF565" s="57" t="s">
        <v>42</v>
      </c>
      <c r="AG565" s="57">
        <v>486</v>
      </c>
      <c r="AH565" s="57">
        <v>4130017</v>
      </c>
      <c r="AI565" s="57" t="s">
        <v>211</v>
      </c>
      <c r="AJ565" s="57">
        <f t="shared" si="114"/>
        <v>0</v>
      </c>
      <c r="AK565" s="89">
        <f t="shared" si="115"/>
        <v>0.30560185185185185</v>
      </c>
      <c r="AL565" s="90"/>
      <c r="AM565" s="90"/>
      <c r="AN565" s="89"/>
      <c r="AO565" s="89"/>
      <c r="AP565" s="57" t="s">
        <v>648</v>
      </c>
      <c r="AQ565" s="32" t="e">
        <f>VLOOKUP(U565,#REF!,3,FALSE)</f>
        <v>#REF!</v>
      </c>
      <c r="AR565" s="57">
        <f t="shared" si="116"/>
        <v>1</v>
      </c>
      <c r="AS565" s="6" t="e">
        <f>VLOOKUP(V565,#REF!,3)</f>
        <v>#REF!</v>
      </c>
      <c r="AT565" s="6" t="e">
        <f>VLOOKUP(U565,#REF!,2)</f>
        <v>#REF!</v>
      </c>
      <c r="AU565" s="6" t="e">
        <f>VLOOKUP(V565,#REF!,2)</f>
        <v>#REF!</v>
      </c>
      <c r="AV565" s="6" t="str">
        <f t="shared" si="117"/>
        <v/>
      </c>
      <c r="AW565" s="6" t="str">
        <f t="shared" si="118"/>
        <v/>
      </c>
      <c r="AX565" s="6" t="e">
        <f>VLOOKUP(U565,#REF!,4)</f>
        <v>#REF!</v>
      </c>
      <c r="AY565" s="6" t="e">
        <f>VLOOKUP(V565,#REF!,4)</f>
        <v>#REF!</v>
      </c>
    </row>
    <row r="566" spans="1:151" s="6" customFormat="1">
      <c r="A566" s="54" t="s">
        <v>264</v>
      </c>
      <c r="B566" s="98"/>
      <c r="C566" s="99">
        <v>1</v>
      </c>
      <c r="D566" s="99"/>
      <c r="E566" s="68" t="s">
        <v>534</v>
      </c>
      <c r="F566" s="68" t="s">
        <v>534</v>
      </c>
      <c r="G566" s="68" t="s">
        <v>534</v>
      </c>
      <c r="H566" s="68">
        <v>0</v>
      </c>
      <c r="I566" s="68" t="s">
        <v>533</v>
      </c>
      <c r="J566" s="68" t="s">
        <v>534</v>
      </c>
      <c r="K566" s="68">
        <v>80</v>
      </c>
      <c r="L566" s="68">
        <v>0.14201303582207758</v>
      </c>
      <c r="M566" s="68">
        <f t="shared" si="110"/>
        <v>0.30822957608061619</v>
      </c>
      <c r="N566" s="68">
        <v>124</v>
      </c>
      <c r="O566" s="47" t="s">
        <v>77</v>
      </c>
      <c r="P566" s="68">
        <v>3960.61</v>
      </c>
      <c r="Q566" s="68">
        <v>35.15052</v>
      </c>
      <c r="R566" s="68">
        <v>-122.950115</v>
      </c>
      <c r="S566" s="69">
        <v>41441.884039351855</v>
      </c>
      <c r="T566" s="70">
        <f t="shared" si="111"/>
        <v>41441.884039351855</v>
      </c>
      <c r="U566" s="4" t="str">
        <f t="shared" si="112"/>
        <v>Jun-13</v>
      </c>
      <c r="V566" s="4" t="str">
        <f t="shared" si="113"/>
        <v>2013</v>
      </c>
      <c r="W566" s="12" t="s">
        <v>25</v>
      </c>
      <c r="X566" s="12" t="s">
        <v>65</v>
      </c>
      <c r="Y566" s="12" t="s">
        <v>64</v>
      </c>
      <c r="Z566" s="12" t="s">
        <v>79</v>
      </c>
      <c r="AA566" s="12" t="s">
        <v>78</v>
      </c>
      <c r="AB566" s="12" t="s">
        <v>77</v>
      </c>
      <c r="AC566" s="12"/>
      <c r="AD566" s="68" t="s">
        <v>263</v>
      </c>
      <c r="AE566" s="68" t="s">
        <v>260</v>
      </c>
      <c r="AF566" s="68" t="s">
        <v>42</v>
      </c>
      <c r="AG566" s="68">
        <v>486</v>
      </c>
      <c r="AH566" s="68">
        <v>4125700</v>
      </c>
      <c r="AI566" s="68" t="s">
        <v>211</v>
      </c>
      <c r="AJ566" s="68">
        <f t="shared" si="114"/>
        <v>1</v>
      </c>
      <c r="AK566" s="100">
        <f t="shared" si="115"/>
        <v>0.30560185185185185</v>
      </c>
      <c r="AL566" s="101"/>
      <c r="AM566" s="101"/>
      <c r="AN566" s="100"/>
      <c r="AO566" s="100"/>
      <c r="AP566" s="68" t="s">
        <v>648</v>
      </c>
      <c r="AQ566" s="36" t="e">
        <f>VLOOKUP(U566,#REF!,3,FALSE)</f>
        <v>#REF!</v>
      </c>
      <c r="AR566" s="68">
        <f t="shared" si="116"/>
        <v>0</v>
      </c>
      <c r="AS566" s="6" t="e">
        <f>VLOOKUP(V566,#REF!,3)</f>
        <v>#REF!</v>
      </c>
      <c r="AT566" s="6" t="e">
        <f>VLOOKUP(U566,#REF!,2)</f>
        <v>#REF!</v>
      </c>
      <c r="AU566" s="6" t="e">
        <f>VLOOKUP(V566,#REF!,2)</f>
        <v>#REF!</v>
      </c>
      <c r="AV566" s="6" t="e">
        <f t="shared" si="117"/>
        <v>#REF!</v>
      </c>
      <c r="AW566" s="6" t="e">
        <f t="shared" si="118"/>
        <v>#REF!</v>
      </c>
      <c r="AX566" s="6" t="e">
        <f>VLOOKUP(U566,#REF!,4)</f>
        <v>#REF!</v>
      </c>
      <c r="AY566" s="6" t="e">
        <f>VLOOKUP(V566,#REF!,4)</f>
        <v>#REF!</v>
      </c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</row>
    <row r="567" spans="1:151" s="6" customFormat="1">
      <c r="A567" s="53" t="s">
        <v>19</v>
      </c>
      <c r="B567" s="14" t="s">
        <v>539</v>
      </c>
      <c r="C567" s="97">
        <v>1</v>
      </c>
      <c r="D567" s="97" t="s">
        <v>535</v>
      </c>
      <c r="E567" s="57"/>
      <c r="F567" s="57"/>
      <c r="G567" s="57"/>
      <c r="H567" s="57"/>
      <c r="I567" s="57"/>
      <c r="J567" s="57"/>
      <c r="K567" s="57"/>
      <c r="L567" s="57"/>
      <c r="M567" s="57" t="str">
        <f t="shared" si="110"/>
        <v/>
      </c>
      <c r="N567" s="71">
        <v>124</v>
      </c>
      <c r="O567" s="46" t="s">
        <v>73</v>
      </c>
      <c r="P567" s="57">
        <v>3960.61</v>
      </c>
      <c r="Q567" s="57">
        <v>35.15052</v>
      </c>
      <c r="R567" s="57">
        <v>-122.950115</v>
      </c>
      <c r="S567" s="66">
        <v>41441.884039351855</v>
      </c>
      <c r="T567" s="67">
        <f t="shared" si="111"/>
        <v>41441.884039351855</v>
      </c>
      <c r="U567" s="6" t="str">
        <f t="shared" si="112"/>
        <v>Jun-13</v>
      </c>
      <c r="V567" s="6" t="str">
        <f t="shared" si="113"/>
        <v>2013</v>
      </c>
      <c r="W567" s="10" t="s">
        <v>25</v>
      </c>
      <c r="X567" s="10" t="s">
        <v>27</v>
      </c>
      <c r="Y567" s="10" t="s">
        <v>74</v>
      </c>
      <c r="Z567" s="10" t="s">
        <v>76</v>
      </c>
      <c r="AA567" s="10" t="s">
        <v>75</v>
      </c>
      <c r="AB567" s="10"/>
      <c r="AC567" s="10" t="s">
        <v>73</v>
      </c>
      <c r="AD567" s="57" t="s">
        <v>261</v>
      </c>
      <c r="AE567" s="57" t="s">
        <v>260</v>
      </c>
      <c r="AF567" s="57" t="s">
        <v>42</v>
      </c>
      <c r="AG567" s="57">
        <v>486</v>
      </c>
      <c r="AH567" s="57">
        <v>4130020</v>
      </c>
      <c r="AI567" s="57" t="s">
        <v>211</v>
      </c>
      <c r="AJ567" s="57">
        <f t="shared" si="114"/>
        <v>0</v>
      </c>
      <c r="AK567" s="89">
        <f t="shared" si="115"/>
        <v>0.30564814814814817</v>
      </c>
      <c r="AL567" s="90"/>
      <c r="AM567" s="90"/>
      <c r="AN567" s="89"/>
      <c r="AO567" s="89"/>
      <c r="AP567" s="57" t="s">
        <v>648</v>
      </c>
      <c r="AQ567" s="32" t="e">
        <f>VLOOKUP(U567,#REF!,3,FALSE)</f>
        <v>#REF!</v>
      </c>
      <c r="AR567" s="57">
        <f t="shared" si="116"/>
        <v>0</v>
      </c>
      <c r="AS567" s="6" t="e">
        <f>VLOOKUP(V567,#REF!,3)</f>
        <v>#REF!</v>
      </c>
      <c r="AT567" s="6" t="e">
        <f>VLOOKUP(U567,#REF!,2)</f>
        <v>#REF!</v>
      </c>
      <c r="AU567" s="6" t="e">
        <f>VLOOKUP(V567,#REF!,2)</f>
        <v>#REF!</v>
      </c>
      <c r="AV567" s="6" t="str">
        <f t="shared" si="117"/>
        <v/>
      </c>
      <c r="AW567" s="6" t="str">
        <f t="shared" si="118"/>
        <v/>
      </c>
      <c r="AX567" s="6" t="e">
        <f>VLOOKUP(U567,#REF!,4)</f>
        <v>#REF!</v>
      </c>
      <c r="AY567" s="6" t="e">
        <f>VLOOKUP(V567,#REF!,4)</f>
        <v>#REF!</v>
      </c>
    </row>
    <row r="568" spans="1:151" s="6" customFormat="1">
      <c r="A568" s="53" t="s">
        <v>102</v>
      </c>
      <c r="B568" s="14" t="s">
        <v>539</v>
      </c>
      <c r="C568" s="97">
        <v>1</v>
      </c>
      <c r="D568" s="97" t="s">
        <v>543</v>
      </c>
      <c r="E568" s="57"/>
      <c r="F568" s="57"/>
      <c r="G568" s="57"/>
      <c r="H568" s="57"/>
      <c r="I568" s="57"/>
      <c r="J568" s="57"/>
      <c r="K568" s="57"/>
      <c r="L568" s="57"/>
      <c r="M568" s="57" t="str">
        <f t="shared" si="110"/>
        <v/>
      </c>
      <c r="N568" s="71">
        <v>124</v>
      </c>
      <c r="O568" s="46" t="s">
        <v>27</v>
      </c>
      <c r="P568" s="57">
        <v>3960.61</v>
      </c>
      <c r="Q568" s="57">
        <v>35.15052</v>
      </c>
      <c r="R568" s="57">
        <v>-122.950115</v>
      </c>
      <c r="S568" s="66">
        <v>41441.884039351855</v>
      </c>
      <c r="T568" s="67">
        <f t="shared" si="111"/>
        <v>41441.884039351855</v>
      </c>
      <c r="U568" s="6" t="str">
        <f t="shared" si="112"/>
        <v>Jun-13</v>
      </c>
      <c r="V568" s="6" t="str">
        <f t="shared" si="113"/>
        <v>2013</v>
      </c>
      <c r="W568" s="10" t="s">
        <v>25</v>
      </c>
      <c r="X568" s="10" t="s">
        <v>27</v>
      </c>
      <c r="Y568" s="10"/>
      <c r="Z568" s="10"/>
      <c r="AA568" s="10"/>
      <c r="AB568" s="10"/>
      <c r="AC568" s="10"/>
      <c r="AD568" s="57" t="s">
        <v>261</v>
      </c>
      <c r="AE568" s="57" t="s">
        <v>260</v>
      </c>
      <c r="AF568" s="57" t="s">
        <v>42</v>
      </c>
      <c r="AG568" s="57">
        <v>486</v>
      </c>
      <c r="AH568" s="57">
        <v>4130025</v>
      </c>
      <c r="AI568" s="57" t="s">
        <v>211</v>
      </c>
      <c r="AJ568" s="57">
        <f t="shared" si="114"/>
        <v>0</v>
      </c>
      <c r="AK568" s="89">
        <f t="shared" si="115"/>
        <v>0.30564814814814817</v>
      </c>
      <c r="AL568" s="90"/>
      <c r="AM568" s="90"/>
      <c r="AN568" s="89"/>
      <c r="AO568" s="89"/>
      <c r="AP568" s="57" t="s">
        <v>648</v>
      </c>
      <c r="AQ568" s="32" t="e">
        <f>VLOOKUP(U568,#REF!,3,FALSE)</f>
        <v>#REF!</v>
      </c>
      <c r="AR568" s="57">
        <f t="shared" si="116"/>
        <v>0</v>
      </c>
      <c r="AS568" s="6" t="e">
        <f>VLOOKUP(V568,#REF!,3)</f>
        <v>#REF!</v>
      </c>
      <c r="AT568" s="6" t="e">
        <f>VLOOKUP(U568,#REF!,2)</f>
        <v>#REF!</v>
      </c>
      <c r="AU568" s="6" t="e">
        <f>VLOOKUP(V568,#REF!,2)</f>
        <v>#REF!</v>
      </c>
      <c r="AV568" s="6" t="str">
        <f t="shared" si="117"/>
        <v/>
      </c>
      <c r="AW568" s="6" t="str">
        <f t="shared" si="118"/>
        <v/>
      </c>
      <c r="AX568" s="6" t="e">
        <f>VLOOKUP(U568,#REF!,4)</f>
        <v>#REF!</v>
      </c>
      <c r="AY568" s="6" t="e">
        <f>VLOOKUP(V568,#REF!,4)</f>
        <v>#REF!</v>
      </c>
    </row>
    <row r="569" spans="1:151" s="6" customFormat="1">
      <c r="A569" s="53" t="s">
        <v>141</v>
      </c>
      <c r="B569" s="14" t="s">
        <v>541</v>
      </c>
      <c r="C569" s="97">
        <v>3</v>
      </c>
      <c r="D569" s="107" t="s">
        <v>543</v>
      </c>
      <c r="E569" s="57"/>
      <c r="F569" s="57"/>
      <c r="G569" s="57"/>
      <c r="H569" s="57"/>
      <c r="I569" s="57"/>
      <c r="J569" s="57"/>
      <c r="K569" s="57"/>
      <c r="L569" s="57"/>
      <c r="M569" s="57" t="str">
        <f t="shared" si="110"/>
        <v/>
      </c>
      <c r="N569" s="71">
        <v>124</v>
      </c>
      <c r="O569" s="46" t="s">
        <v>73</v>
      </c>
      <c r="P569" s="57">
        <v>3960.61</v>
      </c>
      <c r="Q569" s="57">
        <v>35.15052</v>
      </c>
      <c r="R569" s="57">
        <v>-122.950115</v>
      </c>
      <c r="S569" s="66">
        <v>41441.884039351855</v>
      </c>
      <c r="T569" s="67">
        <f t="shared" si="111"/>
        <v>41441.884039351855</v>
      </c>
      <c r="U569" s="6" t="str">
        <f t="shared" si="112"/>
        <v>Jun-13</v>
      </c>
      <c r="V569" s="6" t="str">
        <f t="shared" si="113"/>
        <v>2013</v>
      </c>
      <c r="W569" s="10" t="s">
        <v>25</v>
      </c>
      <c r="X569" s="10" t="s">
        <v>27</v>
      </c>
      <c r="Y569" s="10" t="s">
        <v>74</v>
      </c>
      <c r="Z569" s="10" t="s">
        <v>76</v>
      </c>
      <c r="AA569" s="10" t="s">
        <v>75</v>
      </c>
      <c r="AB569" s="10"/>
      <c r="AC569" s="10" t="s">
        <v>73</v>
      </c>
      <c r="AD569" s="57" t="s">
        <v>261</v>
      </c>
      <c r="AE569" s="57" t="s">
        <v>260</v>
      </c>
      <c r="AF569" s="57" t="s">
        <v>42</v>
      </c>
      <c r="AG569" s="57">
        <v>486</v>
      </c>
      <c r="AH569" s="57">
        <v>4130022</v>
      </c>
      <c r="AI569" s="57" t="s">
        <v>211</v>
      </c>
      <c r="AJ569" s="57">
        <f t="shared" si="114"/>
        <v>0</v>
      </c>
      <c r="AK569" s="89">
        <f t="shared" si="115"/>
        <v>0.30564814814814817</v>
      </c>
      <c r="AL569" s="90"/>
      <c r="AM569" s="90"/>
      <c r="AN569" s="89"/>
      <c r="AO569" s="89"/>
      <c r="AP569" s="57" t="s">
        <v>648</v>
      </c>
      <c r="AQ569" s="32" t="e">
        <f>VLOOKUP(U569,#REF!,3,FALSE)</f>
        <v>#REF!</v>
      </c>
      <c r="AR569" s="57">
        <f t="shared" si="116"/>
        <v>0</v>
      </c>
      <c r="AS569" s="6" t="e">
        <f>VLOOKUP(V569,#REF!,3)</f>
        <v>#REF!</v>
      </c>
      <c r="AT569" s="6" t="e">
        <f>VLOOKUP(U569,#REF!,2)</f>
        <v>#REF!</v>
      </c>
      <c r="AU569" s="6" t="e">
        <f>VLOOKUP(V569,#REF!,2)</f>
        <v>#REF!</v>
      </c>
      <c r="AV569" s="6" t="str">
        <f t="shared" si="117"/>
        <v/>
      </c>
      <c r="AW569" s="6" t="str">
        <f t="shared" si="118"/>
        <v/>
      </c>
      <c r="AX569" s="6" t="e">
        <f>VLOOKUP(U569,#REF!,4)</f>
        <v>#REF!</v>
      </c>
      <c r="AY569" s="6" t="e">
        <f>VLOOKUP(V569,#REF!,4)</f>
        <v>#REF!</v>
      </c>
    </row>
    <row r="570" spans="1:151" s="6" customFormat="1">
      <c r="A570" s="54" t="s">
        <v>262</v>
      </c>
      <c r="B570" s="98"/>
      <c r="C570" s="99">
        <v>1</v>
      </c>
      <c r="D570" s="99"/>
      <c r="E570" s="68" t="s">
        <v>534</v>
      </c>
      <c r="F570" s="68" t="s">
        <v>534</v>
      </c>
      <c r="G570" s="68" t="s">
        <v>534</v>
      </c>
      <c r="H570" s="68">
        <v>0</v>
      </c>
      <c r="I570" s="68" t="s">
        <v>533</v>
      </c>
      <c r="J570" s="68" t="s">
        <v>534</v>
      </c>
      <c r="K570" s="68">
        <v>80</v>
      </c>
      <c r="L570" s="68">
        <v>0.16621654025853858</v>
      </c>
      <c r="M570" s="68">
        <f t="shared" si="110"/>
        <v>0.30822957608061619</v>
      </c>
      <c r="N570" s="68">
        <v>124</v>
      </c>
      <c r="O570" s="47" t="s">
        <v>77</v>
      </c>
      <c r="P570" s="68">
        <v>3960.61</v>
      </c>
      <c r="Q570" s="68">
        <v>35.15052</v>
      </c>
      <c r="R570" s="68">
        <v>-122.950115</v>
      </c>
      <c r="S570" s="69">
        <v>41441.884039351855</v>
      </c>
      <c r="T570" s="70">
        <f t="shared" si="111"/>
        <v>41441.884039351855</v>
      </c>
      <c r="U570" s="4" t="str">
        <f t="shared" si="112"/>
        <v>Jun-13</v>
      </c>
      <c r="V570" s="4" t="str">
        <f t="shared" si="113"/>
        <v>2013</v>
      </c>
      <c r="W570" s="12" t="s">
        <v>25</v>
      </c>
      <c r="X570" s="12" t="s">
        <v>65</v>
      </c>
      <c r="Y570" s="12" t="s">
        <v>64</v>
      </c>
      <c r="Z570" s="12" t="s">
        <v>79</v>
      </c>
      <c r="AA570" s="12" t="s">
        <v>78</v>
      </c>
      <c r="AB570" s="12" t="s">
        <v>77</v>
      </c>
      <c r="AC570" s="12"/>
      <c r="AD570" s="68" t="s">
        <v>261</v>
      </c>
      <c r="AE570" s="68" t="s">
        <v>260</v>
      </c>
      <c r="AF570" s="68" t="s">
        <v>42</v>
      </c>
      <c r="AG570" s="68">
        <v>486</v>
      </c>
      <c r="AH570" s="68">
        <v>4125703</v>
      </c>
      <c r="AI570" s="68" t="s">
        <v>211</v>
      </c>
      <c r="AJ570" s="68">
        <f t="shared" si="114"/>
        <v>1</v>
      </c>
      <c r="AK570" s="100">
        <f t="shared" si="115"/>
        <v>0.30564814814814817</v>
      </c>
      <c r="AL570" s="101"/>
      <c r="AM570" s="101"/>
      <c r="AN570" s="100"/>
      <c r="AO570" s="100"/>
      <c r="AP570" s="68" t="s">
        <v>648</v>
      </c>
      <c r="AQ570" s="36" t="e">
        <f>VLOOKUP(U570,#REF!,3,FALSE)</f>
        <v>#REF!</v>
      </c>
      <c r="AR570" s="68">
        <f t="shared" si="116"/>
        <v>0</v>
      </c>
      <c r="AS570" s="6" t="e">
        <f>VLOOKUP(V570,#REF!,3)</f>
        <v>#REF!</v>
      </c>
      <c r="AT570" s="6" t="e">
        <f>VLOOKUP(U570,#REF!,2)</f>
        <v>#REF!</v>
      </c>
      <c r="AU570" s="6" t="e">
        <f>VLOOKUP(V570,#REF!,2)</f>
        <v>#REF!</v>
      </c>
      <c r="AV570" s="6" t="e">
        <f t="shared" si="117"/>
        <v>#REF!</v>
      </c>
      <c r="AW570" s="6" t="e">
        <f t="shared" si="118"/>
        <v>#REF!</v>
      </c>
      <c r="AX570" s="6" t="e">
        <f>VLOOKUP(U570,#REF!,4)</f>
        <v>#REF!</v>
      </c>
      <c r="AY570" s="6" t="e">
        <f>VLOOKUP(V570,#REF!,4)</f>
        <v>#REF!</v>
      </c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</row>
    <row r="571" spans="1:151" s="6" customFormat="1">
      <c r="A571" s="40" t="s">
        <v>112</v>
      </c>
      <c r="B571" s="31" t="s">
        <v>539</v>
      </c>
      <c r="C571" s="32">
        <v>2</v>
      </c>
      <c r="D571" s="32" t="s">
        <v>535</v>
      </c>
      <c r="E571" s="32"/>
      <c r="F571" s="32"/>
      <c r="G571" s="32"/>
      <c r="H571" s="32"/>
      <c r="I571" s="32"/>
      <c r="J571" s="32"/>
      <c r="K571" s="32"/>
      <c r="L571" s="32"/>
      <c r="M571" s="57" t="str">
        <f t="shared" si="110"/>
        <v/>
      </c>
      <c r="N571" s="32">
        <v>174</v>
      </c>
      <c r="O571" s="59" t="s">
        <v>55</v>
      </c>
      <c r="P571" s="32">
        <v>3962.8</v>
      </c>
      <c r="Q571" s="32">
        <v>35.158059000000002</v>
      </c>
      <c r="R571" s="32">
        <v>-122.950073</v>
      </c>
      <c r="S571" s="38">
        <v>41441.929606481484</v>
      </c>
      <c r="T571" s="74">
        <f t="shared" si="111"/>
        <v>41441.929606481484</v>
      </c>
      <c r="U571" s="6" t="str">
        <f t="shared" si="112"/>
        <v>Jun-13</v>
      </c>
      <c r="V571" s="6" t="str">
        <f t="shared" si="113"/>
        <v>2013</v>
      </c>
      <c r="W571" s="59" t="s">
        <v>25</v>
      </c>
      <c r="X571" s="59" t="s">
        <v>32</v>
      </c>
      <c r="Y571" s="59" t="s">
        <v>56</v>
      </c>
      <c r="Z571" s="59"/>
      <c r="AA571" s="59"/>
      <c r="AB571" s="59"/>
      <c r="AC571" s="59"/>
      <c r="AD571" s="32" t="s">
        <v>258</v>
      </c>
      <c r="AE571" s="32" t="s">
        <v>212</v>
      </c>
      <c r="AF571" s="32" t="s">
        <v>42</v>
      </c>
      <c r="AG571" s="32">
        <v>486</v>
      </c>
      <c r="AH571" s="32">
        <v>4130044</v>
      </c>
      <c r="AI571" s="32" t="s">
        <v>211</v>
      </c>
      <c r="AJ571" s="57">
        <f t="shared" si="114"/>
        <v>0</v>
      </c>
      <c r="AK571" s="89">
        <f t="shared" si="115"/>
        <v>0.3442013888888889</v>
      </c>
      <c r="AL571" s="90"/>
      <c r="AM571" s="90"/>
      <c r="AN571" s="89"/>
      <c r="AO571" s="89"/>
      <c r="AP571" s="57" t="s">
        <v>649</v>
      </c>
      <c r="AQ571" s="32" t="e">
        <f>VLOOKUP(U571,#REF!,3,FALSE)</f>
        <v>#REF!</v>
      </c>
      <c r="AR571" s="57">
        <f t="shared" si="116"/>
        <v>1</v>
      </c>
      <c r="AS571" s="6" t="e">
        <f>VLOOKUP(V571,#REF!,3)</f>
        <v>#REF!</v>
      </c>
      <c r="AT571" s="6" t="e">
        <f>VLOOKUP(U571,#REF!,2)</f>
        <v>#REF!</v>
      </c>
      <c r="AU571" s="6" t="e">
        <f>VLOOKUP(V571,#REF!,2)</f>
        <v>#REF!</v>
      </c>
      <c r="AV571" s="6" t="str">
        <f t="shared" si="117"/>
        <v/>
      </c>
      <c r="AW571" s="6" t="str">
        <f t="shared" si="118"/>
        <v/>
      </c>
      <c r="AX571" s="6" t="e">
        <f>VLOOKUP(U571,#REF!,4)</f>
        <v>#REF!</v>
      </c>
      <c r="AY571" s="6" t="e">
        <f>VLOOKUP(V571,#REF!,4)</f>
        <v>#REF!</v>
      </c>
    </row>
    <row r="572" spans="1:151" s="6" customFormat="1">
      <c r="A572" s="40" t="s">
        <v>117</v>
      </c>
      <c r="B572" s="31" t="s">
        <v>541</v>
      </c>
      <c r="C572" s="32">
        <v>1</v>
      </c>
      <c r="D572" s="107" t="s">
        <v>543</v>
      </c>
      <c r="E572" s="32"/>
      <c r="F572" s="32"/>
      <c r="G572" s="32"/>
      <c r="H572" s="32"/>
      <c r="I572" s="32"/>
      <c r="J572" s="32"/>
      <c r="K572" s="32"/>
      <c r="L572" s="32"/>
      <c r="M572" s="57" t="str">
        <f t="shared" si="110"/>
        <v/>
      </c>
      <c r="N572" s="32">
        <v>174</v>
      </c>
      <c r="O572" s="59" t="s">
        <v>73</v>
      </c>
      <c r="P572" s="32">
        <v>3962.8</v>
      </c>
      <c r="Q572" s="32">
        <v>35.158059000000002</v>
      </c>
      <c r="R572" s="32">
        <v>-122.950073</v>
      </c>
      <c r="S572" s="38">
        <v>41441.929606481484</v>
      </c>
      <c r="T572" s="74">
        <f t="shared" si="111"/>
        <v>41441.929606481484</v>
      </c>
      <c r="U572" s="6" t="str">
        <f t="shared" si="112"/>
        <v>Jun-13</v>
      </c>
      <c r="V572" s="6" t="str">
        <f t="shared" si="113"/>
        <v>2013</v>
      </c>
      <c r="W572" s="59" t="s">
        <v>25</v>
      </c>
      <c r="X572" s="59" t="s">
        <v>27</v>
      </c>
      <c r="Y572" s="59" t="s">
        <v>74</v>
      </c>
      <c r="Z572" s="59" t="s">
        <v>76</v>
      </c>
      <c r="AA572" s="59" t="s">
        <v>75</v>
      </c>
      <c r="AB572" s="59"/>
      <c r="AC572" s="59" t="s">
        <v>73</v>
      </c>
      <c r="AD572" s="32" t="s">
        <v>258</v>
      </c>
      <c r="AE572" s="32" t="s">
        <v>212</v>
      </c>
      <c r="AF572" s="32" t="s">
        <v>42</v>
      </c>
      <c r="AG572" s="32">
        <v>486</v>
      </c>
      <c r="AH572" s="32">
        <v>4130044</v>
      </c>
      <c r="AI572" s="32" t="s">
        <v>211</v>
      </c>
      <c r="AJ572" s="57">
        <f t="shared" si="114"/>
        <v>0</v>
      </c>
      <c r="AK572" s="89">
        <f t="shared" si="115"/>
        <v>0.3442013888888889</v>
      </c>
      <c r="AL572" s="90"/>
      <c r="AM572" s="90"/>
      <c r="AN572" s="89"/>
      <c r="AO572" s="89"/>
      <c r="AP572" s="57" t="s">
        <v>649</v>
      </c>
      <c r="AQ572" s="32" t="e">
        <f>VLOOKUP(U572,#REF!,3,FALSE)</f>
        <v>#REF!</v>
      </c>
      <c r="AR572" s="57">
        <f t="shared" si="116"/>
        <v>0</v>
      </c>
      <c r="AS572" s="6" t="e">
        <f>VLOOKUP(V572,#REF!,3)</f>
        <v>#REF!</v>
      </c>
      <c r="AT572" s="6" t="e">
        <f>VLOOKUP(U572,#REF!,2)</f>
        <v>#REF!</v>
      </c>
      <c r="AU572" s="6" t="e">
        <f>VLOOKUP(V572,#REF!,2)</f>
        <v>#REF!</v>
      </c>
      <c r="AV572" s="6" t="str">
        <f t="shared" si="117"/>
        <v/>
      </c>
      <c r="AW572" s="6" t="str">
        <f t="shared" si="118"/>
        <v/>
      </c>
      <c r="AX572" s="6" t="e">
        <f>VLOOKUP(U572,#REF!,4)</f>
        <v>#REF!</v>
      </c>
      <c r="AY572" s="6" t="e">
        <f>VLOOKUP(V572,#REF!,4)</f>
        <v>#REF!</v>
      </c>
    </row>
    <row r="573" spans="1:151" s="6" customFormat="1">
      <c r="A573" s="41" t="s">
        <v>259</v>
      </c>
      <c r="B573" s="35"/>
      <c r="C573" s="36">
        <v>1</v>
      </c>
      <c r="D573" s="36"/>
      <c r="E573" s="36" t="s">
        <v>534</v>
      </c>
      <c r="F573" s="36" t="s">
        <v>534</v>
      </c>
      <c r="G573" s="36" t="s">
        <v>534</v>
      </c>
      <c r="H573" s="36">
        <v>0</v>
      </c>
      <c r="I573" s="36" t="s">
        <v>535</v>
      </c>
      <c r="J573" s="36" t="s">
        <v>534</v>
      </c>
      <c r="K573" s="36">
        <v>0</v>
      </c>
      <c r="L573" s="68">
        <v>9.1494038518436502E-2</v>
      </c>
      <c r="M573" s="68">
        <f t="shared" si="110"/>
        <v>9.1494038518436502E-2</v>
      </c>
      <c r="N573" s="36">
        <v>174</v>
      </c>
      <c r="O573" s="60" t="s">
        <v>77</v>
      </c>
      <c r="P573" s="36">
        <v>3962.8</v>
      </c>
      <c r="Q573" s="36">
        <v>35.158059000000002</v>
      </c>
      <c r="R573" s="36">
        <v>-122.950073</v>
      </c>
      <c r="S573" s="39">
        <v>41441.929606481484</v>
      </c>
      <c r="T573" s="75">
        <f t="shared" si="111"/>
        <v>41441.929606481484</v>
      </c>
      <c r="U573" s="4" t="str">
        <f t="shared" si="112"/>
        <v>Jun-13</v>
      </c>
      <c r="V573" s="4" t="str">
        <f t="shared" si="113"/>
        <v>2013</v>
      </c>
      <c r="W573" s="60" t="s">
        <v>25</v>
      </c>
      <c r="X573" s="60" t="s">
        <v>65</v>
      </c>
      <c r="Y573" s="60" t="s">
        <v>64</v>
      </c>
      <c r="Z573" s="60" t="s">
        <v>79</v>
      </c>
      <c r="AA573" s="60" t="s">
        <v>78</v>
      </c>
      <c r="AB573" s="60" t="s">
        <v>77</v>
      </c>
      <c r="AC573" s="60"/>
      <c r="AD573" s="36" t="s">
        <v>258</v>
      </c>
      <c r="AE573" s="36" t="s">
        <v>212</v>
      </c>
      <c r="AF573" s="36" t="s">
        <v>42</v>
      </c>
      <c r="AG573" s="36">
        <v>486</v>
      </c>
      <c r="AH573" s="36">
        <v>4125849</v>
      </c>
      <c r="AI573" s="36" t="s">
        <v>211</v>
      </c>
      <c r="AJ573" s="68">
        <f t="shared" si="114"/>
        <v>1</v>
      </c>
      <c r="AK573" s="100">
        <f t="shared" si="115"/>
        <v>0.3442013888888889</v>
      </c>
      <c r="AL573" s="101"/>
      <c r="AM573" s="101"/>
      <c r="AN573" s="100"/>
      <c r="AO573" s="100"/>
      <c r="AP573" s="68" t="s">
        <v>649</v>
      </c>
      <c r="AQ573" s="36" t="e">
        <f>VLOOKUP(U573,#REF!,3,FALSE)</f>
        <v>#REF!</v>
      </c>
      <c r="AR573" s="68">
        <f t="shared" si="116"/>
        <v>0</v>
      </c>
      <c r="AS573" s="6" t="e">
        <f>VLOOKUP(V573,#REF!,3)</f>
        <v>#REF!</v>
      </c>
      <c r="AT573" s="6" t="e">
        <f>VLOOKUP(U573,#REF!,2)</f>
        <v>#REF!</v>
      </c>
      <c r="AU573" s="6" t="e">
        <f>VLOOKUP(V573,#REF!,2)</f>
        <v>#REF!</v>
      </c>
      <c r="AV573" s="6" t="e">
        <f t="shared" si="117"/>
        <v>#REF!</v>
      </c>
      <c r="AW573" s="6" t="e">
        <f t="shared" si="118"/>
        <v>#REF!</v>
      </c>
      <c r="AX573" s="6" t="e">
        <f>VLOOKUP(U573,#REF!,4)</f>
        <v>#REF!</v>
      </c>
      <c r="AY573" s="6" t="e">
        <f>VLOOKUP(V573,#REF!,4)</f>
        <v>#REF!</v>
      </c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</row>
    <row r="574" spans="1:151" s="6" customFormat="1"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U574" s="67"/>
      <c r="V574" s="67"/>
      <c r="AD574" s="57"/>
      <c r="AE574" s="57"/>
      <c r="AF574" s="57"/>
      <c r="AG574" s="57"/>
      <c r="AH574" s="57"/>
      <c r="AI574" s="57"/>
      <c r="AJ574" s="57"/>
      <c r="AK574" s="89"/>
      <c r="AL574" s="91"/>
      <c r="AM574" s="89"/>
      <c r="AN574" s="89"/>
      <c r="AO574" s="89"/>
      <c r="AP574" s="57"/>
      <c r="AQ574" s="57"/>
      <c r="AR574" s="57"/>
    </row>
    <row r="575" spans="1:151" s="6" customFormat="1"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U575" s="67"/>
      <c r="V575" s="67"/>
      <c r="AD575" s="57"/>
      <c r="AE575" s="57"/>
      <c r="AF575" s="57"/>
      <c r="AG575" s="57"/>
      <c r="AH575" s="57"/>
      <c r="AI575" s="57"/>
      <c r="AJ575" s="57"/>
      <c r="AK575" s="89"/>
      <c r="AL575" s="91"/>
      <c r="AM575" s="89"/>
      <c r="AN575" s="89"/>
      <c r="AO575" s="89"/>
      <c r="AP575" s="57"/>
      <c r="AQ575" s="57"/>
      <c r="AR575" s="57"/>
    </row>
    <row r="576" spans="1:151" s="6" customFormat="1"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U576" s="67"/>
      <c r="V576" s="67"/>
      <c r="AD576" s="57"/>
      <c r="AE576" s="57"/>
      <c r="AF576" s="57"/>
      <c r="AG576" s="57"/>
      <c r="AH576" s="57"/>
      <c r="AI576" s="57"/>
      <c r="AJ576" s="57"/>
      <c r="AK576" s="89"/>
      <c r="AL576" s="91"/>
      <c r="AM576" s="89"/>
      <c r="AN576" s="89"/>
      <c r="AO576" s="89"/>
      <c r="AP576" s="57"/>
      <c r="AQ576" s="57"/>
      <c r="AR576" s="57"/>
    </row>
    <row r="577" spans="3:44" s="6" customFormat="1"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U577" s="67"/>
      <c r="V577" s="67"/>
      <c r="AD577" s="57"/>
      <c r="AE577" s="57"/>
      <c r="AF577" s="57"/>
      <c r="AG577" s="57"/>
      <c r="AH577" s="57"/>
      <c r="AI577" s="57"/>
      <c r="AJ577" s="57"/>
      <c r="AK577" s="89"/>
      <c r="AL577" s="91"/>
      <c r="AM577" s="89"/>
      <c r="AN577" s="89"/>
      <c r="AO577" s="89"/>
      <c r="AP577" s="57"/>
      <c r="AQ577" s="57"/>
      <c r="AR577" s="57"/>
    </row>
    <row r="578" spans="3:44" s="6" customFormat="1"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U578" s="67"/>
      <c r="V578" s="67"/>
      <c r="AD578" s="57"/>
      <c r="AE578" s="57"/>
      <c r="AF578" s="57"/>
      <c r="AG578" s="57"/>
      <c r="AH578" s="57"/>
      <c r="AI578" s="57"/>
      <c r="AJ578" s="57"/>
      <c r="AK578" s="89"/>
      <c r="AL578" s="91"/>
      <c r="AM578" s="89"/>
      <c r="AN578" s="89"/>
      <c r="AO578" s="89"/>
      <c r="AP578" s="57"/>
      <c r="AQ578" s="57"/>
      <c r="AR578" s="57"/>
    </row>
    <row r="579" spans="3:44" s="6" customFormat="1"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U579" s="67"/>
      <c r="V579" s="67"/>
      <c r="AD579" s="57"/>
      <c r="AE579" s="57"/>
      <c r="AF579" s="57"/>
      <c r="AG579" s="57"/>
      <c r="AH579" s="57"/>
      <c r="AI579" s="57"/>
      <c r="AJ579" s="57"/>
      <c r="AK579" s="89"/>
      <c r="AL579" s="91"/>
      <c r="AM579" s="89"/>
      <c r="AN579" s="89"/>
      <c r="AO579" s="89"/>
      <c r="AP579" s="57"/>
      <c r="AQ579" s="57"/>
      <c r="AR579" s="57"/>
    </row>
    <row r="580" spans="3:44" s="6" customFormat="1"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U580" s="67"/>
      <c r="V580" s="67"/>
      <c r="AD580" s="57"/>
      <c r="AE580" s="57"/>
      <c r="AF580" s="57"/>
      <c r="AG580" s="57"/>
      <c r="AH580" s="57"/>
      <c r="AI580" s="57"/>
      <c r="AJ580" s="57"/>
      <c r="AK580" s="89"/>
      <c r="AL580" s="91"/>
      <c r="AM580" s="89"/>
      <c r="AN580" s="89"/>
      <c r="AO580" s="89"/>
      <c r="AP580" s="57"/>
      <c r="AQ580" s="57"/>
      <c r="AR580" s="57"/>
    </row>
    <row r="581" spans="3:44" s="6" customFormat="1"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U581" s="67"/>
      <c r="V581" s="67"/>
      <c r="AD581" s="57"/>
      <c r="AE581" s="57"/>
      <c r="AF581" s="57"/>
      <c r="AG581" s="57"/>
      <c r="AH581" s="57"/>
      <c r="AI581" s="57"/>
      <c r="AJ581" s="57"/>
      <c r="AK581" s="89"/>
      <c r="AL581" s="91"/>
      <c r="AM581" s="89"/>
      <c r="AN581" s="89"/>
      <c r="AO581" s="89"/>
      <c r="AP581" s="57"/>
      <c r="AQ581" s="57"/>
      <c r="AR581" s="57"/>
    </row>
    <row r="582" spans="3:44" s="6" customFormat="1"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U582" s="67"/>
      <c r="V582" s="67"/>
      <c r="AD582" s="57"/>
      <c r="AE582" s="57"/>
      <c r="AF582" s="57"/>
      <c r="AG582" s="57"/>
      <c r="AH582" s="57"/>
      <c r="AI582" s="57"/>
      <c r="AJ582" s="57"/>
      <c r="AK582" s="89"/>
      <c r="AL582" s="91"/>
      <c r="AM582" s="89"/>
      <c r="AN582" s="89"/>
      <c r="AO582" s="89"/>
      <c r="AP582" s="57"/>
      <c r="AQ582" s="57"/>
      <c r="AR582" s="57"/>
    </row>
    <row r="583" spans="3:44" s="6" customFormat="1"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U583" s="67"/>
      <c r="V583" s="67"/>
      <c r="AD583" s="57"/>
      <c r="AE583" s="57"/>
      <c r="AF583" s="57"/>
      <c r="AG583" s="57"/>
      <c r="AH583" s="57"/>
      <c r="AI583" s="57"/>
      <c r="AJ583" s="57"/>
      <c r="AK583" s="89"/>
      <c r="AL583" s="91"/>
      <c r="AM583" s="89"/>
      <c r="AN583" s="89"/>
      <c r="AO583" s="89"/>
      <c r="AP583" s="57"/>
      <c r="AQ583" s="57"/>
      <c r="AR583" s="57"/>
    </row>
    <row r="584" spans="3:44" s="6" customFormat="1"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U584" s="67"/>
      <c r="V584" s="67"/>
      <c r="AD584" s="57"/>
      <c r="AE584" s="57"/>
      <c r="AF584" s="57"/>
      <c r="AG584" s="57"/>
      <c r="AH584" s="57"/>
      <c r="AI584" s="57"/>
      <c r="AJ584" s="57"/>
      <c r="AK584" s="89"/>
      <c r="AL584" s="91"/>
      <c r="AM584" s="89"/>
      <c r="AN584" s="89"/>
      <c r="AO584" s="89"/>
      <c r="AP584" s="57"/>
      <c r="AQ584" s="57"/>
      <c r="AR584" s="57"/>
    </row>
    <row r="585" spans="3:44" s="6" customFormat="1"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U585" s="67"/>
      <c r="V585" s="67"/>
      <c r="AD585" s="57"/>
      <c r="AE585" s="57"/>
      <c r="AF585" s="57"/>
      <c r="AG585" s="57"/>
      <c r="AH585" s="57"/>
      <c r="AI585" s="57"/>
      <c r="AJ585" s="57"/>
      <c r="AK585" s="89"/>
      <c r="AL585" s="91"/>
      <c r="AM585" s="89"/>
      <c r="AN585" s="89"/>
      <c r="AO585" s="89"/>
      <c r="AP585" s="57"/>
      <c r="AQ585" s="57"/>
      <c r="AR585" s="57"/>
    </row>
    <row r="586" spans="3:44" s="6" customFormat="1"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U586" s="67"/>
      <c r="V586" s="67"/>
      <c r="AD586" s="57"/>
      <c r="AE586" s="57"/>
      <c r="AF586" s="57"/>
      <c r="AG586" s="57"/>
      <c r="AH586" s="57"/>
      <c r="AI586" s="57"/>
      <c r="AJ586" s="57"/>
      <c r="AK586" s="89"/>
      <c r="AL586" s="91"/>
      <c r="AM586" s="89"/>
      <c r="AN586" s="89"/>
      <c r="AO586" s="89"/>
      <c r="AP586" s="57"/>
      <c r="AQ586" s="57"/>
      <c r="AR586" s="57"/>
    </row>
    <row r="587" spans="3:44" s="6" customFormat="1"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U587" s="67"/>
      <c r="V587" s="67"/>
      <c r="AD587" s="57"/>
      <c r="AE587" s="57"/>
      <c r="AF587" s="57"/>
      <c r="AG587" s="57"/>
      <c r="AH587" s="57"/>
      <c r="AI587" s="57"/>
      <c r="AJ587" s="57"/>
      <c r="AK587" s="89"/>
      <c r="AL587" s="91"/>
      <c r="AM587" s="89"/>
      <c r="AN587" s="89"/>
      <c r="AO587" s="89"/>
      <c r="AP587" s="57"/>
      <c r="AQ587" s="57"/>
      <c r="AR587" s="57"/>
    </row>
    <row r="588" spans="3:44" s="6" customFormat="1"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U588" s="67"/>
      <c r="V588" s="67"/>
      <c r="AD588" s="57"/>
      <c r="AE588" s="57"/>
      <c r="AF588" s="57"/>
      <c r="AG588" s="57"/>
      <c r="AH588" s="57"/>
      <c r="AI588" s="57"/>
      <c r="AJ588" s="57"/>
      <c r="AK588" s="89"/>
      <c r="AL588" s="91"/>
      <c r="AM588" s="89"/>
      <c r="AN588" s="89"/>
      <c r="AO588" s="89"/>
      <c r="AP588" s="57"/>
      <c r="AQ588" s="57"/>
      <c r="AR588" s="57"/>
    </row>
    <row r="589" spans="3:44" s="6" customFormat="1"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U589" s="67"/>
      <c r="V589" s="67"/>
      <c r="AD589" s="57"/>
      <c r="AE589" s="57"/>
      <c r="AF589" s="57"/>
      <c r="AG589" s="57"/>
      <c r="AH589" s="57"/>
      <c r="AI589" s="57"/>
      <c r="AJ589" s="57"/>
      <c r="AK589" s="89"/>
      <c r="AL589" s="91"/>
      <c r="AM589" s="89"/>
      <c r="AN589" s="89"/>
      <c r="AO589" s="89"/>
      <c r="AP589" s="57"/>
      <c r="AQ589" s="57"/>
      <c r="AR589" s="57"/>
    </row>
    <row r="590" spans="3:44" s="6" customFormat="1"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U590" s="67"/>
      <c r="V590" s="67"/>
      <c r="AD590" s="57"/>
      <c r="AE590" s="57"/>
      <c r="AF590" s="57"/>
      <c r="AG590" s="57"/>
      <c r="AH590" s="57"/>
      <c r="AI590" s="57"/>
      <c r="AJ590" s="57"/>
      <c r="AK590" s="89"/>
      <c r="AL590" s="91"/>
      <c r="AM590" s="89"/>
      <c r="AN590" s="89"/>
      <c r="AO590" s="89"/>
      <c r="AP590" s="57"/>
      <c r="AQ590" s="57"/>
      <c r="AR590" s="57"/>
    </row>
    <row r="591" spans="3:44" s="6" customFormat="1"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U591" s="67"/>
      <c r="V591" s="67"/>
      <c r="AD591" s="57"/>
      <c r="AE591" s="57"/>
      <c r="AF591" s="57"/>
      <c r="AG591" s="57"/>
      <c r="AH591" s="57"/>
      <c r="AI591" s="57"/>
      <c r="AJ591" s="57"/>
      <c r="AK591" s="89"/>
      <c r="AL591" s="91"/>
      <c r="AM591" s="89"/>
      <c r="AN591" s="89"/>
      <c r="AO591" s="89"/>
      <c r="AP591" s="57"/>
      <c r="AQ591" s="57"/>
      <c r="AR591" s="57"/>
    </row>
    <row r="592" spans="3:44" s="6" customFormat="1"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U592" s="67"/>
      <c r="V592" s="67"/>
      <c r="AD592" s="57"/>
      <c r="AE592" s="57"/>
      <c r="AF592" s="57"/>
      <c r="AG592" s="57"/>
      <c r="AH592" s="57"/>
      <c r="AI592" s="57"/>
      <c r="AJ592" s="57"/>
      <c r="AK592" s="89"/>
      <c r="AL592" s="91"/>
      <c r="AM592" s="89"/>
      <c r="AN592" s="89"/>
      <c r="AO592" s="89"/>
      <c r="AP592" s="57"/>
      <c r="AQ592" s="57"/>
      <c r="AR592" s="57"/>
    </row>
    <row r="593" spans="3:44" s="6" customFormat="1"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U593" s="67"/>
      <c r="V593" s="67"/>
      <c r="AD593" s="57"/>
      <c r="AE593" s="57"/>
      <c r="AF593" s="57"/>
      <c r="AG593" s="57"/>
      <c r="AH593" s="57"/>
      <c r="AI593" s="57"/>
      <c r="AJ593" s="57"/>
      <c r="AK593" s="89"/>
      <c r="AL593" s="91"/>
      <c r="AM593" s="89"/>
      <c r="AN593" s="89"/>
      <c r="AO593" s="89"/>
      <c r="AP593" s="57"/>
      <c r="AQ593" s="57"/>
      <c r="AR593" s="57"/>
    </row>
    <row r="594" spans="3:44" s="6" customFormat="1"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U594" s="67"/>
      <c r="V594" s="67"/>
      <c r="AD594" s="57"/>
      <c r="AE594" s="57"/>
      <c r="AF594" s="57"/>
      <c r="AG594" s="57"/>
      <c r="AH594" s="57"/>
      <c r="AI594" s="57"/>
      <c r="AJ594" s="57"/>
      <c r="AK594" s="89"/>
      <c r="AL594" s="91"/>
      <c r="AM594" s="89"/>
      <c r="AN594" s="89"/>
      <c r="AO594" s="89"/>
      <c r="AP594" s="57"/>
      <c r="AQ594" s="57"/>
      <c r="AR594" s="57"/>
    </row>
    <row r="595" spans="3:44" s="6" customFormat="1"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U595" s="67"/>
      <c r="V595" s="67"/>
      <c r="AD595" s="57"/>
      <c r="AE595" s="57"/>
      <c r="AF595" s="57"/>
      <c r="AG595" s="57"/>
      <c r="AH595" s="57"/>
      <c r="AI595" s="57"/>
      <c r="AJ595" s="57"/>
      <c r="AK595" s="89"/>
      <c r="AL595" s="91"/>
      <c r="AM595" s="89"/>
      <c r="AN595" s="89"/>
      <c r="AO595" s="89"/>
      <c r="AP595" s="57"/>
      <c r="AQ595" s="57"/>
      <c r="AR595" s="57"/>
    </row>
    <row r="596" spans="3:44" s="6" customFormat="1"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U596" s="67"/>
      <c r="V596" s="67"/>
      <c r="AD596" s="57"/>
      <c r="AE596" s="57"/>
      <c r="AF596" s="57"/>
      <c r="AG596" s="57"/>
      <c r="AH596" s="57"/>
      <c r="AI596" s="57"/>
      <c r="AJ596" s="57"/>
      <c r="AK596" s="89"/>
      <c r="AL596" s="91"/>
      <c r="AM596" s="89"/>
      <c r="AN596" s="89"/>
      <c r="AO596" s="89"/>
      <c r="AP596" s="57"/>
      <c r="AQ596" s="57"/>
      <c r="AR596" s="57"/>
    </row>
    <row r="597" spans="3:44" s="6" customFormat="1"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U597" s="67"/>
      <c r="V597" s="67"/>
      <c r="AD597" s="57"/>
      <c r="AE597" s="57"/>
      <c r="AF597" s="57"/>
      <c r="AG597" s="57"/>
      <c r="AH597" s="57"/>
      <c r="AI597" s="57"/>
      <c r="AJ597" s="57"/>
      <c r="AK597" s="89"/>
      <c r="AL597" s="91"/>
      <c r="AM597" s="89"/>
      <c r="AN597" s="89"/>
      <c r="AO597" s="89"/>
      <c r="AP597" s="57"/>
      <c r="AQ597" s="57"/>
      <c r="AR597" s="57"/>
    </row>
    <row r="598" spans="3:44" s="6" customFormat="1"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U598" s="67"/>
      <c r="V598" s="67"/>
      <c r="AD598" s="57"/>
      <c r="AE598" s="57"/>
      <c r="AF598" s="57"/>
      <c r="AG598" s="57"/>
      <c r="AH598" s="57"/>
      <c r="AI598" s="57"/>
      <c r="AJ598" s="57"/>
      <c r="AK598" s="89"/>
      <c r="AL598" s="91"/>
      <c r="AM598" s="89"/>
      <c r="AN598" s="89"/>
      <c r="AO598" s="89"/>
      <c r="AP598" s="57"/>
      <c r="AQ598" s="57"/>
      <c r="AR598" s="57"/>
    </row>
    <row r="599" spans="3:44" s="6" customFormat="1"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U599" s="67"/>
      <c r="V599" s="67"/>
      <c r="AD599" s="57"/>
      <c r="AE599" s="57"/>
      <c r="AF599" s="57"/>
      <c r="AG599" s="57"/>
      <c r="AH599" s="57"/>
      <c r="AI599" s="57"/>
      <c r="AJ599" s="57"/>
      <c r="AK599" s="89"/>
      <c r="AL599" s="91"/>
      <c r="AM599" s="89"/>
      <c r="AN599" s="89"/>
      <c r="AO599" s="89"/>
      <c r="AP599" s="57"/>
      <c r="AQ599" s="57"/>
      <c r="AR599" s="57"/>
    </row>
    <row r="600" spans="3:44" s="6" customFormat="1"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U600" s="67"/>
      <c r="V600" s="67"/>
      <c r="AD600" s="57"/>
      <c r="AE600" s="57"/>
      <c r="AF600" s="57"/>
      <c r="AG600" s="57"/>
      <c r="AH600" s="57"/>
      <c r="AI600" s="57"/>
      <c r="AJ600" s="57"/>
      <c r="AK600" s="89"/>
      <c r="AL600" s="91"/>
      <c r="AM600" s="89"/>
      <c r="AN600" s="89"/>
      <c r="AO600" s="89"/>
      <c r="AP600" s="57"/>
      <c r="AQ600" s="57"/>
      <c r="AR600" s="57"/>
    </row>
    <row r="601" spans="3:44" s="6" customFormat="1"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U601" s="67"/>
      <c r="V601" s="67"/>
      <c r="AD601" s="57"/>
      <c r="AE601" s="57"/>
      <c r="AF601" s="57"/>
      <c r="AG601" s="57"/>
      <c r="AH601" s="57"/>
      <c r="AI601" s="57"/>
      <c r="AJ601" s="57"/>
      <c r="AK601" s="89"/>
      <c r="AL601" s="91"/>
      <c r="AM601" s="89"/>
      <c r="AN601" s="89"/>
      <c r="AO601" s="89"/>
      <c r="AP601" s="57"/>
      <c r="AQ601" s="57"/>
      <c r="AR601" s="57"/>
    </row>
    <row r="602" spans="3:44" s="6" customFormat="1"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U602" s="67"/>
      <c r="V602" s="67"/>
      <c r="AD602" s="57"/>
      <c r="AE602" s="57"/>
      <c r="AF602" s="57"/>
      <c r="AG602" s="57"/>
      <c r="AH602" s="57"/>
      <c r="AI602" s="57"/>
      <c r="AJ602" s="57"/>
      <c r="AK602" s="89"/>
      <c r="AL602" s="91"/>
      <c r="AM602" s="89"/>
      <c r="AN602" s="89"/>
      <c r="AO602" s="89"/>
      <c r="AP602" s="57"/>
      <c r="AQ602" s="57"/>
      <c r="AR602" s="57"/>
    </row>
    <row r="603" spans="3:44" s="6" customFormat="1"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U603" s="67"/>
      <c r="V603" s="67"/>
      <c r="AD603" s="57"/>
      <c r="AE603" s="57"/>
      <c r="AF603" s="57"/>
      <c r="AG603" s="57"/>
      <c r="AH603" s="57"/>
      <c r="AI603" s="57"/>
      <c r="AJ603" s="57"/>
      <c r="AK603" s="89"/>
      <c r="AL603" s="91"/>
      <c r="AM603" s="89"/>
      <c r="AN603" s="89"/>
      <c r="AO603" s="89"/>
      <c r="AP603" s="57"/>
      <c r="AQ603" s="57"/>
      <c r="AR603" s="57"/>
    </row>
    <row r="604" spans="3:44" s="6" customFormat="1"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U604" s="67"/>
      <c r="V604" s="67"/>
      <c r="AD604" s="57"/>
      <c r="AE604" s="57"/>
      <c r="AF604" s="57"/>
      <c r="AG604" s="57"/>
      <c r="AH604" s="57"/>
      <c r="AI604" s="57"/>
      <c r="AJ604" s="57"/>
      <c r="AK604" s="89"/>
      <c r="AL604" s="91"/>
      <c r="AM604" s="89"/>
      <c r="AN604" s="89"/>
      <c r="AO604" s="89"/>
      <c r="AP604" s="57"/>
      <c r="AQ604" s="57"/>
      <c r="AR604" s="57"/>
    </row>
    <row r="605" spans="3:44" s="6" customFormat="1"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U605" s="67"/>
      <c r="V605" s="67"/>
      <c r="AD605" s="57"/>
      <c r="AE605" s="57"/>
      <c r="AF605" s="57"/>
      <c r="AG605" s="57"/>
      <c r="AH605" s="57"/>
      <c r="AI605" s="57"/>
      <c r="AJ605" s="57"/>
      <c r="AK605" s="89"/>
      <c r="AL605" s="91"/>
      <c r="AM605" s="89"/>
      <c r="AN605" s="89"/>
      <c r="AO605" s="89"/>
      <c r="AP605" s="57"/>
      <c r="AQ605" s="57"/>
      <c r="AR605" s="57"/>
    </row>
    <row r="606" spans="3:44" s="6" customFormat="1"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U606" s="67"/>
      <c r="V606" s="67"/>
      <c r="AD606" s="57"/>
      <c r="AE606" s="57"/>
      <c r="AF606" s="57"/>
      <c r="AG606" s="57"/>
      <c r="AH606" s="57"/>
      <c r="AI606" s="57"/>
      <c r="AJ606" s="57"/>
      <c r="AK606" s="89"/>
      <c r="AL606" s="91"/>
      <c r="AM606" s="89"/>
      <c r="AN606" s="89"/>
      <c r="AO606" s="89"/>
      <c r="AP606" s="57"/>
      <c r="AQ606" s="57"/>
      <c r="AR606" s="57"/>
    </row>
    <row r="607" spans="3:44" s="6" customFormat="1"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U607" s="67"/>
      <c r="V607" s="67"/>
      <c r="AD607" s="57"/>
      <c r="AE607" s="57"/>
      <c r="AF607" s="57"/>
      <c r="AG607" s="57"/>
      <c r="AH607" s="57"/>
      <c r="AI607" s="57"/>
      <c r="AJ607" s="57"/>
      <c r="AK607" s="89"/>
      <c r="AL607" s="91"/>
      <c r="AM607" s="89"/>
      <c r="AN607" s="89"/>
      <c r="AO607" s="89"/>
      <c r="AP607" s="57"/>
      <c r="AQ607" s="57"/>
      <c r="AR607" s="57"/>
    </row>
    <row r="608" spans="3:44" s="6" customFormat="1"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U608" s="67"/>
      <c r="V608" s="67"/>
      <c r="AD608" s="57"/>
      <c r="AE608" s="57"/>
      <c r="AF608" s="57"/>
      <c r="AG608" s="57"/>
      <c r="AH608" s="57"/>
      <c r="AI608" s="57"/>
      <c r="AJ608" s="57"/>
      <c r="AK608" s="89"/>
      <c r="AL608" s="91"/>
      <c r="AM608" s="89"/>
      <c r="AN608" s="89"/>
      <c r="AO608" s="89"/>
      <c r="AP608" s="57"/>
      <c r="AQ608" s="57"/>
      <c r="AR608" s="57"/>
    </row>
    <row r="609" spans="3:44" s="6" customFormat="1"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U609" s="67"/>
      <c r="V609" s="67"/>
      <c r="AD609" s="57"/>
      <c r="AE609" s="57"/>
      <c r="AF609" s="57"/>
      <c r="AG609" s="57"/>
      <c r="AH609" s="57"/>
      <c r="AI609" s="57"/>
      <c r="AJ609" s="57"/>
      <c r="AK609" s="89"/>
      <c r="AL609" s="91"/>
      <c r="AM609" s="89"/>
      <c r="AN609" s="89"/>
      <c r="AO609" s="89"/>
      <c r="AP609" s="57"/>
      <c r="AQ609" s="57"/>
      <c r="AR609" s="57"/>
    </row>
    <row r="610" spans="3:44" s="6" customFormat="1"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U610" s="67"/>
      <c r="V610" s="67"/>
      <c r="AD610" s="57"/>
      <c r="AE610" s="57"/>
      <c r="AF610" s="57"/>
      <c r="AG610" s="57"/>
      <c r="AH610" s="57"/>
      <c r="AI610" s="57"/>
      <c r="AJ610" s="57"/>
      <c r="AK610" s="89"/>
      <c r="AL610" s="91"/>
      <c r="AM610" s="89"/>
      <c r="AN610" s="89"/>
      <c r="AO610" s="89"/>
      <c r="AP610" s="57"/>
      <c r="AQ610" s="57"/>
      <c r="AR610" s="57"/>
    </row>
    <row r="611" spans="3:44" s="6" customFormat="1"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U611" s="67"/>
      <c r="V611" s="67"/>
      <c r="AD611" s="57"/>
      <c r="AE611" s="57"/>
      <c r="AF611" s="57"/>
      <c r="AG611" s="57"/>
      <c r="AH611" s="57"/>
      <c r="AI611" s="57"/>
      <c r="AJ611" s="57"/>
      <c r="AK611" s="89"/>
      <c r="AL611" s="91"/>
      <c r="AM611" s="89"/>
      <c r="AN611" s="89"/>
      <c r="AO611" s="89"/>
      <c r="AP611" s="57"/>
      <c r="AQ611" s="57"/>
      <c r="AR611" s="57"/>
    </row>
    <row r="612" spans="3:44" s="6" customFormat="1"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U612" s="67"/>
      <c r="V612" s="67"/>
      <c r="AD612" s="57"/>
      <c r="AE612" s="57"/>
      <c r="AF612" s="57"/>
      <c r="AG612" s="57"/>
      <c r="AH612" s="57"/>
      <c r="AI612" s="57"/>
      <c r="AJ612" s="57"/>
      <c r="AK612" s="89"/>
      <c r="AL612" s="91"/>
      <c r="AM612" s="89"/>
      <c r="AN612" s="89"/>
      <c r="AO612" s="89"/>
      <c r="AP612" s="57"/>
      <c r="AQ612" s="57"/>
      <c r="AR612" s="57"/>
    </row>
    <row r="613" spans="3:44" s="6" customFormat="1"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U613" s="67"/>
      <c r="V613" s="67"/>
      <c r="AD613" s="57"/>
      <c r="AE613" s="57"/>
      <c r="AF613" s="57"/>
      <c r="AG613" s="57"/>
      <c r="AH613" s="57"/>
      <c r="AI613" s="57"/>
      <c r="AJ613" s="57"/>
      <c r="AK613" s="89"/>
      <c r="AL613" s="91"/>
      <c r="AM613" s="89"/>
      <c r="AN613" s="89"/>
      <c r="AO613" s="89"/>
      <c r="AP613" s="57"/>
      <c r="AQ613" s="57"/>
      <c r="AR613" s="57"/>
    </row>
    <row r="614" spans="3:44" s="6" customFormat="1"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U614" s="67"/>
      <c r="V614" s="67"/>
      <c r="AD614" s="57"/>
      <c r="AE614" s="57"/>
      <c r="AF614" s="57"/>
      <c r="AG614" s="57"/>
      <c r="AH614" s="57"/>
      <c r="AI614" s="57"/>
      <c r="AJ614" s="57"/>
      <c r="AK614" s="89"/>
      <c r="AL614" s="91"/>
      <c r="AM614" s="89"/>
      <c r="AN614" s="89"/>
      <c r="AO614" s="89"/>
      <c r="AP614" s="57"/>
      <c r="AQ614" s="57"/>
      <c r="AR614" s="57"/>
    </row>
    <row r="615" spans="3:44" s="6" customFormat="1"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U615" s="67"/>
      <c r="V615" s="67"/>
      <c r="AD615" s="57"/>
      <c r="AE615" s="57"/>
      <c r="AF615" s="57"/>
      <c r="AG615" s="57"/>
      <c r="AH615" s="57"/>
      <c r="AI615" s="57"/>
      <c r="AJ615" s="57"/>
      <c r="AK615" s="89"/>
      <c r="AL615" s="91"/>
      <c r="AM615" s="89"/>
      <c r="AN615" s="89"/>
      <c r="AO615" s="89"/>
      <c r="AP615" s="57"/>
      <c r="AQ615" s="57"/>
      <c r="AR615" s="57"/>
    </row>
    <row r="616" spans="3:44" s="6" customFormat="1"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U616" s="67"/>
      <c r="V616" s="67"/>
      <c r="AD616" s="57"/>
      <c r="AE616" s="57"/>
      <c r="AF616" s="57"/>
      <c r="AG616" s="57"/>
      <c r="AH616" s="57"/>
      <c r="AI616" s="57"/>
      <c r="AJ616" s="57"/>
      <c r="AK616" s="89"/>
      <c r="AL616" s="91"/>
      <c r="AM616" s="89"/>
      <c r="AN616" s="89"/>
      <c r="AO616" s="89"/>
      <c r="AP616" s="57"/>
      <c r="AQ616" s="57"/>
      <c r="AR616" s="57"/>
    </row>
    <row r="617" spans="3:44" s="6" customFormat="1"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U617" s="67"/>
      <c r="V617" s="67"/>
      <c r="AD617" s="57"/>
      <c r="AE617" s="57"/>
      <c r="AF617" s="57"/>
      <c r="AG617" s="57"/>
      <c r="AH617" s="57"/>
      <c r="AI617" s="57"/>
      <c r="AJ617" s="57"/>
      <c r="AK617" s="89"/>
      <c r="AL617" s="91"/>
      <c r="AM617" s="89"/>
      <c r="AN617" s="89"/>
      <c r="AO617" s="89"/>
      <c r="AP617" s="57"/>
      <c r="AQ617" s="57"/>
      <c r="AR617" s="57"/>
    </row>
    <row r="618" spans="3:44" s="6" customFormat="1"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U618" s="67"/>
      <c r="V618" s="67"/>
      <c r="AD618" s="57"/>
      <c r="AE618" s="57"/>
      <c r="AF618" s="57"/>
      <c r="AG618" s="57"/>
      <c r="AH618" s="57"/>
      <c r="AI618" s="57"/>
      <c r="AJ618" s="57"/>
      <c r="AK618" s="89"/>
      <c r="AL618" s="91"/>
      <c r="AM618" s="89"/>
      <c r="AN618" s="89"/>
      <c r="AO618" s="89"/>
      <c r="AP618" s="57"/>
      <c r="AQ618" s="57"/>
      <c r="AR618" s="57"/>
    </row>
    <row r="619" spans="3:44" s="6" customFormat="1"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U619" s="67"/>
      <c r="V619" s="67"/>
      <c r="AD619" s="57"/>
      <c r="AE619" s="57"/>
      <c r="AF619" s="57"/>
      <c r="AG619" s="57"/>
      <c r="AH619" s="57"/>
      <c r="AI619" s="57"/>
      <c r="AJ619" s="57"/>
      <c r="AK619" s="89"/>
      <c r="AL619" s="91"/>
      <c r="AM619" s="89"/>
      <c r="AN619" s="89"/>
      <c r="AO619" s="89"/>
      <c r="AP619" s="57"/>
      <c r="AQ619" s="57"/>
      <c r="AR619" s="57"/>
    </row>
    <row r="620" spans="3:44" s="6" customFormat="1"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U620" s="67"/>
      <c r="V620" s="67"/>
      <c r="AD620" s="57"/>
      <c r="AE620" s="57"/>
      <c r="AF620" s="57"/>
      <c r="AG620" s="57"/>
      <c r="AH620" s="57"/>
      <c r="AI620" s="57"/>
      <c r="AJ620" s="57"/>
      <c r="AK620" s="89"/>
      <c r="AL620" s="91"/>
      <c r="AM620" s="89"/>
      <c r="AN620" s="89"/>
      <c r="AO620" s="89"/>
      <c r="AP620" s="57"/>
      <c r="AQ620" s="57"/>
      <c r="AR620" s="57"/>
    </row>
    <row r="621" spans="3:44" s="6" customFormat="1"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U621" s="67"/>
      <c r="V621" s="67"/>
      <c r="AD621" s="57"/>
      <c r="AE621" s="57"/>
      <c r="AF621" s="57"/>
      <c r="AG621" s="57"/>
      <c r="AH621" s="57"/>
      <c r="AI621" s="57"/>
      <c r="AJ621" s="57"/>
      <c r="AK621" s="89"/>
      <c r="AL621" s="91"/>
      <c r="AM621" s="89"/>
      <c r="AN621" s="89"/>
      <c r="AO621" s="89"/>
      <c r="AP621" s="57"/>
      <c r="AQ621" s="57"/>
      <c r="AR621" s="57"/>
    </row>
    <row r="622" spans="3:44" s="6" customFormat="1"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U622" s="67"/>
      <c r="V622" s="67"/>
      <c r="AD622" s="57"/>
      <c r="AE622" s="57"/>
      <c r="AF622" s="57"/>
      <c r="AG622" s="57"/>
      <c r="AH622" s="57"/>
      <c r="AI622" s="57"/>
      <c r="AJ622" s="57"/>
      <c r="AK622" s="89"/>
      <c r="AL622" s="91"/>
      <c r="AM622" s="89"/>
      <c r="AN622" s="89"/>
      <c r="AO622" s="89"/>
      <c r="AP622" s="57"/>
      <c r="AQ622" s="57"/>
      <c r="AR622" s="57"/>
    </row>
    <row r="623" spans="3:44" s="6" customFormat="1"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U623" s="67"/>
      <c r="V623" s="67"/>
      <c r="AD623" s="57"/>
      <c r="AE623" s="57"/>
      <c r="AF623" s="57"/>
      <c r="AG623" s="57"/>
      <c r="AH623" s="57"/>
      <c r="AI623" s="57"/>
      <c r="AJ623" s="57"/>
      <c r="AK623" s="89"/>
      <c r="AL623" s="91"/>
      <c r="AM623" s="89"/>
      <c r="AN623" s="89"/>
      <c r="AO623" s="89"/>
      <c r="AP623" s="57"/>
      <c r="AQ623" s="57"/>
      <c r="AR623" s="57"/>
    </row>
    <row r="624" spans="3:44" s="6" customFormat="1"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U624" s="67"/>
      <c r="V624" s="67"/>
      <c r="AD624" s="57"/>
      <c r="AE624" s="57"/>
      <c r="AF624" s="57"/>
      <c r="AG624" s="57"/>
      <c r="AH624" s="57"/>
      <c r="AI624" s="57"/>
      <c r="AJ624" s="57"/>
      <c r="AK624" s="89"/>
      <c r="AL624" s="91"/>
      <c r="AM624" s="89"/>
      <c r="AN624" s="89"/>
      <c r="AO624" s="89"/>
      <c r="AP624" s="57"/>
      <c r="AQ624" s="57"/>
      <c r="AR624" s="57"/>
    </row>
    <row r="625" spans="3:44" s="6" customFormat="1"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U625" s="67"/>
      <c r="V625" s="67"/>
      <c r="AD625" s="57"/>
      <c r="AE625" s="57"/>
      <c r="AF625" s="57"/>
      <c r="AG625" s="57"/>
      <c r="AH625" s="57"/>
      <c r="AI625" s="57"/>
      <c r="AJ625" s="57"/>
      <c r="AK625" s="89"/>
      <c r="AL625" s="91"/>
      <c r="AM625" s="89"/>
      <c r="AN625" s="89"/>
      <c r="AO625" s="89"/>
      <c r="AP625" s="57"/>
      <c r="AQ625" s="57"/>
      <c r="AR625" s="57"/>
    </row>
    <row r="626" spans="3:44" s="6" customFormat="1"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U626" s="67"/>
      <c r="V626" s="67"/>
      <c r="AD626" s="57"/>
      <c r="AE626" s="57"/>
      <c r="AF626" s="57"/>
      <c r="AG626" s="57"/>
      <c r="AH626" s="57"/>
      <c r="AI626" s="57"/>
      <c r="AJ626" s="57"/>
      <c r="AK626" s="89"/>
      <c r="AL626" s="91"/>
      <c r="AM626" s="89"/>
      <c r="AN626" s="89"/>
      <c r="AO626" s="89"/>
      <c r="AP626" s="57"/>
      <c r="AQ626" s="57"/>
      <c r="AR626" s="57"/>
    </row>
    <row r="627" spans="3:44" s="6" customFormat="1"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U627" s="67"/>
      <c r="V627" s="67"/>
      <c r="AD627" s="57"/>
      <c r="AE627" s="57"/>
      <c r="AF627" s="57"/>
      <c r="AG627" s="57"/>
      <c r="AH627" s="57"/>
      <c r="AI627" s="57"/>
      <c r="AJ627" s="57"/>
      <c r="AK627" s="89"/>
      <c r="AL627" s="91"/>
      <c r="AM627" s="89"/>
      <c r="AN627" s="89"/>
      <c r="AO627" s="89"/>
      <c r="AP627" s="57"/>
      <c r="AQ627" s="57"/>
      <c r="AR627" s="57"/>
    </row>
    <row r="628" spans="3:44" s="6" customFormat="1"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U628" s="67"/>
      <c r="V628" s="67"/>
      <c r="AD628" s="57"/>
      <c r="AE628" s="57"/>
      <c r="AF628" s="57"/>
      <c r="AG628" s="57"/>
      <c r="AH628" s="57"/>
      <c r="AI628" s="57"/>
      <c r="AJ628" s="57"/>
      <c r="AK628" s="89"/>
      <c r="AL628" s="91"/>
      <c r="AM628" s="89"/>
      <c r="AN628" s="89"/>
      <c r="AO628" s="89"/>
      <c r="AP628" s="57"/>
      <c r="AQ628" s="57"/>
      <c r="AR628" s="57"/>
    </row>
    <row r="629" spans="3:44" s="6" customFormat="1"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U629" s="67"/>
      <c r="V629" s="67"/>
      <c r="AD629" s="57"/>
      <c r="AE629" s="57"/>
      <c r="AF629" s="57"/>
      <c r="AG629" s="57"/>
      <c r="AH629" s="57"/>
      <c r="AI629" s="57"/>
      <c r="AJ629" s="57"/>
      <c r="AK629" s="89"/>
      <c r="AL629" s="91"/>
      <c r="AM629" s="89"/>
      <c r="AN629" s="89"/>
      <c r="AO629" s="89"/>
      <c r="AP629" s="57"/>
      <c r="AQ629" s="57"/>
      <c r="AR629" s="57"/>
    </row>
    <row r="630" spans="3:44" s="6" customFormat="1"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U630" s="67"/>
      <c r="V630" s="67"/>
      <c r="AD630" s="57"/>
      <c r="AE630" s="57"/>
      <c r="AF630" s="57"/>
      <c r="AG630" s="57"/>
      <c r="AH630" s="57"/>
      <c r="AI630" s="57"/>
      <c r="AJ630" s="57"/>
      <c r="AK630" s="89"/>
      <c r="AL630" s="91"/>
      <c r="AM630" s="89"/>
      <c r="AN630" s="89"/>
      <c r="AO630" s="89"/>
      <c r="AP630" s="57"/>
      <c r="AQ630" s="57"/>
      <c r="AR630" s="57"/>
    </row>
    <row r="631" spans="3:44" s="6" customFormat="1"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U631" s="67"/>
      <c r="V631" s="67"/>
      <c r="AD631" s="57"/>
      <c r="AE631" s="57"/>
      <c r="AF631" s="57"/>
      <c r="AG631" s="57"/>
      <c r="AH631" s="57"/>
      <c r="AI631" s="57"/>
      <c r="AJ631" s="57"/>
      <c r="AK631" s="89"/>
      <c r="AL631" s="91"/>
      <c r="AM631" s="89"/>
      <c r="AN631" s="89"/>
      <c r="AO631" s="89"/>
      <c r="AP631" s="57"/>
      <c r="AQ631" s="57"/>
      <c r="AR631" s="57"/>
    </row>
    <row r="632" spans="3:44" s="6" customFormat="1"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U632" s="67"/>
      <c r="V632" s="67"/>
      <c r="AD632" s="57"/>
      <c r="AE632" s="57"/>
      <c r="AF632" s="57"/>
      <c r="AG632" s="57"/>
      <c r="AH632" s="57"/>
      <c r="AI632" s="57"/>
      <c r="AJ632" s="57"/>
      <c r="AK632" s="89"/>
      <c r="AL632" s="91"/>
      <c r="AM632" s="89"/>
      <c r="AN632" s="89"/>
      <c r="AO632" s="89"/>
      <c r="AP632" s="57"/>
      <c r="AQ632" s="57"/>
      <c r="AR632" s="57"/>
    </row>
    <row r="633" spans="3:44" s="6" customFormat="1"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U633" s="67"/>
      <c r="V633" s="67"/>
      <c r="AD633" s="57"/>
      <c r="AE633" s="57"/>
      <c r="AF633" s="57"/>
      <c r="AG633" s="57"/>
      <c r="AH633" s="57"/>
      <c r="AI633" s="57"/>
      <c r="AJ633" s="57"/>
      <c r="AK633" s="89"/>
      <c r="AL633" s="91"/>
      <c r="AM633" s="89"/>
      <c r="AN633" s="89"/>
      <c r="AO633" s="89"/>
      <c r="AP633" s="57"/>
      <c r="AQ633" s="57"/>
      <c r="AR633" s="57"/>
    </row>
    <row r="634" spans="3:44" s="6" customFormat="1"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U634" s="67"/>
      <c r="V634" s="67"/>
      <c r="AD634" s="57"/>
      <c r="AE634" s="57"/>
      <c r="AF634" s="57"/>
      <c r="AG634" s="57"/>
      <c r="AH634" s="57"/>
      <c r="AI634" s="57"/>
      <c r="AJ634" s="57"/>
      <c r="AK634" s="89"/>
      <c r="AL634" s="91"/>
      <c r="AM634" s="89"/>
      <c r="AN634" s="89"/>
      <c r="AO634" s="89"/>
      <c r="AP634" s="57"/>
      <c r="AQ634" s="57"/>
      <c r="AR634" s="57"/>
    </row>
    <row r="635" spans="3:44" s="6" customFormat="1"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U635" s="67"/>
      <c r="V635" s="67"/>
      <c r="AD635" s="57"/>
      <c r="AE635" s="57"/>
      <c r="AF635" s="57"/>
      <c r="AG635" s="57"/>
      <c r="AH635" s="57"/>
      <c r="AI635" s="57"/>
      <c r="AJ635" s="57"/>
      <c r="AK635" s="89"/>
      <c r="AL635" s="91"/>
      <c r="AM635" s="89"/>
      <c r="AN635" s="89"/>
      <c r="AO635" s="89"/>
      <c r="AP635" s="57"/>
      <c r="AQ635" s="57"/>
      <c r="AR635" s="57"/>
    </row>
    <row r="636" spans="3:44" s="6" customFormat="1"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U636" s="67"/>
      <c r="V636" s="67"/>
      <c r="AD636" s="57"/>
      <c r="AE636" s="57"/>
      <c r="AF636" s="57"/>
      <c r="AG636" s="57"/>
      <c r="AH636" s="57"/>
      <c r="AI636" s="57"/>
      <c r="AJ636" s="57"/>
      <c r="AK636" s="89"/>
      <c r="AL636" s="91"/>
      <c r="AM636" s="89"/>
      <c r="AN636" s="89"/>
      <c r="AO636" s="89"/>
      <c r="AP636" s="57"/>
      <c r="AQ636" s="57"/>
      <c r="AR636" s="57"/>
    </row>
    <row r="637" spans="3:44" s="6" customFormat="1"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U637" s="67"/>
      <c r="V637" s="67"/>
      <c r="AD637" s="57"/>
      <c r="AE637" s="57"/>
      <c r="AF637" s="57"/>
      <c r="AG637" s="57"/>
      <c r="AH637" s="57"/>
      <c r="AI637" s="57"/>
      <c r="AJ637" s="57"/>
      <c r="AK637" s="89"/>
      <c r="AL637" s="91"/>
      <c r="AM637" s="89"/>
      <c r="AN637" s="89"/>
      <c r="AO637" s="89"/>
      <c r="AP637" s="57"/>
      <c r="AQ637" s="57"/>
      <c r="AR637" s="57"/>
    </row>
    <row r="638" spans="3:44" s="6" customFormat="1"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U638" s="67"/>
      <c r="V638" s="67"/>
      <c r="AD638" s="57"/>
      <c r="AE638" s="57"/>
      <c r="AF638" s="57"/>
      <c r="AG638" s="57"/>
      <c r="AH638" s="57"/>
      <c r="AI638" s="57"/>
      <c r="AJ638" s="57"/>
      <c r="AK638" s="89"/>
      <c r="AL638" s="91"/>
      <c r="AM638" s="89"/>
      <c r="AN638" s="89"/>
      <c r="AO638" s="89"/>
      <c r="AP638" s="57"/>
      <c r="AQ638" s="57"/>
      <c r="AR638" s="57"/>
    </row>
    <row r="639" spans="3:44" s="6" customFormat="1"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U639" s="67"/>
      <c r="V639" s="67"/>
      <c r="AD639" s="57"/>
      <c r="AE639" s="57"/>
      <c r="AF639" s="57"/>
      <c r="AG639" s="57"/>
      <c r="AH639" s="57"/>
      <c r="AI639" s="57"/>
      <c r="AJ639" s="57"/>
      <c r="AK639" s="89"/>
      <c r="AL639" s="91"/>
      <c r="AM639" s="89"/>
      <c r="AN639" s="89"/>
      <c r="AO639" s="89"/>
      <c r="AP639" s="57"/>
      <c r="AQ639" s="57"/>
      <c r="AR639" s="57"/>
    </row>
    <row r="640" spans="3:44" s="6" customFormat="1"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U640" s="67"/>
      <c r="V640" s="67"/>
      <c r="AD640" s="57"/>
      <c r="AE640" s="57"/>
      <c r="AF640" s="57"/>
      <c r="AG640" s="57"/>
      <c r="AH640" s="57"/>
      <c r="AI640" s="57"/>
      <c r="AJ640" s="57"/>
      <c r="AK640" s="89"/>
      <c r="AL640" s="91"/>
      <c r="AM640" s="89"/>
      <c r="AN640" s="89"/>
      <c r="AO640" s="89"/>
      <c r="AP640" s="57"/>
      <c r="AQ640" s="57"/>
      <c r="AR640" s="57"/>
    </row>
    <row r="641" spans="3:44" s="6" customFormat="1"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U641" s="67"/>
      <c r="V641" s="67"/>
      <c r="AD641" s="57"/>
      <c r="AE641" s="57"/>
      <c r="AF641" s="57"/>
      <c r="AG641" s="57"/>
      <c r="AH641" s="57"/>
      <c r="AI641" s="57"/>
      <c r="AJ641" s="57"/>
      <c r="AK641" s="89"/>
      <c r="AL641" s="91"/>
      <c r="AM641" s="89"/>
      <c r="AN641" s="89"/>
      <c r="AO641" s="89"/>
      <c r="AP641" s="57"/>
      <c r="AQ641" s="57"/>
      <c r="AR641" s="57"/>
    </row>
    <row r="642" spans="3:44" s="6" customFormat="1"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U642" s="67"/>
      <c r="V642" s="67"/>
      <c r="AD642" s="57"/>
      <c r="AE642" s="57"/>
      <c r="AF642" s="57"/>
      <c r="AG642" s="57"/>
      <c r="AH642" s="57"/>
      <c r="AI642" s="57"/>
      <c r="AJ642" s="57"/>
      <c r="AK642" s="89"/>
      <c r="AL642" s="91"/>
      <c r="AM642" s="89"/>
      <c r="AN642" s="89"/>
      <c r="AO642" s="89"/>
      <c r="AP642" s="57"/>
      <c r="AQ642" s="57"/>
      <c r="AR642" s="57"/>
    </row>
    <row r="643" spans="3:44" s="6" customFormat="1"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U643" s="67"/>
      <c r="V643" s="67"/>
      <c r="AD643" s="57"/>
      <c r="AE643" s="57"/>
      <c r="AF643" s="57"/>
      <c r="AG643" s="57"/>
      <c r="AH643" s="57"/>
      <c r="AI643" s="57"/>
      <c r="AJ643" s="57"/>
      <c r="AK643" s="89"/>
      <c r="AL643" s="91"/>
      <c r="AM643" s="89"/>
      <c r="AN643" s="89"/>
      <c r="AO643" s="89"/>
      <c r="AP643" s="57"/>
      <c r="AQ643" s="57"/>
      <c r="AR643" s="57"/>
    </row>
    <row r="644" spans="3:44" s="6" customFormat="1"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U644" s="67"/>
      <c r="V644" s="67"/>
      <c r="AD644" s="57"/>
      <c r="AE644" s="57"/>
      <c r="AF644" s="57"/>
      <c r="AG644" s="57"/>
      <c r="AH644" s="57"/>
      <c r="AI644" s="57"/>
      <c r="AJ644" s="57"/>
      <c r="AK644" s="89"/>
      <c r="AL644" s="91"/>
      <c r="AM644" s="89"/>
      <c r="AN644" s="89"/>
      <c r="AO644" s="89"/>
      <c r="AP644" s="57"/>
      <c r="AQ644" s="57"/>
      <c r="AR644" s="57"/>
    </row>
    <row r="645" spans="3:44" s="6" customFormat="1"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U645" s="67"/>
      <c r="V645" s="67"/>
      <c r="AD645" s="57"/>
      <c r="AE645" s="57"/>
      <c r="AF645" s="57"/>
      <c r="AG645" s="57"/>
      <c r="AH645" s="57"/>
      <c r="AI645" s="57"/>
      <c r="AJ645" s="57"/>
      <c r="AK645" s="89"/>
      <c r="AL645" s="91"/>
      <c r="AM645" s="89"/>
      <c r="AN645" s="89"/>
      <c r="AO645" s="89"/>
      <c r="AP645" s="57"/>
      <c r="AQ645" s="57"/>
      <c r="AR645" s="57"/>
    </row>
    <row r="646" spans="3:44" s="6" customFormat="1"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U646" s="67"/>
      <c r="V646" s="67"/>
      <c r="AD646" s="57"/>
      <c r="AE646" s="57"/>
      <c r="AF646" s="57"/>
      <c r="AG646" s="57"/>
      <c r="AH646" s="57"/>
      <c r="AI646" s="57"/>
      <c r="AJ646" s="57"/>
      <c r="AK646" s="89"/>
      <c r="AL646" s="91"/>
      <c r="AM646" s="89"/>
      <c r="AN646" s="89"/>
      <c r="AO646" s="89"/>
      <c r="AP646" s="57"/>
      <c r="AQ646" s="57"/>
      <c r="AR646" s="57"/>
    </row>
    <row r="647" spans="3:44" s="6" customFormat="1"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U647" s="67"/>
      <c r="V647" s="67"/>
      <c r="AD647" s="57"/>
      <c r="AE647" s="57"/>
      <c r="AF647" s="57"/>
      <c r="AG647" s="57"/>
      <c r="AH647" s="57"/>
      <c r="AI647" s="57"/>
      <c r="AJ647" s="57"/>
      <c r="AK647" s="89"/>
      <c r="AL647" s="91"/>
      <c r="AM647" s="89"/>
      <c r="AN647" s="89"/>
      <c r="AO647" s="89"/>
      <c r="AP647" s="57"/>
      <c r="AQ647" s="57"/>
      <c r="AR647" s="57"/>
    </row>
    <row r="648" spans="3:44" s="6" customFormat="1"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U648" s="67"/>
      <c r="V648" s="67"/>
      <c r="AD648" s="57"/>
      <c r="AE648" s="57"/>
      <c r="AF648" s="57"/>
      <c r="AG648" s="57"/>
      <c r="AH648" s="57"/>
      <c r="AI648" s="57"/>
      <c r="AJ648" s="57"/>
      <c r="AK648" s="89"/>
      <c r="AL648" s="91"/>
      <c r="AM648" s="89"/>
      <c r="AN648" s="89"/>
      <c r="AO648" s="89"/>
      <c r="AP648" s="57"/>
      <c r="AQ648" s="57"/>
      <c r="AR648" s="57"/>
    </row>
    <row r="649" spans="3:44" s="6" customFormat="1"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U649" s="67"/>
      <c r="V649" s="67"/>
      <c r="AD649" s="57"/>
      <c r="AE649" s="57"/>
      <c r="AF649" s="57"/>
      <c r="AG649" s="57"/>
      <c r="AH649" s="57"/>
      <c r="AI649" s="57"/>
      <c r="AJ649" s="57"/>
      <c r="AK649" s="89"/>
      <c r="AL649" s="91"/>
      <c r="AM649" s="89"/>
      <c r="AN649" s="89"/>
      <c r="AO649" s="89"/>
      <c r="AP649" s="57"/>
      <c r="AQ649" s="57"/>
      <c r="AR649" s="57"/>
    </row>
    <row r="650" spans="3:44" s="6" customFormat="1"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U650" s="67"/>
      <c r="V650" s="67"/>
      <c r="AD650" s="57"/>
      <c r="AE650" s="57"/>
      <c r="AF650" s="57"/>
      <c r="AG650" s="57"/>
      <c r="AH650" s="57"/>
      <c r="AI650" s="57"/>
      <c r="AJ650" s="57"/>
      <c r="AK650" s="89"/>
      <c r="AL650" s="91"/>
      <c r="AM650" s="89"/>
      <c r="AN650" s="89"/>
      <c r="AO650" s="89"/>
      <c r="AP650" s="57"/>
      <c r="AQ650" s="57"/>
      <c r="AR650" s="57"/>
    </row>
    <row r="651" spans="3:44" s="6" customFormat="1"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U651" s="67"/>
      <c r="V651" s="67"/>
      <c r="AD651" s="57"/>
      <c r="AE651" s="57"/>
      <c r="AF651" s="57"/>
      <c r="AG651" s="57"/>
      <c r="AH651" s="57"/>
      <c r="AI651" s="57"/>
      <c r="AJ651" s="57"/>
      <c r="AK651" s="89"/>
      <c r="AL651" s="91"/>
      <c r="AM651" s="89"/>
      <c r="AN651" s="89"/>
      <c r="AO651" s="89"/>
      <c r="AP651" s="57"/>
      <c r="AQ651" s="57"/>
      <c r="AR651" s="57"/>
    </row>
    <row r="652" spans="3:44" s="6" customFormat="1"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U652" s="67"/>
      <c r="V652" s="67"/>
      <c r="AD652" s="57"/>
      <c r="AE652" s="57"/>
      <c r="AF652" s="57"/>
      <c r="AG652" s="57"/>
      <c r="AH652" s="57"/>
      <c r="AI652" s="57"/>
      <c r="AJ652" s="57"/>
      <c r="AK652" s="89"/>
      <c r="AL652" s="91"/>
      <c r="AM652" s="89"/>
      <c r="AN652" s="89"/>
      <c r="AO652" s="89"/>
      <c r="AP652" s="57"/>
      <c r="AQ652" s="57"/>
      <c r="AR652" s="57"/>
    </row>
    <row r="653" spans="3:44" s="6" customFormat="1"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U653" s="67"/>
      <c r="V653" s="67"/>
      <c r="AD653" s="57"/>
      <c r="AE653" s="57"/>
      <c r="AF653" s="57"/>
      <c r="AG653" s="57"/>
      <c r="AH653" s="57"/>
      <c r="AI653" s="57"/>
      <c r="AJ653" s="57"/>
      <c r="AK653" s="89"/>
      <c r="AL653" s="91"/>
      <c r="AM653" s="89"/>
      <c r="AN653" s="89"/>
      <c r="AO653" s="89"/>
      <c r="AP653" s="57"/>
      <c r="AQ653" s="57"/>
      <c r="AR653" s="57"/>
    </row>
    <row r="654" spans="3:44" s="6" customFormat="1"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U654" s="67"/>
      <c r="V654" s="67"/>
      <c r="AD654" s="57"/>
      <c r="AE654" s="57"/>
      <c r="AF654" s="57"/>
      <c r="AG654" s="57"/>
      <c r="AH654" s="57"/>
      <c r="AI654" s="57"/>
      <c r="AJ654" s="57"/>
      <c r="AK654" s="89"/>
      <c r="AL654" s="91"/>
      <c r="AM654" s="89"/>
      <c r="AN654" s="89"/>
      <c r="AO654" s="89"/>
      <c r="AP654" s="57"/>
      <c r="AQ654" s="57"/>
      <c r="AR654" s="57"/>
    </row>
    <row r="655" spans="3:44" s="6" customFormat="1"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U655" s="67"/>
      <c r="V655" s="67"/>
      <c r="AD655" s="57"/>
      <c r="AE655" s="57"/>
      <c r="AF655" s="57"/>
      <c r="AG655" s="57"/>
      <c r="AH655" s="57"/>
      <c r="AI655" s="57"/>
      <c r="AJ655" s="57"/>
      <c r="AK655" s="89"/>
      <c r="AL655" s="91"/>
      <c r="AM655" s="89"/>
      <c r="AN655" s="89"/>
      <c r="AO655" s="89"/>
      <c r="AP655" s="57"/>
      <c r="AQ655" s="57"/>
      <c r="AR655" s="57"/>
    </row>
    <row r="656" spans="3:44" s="6" customFormat="1"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U656" s="67"/>
      <c r="V656" s="67"/>
      <c r="AD656" s="57"/>
      <c r="AE656" s="57"/>
      <c r="AF656" s="57"/>
      <c r="AG656" s="57"/>
      <c r="AH656" s="57"/>
      <c r="AI656" s="57"/>
      <c r="AJ656" s="57"/>
      <c r="AK656" s="89"/>
      <c r="AL656" s="91"/>
      <c r="AM656" s="89"/>
      <c r="AN656" s="89"/>
      <c r="AO656" s="89"/>
      <c r="AP656" s="57"/>
      <c r="AQ656" s="57"/>
      <c r="AR656" s="57"/>
    </row>
    <row r="657" spans="3:44" s="6" customFormat="1"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U657" s="67"/>
      <c r="V657" s="67"/>
      <c r="AD657" s="57"/>
      <c r="AE657" s="57"/>
      <c r="AF657" s="57"/>
      <c r="AG657" s="57"/>
      <c r="AH657" s="57"/>
      <c r="AI657" s="57"/>
      <c r="AJ657" s="57"/>
      <c r="AK657" s="89"/>
      <c r="AL657" s="91"/>
      <c r="AM657" s="89"/>
      <c r="AN657" s="89"/>
      <c r="AO657" s="89"/>
      <c r="AP657" s="57"/>
      <c r="AQ657" s="57"/>
      <c r="AR657" s="57"/>
    </row>
    <row r="658" spans="3:44" s="6" customFormat="1"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U658" s="67"/>
      <c r="V658" s="67"/>
      <c r="AD658" s="57"/>
      <c r="AE658" s="57"/>
      <c r="AF658" s="57"/>
      <c r="AG658" s="57"/>
      <c r="AH658" s="57"/>
      <c r="AI658" s="57"/>
      <c r="AJ658" s="57"/>
      <c r="AK658" s="89"/>
      <c r="AL658" s="91"/>
      <c r="AM658" s="89"/>
      <c r="AN658" s="89"/>
      <c r="AO658" s="89"/>
      <c r="AP658" s="57"/>
      <c r="AQ658" s="57"/>
      <c r="AR658" s="57"/>
    </row>
    <row r="659" spans="3:44" s="6" customFormat="1"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U659" s="67"/>
      <c r="V659" s="67"/>
      <c r="AD659" s="57"/>
      <c r="AE659" s="57"/>
      <c r="AF659" s="57"/>
      <c r="AG659" s="57"/>
      <c r="AH659" s="57"/>
      <c r="AI659" s="57"/>
      <c r="AJ659" s="57"/>
      <c r="AK659" s="89"/>
      <c r="AL659" s="91"/>
      <c r="AM659" s="89"/>
      <c r="AN659" s="89"/>
      <c r="AO659" s="89"/>
      <c r="AP659" s="57"/>
      <c r="AQ659" s="57"/>
      <c r="AR659" s="57"/>
    </row>
    <row r="660" spans="3:44" s="6" customFormat="1"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U660" s="67"/>
      <c r="V660" s="67"/>
      <c r="AD660" s="57"/>
      <c r="AE660" s="57"/>
      <c r="AF660" s="57"/>
      <c r="AG660" s="57"/>
      <c r="AH660" s="57"/>
      <c r="AI660" s="57"/>
      <c r="AJ660" s="57"/>
      <c r="AK660" s="89"/>
      <c r="AL660" s="91"/>
      <c r="AM660" s="89"/>
      <c r="AN660" s="89"/>
      <c r="AO660" s="89"/>
      <c r="AP660" s="57"/>
      <c r="AQ660" s="57"/>
      <c r="AR660" s="57"/>
    </row>
    <row r="661" spans="3:44" s="6" customFormat="1"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U661" s="67"/>
      <c r="V661" s="67"/>
      <c r="AD661" s="57"/>
      <c r="AE661" s="57"/>
      <c r="AF661" s="57"/>
      <c r="AG661" s="57"/>
      <c r="AH661" s="57"/>
      <c r="AI661" s="57"/>
      <c r="AJ661" s="57"/>
      <c r="AK661" s="89"/>
      <c r="AL661" s="91"/>
      <c r="AM661" s="89"/>
      <c r="AN661" s="89"/>
      <c r="AO661" s="89"/>
      <c r="AP661" s="57"/>
      <c r="AQ661" s="57"/>
      <c r="AR661" s="57"/>
    </row>
    <row r="662" spans="3:44" s="6" customFormat="1"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U662" s="67"/>
      <c r="V662" s="67"/>
      <c r="AD662" s="57"/>
      <c r="AE662" s="57"/>
      <c r="AF662" s="57"/>
      <c r="AG662" s="57"/>
      <c r="AH662" s="57"/>
      <c r="AI662" s="57"/>
      <c r="AJ662" s="57"/>
      <c r="AK662" s="89"/>
      <c r="AL662" s="91"/>
      <c r="AM662" s="89"/>
      <c r="AN662" s="89"/>
      <c r="AO662" s="89"/>
      <c r="AP662" s="57"/>
      <c r="AQ662" s="57"/>
      <c r="AR662" s="57"/>
    </row>
    <row r="663" spans="3:44" s="6" customFormat="1"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U663" s="67"/>
      <c r="V663" s="67"/>
      <c r="AD663" s="57"/>
      <c r="AE663" s="57"/>
      <c r="AF663" s="57"/>
      <c r="AG663" s="57"/>
      <c r="AH663" s="57"/>
      <c r="AI663" s="57"/>
      <c r="AJ663" s="57"/>
      <c r="AK663" s="89"/>
      <c r="AL663" s="91"/>
      <c r="AM663" s="89"/>
      <c r="AN663" s="89"/>
      <c r="AO663" s="89"/>
      <c r="AP663" s="57"/>
      <c r="AQ663" s="57"/>
      <c r="AR663" s="57"/>
    </row>
    <row r="664" spans="3:44" s="6" customFormat="1"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U664" s="67"/>
      <c r="V664" s="67"/>
      <c r="AD664" s="57"/>
      <c r="AE664" s="57"/>
      <c r="AF664" s="57"/>
      <c r="AG664" s="57"/>
      <c r="AH664" s="57"/>
      <c r="AI664" s="57"/>
      <c r="AJ664" s="57"/>
      <c r="AK664" s="89"/>
      <c r="AL664" s="91"/>
      <c r="AM664" s="89"/>
      <c r="AN664" s="89"/>
      <c r="AO664" s="89"/>
      <c r="AP664" s="57"/>
      <c r="AQ664" s="57"/>
      <c r="AR664" s="57"/>
    </row>
    <row r="665" spans="3:44" s="6" customFormat="1"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U665" s="67"/>
      <c r="V665" s="67"/>
      <c r="AD665" s="57"/>
      <c r="AE665" s="57"/>
      <c r="AF665" s="57"/>
      <c r="AG665" s="57"/>
      <c r="AH665" s="57"/>
      <c r="AI665" s="57"/>
      <c r="AJ665" s="57"/>
      <c r="AK665" s="89"/>
      <c r="AL665" s="91"/>
      <c r="AM665" s="89"/>
      <c r="AN665" s="89"/>
      <c r="AO665" s="89"/>
      <c r="AP665" s="57"/>
      <c r="AQ665" s="57"/>
      <c r="AR665" s="57"/>
    </row>
    <row r="666" spans="3:44" s="6" customFormat="1"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U666" s="67"/>
      <c r="V666" s="67"/>
      <c r="AD666" s="57"/>
      <c r="AE666" s="57"/>
      <c r="AF666" s="57"/>
      <c r="AG666" s="57"/>
      <c r="AH666" s="57"/>
      <c r="AI666" s="57"/>
      <c r="AJ666" s="57"/>
      <c r="AK666" s="89"/>
      <c r="AL666" s="91"/>
      <c r="AM666" s="89"/>
      <c r="AN666" s="89"/>
      <c r="AO666" s="89"/>
      <c r="AP666" s="57"/>
      <c r="AQ666" s="57"/>
      <c r="AR666" s="57"/>
    </row>
    <row r="667" spans="3:44" s="6" customFormat="1"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U667" s="67"/>
      <c r="V667" s="67"/>
      <c r="AD667" s="57"/>
      <c r="AE667" s="57"/>
      <c r="AF667" s="57"/>
      <c r="AG667" s="57"/>
      <c r="AH667" s="57"/>
      <c r="AI667" s="57"/>
      <c r="AJ667" s="57"/>
      <c r="AK667" s="89"/>
      <c r="AL667" s="91"/>
      <c r="AM667" s="89"/>
      <c r="AN667" s="89"/>
      <c r="AO667" s="89"/>
      <c r="AP667" s="57"/>
      <c r="AQ667" s="57"/>
      <c r="AR667" s="57"/>
    </row>
    <row r="668" spans="3:44" s="6" customFormat="1"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U668" s="67"/>
      <c r="V668" s="67"/>
      <c r="AD668" s="57"/>
      <c r="AE668" s="57"/>
      <c r="AF668" s="57"/>
      <c r="AG668" s="57"/>
      <c r="AH668" s="57"/>
      <c r="AI668" s="57"/>
      <c r="AJ668" s="57"/>
      <c r="AK668" s="89"/>
      <c r="AL668" s="91"/>
      <c r="AM668" s="89"/>
      <c r="AN668" s="89"/>
      <c r="AO668" s="89"/>
      <c r="AP668" s="57"/>
      <c r="AQ668" s="57"/>
      <c r="AR668" s="57"/>
    </row>
    <row r="669" spans="3:44" s="6" customFormat="1"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U669" s="67"/>
      <c r="V669" s="67"/>
      <c r="AD669" s="57"/>
      <c r="AE669" s="57"/>
      <c r="AF669" s="57"/>
      <c r="AG669" s="57"/>
      <c r="AH669" s="57"/>
      <c r="AI669" s="57"/>
      <c r="AJ669" s="57"/>
      <c r="AK669" s="89"/>
      <c r="AL669" s="91"/>
      <c r="AM669" s="89"/>
      <c r="AN669" s="89"/>
      <c r="AO669" s="89"/>
      <c r="AP669" s="57"/>
      <c r="AQ669" s="57"/>
      <c r="AR669" s="57"/>
    </row>
    <row r="670" spans="3:44" s="6" customFormat="1"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U670" s="67"/>
      <c r="V670" s="67"/>
      <c r="AD670" s="57"/>
      <c r="AE670" s="57"/>
      <c r="AF670" s="57"/>
      <c r="AG670" s="57"/>
      <c r="AH670" s="57"/>
      <c r="AI670" s="57"/>
      <c r="AJ670" s="57"/>
      <c r="AK670" s="89"/>
      <c r="AL670" s="91"/>
      <c r="AM670" s="89"/>
      <c r="AN670" s="89"/>
      <c r="AO670" s="89"/>
      <c r="AP670" s="57"/>
      <c r="AQ670" s="57"/>
      <c r="AR670" s="57"/>
    </row>
    <row r="671" spans="3:44" s="6" customFormat="1"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U671" s="67"/>
      <c r="V671" s="67"/>
      <c r="AD671" s="57"/>
      <c r="AE671" s="57"/>
      <c r="AF671" s="57"/>
      <c r="AG671" s="57"/>
      <c r="AH671" s="57"/>
      <c r="AI671" s="57"/>
      <c r="AJ671" s="57"/>
      <c r="AK671" s="89"/>
      <c r="AL671" s="91"/>
      <c r="AM671" s="89"/>
      <c r="AN671" s="89"/>
      <c r="AO671" s="89"/>
      <c r="AP671" s="57"/>
      <c r="AQ671" s="57"/>
      <c r="AR671" s="57"/>
    </row>
    <row r="672" spans="3:44" s="6" customFormat="1"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U672" s="67"/>
      <c r="V672" s="67"/>
      <c r="AD672" s="57"/>
      <c r="AE672" s="57"/>
      <c r="AF672" s="57"/>
      <c r="AG672" s="57"/>
      <c r="AH672" s="57"/>
      <c r="AI672" s="57"/>
      <c r="AJ672" s="57"/>
      <c r="AK672" s="89"/>
      <c r="AL672" s="91"/>
      <c r="AM672" s="89"/>
      <c r="AN672" s="89"/>
      <c r="AO672" s="89"/>
      <c r="AP672" s="57"/>
      <c r="AQ672" s="57"/>
      <c r="AR672" s="57"/>
    </row>
    <row r="673" spans="1:44" s="6" customFormat="1"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U673" s="67"/>
      <c r="V673" s="67"/>
      <c r="AD673" s="57"/>
      <c r="AE673" s="57"/>
      <c r="AF673" s="57"/>
      <c r="AG673" s="57"/>
      <c r="AH673" s="57"/>
      <c r="AI673" s="57"/>
      <c r="AJ673" s="57"/>
      <c r="AK673" s="89"/>
      <c r="AL673" s="91"/>
      <c r="AM673" s="89"/>
      <c r="AN673" s="89"/>
      <c r="AO673" s="89"/>
      <c r="AP673" s="57"/>
      <c r="AQ673" s="57"/>
      <c r="AR673" s="57"/>
    </row>
    <row r="674" spans="1:44" s="6" customFormat="1"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U674" s="67"/>
      <c r="V674" s="67"/>
      <c r="AD674" s="57"/>
      <c r="AE674" s="57"/>
      <c r="AF674" s="57"/>
      <c r="AG674" s="57"/>
      <c r="AH674" s="57"/>
      <c r="AI674" s="57"/>
      <c r="AJ674" s="57"/>
      <c r="AK674" s="89"/>
      <c r="AL674" s="91"/>
      <c r="AM674" s="89"/>
      <c r="AN674" s="89"/>
      <c r="AO674" s="89"/>
      <c r="AP674" s="57"/>
      <c r="AQ674" s="57"/>
      <c r="AR674" s="57"/>
    </row>
    <row r="675" spans="1:44" s="6" customFormat="1"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U675" s="67"/>
      <c r="V675" s="67"/>
      <c r="AD675" s="57"/>
      <c r="AE675" s="57"/>
      <c r="AF675" s="57"/>
      <c r="AG675" s="57"/>
      <c r="AH675" s="57"/>
      <c r="AI675" s="57"/>
      <c r="AJ675" s="57"/>
      <c r="AK675" s="89"/>
      <c r="AL675" s="91"/>
      <c r="AM675" s="89"/>
      <c r="AN675" s="89"/>
      <c r="AO675" s="89"/>
      <c r="AP675" s="57"/>
      <c r="AQ675" s="57"/>
      <c r="AR675" s="57"/>
    </row>
    <row r="676" spans="1:44" s="6" customFormat="1"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U676" s="67"/>
      <c r="V676" s="67"/>
      <c r="AD676" s="57"/>
      <c r="AE676" s="57"/>
      <c r="AF676" s="57"/>
      <c r="AG676" s="57"/>
      <c r="AH676" s="57"/>
      <c r="AI676" s="57"/>
      <c r="AJ676" s="57"/>
      <c r="AK676" s="89"/>
      <c r="AL676" s="91"/>
      <c r="AM676" s="89"/>
      <c r="AN676" s="89"/>
      <c r="AO676" s="89"/>
      <c r="AP676" s="57"/>
      <c r="AQ676" s="57"/>
      <c r="AR676" s="57"/>
    </row>
    <row r="677" spans="1:44" s="6" customFormat="1"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U677" s="67"/>
      <c r="V677" s="67"/>
      <c r="AD677" s="57"/>
      <c r="AE677" s="57"/>
      <c r="AF677" s="57"/>
      <c r="AG677" s="57"/>
      <c r="AH677" s="57"/>
      <c r="AI677" s="57"/>
      <c r="AJ677" s="57"/>
      <c r="AK677" s="89"/>
      <c r="AL677" s="91"/>
      <c r="AM677" s="89"/>
      <c r="AN677" s="89"/>
      <c r="AO677" s="89"/>
      <c r="AP677" s="57"/>
      <c r="AQ677" s="57"/>
      <c r="AR677" s="57"/>
    </row>
    <row r="678" spans="1:44" s="6" customFormat="1"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U678" s="67"/>
      <c r="V678" s="67"/>
      <c r="AD678" s="57"/>
      <c r="AE678" s="57"/>
      <c r="AF678" s="57"/>
      <c r="AG678" s="57"/>
      <c r="AH678" s="57"/>
      <c r="AI678" s="57"/>
      <c r="AJ678" s="57"/>
      <c r="AK678" s="89"/>
      <c r="AL678" s="91"/>
      <c r="AM678" s="89"/>
      <c r="AN678" s="89"/>
      <c r="AO678" s="89"/>
      <c r="AP678" s="57"/>
      <c r="AQ678" s="57"/>
      <c r="AR678" s="57"/>
    </row>
    <row r="679" spans="1:44" s="6" customFormat="1"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U679" s="67"/>
      <c r="V679" s="67"/>
      <c r="AD679" s="57"/>
      <c r="AE679" s="57"/>
      <c r="AF679" s="57"/>
      <c r="AG679" s="57"/>
      <c r="AH679" s="57"/>
      <c r="AI679" s="57"/>
      <c r="AJ679" s="57"/>
      <c r="AK679" s="89"/>
      <c r="AL679" s="91"/>
      <c r="AM679" s="89"/>
      <c r="AN679" s="89"/>
      <c r="AO679" s="89"/>
      <c r="AP679" s="57"/>
      <c r="AQ679" s="57"/>
      <c r="AR679" s="57"/>
    </row>
    <row r="680" spans="1:44" s="6" customFormat="1"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U680" s="67"/>
      <c r="V680" s="67"/>
      <c r="AD680" s="57"/>
      <c r="AE680" s="57"/>
      <c r="AF680" s="57"/>
      <c r="AG680" s="57"/>
      <c r="AH680" s="57"/>
      <c r="AI680" s="57"/>
      <c r="AJ680" s="57"/>
      <c r="AK680" s="89"/>
      <c r="AL680" s="91"/>
      <c r="AM680" s="89"/>
      <c r="AN680" s="89"/>
      <c r="AO680" s="89"/>
      <c r="AP680" s="57"/>
      <c r="AQ680" s="57"/>
      <c r="AR680" s="57"/>
    </row>
    <row r="681" spans="1:44" s="6" customFormat="1"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U681" s="67"/>
      <c r="V681" s="67"/>
      <c r="AD681" s="57"/>
      <c r="AE681" s="57"/>
      <c r="AF681" s="57"/>
      <c r="AG681" s="57"/>
      <c r="AH681" s="57"/>
      <c r="AI681" s="57"/>
      <c r="AJ681" s="57"/>
      <c r="AK681" s="89"/>
      <c r="AL681" s="91"/>
      <c r="AM681" s="89"/>
      <c r="AN681" s="89"/>
      <c r="AO681" s="89"/>
      <c r="AP681" s="57"/>
      <c r="AQ681" s="57"/>
      <c r="AR681" s="57"/>
    </row>
    <row r="682" spans="1:44" s="6" customFormat="1"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U682" s="67"/>
      <c r="V682" s="67"/>
      <c r="AD682" s="57"/>
      <c r="AE682" s="57"/>
      <c r="AF682" s="57"/>
      <c r="AG682" s="57"/>
      <c r="AH682" s="57"/>
      <c r="AI682" s="57"/>
      <c r="AJ682" s="57"/>
      <c r="AK682" s="89"/>
      <c r="AL682" s="91"/>
      <c r="AM682" s="89"/>
      <c r="AN682" s="89"/>
      <c r="AO682" s="89"/>
      <c r="AP682" s="57"/>
      <c r="AQ682" s="57"/>
      <c r="AR682" s="57"/>
    </row>
    <row r="683" spans="1:44" s="6" customFormat="1"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U683" s="67"/>
      <c r="V683" s="67"/>
      <c r="AD683" s="57"/>
      <c r="AE683" s="57"/>
      <c r="AF683" s="57"/>
      <c r="AG683" s="57"/>
      <c r="AH683" s="57"/>
      <c r="AI683" s="57"/>
      <c r="AJ683" s="57"/>
      <c r="AK683" s="89"/>
      <c r="AL683" s="91"/>
      <c r="AM683" s="89"/>
      <c r="AN683" s="89"/>
      <c r="AO683" s="89"/>
      <c r="AP683" s="57"/>
      <c r="AQ683" s="57"/>
      <c r="AR683" s="57"/>
    </row>
    <row r="684" spans="1:44" s="6" customFormat="1"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U684" s="67"/>
      <c r="V684" s="67"/>
      <c r="AD684" s="57"/>
      <c r="AE684" s="57"/>
      <c r="AF684" s="57"/>
      <c r="AG684" s="57"/>
      <c r="AH684" s="57"/>
      <c r="AI684" s="57"/>
      <c r="AJ684" s="57"/>
      <c r="AK684" s="89"/>
      <c r="AL684" s="91"/>
      <c r="AM684" s="89"/>
      <c r="AN684" s="89"/>
      <c r="AO684" s="89"/>
      <c r="AP684" s="57"/>
      <c r="AQ684" s="57"/>
      <c r="AR684" s="57"/>
    </row>
    <row r="685" spans="1:44" s="6" customFormat="1"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U685" s="67"/>
      <c r="V685" s="67"/>
      <c r="AD685" s="57"/>
      <c r="AE685" s="57"/>
      <c r="AF685" s="57"/>
      <c r="AG685" s="57"/>
      <c r="AH685" s="57"/>
      <c r="AI685" s="57"/>
      <c r="AJ685" s="57"/>
      <c r="AK685" s="89"/>
      <c r="AL685" s="91"/>
      <c r="AM685" s="89"/>
      <c r="AN685" s="89"/>
      <c r="AO685" s="89"/>
      <c r="AP685" s="57"/>
      <c r="AQ685" s="57"/>
      <c r="AR685" s="57"/>
    </row>
    <row r="686" spans="1:44">
      <c r="A686" s="3"/>
      <c r="M686" s="58"/>
      <c r="O686" s="3"/>
      <c r="P686" s="3"/>
      <c r="Q686" s="3"/>
      <c r="R686" s="3"/>
      <c r="S686" s="3"/>
      <c r="T686" s="3"/>
      <c r="U686" s="77"/>
      <c r="V686" s="77"/>
      <c r="W686" s="3"/>
      <c r="X686" s="3"/>
      <c r="Y686" s="3"/>
      <c r="Z686" s="3"/>
      <c r="AA686" s="3"/>
      <c r="AB686" s="3"/>
      <c r="AC686" s="3"/>
      <c r="AD686" s="58"/>
    </row>
    <row r="687" spans="1:44">
      <c r="A687" s="3"/>
      <c r="M687" s="58"/>
      <c r="O687" s="3"/>
      <c r="P687" s="3"/>
      <c r="Q687" s="3"/>
      <c r="R687" s="3"/>
      <c r="S687" s="3"/>
      <c r="T687" s="3"/>
      <c r="U687" s="77"/>
      <c r="V687" s="77"/>
      <c r="W687" s="3"/>
      <c r="X687" s="3"/>
      <c r="Y687" s="3"/>
      <c r="Z687" s="3"/>
      <c r="AA687" s="3"/>
      <c r="AB687" s="3"/>
      <c r="AC687" s="3"/>
      <c r="AD687" s="58"/>
    </row>
    <row r="688" spans="1:44">
      <c r="A688" s="3"/>
      <c r="M688" s="58"/>
      <c r="O688" s="3"/>
      <c r="P688" s="3"/>
      <c r="Q688" s="3"/>
      <c r="R688" s="3"/>
      <c r="S688" s="3"/>
      <c r="T688" s="3"/>
      <c r="U688" s="77"/>
      <c r="V688" s="77"/>
      <c r="W688" s="3"/>
      <c r="X688" s="3"/>
      <c r="Y688" s="3"/>
      <c r="Z688" s="3"/>
      <c r="AA688" s="3"/>
      <c r="AB688" s="3"/>
      <c r="AC688" s="3"/>
      <c r="AD688" s="58"/>
    </row>
    <row r="689" spans="1:30">
      <c r="A689" s="3"/>
      <c r="M689" s="58"/>
      <c r="O689" s="3"/>
      <c r="P689" s="3"/>
      <c r="Q689" s="3"/>
      <c r="R689" s="3"/>
      <c r="S689" s="3"/>
      <c r="T689" s="3"/>
      <c r="U689" s="77"/>
      <c r="V689" s="77"/>
      <c r="W689" s="3"/>
      <c r="X689" s="3"/>
      <c r="Y689" s="3"/>
      <c r="Z689" s="3"/>
      <c r="AA689" s="3"/>
      <c r="AB689" s="3"/>
      <c r="AC689" s="3"/>
      <c r="AD689" s="58"/>
    </row>
    <row r="690" spans="1:30">
      <c r="A690" s="3"/>
      <c r="M690" s="58"/>
      <c r="O690" s="3"/>
      <c r="P690" s="3"/>
      <c r="Q690" s="3"/>
      <c r="R690" s="3"/>
      <c r="S690" s="3"/>
      <c r="T690" s="3"/>
      <c r="U690" s="77"/>
      <c r="V690" s="77"/>
      <c r="W690" s="3"/>
      <c r="X690" s="3"/>
      <c r="Y690" s="3"/>
      <c r="Z690" s="3"/>
      <c r="AA690" s="3"/>
      <c r="AB690" s="3"/>
      <c r="AC690" s="3"/>
      <c r="AD690" s="58"/>
    </row>
    <row r="691" spans="1:30">
      <c r="A691" s="3"/>
      <c r="M691" s="58"/>
      <c r="O691" s="3"/>
      <c r="P691" s="3"/>
      <c r="Q691" s="3"/>
      <c r="R691" s="3"/>
      <c r="S691" s="3"/>
      <c r="T691" s="3"/>
      <c r="U691" s="77"/>
      <c r="V691" s="77"/>
      <c r="W691" s="3"/>
      <c r="X691" s="3"/>
      <c r="Y691" s="3"/>
      <c r="Z691" s="3"/>
      <c r="AA691" s="3"/>
      <c r="AB691" s="3"/>
      <c r="AC691" s="3"/>
      <c r="AD691" s="58"/>
    </row>
    <row r="692" spans="1:30">
      <c r="A692" s="3"/>
      <c r="M692" s="58"/>
      <c r="O692" s="3"/>
      <c r="P692" s="3"/>
      <c r="Q692" s="3"/>
      <c r="R692" s="3"/>
      <c r="S692" s="3"/>
      <c r="T692" s="3"/>
      <c r="U692" s="77"/>
      <c r="V692" s="77"/>
      <c r="W692" s="3"/>
      <c r="X692" s="3"/>
      <c r="Y692" s="3"/>
      <c r="Z692" s="3"/>
      <c r="AA692" s="3"/>
      <c r="AB692" s="3"/>
      <c r="AC692" s="3"/>
      <c r="AD692" s="58"/>
    </row>
    <row r="693" spans="1:30">
      <c r="A693" s="3"/>
      <c r="M693" s="58"/>
      <c r="O693" s="3"/>
      <c r="P693" s="3"/>
      <c r="Q693" s="3"/>
      <c r="R693" s="3"/>
      <c r="S693" s="3"/>
      <c r="T693" s="3"/>
      <c r="U693" s="77"/>
      <c r="V693" s="77"/>
      <c r="W693" s="3"/>
      <c r="X693" s="3"/>
      <c r="Y693" s="3"/>
      <c r="Z693" s="3"/>
      <c r="AA693" s="3"/>
      <c r="AB693" s="3"/>
      <c r="AC693" s="3"/>
      <c r="AD693" s="58"/>
    </row>
    <row r="694" spans="1:30">
      <c r="A694" s="3"/>
      <c r="M694" s="58"/>
      <c r="O694" s="3"/>
      <c r="P694" s="3"/>
      <c r="Q694" s="3"/>
      <c r="R694" s="3"/>
      <c r="S694" s="3"/>
      <c r="T694" s="3"/>
      <c r="U694" s="77"/>
      <c r="V694" s="77"/>
      <c r="W694" s="3"/>
      <c r="X694" s="3"/>
      <c r="Y694" s="3"/>
      <c r="Z694" s="3"/>
      <c r="AA694" s="3"/>
      <c r="AB694" s="3"/>
      <c r="AC694" s="3"/>
      <c r="AD694" s="58"/>
    </row>
    <row r="695" spans="1:30">
      <c r="A695" s="3"/>
      <c r="M695" s="58"/>
      <c r="O695" s="3"/>
      <c r="P695" s="3"/>
      <c r="Q695" s="3"/>
      <c r="R695" s="3"/>
      <c r="S695" s="3"/>
      <c r="T695" s="3"/>
      <c r="U695" s="77"/>
      <c r="V695" s="77"/>
      <c r="W695" s="3"/>
      <c r="X695" s="3"/>
      <c r="Y695" s="3"/>
      <c r="Z695" s="3"/>
      <c r="AA695" s="3"/>
      <c r="AB695" s="3"/>
      <c r="AC695" s="3"/>
      <c r="AD695" s="58"/>
    </row>
    <row r="696" spans="1:30">
      <c r="A696" s="3"/>
      <c r="M696" s="58"/>
      <c r="O696" s="3"/>
      <c r="P696" s="3"/>
      <c r="Q696" s="3"/>
      <c r="R696" s="3"/>
      <c r="S696" s="3"/>
      <c r="T696" s="3"/>
      <c r="U696" s="77"/>
      <c r="V696" s="77"/>
      <c r="W696" s="3"/>
      <c r="X696" s="3"/>
      <c r="Y696" s="3"/>
      <c r="Z696" s="3"/>
      <c r="AA696" s="3"/>
      <c r="AB696" s="3"/>
      <c r="AC696" s="3"/>
      <c r="AD696" s="58"/>
    </row>
    <row r="697" spans="1:30">
      <c r="A697" s="3"/>
      <c r="M697" s="58"/>
      <c r="O697" s="3"/>
      <c r="P697" s="3"/>
      <c r="Q697" s="3"/>
      <c r="R697" s="3"/>
      <c r="S697" s="3"/>
      <c r="T697" s="3"/>
      <c r="U697" s="77"/>
      <c r="V697" s="77"/>
      <c r="W697" s="3"/>
      <c r="X697" s="3"/>
      <c r="Y697" s="3"/>
      <c r="Z697" s="3"/>
      <c r="AA697" s="3"/>
      <c r="AB697" s="3"/>
      <c r="AC697" s="3"/>
      <c r="AD697" s="58"/>
    </row>
    <row r="698" spans="1:30">
      <c r="A698" s="3"/>
      <c r="M698" s="58"/>
      <c r="O698" s="3"/>
      <c r="P698" s="3"/>
      <c r="Q698" s="3"/>
      <c r="R698" s="3"/>
      <c r="S698" s="3"/>
      <c r="T698" s="3"/>
      <c r="U698" s="77"/>
      <c r="V698" s="77"/>
      <c r="W698" s="3"/>
      <c r="X698" s="3"/>
      <c r="Y698" s="3"/>
      <c r="Z698" s="3"/>
      <c r="AA698" s="3"/>
      <c r="AB698" s="3"/>
      <c r="AC698" s="3"/>
      <c r="AD698" s="58"/>
    </row>
    <row r="699" spans="1:30">
      <c r="A699" s="3"/>
      <c r="M699" s="58"/>
      <c r="O699" s="3"/>
      <c r="P699" s="3"/>
      <c r="Q699" s="3"/>
      <c r="R699" s="3"/>
      <c r="S699" s="3"/>
      <c r="T699" s="3"/>
      <c r="U699" s="77"/>
      <c r="V699" s="77"/>
      <c r="W699" s="3"/>
      <c r="X699" s="3"/>
      <c r="Y699" s="3"/>
      <c r="Z699" s="3"/>
      <c r="AA699" s="3"/>
      <c r="AB699" s="3"/>
      <c r="AC699" s="3"/>
      <c r="AD699" s="58"/>
    </row>
    <row r="700" spans="1:30">
      <c r="A700" s="3"/>
      <c r="M700" s="58"/>
      <c r="O700" s="3"/>
      <c r="P700" s="3"/>
      <c r="Q700" s="3"/>
      <c r="R700" s="3"/>
      <c r="S700" s="3"/>
      <c r="T700" s="3"/>
      <c r="U700" s="77"/>
      <c r="V700" s="77"/>
      <c r="W700" s="3"/>
      <c r="X700" s="3"/>
      <c r="Y700" s="3"/>
      <c r="Z700" s="3"/>
      <c r="AA700" s="3"/>
      <c r="AB700" s="3"/>
      <c r="AC700" s="3"/>
      <c r="AD700" s="58"/>
    </row>
    <row r="701" spans="1:30">
      <c r="A701" s="3"/>
      <c r="M701" s="58"/>
      <c r="O701" s="3"/>
      <c r="P701" s="3"/>
      <c r="Q701" s="3"/>
      <c r="R701" s="3"/>
      <c r="S701" s="3"/>
      <c r="T701" s="3"/>
      <c r="U701" s="77"/>
      <c r="V701" s="77"/>
      <c r="W701" s="3"/>
      <c r="X701" s="3"/>
      <c r="Y701" s="3"/>
      <c r="Z701" s="3"/>
      <c r="AA701" s="3"/>
      <c r="AB701" s="3"/>
      <c r="AC701" s="3"/>
      <c r="AD701" s="58"/>
    </row>
    <row r="702" spans="1:30">
      <c r="A702" s="3"/>
      <c r="M702" s="58"/>
      <c r="O702" s="3"/>
      <c r="P702" s="3"/>
      <c r="Q702" s="3"/>
      <c r="R702" s="3"/>
      <c r="S702" s="3"/>
      <c r="T702" s="3"/>
      <c r="U702" s="77"/>
      <c r="V702" s="77"/>
      <c r="W702" s="3"/>
      <c r="X702" s="3"/>
      <c r="Y702" s="3"/>
      <c r="Z702" s="3"/>
      <c r="AA702" s="3"/>
      <c r="AB702" s="3"/>
      <c r="AC702" s="3"/>
      <c r="AD702" s="58"/>
    </row>
    <row r="703" spans="1:30">
      <c r="A703" s="3"/>
      <c r="M703" s="58"/>
      <c r="O703" s="3"/>
      <c r="P703" s="3"/>
      <c r="Q703" s="3"/>
      <c r="R703" s="3"/>
      <c r="S703" s="3"/>
      <c r="T703" s="3"/>
      <c r="U703" s="77"/>
      <c r="V703" s="77"/>
      <c r="W703" s="3"/>
      <c r="X703" s="3"/>
      <c r="Y703" s="3"/>
      <c r="Z703" s="3"/>
      <c r="AA703" s="3"/>
      <c r="AB703" s="3"/>
      <c r="AC703" s="3"/>
      <c r="AD703" s="58"/>
    </row>
    <row r="704" spans="1:30">
      <c r="A704" s="3"/>
      <c r="M704" s="58"/>
      <c r="O704" s="3"/>
      <c r="P704" s="3"/>
      <c r="Q704" s="3"/>
      <c r="R704" s="3"/>
      <c r="S704" s="3"/>
      <c r="T704" s="3"/>
      <c r="U704" s="77"/>
      <c r="V704" s="77"/>
      <c r="W704" s="3"/>
      <c r="X704" s="3"/>
      <c r="Y704" s="3"/>
      <c r="Z704" s="3"/>
      <c r="AA704" s="3"/>
      <c r="AB704" s="3"/>
      <c r="AC704" s="3"/>
      <c r="AD704" s="58"/>
    </row>
    <row r="705" spans="1:30">
      <c r="A705" s="3"/>
      <c r="M705" s="58"/>
      <c r="O705" s="3"/>
      <c r="P705" s="3"/>
      <c r="Q705" s="3"/>
      <c r="R705" s="3"/>
      <c r="S705" s="3"/>
      <c r="T705" s="3"/>
      <c r="U705" s="77"/>
      <c r="V705" s="77"/>
      <c r="W705" s="3"/>
      <c r="X705" s="3"/>
      <c r="Y705" s="3"/>
      <c r="Z705" s="3"/>
      <c r="AA705" s="3"/>
      <c r="AB705" s="3"/>
      <c r="AC705" s="3"/>
      <c r="AD705" s="58"/>
    </row>
    <row r="706" spans="1:30">
      <c r="A706" s="3"/>
      <c r="M706" s="58"/>
      <c r="O706" s="3"/>
      <c r="P706" s="3"/>
      <c r="Q706" s="3"/>
      <c r="R706" s="3"/>
      <c r="S706" s="3"/>
      <c r="T706" s="3"/>
      <c r="U706" s="77"/>
      <c r="V706" s="77"/>
      <c r="W706" s="3"/>
      <c r="X706" s="3"/>
      <c r="Y706" s="3"/>
      <c r="Z706" s="3"/>
      <c r="AA706" s="3"/>
      <c r="AB706" s="3"/>
      <c r="AC706" s="3"/>
      <c r="AD706" s="58"/>
    </row>
    <row r="707" spans="1:30">
      <c r="A707" s="3"/>
      <c r="M707" s="58"/>
      <c r="O707" s="3"/>
      <c r="P707" s="3"/>
      <c r="Q707" s="3"/>
      <c r="R707" s="3"/>
      <c r="S707" s="3"/>
      <c r="T707" s="3"/>
      <c r="U707" s="77"/>
      <c r="V707" s="77"/>
      <c r="W707" s="3"/>
      <c r="X707" s="3"/>
      <c r="Y707" s="3"/>
      <c r="Z707" s="3"/>
      <c r="AA707" s="3"/>
      <c r="AB707" s="3"/>
      <c r="AC707" s="3"/>
      <c r="AD707" s="58"/>
    </row>
    <row r="708" spans="1:30">
      <c r="A708" s="3"/>
      <c r="M708" s="58"/>
      <c r="O708" s="3"/>
      <c r="P708" s="3"/>
      <c r="Q708" s="3"/>
      <c r="R708" s="3"/>
      <c r="S708" s="3"/>
      <c r="T708" s="3"/>
      <c r="U708" s="77"/>
      <c r="V708" s="77"/>
      <c r="W708" s="3"/>
      <c r="X708" s="3"/>
      <c r="Y708" s="3"/>
      <c r="Z708" s="3"/>
      <c r="AA708" s="3"/>
      <c r="AB708" s="3"/>
      <c r="AC708" s="3"/>
      <c r="AD708" s="58"/>
    </row>
    <row r="709" spans="1:30">
      <c r="A709" s="3"/>
      <c r="M709" s="58"/>
      <c r="O709" s="3"/>
      <c r="P709" s="3"/>
      <c r="Q709" s="3"/>
      <c r="R709" s="3"/>
      <c r="S709" s="3"/>
      <c r="T709" s="3"/>
      <c r="U709" s="77"/>
      <c r="V709" s="77"/>
      <c r="W709" s="3"/>
      <c r="X709" s="3"/>
      <c r="Y709" s="3"/>
      <c r="Z709" s="3"/>
      <c r="AA709" s="3"/>
      <c r="AB709" s="3"/>
      <c r="AC709" s="3"/>
      <c r="AD709" s="58"/>
    </row>
    <row r="710" spans="1:30">
      <c r="A710" s="3"/>
      <c r="M710" s="58"/>
      <c r="O710" s="3"/>
      <c r="P710" s="3"/>
      <c r="Q710" s="3"/>
      <c r="R710" s="3"/>
      <c r="S710" s="3"/>
      <c r="T710" s="3"/>
      <c r="U710" s="77"/>
      <c r="V710" s="77"/>
      <c r="W710" s="3"/>
      <c r="X710" s="3"/>
      <c r="Y710" s="3"/>
      <c r="Z710" s="3"/>
      <c r="AA710" s="3"/>
      <c r="AB710" s="3"/>
      <c r="AC710" s="3"/>
      <c r="AD710" s="58"/>
    </row>
    <row r="711" spans="1:30">
      <c r="A711" s="3"/>
      <c r="M711" s="58"/>
      <c r="O711" s="3"/>
      <c r="P711" s="3"/>
      <c r="Q711" s="3"/>
      <c r="R711" s="3"/>
      <c r="S711" s="3"/>
      <c r="T711" s="3"/>
      <c r="U711" s="77"/>
      <c r="V711" s="77"/>
      <c r="W711" s="3"/>
      <c r="X711" s="3"/>
      <c r="Y711" s="3"/>
      <c r="Z711" s="3"/>
      <c r="AA711" s="3"/>
      <c r="AB711" s="3"/>
      <c r="AC711" s="3"/>
      <c r="AD711" s="58"/>
    </row>
    <row r="712" spans="1:30">
      <c r="A712" s="3"/>
      <c r="M712" s="58"/>
      <c r="O712" s="3"/>
      <c r="P712" s="3"/>
      <c r="Q712" s="3"/>
      <c r="R712" s="3"/>
      <c r="S712" s="3"/>
      <c r="T712" s="3"/>
      <c r="U712" s="77"/>
      <c r="V712" s="77"/>
      <c r="W712" s="3"/>
      <c r="X712" s="3"/>
      <c r="Y712" s="3"/>
      <c r="Z712" s="3"/>
      <c r="AA712" s="3"/>
      <c r="AB712" s="3"/>
      <c r="AC712" s="3"/>
      <c r="AD712" s="58"/>
    </row>
    <row r="713" spans="1:30">
      <c r="A713" s="3"/>
      <c r="M713" s="58"/>
      <c r="O713" s="3"/>
      <c r="P713" s="3"/>
      <c r="Q713" s="3"/>
      <c r="R713" s="3"/>
      <c r="S713" s="3"/>
      <c r="T713" s="3"/>
      <c r="U713" s="77"/>
      <c r="V713" s="77"/>
      <c r="W713" s="3"/>
      <c r="X713" s="3"/>
      <c r="Y713" s="3"/>
      <c r="Z713" s="3"/>
      <c r="AA713" s="3"/>
      <c r="AB713" s="3"/>
      <c r="AC713" s="3"/>
      <c r="AD713" s="58"/>
    </row>
    <row r="714" spans="1:30">
      <c r="A714" s="3"/>
      <c r="M714" s="58"/>
      <c r="O714" s="3"/>
      <c r="P714" s="3"/>
      <c r="Q714" s="3"/>
      <c r="R714" s="3"/>
      <c r="S714" s="3"/>
      <c r="T714" s="3"/>
      <c r="U714" s="77"/>
      <c r="V714" s="77"/>
      <c r="W714" s="3"/>
      <c r="X714" s="3"/>
      <c r="Y714" s="3"/>
      <c r="Z714" s="3"/>
      <c r="AA714" s="3"/>
      <c r="AB714" s="3"/>
      <c r="AC714" s="3"/>
      <c r="AD714" s="58"/>
    </row>
    <row r="715" spans="1:30">
      <c r="A715" s="3"/>
      <c r="M715" s="58"/>
      <c r="O715" s="3"/>
      <c r="P715" s="3"/>
      <c r="Q715" s="3"/>
      <c r="R715" s="3"/>
      <c r="S715" s="3"/>
      <c r="T715" s="3"/>
      <c r="U715" s="77"/>
      <c r="V715" s="77"/>
      <c r="W715" s="3"/>
      <c r="X715" s="3"/>
      <c r="Y715" s="3"/>
      <c r="Z715" s="3"/>
      <c r="AA715" s="3"/>
      <c r="AB715" s="3"/>
      <c r="AC715" s="3"/>
      <c r="AD715" s="58"/>
    </row>
    <row r="716" spans="1:30">
      <c r="A716" s="3"/>
      <c r="M716" s="58"/>
      <c r="O716" s="3"/>
      <c r="P716" s="3"/>
      <c r="Q716" s="3"/>
      <c r="R716" s="3"/>
      <c r="S716" s="3"/>
      <c r="T716" s="3"/>
      <c r="U716" s="77"/>
      <c r="V716" s="77"/>
      <c r="W716" s="3"/>
      <c r="X716" s="3"/>
      <c r="Y716" s="3"/>
      <c r="Z716" s="3"/>
      <c r="AA716" s="3"/>
      <c r="AB716" s="3"/>
      <c r="AC716" s="3"/>
      <c r="AD716" s="58"/>
    </row>
    <row r="717" spans="1:30">
      <c r="A717" s="3"/>
      <c r="M717" s="58"/>
      <c r="O717" s="3"/>
      <c r="P717" s="3"/>
      <c r="Q717" s="3"/>
      <c r="R717" s="3"/>
      <c r="S717" s="3"/>
      <c r="T717" s="3"/>
      <c r="U717" s="77"/>
      <c r="V717" s="77"/>
      <c r="W717" s="3"/>
      <c r="X717" s="3"/>
      <c r="Y717" s="3"/>
      <c r="Z717" s="3"/>
      <c r="AA717" s="3"/>
      <c r="AB717" s="3"/>
      <c r="AC717" s="3"/>
      <c r="AD717" s="58"/>
    </row>
    <row r="718" spans="1:30">
      <c r="A718" s="3"/>
      <c r="M718" s="58"/>
      <c r="O718" s="3"/>
      <c r="P718" s="3"/>
      <c r="Q718" s="3"/>
      <c r="R718" s="3"/>
      <c r="S718" s="3"/>
      <c r="T718" s="3"/>
      <c r="U718" s="77"/>
      <c r="V718" s="77"/>
      <c r="W718" s="3"/>
      <c r="X718" s="3"/>
      <c r="Y718" s="3"/>
      <c r="Z718" s="3"/>
      <c r="AA718" s="3"/>
      <c r="AB718" s="3"/>
      <c r="AC718" s="3"/>
      <c r="AD718" s="58"/>
    </row>
    <row r="719" spans="1:30">
      <c r="A719" s="3"/>
      <c r="M719" s="58"/>
      <c r="O719" s="3"/>
      <c r="P719" s="3"/>
      <c r="Q719" s="3"/>
      <c r="R719" s="3"/>
      <c r="S719" s="3"/>
      <c r="T719" s="3"/>
      <c r="U719" s="77"/>
      <c r="V719" s="77"/>
      <c r="W719" s="3"/>
      <c r="X719" s="3"/>
      <c r="Y719" s="3"/>
      <c r="Z719" s="3"/>
      <c r="AA719" s="3"/>
      <c r="AB719" s="3"/>
      <c r="AC719" s="3"/>
      <c r="AD719" s="58"/>
    </row>
    <row r="720" spans="1:30">
      <c r="A720" s="3"/>
      <c r="M720" s="58"/>
      <c r="O720" s="3"/>
      <c r="P720" s="3"/>
      <c r="Q720" s="3"/>
      <c r="R720" s="3"/>
      <c r="S720" s="3"/>
      <c r="T720" s="3"/>
      <c r="U720" s="77"/>
      <c r="V720" s="77"/>
      <c r="W720" s="3"/>
      <c r="X720" s="3"/>
      <c r="Y720" s="3"/>
      <c r="Z720" s="3"/>
      <c r="AA720" s="3"/>
      <c r="AB720" s="3"/>
      <c r="AC720" s="3"/>
      <c r="AD720" s="58"/>
    </row>
    <row r="721" spans="1:30">
      <c r="A721" s="3"/>
      <c r="M721" s="58"/>
      <c r="O721" s="3"/>
      <c r="P721" s="3"/>
      <c r="Q721" s="3"/>
      <c r="R721" s="3"/>
      <c r="S721" s="3"/>
      <c r="T721" s="3"/>
      <c r="U721" s="77"/>
      <c r="V721" s="77"/>
      <c r="W721" s="3"/>
      <c r="X721" s="3"/>
      <c r="Y721" s="3"/>
      <c r="Z721" s="3"/>
      <c r="AA721" s="3"/>
      <c r="AB721" s="3"/>
      <c r="AC721" s="3"/>
      <c r="AD721" s="58"/>
    </row>
    <row r="722" spans="1:30">
      <c r="A722" s="3"/>
      <c r="M722" s="58"/>
      <c r="O722" s="3"/>
      <c r="P722" s="3"/>
      <c r="Q722" s="3"/>
      <c r="R722" s="3"/>
      <c r="S722" s="3"/>
      <c r="T722" s="3"/>
      <c r="U722" s="77"/>
      <c r="V722" s="77"/>
      <c r="W722" s="3"/>
      <c r="X722" s="3"/>
      <c r="Y722" s="3"/>
      <c r="Z722" s="3"/>
      <c r="AA722" s="3"/>
      <c r="AB722" s="3"/>
      <c r="AC722" s="3"/>
      <c r="AD722" s="58"/>
    </row>
    <row r="723" spans="1:30">
      <c r="A723" s="3"/>
      <c r="M723" s="58"/>
      <c r="O723" s="3"/>
      <c r="P723" s="3"/>
      <c r="Q723" s="3"/>
      <c r="R723" s="3"/>
      <c r="S723" s="3"/>
      <c r="T723" s="3"/>
      <c r="U723" s="77"/>
      <c r="V723" s="77"/>
      <c r="W723" s="3"/>
      <c r="X723" s="3"/>
      <c r="Y723" s="3"/>
      <c r="Z723" s="3"/>
      <c r="AA723" s="3"/>
      <c r="AB723" s="3"/>
      <c r="AC723" s="3"/>
      <c r="AD723" s="58"/>
    </row>
    <row r="724" spans="1:30">
      <c r="A724" s="3"/>
      <c r="M724" s="58"/>
      <c r="O724" s="3"/>
      <c r="P724" s="3"/>
      <c r="Q724" s="3"/>
      <c r="R724" s="3"/>
      <c r="S724" s="3"/>
      <c r="T724" s="3"/>
      <c r="U724" s="77"/>
      <c r="V724" s="77"/>
      <c r="W724" s="3"/>
      <c r="X724" s="3"/>
      <c r="Y724" s="3"/>
      <c r="Z724" s="3"/>
      <c r="AA724" s="3"/>
      <c r="AB724" s="3"/>
      <c r="AC724" s="3"/>
      <c r="AD724" s="58"/>
    </row>
    <row r="725" spans="1:30">
      <c r="A725" s="3"/>
      <c r="M725" s="58"/>
      <c r="O725" s="3"/>
      <c r="P725" s="3"/>
      <c r="Q725" s="3"/>
      <c r="R725" s="3"/>
      <c r="S725" s="3"/>
      <c r="T725" s="3"/>
      <c r="U725" s="77"/>
      <c r="V725" s="77"/>
      <c r="W725" s="3"/>
      <c r="X725" s="3"/>
      <c r="Y725" s="3"/>
      <c r="Z725" s="3"/>
      <c r="AA725" s="3"/>
      <c r="AB725" s="3"/>
      <c r="AC725" s="3"/>
      <c r="AD725" s="58"/>
    </row>
    <row r="726" spans="1:30">
      <c r="A726" s="3"/>
      <c r="M726" s="58"/>
      <c r="O726" s="3"/>
      <c r="P726" s="3"/>
      <c r="Q726" s="3"/>
      <c r="R726" s="3"/>
      <c r="S726" s="3"/>
      <c r="T726" s="3"/>
      <c r="U726" s="77"/>
      <c r="V726" s="77"/>
      <c r="W726" s="3"/>
      <c r="X726" s="3"/>
      <c r="Y726" s="3"/>
      <c r="Z726" s="3"/>
      <c r="AA726" s="3"/>
      <c r="AB726" s="3"/>
      <c r="AC726" s="3"/>
      <c r="AD726" s="58"/>
    </row>
    <row r="727" spans="1:30">
      <c r="A727" s="3"/>
      <c r="M727" s="58"/>
      <c r="O727" s="3"/>
      <c r="P727" s="3"/>
      <c r="Q727" s="3"/>
      <c r="R727" s="3"/>
      <c r="S727" s="3"/>
      <c r="T727" s="3"/>
      <c r="U727" s="77"/>
      <c r="V727" s="77"/>
      <c r="W727" s="3"/>
      <c r="X727" s="3"/>
      <c r="Y727" s="3"/>
      <c r="Z727" s="3"/>
      <c r="AA727" s="3"/>
      <c r="AB727" s="3"/>
      <c r="AC727" s="3"/>
      <c r="AD727" s="58"/>
    </row>
    <row r="728" spans="1:30">
      <c r="A728" s="3"/>
      <c r="M728" s="58"/>
      <c r="O728" s="3"/>
      <c r="P728" s="3"/>
      <c r="Q728" s="3"/>
      <c r="R728" s="3"/>
      <c r="S728" s="3"/>
      <c r="T728" s="3"/>
      <c r="U728" s="77"/>
      <c r="V728" s="77"/>
      <c r="W728" s="3"/>
      <c r="X728" s="3"/>
      <c r="Y728" s="3"/>
      <c r="Z728" s="3"/>
      <c r="AA728" s="3"/>
      <c r="AB728" s="3"/>
      <c r="AC728" s="3"/>
      <c r="AD728" s="58"/>
    </row>
    <row r="729" spans="1:30">
      <c r="A729" s="3"/>
      <c r="M729" s="58"/>
      <c r="O729" s="3"/>
      <c r="P729" s="3"/>
      <c r="Q729" s="3"/>
      <c r="R729" s="3"/>
      <c r="S729" s="3"/>
      <c r="T729" s="3"/>
      <c r="U729" s="77"/>
      <c r="V729" s="77"/>
      <c r="W729" s="3"/>
      <c r="X729" s="3"/>
      <c r="Y729" s="3"/>
      <c r="Z729" s="3"/>
      <c r="AA729" s="3"/>
      <c r="AB729" s="3"/>
      <c r="AC729" s="3"/>
      <c r="AD729" s="58"/>
    </row>
    <row r="730" spans="1:30">
      <c r="A730" s="3"/>
      <c r="M730" s="58"/>
      <c r="O730" s="3"/>
      <c r="P730" s="3"/>
      <c r="Q730" s="3"/>
      <c r="R730" s="3"/>
      <c r="S730" s="3"/>
      <c r="T730" s="3"/>
      <c r="U730" s="77"/>
      <c r="V730" s="77"/>
      <c r="W730" s="3"/>
      <c r="X730" s="3"/>
      <c r="Y730" s="3"/>
      <c r="Z730" s="3"/>
      <c r="AA730" s="3"/>
      <c r="AB730" s="3"/>
      <c r="AC730" s="3"/>
      <c r="AD730" s="58"/>
    </row>
    <row r="731" spans="1:30">
      <c r="A731" s="3"/>
      <c r="M731" s="58"/>
      <c r="O731" s="3"/>
      <c r="P731" s="3"/>
      <c r="Q731" s="3"/>
      <c r="R731" s="3"/>
      <c r="S731" s="3"/>
      <c r="T731" s="3"/>
      <c r="U731" s="77"/>
      <c r="V731" s="77"/>
      <c r="W731" s="3"/>
      <c r="X731" s="3"/>
      <c r="Y731" s="3"/>
      <c r="Z731" s="3"/>
      <c r="AA731" s="3"/>
      <c r="AB731" s="3"/>
      <c r="AC731" s="3"/>
      <c r="AD731" s="58"/>
    </row>
    <row r="732" spans="1:30">
      <c r="A732" s="3"/>
      <c r="M732" s="58"/>
      <c r="O732" s="3"/>
      <c r="P732" s="3"/>
      <c r="Q732" s="3"/>
      <c r="R732" s="3"/>
      <c r="S732" s="3"/>
      <c r="T732" s="3"/>
      <c r="U732" s="77"/>
      <c r="V732" s="77"/>
      <c r="W732" s="3"/>
      <c r="X732" s="3"/>
      <c r="Y732" s="3"/>
      <c r="Z732" s="3"/>
      <c r="AA732" s="3"/>
      <c r="AB732" s="3"/>
      <c r="AC732" s="3"/>
      <c r="AD732" s="58"/>
    </row>
    <row r="733" spans="1:30">
      <c r="A733" s="3"/>
      <c r="M733" s="58"/>
      <c r="O733" s="3"/>
      <c r="P733" s="3"/>
      <c r="Q733" s="3"/>
      <c r="R733" s="3"/>
      <c r="S733" s="3"/>
      <c r="T733" s="3"/>
      <c r="U733" s="77"/>
      <c r="V733" s="77"/>
      <c r="W733" s="3"/>
      <c r="X733" s="3"/>
      <c r="Y733" s="3"/>
      <c r="Z733" s="3"/>
      <c r="AA733" s="3"/>
      <c r="AB733" s="3"/>
      <c r="AC733" s="3"/>
      <c r="AD733" s="58"/>
    </row>
    <row r="734" spans="1:30">
      <c r="A734" s="3"/>
      <c r="M734" s="58"/>
      <c r="O734" s="3"/>
      <c r="P734" s="3"/>
      <c r="Q734" s="3"/>
      <c r="R734" s="3"/>
      <c r="S734" s="3"/>
      <c r="T734" s="3"/>
      <c r="U734" s="77"/>
      <c r="V734" s="77"/>
      <c r="W734" s="3"/>
      <c r="X734" s="3"/>
      <c r="Y734" s="3"/>
      <c r="Z734" s="3"/>
      <c r="AA734" s="3"/>
      <c r="AB734" s="3"/>
      <c r="AC734" s="3"/>
      <c r="AD734" s="58"/>
    </row>
    <row r="735" spans="1:30">
      <c r="A735" s="3"/>
      <c r="M735" s="58"/>
      <c r="O735" s="3"/>
      <c r="P735" s="3"/>
      <c r="Q735" s="3"/>
      <c r="R735" s="3"/>
      <c r="S735" s="3"/>
      <c r="T735" s="3"/>
      <c r="U735" s="77"/>
      <c r="V735" s="77"/>
      <c r="W735" s="3"/>
      <c r="X735" s="3"/>
      <c r="Y735" s="3"/>
      <c r="Z735" s="3"/>
      <c r="AA735" s="3"/>
      <c r="AB735" s="3"/>
      <c r="AC735" s="3"/>
      <c r="AD735" s="58"/>
    </row>
    <row r="736" spans="1:30">
      <c r="A736" s="3"/>
      <c r="M736" s="58"/>
      <c r="O736" s="3"/>
      <c r="P736" s="3"/>
      <c r="Q736" s="3"/>
      <c r="R736" s="3"/>
      <c r="S736" s="3"/>
      <c r="T736" s="3"/>
      <c r="U736" s="77"/>
      <c r="V736" s="77"/>
      <c r="W736" s="3"/>
      <c r="X736" s="3"/>
      <c r="Y736" s="3"/>
      <c r="Z736" s="3"/>
      <c r="AA736" s="3"/>
      <c r="AB736" s="3"/>
      <c r="AC736" s="3"/>
      <c r="AD736" s="58"/>
    </row>
    <row r="737" spans="1:30">
      <c r="A737" s="3"/>
      <c r="M737" s="58"/>
      <c r="O737" s="3"/>
      <c r="P737" s="3"/>
      <c r="Q737" s="3"/>
      <c r="R737" s="3"/>
      <c r="S737" s="3"/>
      <c r="T737" s="3"/>
      <c r="U737" s="77"/>
      <c r="V737" s="77"/>
      <c r="W737" s="3"/>
      <c r="X737" s="3"/>
      <c r="Y737" s="3"/>
      <c r="Z737" s="3"/>
      <c r="AA737" s="3"/>
      <c r="AB737" s="3"/>
      <c r="AC737" s="3"/>
      <c r="AD737" s="58"/>
    </row>
    <row r="738" spans="1:30">
      <c r="A738" s="3"/>
      <c r="M738" s="58"/>
      <c r="O738" s="3"/>
      <c r="P738" s="3"/>
      <c r="Q738" s="3"/>
      <c r="R738" s="3"/>
      <c r="S738" s="3"/>
      <c r="T738" s="3"/>
      <c r="U738" s="77"/>
      <c r="V738" s="77"/>
      <c r="W738" s="3"/>
      <c r="X738" s="3"/>
      <c r="Y738" s="3"/>
      <c r="Z738" s="3"/>
      <c r="AA738" s="3"/>
      <c r="AB738" s="3"/>
      <c r="AC738" s="3"/>
      <c r="AD738" s="58"/>
    </row>
    <row r="739" spans="1:30">
      <c r="A739" s="3"/>
      <c r="M739" s="58"/>
      <c r="O739" s="3"/>
      <c r="P739" s="3"/>
      <c r="Q739" s="3"/>
      <c r="R739" s="3"/>
      <c r="S739" s="3"/>
      <c r="T739" s="3"/>
      <c r="U739" s="77"/>
      <c r="V739" s="77"/>
      <c r="W739" s="3"/>
      <c r="X739" s="3"/>
      <c r="Y739" s="3"/>
      <c r="Z739" s="3"/>
      <c r="AA739" s="3"/>
      <c r="AB739" s="3"/>
      <c r="AC739" s="3"/>
      <c r="AD739" s="58"/>
    </row>
    <row r="740" spans="1:30">
      <c r="A740" s="3"/>
      <c r="M740" s="58"/>
      <c r="O740" s="3"/>
      <c r="P740" s="3"/>
      <c r="Q740" s="3"/>
      <c r="R740" s="3"/>
      <c r="S740" s="3"/>
      <c r="T740" s="3"/>
      <c r="U740" s="77"/>
      <c r="V740" s="77"/>
      <c r="W740" s="3"/>
      <c r="X740" s="3"/>
      <c r="Y740" s="3"/>
      <c r="Z740" s="3"/>
      <c r="AA740" s="3"/>
      <c r="AB740" s="3"/>
      <c r="AC740" s="3"/>
      <c r="AD740" s="58"/>
    </row>
  </sheetData>
  <autoFilter ref="A1:AE739">
    <filterColumn colId="1"/>
    <filterColumn colId="2"/>
    <filterColumn colId="3"/>
    <filterColumn colId="4"/>
    <filterColumn colId="5"/>
    <filterColumn colId="6"/>
    <filterColumn colId="7"/>
    <filterColumn colId="8"/>
    <filterColumn colId="9"/>
    <filterColumn colId="10"/>
    <filterColumn colId="11"/>
    <filterColumn colId="12"/>
    <filterColumn colId="13"/>
    <filterColumn colId="19"/>
    <filterColumn colId="20"/>
    <filterColumn colId="21"/>
    <filterColumn colId="22"/>
    <filterColumn colId="23"/>
    <filterColumn colId="25"/>
    <filterColumn colId="29"/>
  </autoFilter>
  <sortState ref="A2:EW742">
    <sortCondition ref="T2:T742"/>
    <sortCondition ref="AG2:AG742"/>
    <sortCondition ref="AD2:AD742"/>
  </sortState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66"/>
  </sheetPr>
  <dimension ref="A1:EL313"/>
  <sheetViews>
    <sheetView zoomScale="60" zoomScaleNormal="60" workbookViewId="0">
      <pane xSplit="21120" topLeftCell="N1"/>
      <selection sqref="A1:XFD1048576"/>
      <selection pane="topRight" activeCell="N1" sqref="N1"/>
    </sheetView>
  </sheetViews>
  <sheetFormatPr defaultColWidth="159.5" defaultRowHeight="15.75"/>
  <cols>
    <col min="1" max="8" width="20.75" style="58" customWidth="1"/>
    <col min="9" max="9" width="20.75" style="57" customWidth="1"/>
    <col min="10" max="13" width="20.75" style="58" customWidth="1"/>
    <col min="14" max="14" width="20.75" style="76" customWidth="1"/>
    <col min="15" max="15" width="20.75" style="77" customWidth="1"/>
    <col min="16" max="17" width="20.75" style="78" customWidth="1"/>
    <col min="18" max="18" width="20.75" style="57" customWidth="1"/>
    <col min="19" max="20" width="20.75" style="58" customWidth="1"/>
    <col min="21" max="21" width="18.875" style="58" bestFit="1" customWidth="1"/>
    <col min="22" max="22" width="19.625" style="92" bestFit="1" customWidth="1"/>
    <col min="23" max="23" width="9.375" style="93" bestFit="1" customWidth="1"/>
    <col min="24" max="24" width="9.375" style="92" bestFit="1" customWidth="1"/>
    <col min="25" max="26" width="11.5" style="92" customWidth="1"/>
    <col min="27" max="27" width="13" style="58" customWidth="1"/>
    <col min="28" max="28" width="24.875" style="58" customWidth="1"/>
    <col min="29" max="29" width="16.375" style="58" customWidth="1"/>
    <col min="30" max="30" width="20.25" style="3" customWidth="1"/>
    <col min="31" max="36" width="13" style="3" customWidth="1"/>
    <col min="37" max="135" width="159.5" style="3"/>
    <col min="136" max="136" width="133.75" style="3" customWidth="1"/>
    <col min="137" max="16384" width="159.5" style="3"/>
  </cols>
  <sheetData>
    <row r="1" spans="1:142" s="5" customFormat="1">
      <c r="A1" s="96" t="s">
        <v>537</v>
      </c>
      <c r="B1" s="87" t="s">
        <v>525</v>
      </c>
      <c r="C1" s="87" t="s">
        <v>526</v>
      </c>
      <c r="D1" s="87" t="s">
        <v>527</v>
      </c>
      <c r="E1" s="87" t="s">
        <v>113</v>
      </c>
      <c r="F1" s="87" t="s">
        <v>528</v>
      </c>
      <c r="G1" s="87" t="s">
        <v>530</v>
      </c>
      <c r="H1" s="87" t="s">
        <v>529</v>
      </c>
      <c r="I1" s="87" t="s">
        <v>582</v>
      </c>
      <c r="J1" s="95" t="s">
        <v>524</v>
      </c>
      <c r="K1" s="64" t="s">
        <v>3</v>
      </c>
      <c r="L1" s="64" t="s">
        <v>5</v>
      </c>
      <c r="M1" s="64" t="s">
        <v>6</v>
      </c>
      <c r="N1" s="65" t="s">
        <v>8</v>
      </c>
      <c r="O1" s="83" t="s">
        <v>545</v>
      </c>
      <c r="P1" s="11" t="s">
        <v>554</v>
      </c>
      <c r="Q1" s="11" t="s">
        <v>565</v>
      </c>
      <c r="R1" s="81" t="s">
        <v>10</v>
      </c>
      <c r="S1" s="81" t="s">
        <v>18</v>
      </c>
      <c r="T1" s="81" t="s">
        <v>4</v>
      </c>
      <c r="U1" s="87" t="s">
        <v>656</v>
      </c>
      <c r="V1" s="85" t="s">
        <v>640</v>
      </c>
      <c r="W1" s="94" t="s">
        <v>650</v>
      </c>
      <c r="X1" s="86" t="s">
        <v>651</v>
      </c>
      <c r="Y1" s="86" t="s">
        <v>652</v>
      </c>
      <c r="Z1" s="86" t="s">
        <v>653</v>
      </c>
      <c r="AA1" s="88" t="s">
        <v>655</v>
      </c>
      <c r="AB1" s="88" t="s">
        <v>654</v>
      </c>
      <c r="AC1" s="88" t="s">
        <v>657</v>
      </c>
      <c r="AD1" s="108" t="s">
        <v>702</v>
      </c>
      <c r="AE1" s="108" t="s">
        <v>703</v>
      </c>
      <c r="AF1" s="108" t="s">
        <v>704</v>
      </c>
      <c r="AG1" s="120" t="s">
        <v>705</v>
      </c>
      <c r="AH1" s="120" t="s">
        <v>706</v>
      </c>
      <c r="AI1" s="2" t="s">
        <v>708</v>
      </c>
      <c r="AJ1" s="2" t="s">
        <v>707</v>
      </c>
    </row>
    <row r="2" spans="1:142" s="4" customFormat="1">
      <c r="A2" s="99">
        <v>1</v>
      </c>
      <c r="B2" s="68" t="s">
        <v>531</v>
      </c>
      <c r="C2" s="68" t="s">
        <v>534</v>
      </c>
      <c r="D2" s="68" t="s">
        <v>534</v>
      </c>
      <c r="E2" s="68">
        <v>0</v>
      </c>
      <c r="F2" s="68" t="s">
        <v>535</v>
      </c>
      <c r="G2" s="68" t="s">
        <v>534</v>
      </c>
      <c r="H2" s="68">
        <v>0</v>
      </c>
      <c r="I2" s="68">
        <v>0.1562324636228889</v>
      </c>
      <c r="J2" s="68">
        <v>1</v>
      </c>
      <c r="K2" s="68">
        <v>3951.97</v>
      </c>
      <c r="L2" s="68">
        <v>35.164245999999999</v>
      </c>
      <c r="M2" s="68">
        <v>-123.01836900000001</v>
      </c>
      <c r="N2" s="69">
        <v>39870.768229166664</v>
      </c>
      <c r="O2" s="70">
        <v>39870.768229166664</v>
      </c>
      <c r="P2" s="4" t="s">
        <v>559</v>
      </c>
      <c r="Q2" s="4" t="s">
        <v>568</v>
      </c>
      <c r="R2" s="68" t="s">
        <v>325</v>
      </c>
      <c r="S2" s="68" t="s">
        <v>319</v>
      </c>
      <c r="T2" s="68">
        <v>8</v>
      </c>
      <c r="U2" s="68">
        <v>1</v>
      </c>
      <c r="V2" s="100">
        <v>5.1458333333333328E-2</v>
      </c>
      <c r="W2" s="101">
        <v>2</v>
      </c>
      <c r="X2" s="101">
        <v>2</v>
      </c>
      <c r="Y2" s="100">
        <v>4.5347222222222226E-2</v>
      </c>
      <c r="Z2" s="100">
        <v>0.2724537037037037</v>
      </c>
      <c r="AA2" s="68" t="s">
        <v>597</v>
      </c>
      <c r="AB2" s="36">
        <v>1</v>
      </c>
      <c r="AC2" s="68">
        <v>0</v>
      </c>
      <c r="AD2" s="6">
        <v>1</v>
      </c>
      <c r="AE2" s="6">
        <v>220</v>
      </c>
      <c r="AF2" s="6">
        <v>1560</v>
      </c>
      <c r="AG2" s="121">
        <v>7.1014756192222224E-4</v>
      </c>
      <c r="AH2" s="121">
        <v>1.0014901514287749E-4</v>
      </c>
      <c r="AI2" s="6">
        <v>4</v>
      </c>
      <c r="AJ2" s="6">
        <v>1</v>
      </c>
      <c r="EG2" s="6"/>
      <c r="EH2" s="6"/>
      <c r="EI2" s="6"/>
      <c r="EJ2" s="6"/>
      <c r="EK2" s="6"/>
      <c r="EL2" s="6"/>
    </row>
    <row r="3" spans="1:142" s="4" customFormat="1">
      <c r="A3" s="99">
        <v>1</v>
      </c>
      <c r="B3" s="68" t="s">
        <v>534</v>
      </c>
      <c r="C3" s="68" t="s">
        <v>534</v>
      </c>
      <c r="D3" s="68" t="s">
        <v>531</v>
      </c>
      <c r="E3" s="68">
        <v>0</v>
      </c>
      <c r="F3" s="68" t="s">
        <v>535</v>
      </c>
      <c r="G3" s="68" t="s">
        <v>534</v>
      </c>
      <c r="H3" s="68">
        <v>7</v>
      </c>
      <c r="I3" s="68">
        <v>0.26792871872577523</v>
      </c>
      <c r="J3" s="68">
        <v>2</v>
      </c>
      <c r="K3" s="68">
        <v>3951.97</v>
      </c>
      <c r="L3" s="68">
        <v>35.164245999999999</v>
      </c>
      <c r="M3" s="68">
        <v>-123.01836900000001</v>
      </c>
      <c r="N3" s="69">
        <v>39870.768229166664</v>
      </c>
      <c r="O3" s="70">
        <v>39870.768229166664</v>
      </c>
      <c r="P3" s="4" t="s">
        <v>559</v>
      </c>
      <c r="Q3" s="4" t="s">
        <v>568</v>
      </c>
      <c r="R3" s="68" t="s">
        <v>322</v>
      </c>
      <c r="S3" s="68" t="s">
        <v>319</v>
      </c>
      <c r="T3" s="68">
        <v>8</v>
      </c>
      <c r="U3" s="68">
        <v>1</v>
      </c>
      <c r="V3" s="100">
        <v>5.8634259259259254E-2</v>
      </c>
      <c r="W3" s="101">
        <v>2</v>
      </c>
      <c r="X3" s="101">
        <v>2</v>
      </c>
      <c r="Y3" s="100">
        <v>4.5347222222222226E-2</v>
      </c>
      <c r="Z3" s="100">
        <v>0.2724537037037037</v>
      </c>
      <c r="AA3" s="68" t="s">
        <v>597</v>
      </c>
      <c r="AB3" s="36">
        <v>1</v>
      </c>
      <c r="AC3" s="68">
        <v>0</v>
      </c>
      <c r="AD3" s="6">
        <v>1</v>
      </c>
      <c r="AE3" s="6">
        <v>220</v>
      </c>
      <c r="AF3" s="6">
        <v>1560</v>
      </c>
      <c r="AG3" s="121">
        <v>1.2178578123898875E-3</v>
      </c>
      <c r="AH3" s="121">
        <v>1.7174917867036874E-4</v>
      </c>
      <c r="AI3" s="6">
        <v>4</v>
      </c>
      <c r="AJ3" s="6">
        <v>1</v>
      </c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42"/>
      <c r="EH3" s="42"/>
      <c r="EI3" s="42"/>
      <c r="EJ3" s="42"/>
      <c r="EK3" s="30"/>
      <c r="EL3" s="30"/>
    </row>
    <row r="4" spans="1:142" s="4" customFormat="1">
      <c r="A4" s="99">
        <v>1</v>
      </c>
      <c r="B4" s="68" t="s">
        <v>531</v>
      </c>
      <c r="C4" s="68" t="s">
        <v>534</v>
      </c>
      <c r="D4" s="68" t="s">
        <v>534</v>
      </c>
      <c r="E4" s="68">
        <v>2</v>
      </c>
      <c r="F4" s="68" t="s">
        <v>532</v>
      </c>
      <c r="G4" s="68" t="s">
        <v>534</v>
      </c>
      <c r="H4" s="68">
        <v>19</v>
      </c>
      <c r="I4" s="68">
        <v>0.20667303760103922</v>
      </c>
      <c r="J4" s="68">
        <v>4</v>
      </c>
      <c r="K4" s="68">
        <v>3950.38</v>
      </c>
      <c r="L4" s="68">
        <v>35.164619000000002</v>
      </c>
      <c r="M4" s="68">
        <v>-123.022109</v>
      </c>
      <c r="N4" s="69">
        <v>39870.807986111111</v>
      </c>
      <c r="O4" s="70">
        <v>39870.807986111111</v>
      </c>
      <c r="P4" s="4" t="s">
        <v>559</v>
      </c>
      <c r="Q4" s="4" t="s">
        <v>568</v>
      </c>
      <c r="R4" s="68" t="s">
        <v>317</v>
      </c>
      <c r="S4" s="68" t="s">
        <v>236</v>
      </c>
      <c r="T4" s="68">
        <v>8</v>
      </c>
      <c r="U4" s="68">
        <v>1</v>
      </c>
      <c r="V4" s="100">
        <v>9.0300925925925923E-2</v>
      </c>
      <c r="W4" s="101">
        <v>2</v>
      </c>
      <c r="X4" s="101">
        <v>2</v>
      </c>
      <c r="Y4" s="100">
        <v>4.5347222222222226E-2</v>
      </c>
      <c r="Z4" s="100">
        <v>0.2724537037037037</v>
      </c>
      <c r="AA4" s="68" t="s">
        <v>597</v>
      </c>
      <c r="AB4" s="36">
        <v>1</v>
      </c>
      <c r="AC4" s="68">
        <v>0</v>
      </c>
      <c r="AD4" s="6">
        <v>1</v>
      </c>
      <c r="AE4" s="6">
        <v>220</v>
      </c>
      <c r="AF4" s="6">
        <v>1560</v>
      </c>
      <c r="AG4" s="121">
        <v>9.3942289818654194E-4</v>
      </c>
      <c r="AH4" s="121">
        <v>1.3248271641092257E-4</v>
      </c>
      <c r="AI4" s="6">
        <v>4</v>
      </c>
      <c r="AJ4" s="6">
        <v>1</v>
      </c>
      <c r="EG4" s="6"/>
      <c r="EH4" s="6"/>
      <c r="EI4" s="6"/>
      <c r="EJ4" s="6"/>
      <c r="EK4" s="6"/>
      <c r="EL4" s="6"/>
    </row>
    <row r="5" spans="1:142" s="4" customFormat="1">
      <c r="A5" s="99">
        <v>1</v>
      </c>
      <c r="B5" s="68" t="s">
        <v>531</v>
      </c>
      <c r="C5" s="68" t="s">
        <v>534</v>
      </c>
      <c r="D5" s="68" t="s">
        <v>534</v>
      </c>
      <c r="E5" s="68">
        <v>0</v>
      </c>
      <c r="F5" s="68" t="s">
        <v>535</v>
      </c>
      <c r="G5" s="68" t="s">
        <v>534</v>
      </c>
      <c r="H5" s="68">
        <v>11</v>
      </c>
      <c r="I5" s="68">
        <v>0.12470683233159081</v>
      </c>
      <c r="J5" s="68">
        <v>6</v>
      </c>
      <c r="K5" s="68">
        <v>3950.93</v>
      </c>
      <c r="L5" s="68">
        <v>35.163618999999997</v>
      </c>
      <c r="M5" s="68">
        <v>-123.02171800000001</v>
      </c>
      <c r="N5" s="69">
        <v>39870.815081018518</v>
      </c>
      <c r="O5" s="70">
        <v>39870.815081018518</v>
      </c>
      <c r="P5" s="4" t="s">
        <v>559</v>
      </c>
      <c r="Q5" s="4" t="s">
        <v>568</v>
      </c>
      <c r="R5" s="68" t="s">
        <v>314</v>
      </c>
      <c r="S5" s="68" t="s">
        <v>236</v>
      </c>
      <c r="T5" s="68">
        <v>8</v>
      </c>
      <c r="U5" s="68">
        <v>1</v>
      </c>
      <c r="V5" s="100">
        <v>9.7129629629629635E-2</v>
      </c>
      <c r="W5" s="101">
        <v>2</v>
      </c>
      <c r="X5" s="101">
        <v>2</v>
      </c>
      <c r="Y5" s="100">
        <v>4.5347222222222226E-2</v>
      </c>
      <c r="Z5" s="100">
        <v>0.2724537037037037</v>
      </c>
      <c r="AA5" s="68" t="s">
        <v>597</v>
      </c>
      <c r="AB5" s="36">
        <v>1</v>
      </c>
      <c r="AC5" s="68">
        <v>0</v>
      </c>
      <c r="AD5" s="6">
        <v>1</v>
      </c>
      <c r="AE5" s="6">
        <v>220</v>
      </c>
      <c r="AF5" s="6">
        <v>1560</v>
      </c>
      <c r="AG5" s="121">
        <v>5.6684923787086734E-4</v>
      </c>
      <c r="AH5" s="121">
        <v>7.9940277135635143E-5</v>
      </c>
      <c r="AI5" s="6">
        <v>4</v>
      </c>
      <c r="AJ5" s="6">
        <v>1</v>
      </c>
      <c r="EG5" s="6"/>
      <c r="EH5" s="6"/>
      <c r="EI5" s="6"/>
      <c r="EJ5" s="6"/>
      <c r="EK5" s="6"/>
      <c r="EL5" s="6"/>
    </row>
    <row r="6" spans="1:142" s="4" customFormat="1">
      <c r="A6" s="99">
        <v>1</v>
      </c>
      <c r="B6" s="68" t="s">
        <v>534</v>
      </c>
      <c r="C6" s="68" t="s">
        <v>534</v>
      </c>
      <c r="D6" s="68" t="s">
        <v>531</v>
      </c>
      <c r="E6" s="68">
        <v>0</v>
      </c>
      <c r="F6" s="68" t="s">
        <v>535</v>
      </c>
      <c r="G6" s="68" t="s">
        <v>534</v>
      </c>
      <c r="H6" s="68">
        <v>12</v>
      </c>
      <c r="I6" s="68">
        <v>0.22709215558512805</v>
      </c>
      <c r="J6" s="68">
        <v>7</v>
      </c>
      <c r="K6" s="68">
        <v>3950.99</v>
      </c>
      <c r="L6" s="68">
        <v>35.163614000000003</v>
      </c>
      <c r="M6" s="68">
        <v>-123.02172</v>
      </c>
      <c r="N6" s="69">
        <v>39870.815104166664</v>
      </c>
      <c r="O6" s="70">
        <v>39870.815104166664</v>
      </c>
      <c r="P6" s="4" t="s">
        <v>559</v>
      </c>
      <c r="Q6" s="4" t="s">
        <v>568</v>
      </c>
      <c r="R6" s="68" t="s">
        <v>119</v>
      </c>
      <c r="S6" s="68" t="s">
        <v>236</v>
      </c>
      <c r="T6" s="68">
        <v>8</v>
      </c>
      <c r="U6" s="68">
        <v>1</v>
      </c>
      <c r="V6" s="100">
        <v>9.7164351851851849E-2</v>
      </c>
      <c r="W6" s="101">
        <v>2</v>
      </c>
      <c r="X6" s="101">
        <v>2</v>
      </c>
      <c r="Y6" s="100">
        <v>4.5347222222222226E-2</v>
      </c>
      <c r="Z6" s="100">
        <v>0.2724537037037037</v>
      </c>
      <c r="AA6" s="68" t="s">
        <v>597</v>
      </c>
      <c r="AB6" s="36">
        <v>1</v>
      </c>
      <c r="AC6" s="68">
        <v>0</v>
      </c>
      <c r="AD6" s="6">
        <v>1</v>
      </c>
      <c r="AE6" s="6">
        <v>220</v>
      </c>
      <c r="AF6" s="6">
        <v>1560</v>
      </c>
      <c r="AG6" s="121">
        <v>1.0322370708414912E-3</v>
      </c>
      <c r="AH6" s="121">
        <v>1.455718946058513E-4</v>
      </c>
      <c r="AI6" s="6">
        <v>4</v>
      </c>
      <c r="AJ6" s="6">
        <v>1</v>
      </c>
      <c r="EG6" s="6"/>
      <c r="EH6" s="6"/>
      <c r="EI6" s="6"/>
      <c r="EJ6" s="6"/>
      <c r="EK6" s="6"/>
      <c r="EL6" s="6"/>
    </row>
    <row r="7" spans="1:142" s="4" customFormat="1">
      <c r="A7" s="99">
        <v>1</v>
      </c>
      <c r="B7" s="68" t="s">
        <v>531</v>
      </c>
      <c r="C7" s="68" t="s">
        <v>534</v>
      </c>
      <c r="D7" s="68" t="s">
        <v>534</v>
      </c>
      <c r="E7" s="68">
        <v>0</v>
      </c>
      <c r="F7" s="68" t="s">
        <v>532</v>
      </c>
      <c r="G7" s="68" t="s">
        <v>531</v>
      </c>
      <c r="H7" s="68">
        <v>0</v>
      </c>
      <c r="I7" s="68">
        <v>0.16552248403731246</v>
      </c>
      <c r="J7" s="68">
        <v>8</v>
      </c>
      <c r="K7" s="68">
        <v>3950.56</v>
      </c>
      <c r="L7" s="68">
        <v>35.164040999999997</v>
      </c>
      <c r="M7" s="68">
        <v>-123.02033</v>
      </c>
      <c r="N7" s="69">
        <v>39870.815763888888</v>
      </c>
      <c r="O7" s="70">
        <v>39870.815763888888</v>
      </c>
      <c r="P7" s="4" t="s">
        <v>559</v>
      </c>
      <c r="Q7" s="4" t="s">
        <v>568</v>
      </c>
      <c r="R7" s="68" t="s">
        <v>311</v>
      </c>
      <c r="S7" s="68" t="s">
        <v>236</v>
      </c>
      <c r="T7" s="68">
        <v>8</v>
      </c>
      <c r="U7" s="68">
        <v>1</v>
      </c>
      <c r="V7" s="100">
        <v>9.7835648148148158E-2</v>
      </c>
      <c r="W7" s="101">
        <v>2</v>
      </c>
      <c r="X7" s="101">
        <v>2</v>
      </c>
      <c r="Y7" s="100">
        <v>4.5347222222222226E-2</v>
      </c>
      <c r="Z7" s="100">
        <v>0.2724537037037037</v>
      </c>
      <c r="AA7" s="68" t="s">
        <v>597</v>
      </c>
      <c r="AB7" s="36">
        <v>1</v>
      </c>
      <c r="AC7" s="68">
        <v>0</v>
      </c>
      <c r="AD7" s="6">
        <v>1</v>
      </c>
      <c r="AE7" s="6">
        <v>220</v>
      </c>
      <c r="AF7" s="6">
        <v>1560</v>
      </c>
      <c r="AG7" s="121">
        <v>7.523749274423293E-4</v>
      </c>
      <c r="AH7" s="121">
        <v>1.0610415643417465E-4</v>
      </c>
      <c r="AI7" s="6">
        <v>4</v>
      </c>
      <c r="AJ7" s="6">
        <v>1</v>
      </c>
      <c r="EG7" s="6"/>
      <c r="EH7" s="6"/>
      <c r="EI7" s="6"/>
      <c r="EJ7" s="6"/>
      <c r="EK7" s="6"/>
      <c r="EL7" s="6"/>
    </row>
    <row r="8" spans="1:142" s="4" customFormat="1">
      <c r="A8" s="99">
        <v>1</v>
      </c>
      <c r="B8" s="68" t="s">
        <v>534</v>
      </c>
      <c r="C8" s="68" t="s">
        <v>534</v>
      </c>
      <c r="D8" s="68" t="s">
        <v>531</v>
      </c>
      <c r="E8" s="68">
        <v>0</v>
      </c>
      <c r="F8" s="68" t="s">
        <v>535</v>
      </c>
      <c r="G8" s="68" t="s">
        <v>534</v>
      </c>
      <c r="H8" s="68">
        <v>0</v>
      </c>
      <c r="I8" s="68">
        <v>0.19788166934127113</v>
      </c>
      <c r="J8" s="68">
        <v>9</v>
      </c>
      <c r="K8" s="68">
        <v>3951.16</v>
      </c>
      <c r="L8" s="68">
        <v>35.163494</v>
      </c>
      <c r="M8" s="68">
        <v>-123.01959600000001</v>
      </c>
      <c r="N8" s="69">
        <v>39870.827615740738</v>
      </c>
      <c r="O8" s="70">
        <v>39870.827615740738</v>
      </c>
      <c r="P8" s="4" t="s">
        <v>559</v>
      </c>
      <c r="Q8" s="4" t="s">
        <v>568</v>
      </c>
      <c r="R8" s="68" t="s">
        <v>307</v>
      </c>
      <c r="S8" s="68" t="s">
        <v>236</v>
      </c>
      <c r="T8" s="68">
        <v>8</v>
      </c>
      <c r="U8" s="68">
        <v>1</v>
      </c>
      <c r="V8" s="100">
        <v>0.11001157407407407</v>
      </c>
      <c r="W8" s="101">
        <v>2</v>
      </c>
      <c r="X8" s="101">
        <v>2</v>
      </c>
      <c r="Y8" s="100">
        <v>4.5347222222222226E-2</v>
      </c>
      <c r="Z8" s="100">
        <v>0.2724537037037037</v>
      </c>
      <c r="AA8" s="68" t="s">
        <v>597</v>
      </c>
      <c r="AB8" s="36">
        <v>1</v>
      </c>
      <c r="AC8" s="68">
        <v>0</v>
      </c>
      <c r="AD8" s="6">
        <v>1</v>
      </c>
      <c r="AE8" s="6">
        <v>220</v>
      </c>
      <c r="AF8" s="6">
        <v>1560</v>
      </c>
      <c r="AG8" s="121">
        <v>8.9946213336941421E-4</v>
      </c>
      <c r="AH8" s="121">
        <v>1.2684722393671227E-4</v>
      </c>
      <c r="AI8" s="6">
        <v>4</v>
      </c>
      <c r="AJ8" s="6">
        <v>1</v>
      </c>
      <c r="EG8" s="6"/>
      <c r="EH8" s="6"/>
      <c r="EI8" s="6"/>
      <c r="EJ8" s="6"/>
      <c r="EK8" s="6"/>
      <c r="EL8" s="6"/>
    </row>
    <row r="9" spans="1:142" s="4" customFormat="1">
      <c r="A9" s="99">
        <v>1</v>
      </c>
      <c r="B9" s="68" t="s">
        <v>531</v>
      </c>
      <c r="C9" s="68" t="s">
        <v>534</v>
      </c>
      <c r="D9" s="68" t="s">
        <v>534</v>
      </c>
      <c r="E9" s="68">
        <v>0</v>
      </c>
      <c r="F9" s="68" t="s">
        <v>533</v>
      </c>
      <c r="G9" s="68" t="s">
        <v>534</v>
      </c>
      <c r="H9" s="68">
        <v>0</v>
      </c>
      <c r="I9" s="68">
        <v>0.28834306518032948</v>
      </c>
      <c r="J9" s="68">
        <v>10</v>
      </c>
      <c r="K9" s="68">
        <v>3951.16</v>
      </c>
      <c r="L9" s="68">
        <v>35.163494</v>
      </c>
      <c r="M9" s="68">
        <v>-123.01959600000001</v>
      </c>
      <c r="N9" s="69">
        <v>39870.827615740738</v>
      </c>
      <c r="O9" s="70">
        <v>39870.827615740738</v>
      </c>
      <c r="P9" s="4" t="s">
        <v>559</v>
      </c>
      <c r="Q9" s="4" t="s">
        <v>568</v>
      </c>
      <c r="R9" s="68" t="s">
        <v>305</v>
      </c>
      <c r="S9" s="68" t="s">
        <v>236</v>
      </c>
      <c r="T9" s="68">
        <v>8</v>
      </c>
      <c r="U9" s="68">
        <v>1</v>
      </c>
      <c r="V9" s="100">
        <v>0.11084490740740742</v>
      </c>
      <c r="W9" s="101">
        <v>2</v>
      </c>
      <c r="X9" s="101">
        <v>2</v>
      </c>
      <c r="Y9" s="100">
        <v>4.5347222222222226E-2</v>
      </c>
      <c r="Z9" s="100">
        <v>0.2724537037037037</v>
      </c>
      <c r="AA9" s="68" t="s">
        <v>597</v>
      </c>
      <c r="AB9" s="36">
        <v>1</v>
      </c>
      <c r="AC9" s="68">
        <v>0</v>
      </c>
      <c r="AD9" s="6">
        <v>1</v>
      </c>
      <c r="AE9" s="6">
        <v>220</v>
      </c>
      <c r="AF9" s="6">
        <v>1560</v>
      </c>
      <c r="AG9" s="121">
        <v>1.310650296274225E-3</v>
      </c>
      <c r="AH9" s="121">
        <v>1.8483529819251891E-4</v>
      </c>
      <c r="AI9" s="6">
        <v>4</v>
      </c>
      <c r="AJ9" s="6">
        <v>1</v>
      </c>
      <c r="EG9" s="6"/>
      <c r="EH9" s="6"/>
      <c r="EI9" s="6"/>
      <c r="EJ9" s="6"/>
      <c r="EK9" s="6"/>
      <c r="EL9" s="6"/>
    </row>
    <row r="10" spans="1:142" s="4" customFormat="1">
      <c r="A10" s="36">
        <v>1</v>
      </c>
      <c r="B10" s="36" t="s">
        <v>531</v>
      </c>
      <c r="C10" s="36" t="s">
        <v>534</v>
      </c>
      <c r="D10" s="36" t="s">
        <v>534</v>
      </c>
      <c r="E10" s="36">
        <v>2</v>
      </c>
      <c r="F10" s="36" t="s">
        <v>535</v>
      </c>
      <c r="G10" s="36" t="s">
        <v>534</v>
      </c>
      <c r="H10" s="36">
        <v>13</v>
      </c>
      <c r="I10" s="68">
        <v>0.34567637472000745</v>
      </c>
      <c r="J10" s="36">
        <v>164</v>
      </c>
      <c r="K10" s="36">
        <v>3951.16</v>
      </c>
      <c r="L10" s="36">
        <v>35.163494</v>
      </c>
      <c r="M10" s="36">
        <v>-123.01959600000001</v>
      </c>
      <c r="N10" s="39">
        <v>39870.827615740738</v>
      </c>
      <c r="O10" s="75">
        <v>39870.827615740738</v>
      </c>
      <c r="P10" s="4" t="s">
        <v>559</v>
      </c>
      <c r="Q10" s="4" t="s">
        <v>568</v>
      </c>
      <c r="R10" s="36" t="s">
        <v>304</v>
      </c>
      <c r="S10" s="36" t="s">
        <v>236</v>
      </c>
      <c r="T10" s="36">
        <v>8</v>
      </c>
      <c r="U10" s="68">
        <v>1</v>
      </c>
      <c r="V10" s="100">
        <v>0.11532407407407408</v>
      </c>
      <c r="W10" s="101">
        <v>2</v>
      </c>
      <c r="X10" s="101">
        <v>2</v>
      </c>
      <c r="Y10" s="100">
        <v>4.5347222222222226E-2</v>
      </c>
      <c r="Z10" s="100">
        <v>0.2724537037037037</v>
      </c>
      <c r="AA10" s="68" t="s">
        <v>597</v>
      </c>
      <c r="AB10" s="36">
        <v>1</v>
      </c>
      <c r="AC10" s="68">
        <v>0</v>
      </c>
      <c r="AD10" s="6">
        <v>1</v>
      </c>
      <c r="AE10" s="6">
        <v>220</v>
      </c>
      <c r="AF10" s="6">
        <v>1560</v>
      </c>
      <c r="AG10" s="121">
        <v>1.5712562487273066E-3</v>
      </c>
      <c r="AH10" s="121">
        <v>2.2158741969231246E-4</v>
      </c>
      <c r="AI10" s="6">
        <v>4</v>
      </c>
      <c r="AJ10" s="6">
        <v>1</v>
      </c>
      <c r="EG10" s="6"/>
      <c r="EH10" s="6"/>
      <c r="EI10" s="6"/>
      <c r="EJ10" s="6"/>
      <c r="EK10" s="6"/>
      <c r="EL10" s="6"/>
    </row>
    <row r="11" spans="1:142" s="4" customFormat="1">
      <c r="A11" s="99">
        <v>1</v>
      </c>
      <c r="B11" s="68" t="s">
        <v>531</v>
      </c>
      <c r="C11" s="68" t="s">
        <v>534</v>
      </c>
      <c r="D11" s="68" t="s">
        <v>534</v>
      </c>
      <c r="E11" s="68">
        <v>0</v>
      </c>
      <c r="F11" s="68" t="s">
        <v>535</v>
      </c>
      <c r="G11" s="68" t="s">
        <v>534</v>
      </c>
      <c r="H11" s="68">
        <v>14</v>
      </c>
      <c r="I11" s="68">
        <v>6.2284230003537874E-2</v>
      </c>
      <c r="J11" s="68">
        <v>11</v>
      </c>
      <c r="K11" s="68">
        <v>3950.95</v>
      </c>
      <c r="L11" s="68">
        <v>35.162844999999997</v>
      </c>
      <c r="M11" s="68">
        <v>-123.01522</v>
      </c>
      <c r="N11" s="69">
        <v>39870.930231481485</v>
      </c>
      <c r="O11" s="70">
        <v>39870.930231481485</v>
      </c>
      <c r="P11" s="4" t="s">
        <v>559</v>
      </c>
      <c r="Q11" s="4" t="s">
        <v>568</v>
      </c>
      <c r="R11" s="68" t="s">
        <v>302</v>
      </c>
      <c r="S11" s="68" t="s">
        <v>229</v>
      </c>
      <c r="T11" s="68">
        <v>8</v>
      </c>
      <c r="U11" s="68">
        <v>1</v>
      </c>
      <c r="V11" s="100">
        <v>0.21083333333333332</v>
      </c>
      <c r="W11" s="101">
        <v>2</v>
      </c>
      <c r="X11" s="101">
        <v>2</v>
      </c>
      <c r="Y11" s="100">
        <v>4.5347222222222226E-2</v>
      </c>
      <c r="Z11" s="100">
        <v>0.2724537037037037</v>
      </c>
      <c r="AA11" s="68" t="s">
        <v>597</v>
      </c>
      <c r="AB11" s="36">
        <v>1</v>
      </c>
      <c r="AC11" s="68">
        <v>0</v>
      </c>
      <c r="AD11" s="6">
        <v>1</v>
      </c>
      <c r="AE11" s="6">
        <v>220</v>
      </c>
      <c r="AF11" s="6">
        <v>1560</v>
      </c>
      <c r="AG11" s="121">
        <v>2.8311013637971762E-4</v>
      </c>
      <c r="AH11" s="121">
        <v>3.9925788463806331E-5</v>
      </c>
      <c r="AI11" s="6">
        <v>4</v>
      </c>
      <c r="AJ11" s="6">
        <v>1</v>
      </c>
      <c r="EG11" s="6"/>
      <c r="EH11" s="6"/>
      <c r="EI11" s="6"/>
      <c r="EJ11" s="6"/>
      <c r="EK11" s="6"/>
      <c r="EL11" s="6"/>
    </row>
    <row r="12" spans="1:142" s="4" customFormat="1">
      <c r="A12" s="99">
        <v>1</v>
      </c>
      <c r="B12" s="68" t="s">
        <v>534</v>
      </c>
      <c r="C12" s="68" t="s">
        <v>534</v>
      </c>
      <c r="D12" s="68" t="s">
        <v>534</v>
      </c>
      <c r="E12" s="68">
        <v>0</v>
      </c>
      <c r="F12" s="68" t="s">
        <v>532</v>
      </c>
      <c r="G12" s="68" t="s">
        <v>531</v>
      </c>
      <c r="H12" s="68">
        <v>0</v>
      </c>
      <c r="I12" s="68">
        <v>0.28695718949771842</v>
      </c>
      <c r="J12" s="68">
        <v>12</v>
      </c>
      <c r="K12" s="68">
        <v>3950.62</v>
      </c>
      <c r="L12" s="68">
        <v>35.162593999999999</v>
      </c>
      <c r="M12" s="68">
        <v>-123.014867</v>
      </c>
      <c r="N12" s="69">
        <v>39870.932013888887</v>
      </c>
      <c r="O12" s="70">
        <v>39870.932013888887</v>
      </c>
      <c r="P12" s="4" t="s">
        <v>559</v>
      </c>
      <c r="Q12" s="4" t="s">
        <v>568</v>
      </c>
      <c r="R12" s="68" t="s">
        <v>522</v>
      </c>
      <c r="S12" s="68" t="s">
        <v>229</v>
      </c>
      <c r="T12" s="68">
        <v>8</v>
      </c>
      <c r="U12" s="68">
        <v>1</v>
      </c>
      <c r="V12" s="100">
        <v>0.21262731481481481</v>
      </c>
      <c r="W12" s="101">
        <v>2</v>
      </c>
      <c r="X12" s="101">
        <v>2</v>
      </c>
      <c r="Y12" s="100">
        <v>4.5347222222222226E-2</v>
      </c>
      <c r="Z12" s="100">
        <v>0.2724537037037037</v>
      </c>
      <c r="AA12" s="68" t="s">
        <v>597</v>
      </c>
      <c r="AB12" s="36">
        <v>1</v>
      </c>
      <c r="AC12" s="68">
        <v>0</v>
      </c>
      <c r="AD12" s="6">
        <v>1</v>
      </c>
      <c r="AE12" s="6">
        <v>220</v>
      </c>
      <c r="AF12" s="6">
        <v>1560</v>
      </c>
      <c r="AG12" s="121">
        <v>1.3043508613532655E-3</v>
      </c>
      <c r="AH12" s="121">
        <v>1.8394691634469131E-4</v>
      </c>
      <c r="AI12" s="6">
        <v>4</v>
      </c>
      <c r="AJ12" s="6">
        <v>1</v>
      </c>
      <c r="EG12" s="6"/>
      <c r="EH12" s="6"/>
      <c r="EI12" s="6"/>
      <c r="EJ12" s="6"/>
      <c r="EK12" s="6"/>
      <c r="EL12" s="6"/>
    </row>
    <row r="13" spans="1:142" s="4" customFormat="1">
      <c r="A13" s="36">
        <v>1</v>
      </c>
      <c r="B13" s="36" t="s">
        <v>534</v>
      </c>
      <c r="C13" s="36" t="s">
        <v>534</v>
      </c>
      <c r="D13" s="36" t="s">
        <v>534</v>
      </c>
      <c r="E13" s="36">
        <v>0</v>
      </c>
      <c r="F13" s="36" t="s">
        <v>535</v>
      </c>
      <c r="G13" s="36" t="s">
        <v>534</v>
      </c>
      <c r="H13" s="36">
        <v>15</v>
      </c>
      <c r="I13" s="68">
        <v>0.37824158127818108</v>
      </c>
      <c r="J13" s="36">
        <v>13</v>
      </c>
      <c r="K13" s="36">
        <v>3951.26</v>
      </c>
      <c r="L13" s="36">
        <v>35.163291000000001</v>
      </c>
      <c r="M13" s="36">
        <v>-123.016795</v>
      </c>
      <c r="N13" s="39">
        <v>39870.922025462962</v>
      </c>
      <c r="O13" s="75">
        <v>39870.922025462962</v>
      </c>
      <c r="P13" s="4" t="s">
        <v>559</v>
      </c>
      <c r="Q13" s="4" t="s">
        <v>568</v>
      </c>
      <c r="R13" s="36" t="s">
        <v>233</v>
      </c>
      <c r="S13" s="36" t="s">
        <v>229</v>
      </c>
      <c r="T13" s="36">
        <v>8</v>
      </c>
      <c r="U13" s="68">
        <v>1</v>
      </c>
      <c r="V13" s="100">
        <v>0.21398148148148147</v>
      </c>
      <c r="W13" s="101">
        <v>2</v>
      </c>
      <c r="X13" s="101">
        <v>2</v>
      </c>
      <c r="Y13" s="100">
        <v>4.5347222222222226E-2</v>
      </c>
      <c r="Z13" s="100">
        <v>0.2724537037037037</v>
      </c>
      <c r="AA13" s="68" t="s">
        <v>597</v>
      </c>
      <c r="AB13" s="36">
        <v>1</v>
      </c>
      <c r="AC13" s="68">
        <v>0</v>
      </c>
      <c r="AD13" s="6">
        <v>1</v>
      </c>
      <c r="AE13" s="6">
        <v>220</v>
      </c>
      <c r="AF13" s="6">
        <v>1560</v>
      </c>
      <c r="AG13" s="121">
        <v>1.7192799149008231E-3</v>
      </c>
      <c r="AH13" s="121">
        <v>2.4246255210139814E-4</v>
      </c>
      <c r="AI13" s="6">
        <v>4</v>
      </c>
      <c r="AJ13" s="6">
        <v>1</v>
      </c>
      <c r="EG13" s="6"/>
      <c r="EH13" s="6"/>
      <c r="EI13" s="6"/>
      <c r="EJ13" s="6"/>
      <c r="EK13" s="6"/>
      <c r="EL13" s="6"/>
    </row>
    <row r="14" spans="1:142" s="4" customFormat="1">
      <c r="A14" s="99">
        <v>1</v>
      </c>
      <c r="B14" s="68" t="s">
        <v>534</v>
      </c>
      <c r="C14" s="68" t="s">
        <v>534</v>
      </c>
      <c r="D14" s="68" t="s">
        <v>531</v>
      </c>
      <c r="E14" s="68">
        <v>0</v>
      </c>
      <c r="F14" s="68" t="s">
        <v>535</v>
      </c>
      <c r="G14" s="68" t="s">
        <v>531</v>
      </c>
      <c r="H14" s="68">
        <v>17</v>
      </c>
      <c r="I14" s="68">
        <v>0.14484544922081952</v>
      </c>
      <c r="J14" s="68">
        <v>16</v>
      </c>
      <c r="K14" s="68">
        <v>3949.95</v>
      </c>
      <c r="L14" s="68">
        <v>35.16328</v>
      </c>
      <c r="M14" s="68">
        <v>-123.013761</v>
      </c>
      <c r="N14" s="69">
        <v>39870.970405092594</v>
      </c>
      <c r="O14" s="70">
        <v>39870.970405092594</v>
      </c>
      <c r="P14" s="4" t="s">
        <v>559</v>
      </c>
      <c r="Q14" s="4" t="s">
        <v>568</v>
      </c>
      <c r="R14" s="68" t="s">
        <v>294</v>
      </c>
      <c r="S14" s="68" t="s">
        <v>293</v>
      </c>
      <c r="T14" s="68">
        <v>8</v>
      </c>
      <c r="U14" s="68">
        <v>1</v>
      </c>
      <c r="V14" s="100">
        <v>0.2518171296296296</v>
      </c>
      <c r="W14" s="101">
        <v>2</v>
      </c>
      <c r="X14" s="101">
        <v>2</v>
      </c>
      <c r="Y14" s="100">
        <v>4.5347222222222226E-2</v>
      </c>
      <c r="Z14" s="100">
        <v>0.2724537037037037</v>
      </c>
      <c r="AA14" s="68" t="s">
        <v>597</v>
      </c>
      <c r="AB14" s="36">
        <v>1</v>
      </c>
      <c r="AC14" s="68">
        <v>0</v>
      </c>
      <c r="AD14" s="6">
        <v>1</v>
      </c>
      <c r="AE14" s="6">
        <v>220</v>
      </c>
      <c r="AF14" s="6">
        <v>1560</v>
      </c>
      <c r="AG14" s="121">
        <v>6.5838840554917962E-4</v>
      </c>
      <c r="AH14" s="121">
        <v>9.2849646936422772E-5</v>
      </c>
      <c r="AI14" s="6">
        <v>4</v>
      </c>
      <c r="AJ14" s="6">
        <v>1</v>
      </c>
      <c r="EG14" s="6"/>
      <c r="EH14" s="6"/>
      <c r="EI14" s="6"/>
      <c r="EJ14" s="6"/>
      <c r="EK14" s="6"/>
      <c r="EL14" s="6"/>
    </row>
    <row r="15" spans="1:142" s="4" customFormat="1">
      <c r="A15" s="36">
        <v>1</v>
      </c>
      <c r="B15" s="36" t="s">
        <v>534</v>
      </c>
      <c r="C15" s="36" t="s">
        <v>534</v>
      </c>
      <c r="D15" s="36" t="s">
        <v>534</v>
      </c>
      <c r="E15" s="36">
        <v>1</v>
      </c>
      <c r="F15" s="36" t="s">
        <v>535</v>
      </c>
      <c r="G15" s="36" t="s">
        <v>534</v>
      </c>
      <c r="H15" s="36">
        <v>0</v>
      </c>
      <c r="I15" s="68">
        <v>0.13695198799875519</v>
      </c>
      <c r="J15" s="36">
        <v>165</v>
      </c>
      <c r="K15" s="36">
        <v>3950.06</v>
      </c>
      <c r="L15" s="36">
        <v>35.166789000000001</v>
      </c>
      <c r="M15" s="36">
        <v>-123.000855</v>
      </c>
      <c r="N15" s="39">
        <v>40687.704548611109</v>
      </c>
      <c r="O15" s="75">
        <v>40687.704548611109</v>
      </c>
      <c r="P15" s="4" t="s">
        <v>560</v>
      </c>
      <c r="Q15" s="4" t="s">
        <v>569</v>
      </c>
      <c r="R15" s="36" t="s">
        <v>256</v>
      </c>
      <c r="S15" s="36" t="s">
        <v>227</v>
      </c>
      <c r="T15" s="36">
        <v>230</v>
      </c>
      <c r="U15" s="68">
        <v>1</v>
      </c>
      <c r="V15" s="100">
        <v>0.22649305555555554</v>
      </c>
      <c r="W15" s="101">
        <v>3</v>
      </c>
      <c r="X15" s="101">
        <v>106</v>
      </c>
      <c r="Y15" s="100">
        <v>0.22520833333333334</v>
      </c>
      <c r="Z15" s="100">
        <v>0.22666666666666668</v>
      </c>
      <c r="AA15" s="68" t="s">
        <v>598</v>
      </c>
      <c r="AB15" s="36">
        <v>225</v>
      </c>
      <c r="AC15" s="68">
        <v>0</v>
      </c>
      <c r="AD15" s="6">
        <v>357</v>
      </c>
      <c r="AE15" s="6">
        <v>80</v>
      </c>
      <c r="AF15" s="6">
        <v>7140</v>
      </c>
      <c r="AG15" s="121">
        <v>1.7118998499844398E-3</v>
      </c>
      <c r="AH15" s="121">
        <v>1.918095070010577E-5</v>
      </c>
      <c r="AI15" s="6">
        <v>1</v>
      </c>
      <c r="AJ15" s="6">
        <v>28</v>
      </c>
      <c r="EG15" s="6"/>
      <c r="EH15" s="6"/>
      <c r="EI15" s="6"/>
      <c r="EJ15" s="6"/>
      <c r="EK15" s="6"/>
      <c r="EL15" s="6"/>
    </row>
    <row r="16" spans="1:142" s="4" customFormat="1">
      <c r="A16" s="36">
        <v>1</v>
      </c>
      <c r="B16" s="36" t="s">
        <v>534</v>
      </c>
      <c r="C16" s="36" t="s">
        <v>534</v>
      </c>
      <c r="D16" s="36" t="s">
        <v>534</v>
      </c>
      <c r="E16" s="36">
        <v>0</v>
      </c>
      <c r="F16" s="36" t="s">
        <v>535</v>
      </c>
      <c r="G16" s="36" t="s">
        <v>534</v>
      </c>
      <c r="H16" s="36">
        <v>0</v>
      </c>
      <c r="I16" s="68">
        <v>0.28767172970600641</v>
      </c>
      <c r="J16" s="36">
        <v>166</v>
      </c>
      <c r="K16" s="36">
        <v>3950.02</v>
      </c>
      <c r="L16" s="36">
        <v>35.166846</v>
      </c>
      <c r="M16" s="36">
        <v>-123.001284</v>
      </c>
      <c r="N16" s="39">
        <v>40687.706226851849</v>
      </c>
      <c r="O16" s="75">
        <v>40687.706226851849</v>
      </c>
      <c r="P16" s="4" t="s">
        <v>560</v>
      </c>
      <c r="Q16" s="4" t="s">
        <v>569</v>
      </c>
      <c r="R16" s="36" t="s">
        <v>253</v>
      </c>
      <c r="S16" s="36" t="s">
        <v>227</v>
      </c>
      <c r="T16" s="36">
        <v>230</v>
      </c>
      <c r="U16" s="68">
        <v>1</v>
      </c>
      <c r="V16" s="100">
        <v>0.22815972222222222</v>
      </c>
      <c r="W16" s="101">
        <v>3</v>
      </c>
      <c r="X16" s="101">
        <v>106</v>
      </c>
      <c r="Y16" s="100">
        <v>0.22716435185185183</v>
      </c>
      <c r="Z16" s="100">
        <v>0.22815972222222222</v>
      </c>
      <c r="AA16" s="68" t="s">
        <v>599</v>
      </c>
      <c r="AB16" s="36">
        <v>225</v>
      </c>
      <c r="AC16" s="68">
        <v>0</v>
      </c>
      <c r="AD16" s="6">
        <v>357</v>
      </c>
      <c r="AE16" s="6">
        <v>80</v>
      </c>
      <c r="AF16" s="6">
        <v>7140</v>
      </c>
      <c r="AG16" s="121">
        <v>3.5958966213250803E-3</v>
      </c>
      <c r="AH16" s="121">
        <v>4.029015822212975E-5</v>
      </c>
      <c r="AI16" s="6">
        <v>1</v>
      </c>
      <c r="AJ16" s="6">
        <v>28</v>
      </c>
      <c r="EG16" s="6"/>
      <c r="EH16" s="6"/>
      <c r="EI16" s="6"/>
      <c r="EJ16" s="6"/>
      <c r="EK16" s="6"/>
      <c r="EL16" s="6"/>
    </row>
    <row r="17" spans="1:142" s="4" customFormat="1">
      <c r="A17" s="36">
        <v>1</v>
      </c>
      <c r="B17" s="36" t="s">
        <v>531</v>
      </c>
      <c r="C17" s="36" t="s">
        <v>534</v>
      </c>
      <c r="D17" s="36" t="s">
        <v>534</v>
      </c>
      <c r="E17" s="36">
        <v>0</v>
      </c>
      <c r="F17" s="36" t="s">
        <v>533</v>
      </c>
      <c r="G17" s="36" t="s">
        <v>534</v>
      </c>
      <c r="H17" s="36">
        <v>0</v>
      </c>
      <c r="I17" s="68">
        <v>0.19526089949843362</v>
      </c>
      <c r="J17" s="36">
        <v>167</v>
      </c>
      <c r="K17" s="36">
        <v>3950.19</v>
      </c>
      <c r="L17" s="36">
        <v>35.167332999999999</v>
      </c>
      <c r="M17" s="36">
        <v>-123.00112799999999</v>
      </c>
      <c r="N17" s="39">
        <v>40687.70684027778</v>
      </c>
      <c r="O17" s="75">
        <v>40687.70684027778</v>
      </c>
      <c r="P17" s="4" t="s">
        <v>560</v>
      </c>
      <c r="Q17" s="4" t="s">
        <v>569</v>
      </c>
      <c r="R17" s="36" t="s">
        <v>251</v>
      </c>
      <c r="S17" s="36" t="s">
        <v>227</v>
      </c>
      <c r="T17" s="36">
        <v>230</v>
      </c>
      <c r="U17" s="68">
        <v>1</v>
      </c>
      <c r="V17" s="100">
        <v>0.2287962962962963</v>
      </c>
      <c r="W17" s="101">
        <v>3</v>
      </c>
      <c r="X17" s="101">
        <v>106</v>
      </c>
      <c r="Y17" s="100">
        <v>0.22868055555555555</v>
      </c>
      <c r="Z17" s="100">
        <v>0.22914351851851852</v>
      </c>
      <c r="AA17" s="68" t="s">
        <v>600</v>
      </c>
      <c r="AB17" s="36">
        <v>225</v>
      </c>
      <c r="AC17" s="68">
        <v>0</v>
      </c>
      <c r="AD17" s="6">
        <v>357</v>
      </c>
      <c r="AE17" s="6">
        <v>80</v>
      </c>
      <c r="AF17" s="6">
        <v>7140</v>
      </c>
      <c r="AG17" s="121">
        <v>2.44076124373042E-3</v>
      </c>
      <c r="AH17" s="121">
        <v>2.7347464915747004E-5</v>
      </c>
      <c r="AI17" s="6">
        <v>1</v>
      </c>
      <c r="AJ17" s="6">
        <v>28</v>
      </c>
      <c r="EG17" s="6"/>
      <c r="EH17" s="6"/>
      <c r="EI17" s="6"/>
      <c r="EJ17" s="6"/>
      <c r="EK17" s="6"/>
      <c r="EL17" s="6"/>
    </row>
    <row r="18" spans="1:142" s="4" customFormat="1">
      <c r="A18" s="36">
        <v>1</v>
      </c>
      <c r="B18" s="36" t="s">
        <v>534</v>
      </c>
      <c r="C18" s="36" t="s">
        <v>534</v>
      </c>
      <c r="D18" s="36" t="s">
        <v>534</v>
      </c>
      <c r="E18" s="36">
        <v>0</v>
      </c>
      <c r="F18" s="36" t="s">
        <v>535</v>
      </c>
      <c r="G18" s="36" t="s">
        <v>531</v>
      </c>
      <c r="H18" s="36">
        <v>0</v>
      </c>
      <c r="I18" s="68">
        <v>0.2050897850937452</v>
      </c>
      <c r="J18" s="36">
        <v>168</v>
      </c>
      <c r="K18" s="36">
        <v>3950.19</v>
      </c>
      <c r="L18" s="36">
        <v>35.167332999999999</v>
      </c>
      <c r="M18" s="36">
        <v>-123.00112799999999</v>
      </c>
      <c r="N18" s="39">
        <v>40687.70684027778</v>
      </c>
      <c r="O18" s="75">
        <v>40687.70684027778</v>
      </c>
      <c r="P18" s="4" t="s">
        <v>560</v>
      </c>
      <c r="Q18" s="4" t="s">
        <v>569</v>
      </c>
      <c r="R18" s="36" t="s">
        <v>249</v>
      </c>
      <c r="S18" s="36" t="s">
        <v>227</v>
      </c>
      <c r="T18" s="36">
        <v>230</v>
      </c>
      <c r="U18" s="68">
        <v>1</v>
      </c>
      <c r="V18" s="100">
        <v>0.23913194444444444</v>
      </c>
      <c r="W18" s="101">
        <v>3</v>
      </c>
      <c r="X18" s="101">
        <v>106</v>
      </c>
      <c r="Y18" s="100">
        <v>0.23909722222222221</v>
      </c>
      <c r="Z18" s="100">
        <v>0.24303240740740742</v>
      </c>
      <c r="AA18" s="68" t="s">
        <v>601</v>
      </c>
      <c r="AB18" s="36">
        <v>225</v>
      </c>
      <c r="AC18" s="68">
        <v>0</v>
      </c>
      <c r="AD18" s="6">
        <v>357</v>
      </c>
      <c r="AE18" s="6">
        <v>80</v>
      </c>
      <c r="AF18" s="6">
        <v>7140</v>
      </c>
      <c r="AG18" s="121">
        <v>2.5636223136718149E-3</v>
      </c>
      <c r="AH18" s="121">
        <v>2.8724059536939104E-5</v>
      </c>
      <c r="AI18" s="6">
        <v>1</v>
      </c>
      <c r="AJ18" s="6">
        <v>28</v>
      </c>
      <c r="EG18" s="6"/>
      <c r="EH18" s="6"/>
      <c r="EI18" s="6"/>
      <c r="EJ18" s="6"/>
      <c r="EK18" s="6"/>
      <c r="EL18" s="6"/>
    </row>
    <row r="19" spans="1:142" s="4" customFormat="1">
      <c r="A19" s="103">
        <v>1</v>
      </c>
      <c r="B19" s="103" t="s">
        <v>534</v>
      </c>
      <c r="C19" s="103" t="s">
        <v>534</v>
      </c>
      <c r="D19" s="103" t="s">
        <v>534</v>
      </c>
      <c r="E19" s="103">
        <v>0</v>
      </c>
      <c r="F19" s="103" t="s">
        <v>532</v>
      </c>
      <c r="G19" s="103" t="s">
        <v>534</v>
      </c>
      <c r="H19" s="103">
        <v>0</v>
      </c>
      <c r="I19" s="68">
        <v>4.359240394017503E-2</v>
      </c>
      <c r="J19" s="103">
        <v>176</v>
      </c>
      <c r="K19" s="104">
        <v>3950.62</v>
      </c>
      <c r="L19" s="104">
        <v>35.166429999999998</v>
      </c>
      <c r="M19" s="104">
        <v>-123.000372</v>
      </c>
      <c r="N19" s="69">
        <v>40688.793171296296</v>
      </c>
      <c r="O19" s="70">
        <v>40688.793171296296</v>
      </c>
      <c r="P19" s="4" t="s">
        <v>560</v>
      </c>
      <c r="Q19" s="4" t="s">
        <v>569</v>
      </c>
      <c r="R19" s="104" t="s">
        <v>658</v>
      </c>
      <c r="S19" s="104" t="s">
        <v>516</v>
      </c>
      <c r="T19" s="104">
        <v>231</v>
      </c>
      <c r="U19" s="68">
        <v>1</v>
      </c>
      <c r="V19" s="100">
        <v>0.47260416666666666</v>
      </c>
      <c r="W19" s="101">
        <v>107</v>
      </c>
      <c r="X19" s="101">
        <v>189</v>
      </c>
      <c r="Y19" s="100">
        <v>0.47255787037037034</v>
      </c>
      <c r="Z19" s="100">
        <v>0.47300925925925924</v>
      </c>
      <c r="AA19" s="68" t="s">
        <v>605</v>
      </c>
      <c r="AB19" s="36">
        <v>225</v>
      </c>
      <c r="AC19" s="68">
        <v>0</v>
      </c>
      <c r="AD19" s="6">
        <v>357</v>
      </c>
      <c r="AE19" s="6">
        <v>80</v>
      </c>
      <c r="AF19" s="6">
        <v>7140</v>
      </c>
      <c r="AG19" s="121">
        <v>5.4490504925218787E-4</v>
      </c>
      <c r="AH19" s="121">
        <v>6.1053787031057465E-6</v>
      </c>
      <c r="AI19" s="6">
        <v>1</v>
      </c>
      <c r="AJ19" s="6">
        <v>28</v>
      </c>
      <c r="EG19" s="6"/>
      <c r="EH19" s="6"/>
      <c r="EI19" s="6"/>
      <c r="EJ19" s="6"/>
      <c r="EK19" s="6"/>
      <c r="EL19" s="6"/>
    </row>
    <row r="20" spans="1:142" s="4" customFormat="1">
      <c r="A20" s="103">
        <v>1</v>
      </c>
      <c r="B20" s="103" t="s">
        <v>531</v>
      </c>
      <c r="C20" s="103" t="s">
        <v>534</v>
      </c>
      <c r="D20" s="103" t="s">
        <v>531</v>
      </c>
      <c r="E20" s="103">
        <v>0</v>
      </c>
      <c r="F20" s="103" t="s">
        <v>533</v>
      </c>
      <c r="G20" s="103" t="s">
        <v>534</v>
      </c>
      <c r="H20" s="103">
        <v>11</v>
      </c>
      <c r="I20" s="68">
        <v>0.27626133779514883</v>
      </c>
      <c r="J20" s="103">
        <v>177</v>
      </c>
      <c r="K20" s="104">
        <v>3950.67</v>
      </c>
      <c r="L20" s="104">
        <v>35.166429999999998</v>
      </c>
      <c r="M20" s="104">
        <v>-123.00038600000001</v>
      </c>
      <c r="N20" s="69">
        <v>40688.793067129627</v>
      </c>
      <c r="O20" s="70">
        <v>40688.793067129627</v>
      </c>
      <c r="P20" s="4" t="s">
        <v>560</v>
      </c>
      <c r="Q20" s="4" t="s">
        <v>569</v>
      </c>
      <c r="R20" s="104" t="s">
        <v>663</v>
      </c>
      <c r="S20" s="104" t="s">
        <v>516</v>
      </c>
      <c r="T20" s="104">
        <v>231</v>
      </c>
      <c r="U20" s="68">
        <v>1</v>
      </c>
      <c r="V20" s="100">
        <v>0.47262731481481479</v>
      </c>
      <c r="W20" s="101">
        <v>107</v>
      </c>
      <c r="X20" s="101">
        <v>189</v>
      </c>
      <c r="Y20" s="100">
        <v>0.47255787037037034</v>
      </c>
      <c r="Z20" s="100">
        <v>0.47300925925925924</v>
      </c>
      <c r="AA20" s="68" t="s">
        <v>605</v>
      </c>
      <c r="AB20" s="36">
        <v>225</v>
      </c>
      <c r="AC20" s="68">
        <v>0</v>
      </c>
      <c r="AD20" s="6">
        <v>357</v>
      </c>
      <c r="AE20" s="6">
        <v>80</v>
      </c>
      <c r="AF20" s="6">
        <v>7140</v>
      </c>
      <c r="AG20" s="121">
        <v>3.4532667224393605E-3</v>
      </c>
      <c r="AH20" s="121">
        <v>3.8692064116967623E-5</v>
      </c>
      <c r="AI20" s="6">
        <v>1</v>
      </c>
      <c r="AJ20" s="6">
        <v>28</v>
      </c>
      <c r="EG20" s="6"/>
      <c r="EH20" s="6"/>
      <c r="EI20" s="6"/>
      <c r="EJ20" s="6"/>
      <c r="EK20" s="6"/>
      <c r="EL20" s="6"/>
    </row>
    <row r="21" spans="1:142" s="4" customFormat="1">
      <c r="A21" s="103">
        <v>1</v>
      </c>
      <c r="B21" s="103" t="s">
        <v>534</v>
      </c>
      <c r="C21" s="103" t="s">
        <v>534</v>
      </c>
      <c r="D21" s="103" t="s">
        <v>534</v>
      </c>
      <c r="E21" s="103">
        <v>1</v>
      </c>
      <c r="F21" s="103" t="s">
        <v>532</v>
      </c>
      <c r="G21" s="103" t="s">
        <v>534</v>
      </c>
      <c r="H21" s="103">
        <v>10</v>
      </c>
      <c r="I21" s="68">
        <v>0.1663875451700757</v>
      </c>
      <c r="J21" s="103">
        <v>178</v>
      </c>
      <c r="K21" s="104">
        <v>3950.6</v>
      </c>
      <c r="L21" s="104">
        <v>35.166488999999999</v>
      </c>
      <c r="M21" s="104">
        <v>-123.000972</v>
      </c>
      <c r="N21" s="69">
        <v>40688.789155092592</v>
      </c>
      <c r="O21" s="70">
        <v>40688.789155092592</v>
      </c>
      <c r="P21" s="4" t="s">
        <v>560</v>
      </c>
      <c r="Q21" s="4" t="s">
        <v>569</v>
      </c>
      <c r="R21" s="104" t="s">
        <v>669</v>
      </c>
      <c r="S21" s="104" t="s">
        <v>516</v>
      </c>
      <c r="T21" s="104">
        <v>231</v>
      </c>
      <c r="U21" s="68">
        <v>1</v>
      </c>
      <c r="V21" s="100">
        <v>0.47902777777777777</v>
      </c>
      <c r="W21" s="101">
        <v>107</v>
      </c>
      <c r="X21" s="101">
        <v>189</v>
      </c>
      <c r="Y21" s="100">
        <v>0.47836805555555556</v>
      </c>
      <c r="Z21" s="100">
        <v>0.4793634259259259</v>
      </c>
      <c r="AA21" s="68" t="s">
        <v>606</v>
      </c>
      <c r="AB21" s="36">
        <v>225</v>
      </c>
      <c r="AC21" s="68">
        <v>1</v>
      </c>
      <c r="AD21" s="6">
        <v>357</v>
      </c>
      <c r="AE21" s="6">
        <v>80</v>
      </c>
      <c r="AF21" s="6">
        <v>7140</v>
      </c>
      <c r="AG21" s="121">
        <v>2.0798443146259464E-3</v>
      </c>
      <c r="AH21" s="121">
        <v>2.3303577754912563E-5</v>
      </c>
      <c r="AI21" s="6">
        <v>1</v>
      </c>
      <c r="AJ21" s="6">
        <v>28</v>
      </c>
      <c r="EG21" s="6"/>
      <c r="EH21" s="6"/>
      <c r="EI21" s="6"/>
      <c r="EJ21" s="6"/>
      <c r="EK21" s="6"/>
      <c r="EL21" s="6"/>
    </row>
    <row r="22" spans="1:142" s="4" customFormat="1">
      <c r="A22" s="103">
        <v>1</v>
      </c>
      <c r="B22" s="103" t="s">
        <v>534</v>
      </c>
      <c r="C22" s="103" t="s">
        <v>534</v>
      </c>
      <c r="D22" s="103" t="s">
        <v>534</v>
      </c>
      <c r="E22" s="103">
        <v>0</v>
      </c>
      <c r="F22" s="103" t="s">
        <v>532</v>
      </c>
      <c r="G22" s="103" t="s">
        <v>534</v>
      </c>
      <c r="H22" s="103">
        <v>0</v>
      </c>
      <c r="I22" s="68">
        <v>5.5235466507202194E-2</v>
      </c>
      <c r="J22" s="103">
        <v>179</v>
      </c>
      <c r="K22" s="104">
        <v>3949.83</v>
      </c>
      <c r="L22" s="104">
        <v>35.166432</v>
      </c>
      <c r="M22" s="104">
        <v>-122.99961500000001</v>
      </c>
      <c r="N22" s="69">
        <v>40688.799537037034</v>
      </c>
      <c r="O22" s="70">
        <v>40688.799537037034</v>
      </c>
      <c r="P22" s="4" t="s">
        <v>560</v>
      </c>
      <c r="Q22" s="4" t="s">
        <v>569</v>
      </c>
      <c r="R22" s="104" t="s">
        <v>677</v>
      </c>
      <c r="S22" s="104" t="s">
        <v>516</v>
      </c>
      <c r="T22" s="104">
        <v>231</v>
      </c>
      <c r="U22" s="68">
        <v>1</v>
      </c>
      <c r="V22" s="100">
        <v>0.47909722222222223</v>
      </c>
      <c r="W22" s="101">
        <v>107</v>
      </c>
      <c r="X22" s="101">
        <v>189</v>
      </c>
      <c r="Y22" s="100">
        <v>0.47836805555555556</v>
      </c>
      <c r="Z22" s="100">
        <v>0.4793634259259259</v>
      </c>
      <c r="AA22" s="68" t="s">
        <v>606</v>
      </c>
      <c r="AB22" s="36">
        <v>225</v>
      </c>
      <c r="AC22" s="68">
        <v>0</v>
      </c>
      <c r="AD22" s="6">
        <v>357</v>
      </c>
      <c r="AE22" s="6">
        <v>80</v>
      </c>
      <c r="AF22" s="6">
        <v>7140</v>
      </c>
      <c r="AG22" s="121">
        <v>6.9044333134002747E-4</v>
      </c>
      <c r="AH22" s="121">
        <v>7.7360597349022682E-6</v>
      </c>
      <c r="AI22" s="6">
        <v>1</v>
      </c>
      <c r="AJ22" s="6">
        <v>28</v>
      </c>
      <c r="EG22" s="6"/>
      <c r="EH22" s="6"/>
      <c r="EI22" s="6"/>
      <c r="EJ22" s="6"/>
      <c r="EK22" s="6"/>
      <c r="EL22" s="6"/>
    </row>
    <row r="23" spans="1:142" s="4" customFormat="1">
      <c r="A23" s="103">
        <v>1</v>
      </c>
      <c r="B23" s="103" t="s">
        <v>531</v>
      </c>
      <c r="C23" s="103" t="s">
        <v>531</v>
      </c>
      <c r="D23" s="103" t="s">
        <v>534</v>
      </c>
      <c r="E23" s="103">
        <v>0</v>
      </c>
      <c r="F23" s="103" t="s">
        <v>532</v>
      </c>
      <c r="G23" s="103" t="s">
        <v>531</v>
      </c>
      <c r="H23" s="103">
        <v>13</v>
      </c>
      <c r="I23" s="68">
        <v>0.16323977499356615</v>
      </c>
      <c r="J23" s="103">
        <v>180</v>
      </c>
      <c r="K23" s="104">
        <v>3950.19</v>
      </c>
      <c r="L23" s="104">
        <v>35.166443000000001</v>
      </c>
      <c r="M23" s="104">
        <v>-123.000013</v>
      </c>
      <c r="N23" s="69">
        <v>40688.796157407407</v>
      </c>
      <c r="O23" s="70">
        <v>40688.796157407407</v>
      </c>
      <c r="P23" s="4" t="s">
        <v>560</v>
      </c>
      <c r="Q23" s="4" t="s">
        <v>569</v>
      </c>
      <c r="R23" s="104" t="s">
        <v>680</v>
      </c>
      <c r="S23" s="104" t="s">
        <v>516</v>
      </c>
      <c r="T23" s="104">
        <v>231</v>
      </c>
      <c r="U23" s="68">
        <v>1</v>
      </c>
      <c r="V23" s="100">
        <v>0.49743055555555554</v>
      </c>
      <c r="W23" s="101">
        <v>107</v>
      </c>
      <c r="X23" s="101">
        <v>189</v>
      </c>
      <c r="Y23" s="100">
        <v>0.49677083333333333</v>
      </c>
      <c r="Z23" s="100">
        <v>0.49847222222222221</v>
      </c>
      <c r="AA23" s="68" t="s">
        <v>607</v>
      </c>
      <c r="AB23" s="36">
        <v>225</v>
      </c>
      <c r="AC23" s="68">
        <v>0</v>
      </c>
      <c r="AD23" s="6">
        <v>357</v>
      </c>
      <c r="AE23" s="6">
        <v>80</v>
      </c>
      <c r="AF23" s="6">
        <v>7140</v>
      </c>
      <c r="AG23" s="121">
        <v>2.0404971874195769E-3</v>
      </c>
      <c r="AH23" s="121">
        <v>2.2862713584533076E-5</v>
      </c>
      <c r="AI23" s="6">
        <v>1</v>
      </c>
      <c r="AJ23" s="6">
        <v>28</v>
      </c>
      <c r="EG23" s="6"/>
      <c r="EH23" s="6"/>
      <c r="EI23" s="6"/>
      <c r="EJ23" s="6"/>
      <c r="EK23" s="6"/>
      <c r="EL23" s="6"/>
    </row>
    <row r="24" spans="1:142" s="4" customFormat="1">
      <c r="A24" s="103">
        <v>1</v>
      </c>
      <c r="B24" s="103" t="s">
        <v>531</v>
      </c>
      <c r="C24" s="103" t="s">
        <v>534</v>
      </c>
      <c r="D24" s="103" t="s">
        <v>534</v>
      </c>
      <c r="E24" s="103">
        <v>0</v>
      </c>
      <c r="F24" s="103" t="s">
        <v>532</v>
      </c>
      <c r="G24" s="103" t="s">
        <v>534</v>
      </c>
      <c r="H24" s="103">
        <v>0</v>
      </c>
      <c r="I24" s="68">
        <v>6.9522056484765324E-2</v>
      </c>
      <c r="J24" s="103">
        <v>181</v>
      </c>
      <c r="K24" s="104">
        <v>3948.15</v>
      </c>
      <c r="L24" s="104">
        <v>35.166479000000002</v>
      </c>
      <c r="M24" s="104">
        <v>-122.996877</v>
      </c>
      <c r="N24" s="69">
        <v>40688.829421296294</v>
      </c>
      <c r="O24" s="70">
        <v>40688.829421296294</v>
      </c>
      <c r="P24" s="4" t="s">
        <v>560</v>
      </c>
      <c r="Q24" s="4" t="s">
        <v>569</v>
      </c>
      <c r="R24" s="104" t="s">
        <v>687</v>
      </c>
      <c r="S24" s="104" t="s">
        <v>520</v>
      </c>
      <c r="T24" s="104">
        <v>231</v>
      </c>
      <c r="U24" s="68">
        <v>1</v>
      </c>
      <c r="V24" s="100">
        <v>0.54145833333333326</v>
      </c>
      <c r="W24" s="101">
        <v>107</v>
      </c>
      <c r="X24" s="101">
        <v>189</v>
      </c>
      <c r="Y24" s="100">
        <v>0.54028935185185178</v>
      </c>
      <c r="Z24" s="100">
        <v>0.54299768518518521</v>
      </c>
      <c r="AA24" s="68" t="s">
        <v>608</v>
      </c>
      <c r="AB24" s="36">
        <v>225</v>
      </c>
      <c r="AC24" s="68">
        <v>1</v>
      </c>
      <c r="AD24" s="6">
        <v>357</v>
      </c>
      <c r="AE24" s="6">
        <v>80</v>
      </c>
      <c r="AF24" s="6">
        <v>7140</v>
      </c>
      <c r="AG24" s="121">
        <v>8.6902570605956655E-4</v>
      </c>
      <c r="AH24" s="121">
        <v>9.7369827009475237E-6</v>
      </c>
      <c r="AI24" s="6">
        <v>1</v>
      </c>
      <c r="AJ24" s="6">
        <v>28</v>
      </c>
      <c r="EG24" s="6"/>
      <c r="EH24" s="6"/>
      <c r="EI24" s="6"/>
      <c r="EJ24" s="6"/>
      <c r="EK24" s="6"/>
      <c r="EL24" s="6"/>
    </row>
    <row r="25" spans="1:142" s="4" customFormat="1">
      <c r="A25" s="103">
        <v>1</v>
      </c>
      <c r="B25" s="103" t="s">
        <v>534</v>
      </c>
      <c r="C25" s="103" t="s">
        <v>534</v>
      </c>
      <c r="D25" s="103" t="s">
        <v>534</v>
      </c>
      <c r="E25" s="103">
        <v>0</v>
      </c>
      <c r="F25" s="103" t="s">
        <v>533</v>
      </c>
      <c r="G25" s="103" t="s">
        <v>534</v>
      </c>
      <c r="H25" s="103">
        <v>8</v>
      </c>
      <c r="I25" s="68">
        <v>0.16746039988726955</v>
      </c>
      <c r="J25" s="103">
        <v>182</v>
      </c>
      <c r="K25" s="104">
        <v>3948.61</v>
      </c>
      <c r="L25" s="104">
        <v>35.166611000000003</v>
      </c>
      <c r="M25" s="104">
        <v>-122.992729</v>
      </c>
      <c r="N25" s="69">
        <v>40688.87228009259</v>
      </c>
      <c r="O25" s="70">
        <v>40688.87228009259</v>
      </c>
      <c r="P25" s="4" t="s">
        <v>560</v>
      </c>
      <c r="Q25" s="4" t="s">
        <v>569</v>
      </c>
      <c r="R25" s="104" t="s">
        <v>688</v>
      </c>
      <c r="S25" s="104" t="s">
        <v>519</v>
      </c>
      <c r="T25" s="104">
        <v>231</v>
      </c>
      <c r="U25" s="68">
        <v>1</v>
      </c>
      <c r="V25" s="100">
        <v>0.54921296296296296</v>
      </c>
      <c r="W25" s="101">
        <v>107</v>
      </c>
      <c r="X25" s="101">
        <v>189</v>
      </c>
      <c r="Y25" s="100">
        <v>0.54856481481481478</v>
      </c>
      <c r="Z25" s="100">
        <v>0.5506712962962963</v>
      </c>
      <c r="AA25" s="68" t="s">
        <v>609</v>
      </c>
      <c r="AB25" s="36">
        <v>225</v>
      </c>
      <c r="AC25" s="68">
        <v>0</v>
      </c>
      <c r="AD25" s="6">
        <v>357</v>
      </c>
      <c r="AE25" s="6">
        <v>80</v>
      </c>
      <c r="AF25" s="6">
        <v>7140</v>
      </c>
      <c r="AG25" s="121">
        <v>2.0932549985908694E-3</v>
      </c>
      <c r="AH25" s="121">
        <v>2.3453837519225427E-5</v>
      </c>
      <c r="AI25" s="6">
        <v>1</v>
      </c>
      <c r="AJ25" s="6">
        <v>28</v>
      </c>
      <c r="EG25" s="6"/>
      <c r="EH25" s="6"/>
      <c r="EI25" s="6"/>
      <c r="EJ25" s="6"/>
      <c r="EK25" s="6"/>
      <c r="EL25" s="6"/>
    </row>
    <row r="26" spans="1:142" s="4" customFormat="1">
      <c r="A26" s="103">
        <v>1</v>
      </c>
      <c r="B26" s="103" t="s">
        <v>531</v>
      </c>
      <c r="C26" s="103" t="s">
        <v>531</v>
      </c>
      <c r="D26" s="103" t="s">
        <v>534</v>
      </c>
      <c r="E26" s="103">
        <v>1</v>
      </c>
      <c r="F26" s="103" t="s">
        <v>533</v>
      </c>
      <c r="G26" s="103" t="s">
        <v>534</v>
      </c>
      <c r="H26" s="103">
        <v>9</v>
      </c>
      <c r="I26" s="68">
        <v>0.40854049493933547</v>
      </c>
      <c r="J26" s="103">
        <v>183</v>
      </c>
      <c r="K26" s="104">
        <v>3949.51</v>
      </c>
      <c r="L26" s="104">
        <v>35.166604</v>
      </c>
      <c r="M26" s="104">
        <v>-122.99053000000001</v>
      </c>
      <c r="N26" s="69">
        <v>40688.897592592592</v>
      </c>
      <c r="O26" s="70">
        <v>40688.897592592592</v>
      </c>
      <c r="P26" s="4" t="s">
        <v>560</v>
      </c>
      <c r="Q26" s="4" t="s">
        <v>569</v>
      </c>
      <c r="R26" s="104" t="s">
        <v>694</v>
      </c>
      <c r="S26" s="104" t="s">
        <v>519</v>
      </c>
      <c r="T26" s="104">
        <v>231</v>
      </c>
      <c r="U26" s="68">
        <v>1</v>
      </c>
      <c r="V26" s="100">
        <v>0.57456018518518526</v>
      </c>
      <c r="W26" s="101">
        <v>107</v>
      </c>
      <c r="X26" s="101">
        <v>189</v>
      </c>
      <c r="Y26" s="100">
        <v>0.57331018518518517</v>
      </c>
      <c r="Z26" s="100">
        <v>0.57501157407407411</v>
      </c>
      <c r="AA26" s="68" t="s">
        <v>610</v>
      </c>
      <c r="AB26" s="36">
        <v>225</v>
      </c>
      <c r="AC26" s="68">
        <v>0</v>
      </c>
      <c r="AD26" s="6">
        <v>357</v>
      </c>
      <c r="AE26" s="6">
        <v>80</v>
      </c>
      <c r="AF26" s="6">
        <v>7140</v>
      </c>
      <c r="AG26" s="121">
        <v>5.1067561867416938E-3</v>
      </c>
      <c r="AH26" s="121">
        <v>5.7218556714192642E-5</v>
      </c>
      <c r="AI26" s="6">
        <v>1</v>
      </c>
      <c r="AJ26" s="6">
        <v>28</v>
      </c>
      <c r="EG26" s="6"/>
      <c r="EH26" s="6"/>
      <c r="EI26" s="6"/>
      <c r="EJ26" s="6"/>
      <c r="EK26" s="6"/>
      <c r="EL26" s="6"/>
    </row>
    <row r="27" spans="1:142" s="4" customFormat="1">
      <c r="A27" s="99">
        <v>1</v>
      </c>
      <c r="B27" s="68" t="s">
        <v>531</v>
      </c>
      <c r="C27" s="68" t="s">
        <v>534</v>
      </c>
      <c r="D27" s="68" t="s">
        <v>534</v>
      </c>
      <c r="E27" s="68">
        <v>0</v>
      </c>
      <c r="F27" s="68" t="s">
        <v>532</v>
      </c>
      <c r="G27" s="68" t="s">
        <v>531</v>
      </c>
      <c r="H27" s="68">
        <v>4</v>
      </c>
      <c r="I27" s="68">
        <v>7.9600612092658576E-2</v>
      </c>
      <c r="J27" s="68">
        <v>24</v>
      </c>
      <c r="K27" s="68">
        <v>3951.18</v>
      </c>
      <c r="L27" s="68">
        <v>35.166034000000003</v>
      </c>
      <c r="M27" s="68">
        <v>-123.00042999999999</v>
      </c>
      <c r="N27" s="69">
        <v>40689.701157407406</v>
      </c>
      <c r="O27" s="70">
        <v>40689.701157407406</v>
      </c>
      <c r="P27" s="4" t="s">
        <v>560</v>
      </c>
      <c r="Q27" s="4" t="s">
        <v>569</v>
      </c>
      <c r="R27" s="68" t="s">
        <v>346</v>
      </c>
      <c r="S27" s="68" t="s">
        <v>225</v>
      </c>
      <c r="T27" s="68">
        <v>232</v>
      </c>
      <c r="U27" s="68">
        <v>1</v>
      </c>
      <c r="V27" s="100">
        <v>0.36668981481481483</v>
      </c>
      <c r="W27" s="101">
        <v>190</v>
      </c>
      <c r="X27" s="101">
        <v>228</v>
      </c>
      <c r="Y27" s="100">
        <v>0.3636921296296296</v>
      </c>
      <c r="Z27" s="100">
        <v>0.36766203703703698</v>
      </c>
      <c r="AA27" s="68" t="s">
        <v>602</v>
      </c>
      <c r="AB27" s="36">
        <v>225</v>
      </c>
      <c r="AC27" s="68">
        <v>0</v>
      </c>
      <c r="AD27" s="6">
        <v>357</v>
      </c>
      <c r="AE27" s="6">
        <v>80</v>
      </c>
      <c r="AF27" s="6">
        <v>7140</v>
      </c>
      <c r="AG27" s="121">
        <v>9.9500765115823216E-4</v>
      </c>
      <c r="AH27" s="121">
        <v>1.1148545111016607E-5</v>
      </c>
      <c r="AI27" s="6">
        <v>1</v>
      </c>
      <c r="AJ27" s="6">
        <v>28</v>
      </c>
      <c r="EG27" s="6"/>
      <c r="EH27" s="6"/>
      <c r="EI27" s="6"/>
      <c r="EJ27" s="6"/>
      <c r="EK27" s="6"/>
      <c r="EL27" s="6"/>
    </row>
    <row r="28" spans="1:142" s="4" customFormat="1">
      <c r="A28" s="99">
        <v>1</v>
      </c>
      <c r="B28" s="68" t="s">
        <v>531</v>
      </c>
      <c r="C28" s="68" t="s">
        <v>534</v>
      </c>
      <c r="D28" s="68" t="s">
        <v>534</v>
      </c>
      <c r="E28" s="68">
        <v>0</v>
      </c>
      <c r="F28" s="68" t="s">
        <v>532</v>
      </c>
      <c r="G28" s="68" t="s">
        <v>534</v>
      </c>
      <c r="H28" s="68">
        <v>6</v>
      </c>
      <c r="I28" s="68">
        <v>0.11097183679874859</v>
      </c>
      <c r="J28" s="68">
        <v>26</v>
      </c>
      <c r="K28" s="68">
        <v>3950.79</v>
      </c>
      <c r="L28" s="68">
        <v>35.167530999999997</v>
      </c>
      <c r="M28" s="68">
        <v>-123.001302</v>
      </c>
      <c r="N28" s="69">
        <v>40689.725335648145</v>
      </c>
      <c r="O28" s="70">
        <v>40689.725335648145</v>
      </c>
      <c r="P28" s="4" t="s">
        <v>560</v>
      </c>
      <c r="Q28" s="4" t="s">
        <v>569</v>
      </c>
      <c r="R28" s="68" t="s">
        <v>342</v>
      </c>
      <c r="S28" s="68" t="s">
        <v>225</v>
      </c>
      <c r="T28" s="68">
        <v>232</v>
      </c>
      <c r="U28" s="68">
        <v>1</v>
      </c>
      <c r="V28" s="100">
        <v>0.3908564814814815</v>
      </c>
      <c r="W28" s="101">
        <v>190</v>
      </c>
      <c r="X28" s="101">
        <v>228</v>
      </c>
      <c r="Y28" s="100">
        <v>0.39025462962962965</v>
      </c>
      <c r="Z28" s="100">
        <v>0.39241898148148152</v>
      </c>
      <c r="AA28" s="68" t="s">
        <v>603</v>
      </c>
      <c r="AB28" s="36">
        <v>225</v>
      </c>
      <c r="AC28" s="68">
        <v>0</v>
      </c>
      <c r="AD28" s="6">
        <v>357</v>
      </c>
      <c r="AE28" s="6">
        <v>80</v>
      </c>
      <c r="AF28" s="6">
        <v>7140</v>
      </c>
      <c r="AG28" s="121">
        <v>1.3871479599843572E-3</v>
      </c>
      <c r="AH28" s="121">
        <v>1.5542274061449382E-5</v>
      </c>
      <c r="AI28" s="6">
        <v>1</v>
      </c>
      <c r="AJ28" s="6">
        <v>28</v>
      </c>
      <c r="EG28" s="6"/>
      <c r="EH28" s="6"/>
      <c r="EI28" s="6"/>
      <c r="EJ28" s="6"/>
      <c r="EK28" s="6"/>
      <c r="EL28" s="6"/>
    </row>
    <row r="29" spans="1:142" s="4" customFormat="1">
      <c r="A29" s="99">
        <v>1</v>
      </c>
      <c r="B29" s="68" t="s">
        <v>534</v>
      </c>
      <c r="C29" s="68" t="s">
        <v>534</v>
      </c>
      <c r="D29" s="68" t="s">
        <v>534</v>
      </c>
      <c r="E29" s="68">
        <v>0</v>
      </c>
      <c r="F29" s="68" t="s">
        <v>535</v>
      </c>
      <c r="G29" s="68" t="s">
        <v>531</v>
      </c>
      <c r="H29" s="68">
        <v>0</v>
      </c>
      <c r="I29" s="68">
        <v>9.6962128951952914E-2</v>
      </c>
      <c r="J29" s="68">
        <v>27</v>
      </c>
      <c r="K29" s="68">
        <v>3950.81</v>
      </c>
      <c r="L29" s="68">
        <v>35.169123999999996</v>
      </c>
      <c r="M29" s="68">
        <v>-123.002661</v>
      </c>
      <c r="N29" s="69">
        <v>40689.749224537038</v>
      </c>
      <c r="O29" s="70">
        <v>40689.749224537038</v>
      </c>
      <c r="P29" s="4" t="s">
        <v>560</v>
      </c>
      <c r="Q29" s="4" t="s">
        <v>569</v>
      </c>
      <c r="R29" s="68" t="s">
        <v>340</v>
      </c>
      <c r="S29" s="68" t="s">
        <v>223</v>
      </c>
      <c r="T29" s="68">
        <v>232</v>
      </c>
      <c r="U29" s="68">
        <v>1</v>
      </c>
      <c r="V29" s="100">
        <v>0.4142939814814815</v>
      </c>
      <c r="W29" s="101">
        <v>190</v>
      </c>
      <c r="X29" s="101">
        <v>228</v>
      </c>
      <c r="Y29" s="100">
        <v>0.41427083333333337</v>
      </c>
      <c r="Z29" s="100">
        <v>0.41495370370370371</v>
      </c>
      <c r="AA29" s="68" t="s">
        <v>604</v>
      </c>
      <c r="AB29" s="36">
        <v>225</v>
      </c>
      <c r="AC29" s="68">
        <v>0</v>
      </c>
      <c r="AD29" s="6">
        <v>357</v>
      </c>
      <c r="AE29" s="6">
        <v>80</v>
      </c>
      <c r="AF29" s="6">
        <v>7140</v>
      </c>
      <c r="AG29" s="121">
        <v>1.2120266118994115E-3</v>
      </c>
      <c r="AH29" s="121">
        <v>1.3580130105315534E-5</v>
      </c>
      <c r="AI29" s="6">
        <v>1</v>
      </c>
      <c r="AJ29" s="6">
        <v>28</v>
      </c>
      <c r="EG29" s="6"/>
      <c r="EH29" s="6"/>
      <c r="EI29" s="6"/>
      <c r="EJ29" s="6"/>
      <c r="EK29" s="6"/>
      <c r="EL29" s="6"/>
    </row>
    <row r="30" spans="1:142" s="4" customFormat="1">
      <c r="A30" s="99">
        <v>1</v>
      </c>
      <c r="B30" s="68" t="s">
        <v>534</v>
      </c>
      <c r="C30" s="68" t="s">
        <v>534</v>
      </c>
      <c r="D30" s="68" t="s">
        <v>534</v>
      </c>
      <c r="E30" s="68">
        <v>1</v>
      </c>
      <c r="F30" s="68" t="s">
        <v>532</v>
      </c>
      <c r="G30" s="68" t="s">
        <v>534</v>
      </c>
      <c r="H30" s="68">
        <v>1</v>
      </c>
      <c r="I30" s="68">
        <v>0.43783915289051389</v>
      </c>
      <c r="J30" s="68">
        <v>28</v>
      </c>
      <c r="K30" s="68">
        <v>3950.08</v>
      </c>
      <c r="L30" s="68">
        <v>35.166555000000002</v>
      </c>
      <c r="M30" s="68">
        <v>-122.99988399999999</v>
      </c>
      <c r="N30" s="69">
        <v>40689.653807870367</v>
      </c>
      <c r="O30" s="70">
        <v>40689.653807870367</v>
      </c>
      <c r="P30" s="4" t="s">
        <v>560</v>
      </c>
      <c r="Q30" s="4" t="s">
        <v>569</v>
      </c>
      <c r="R30" s="68" t="s">
        <v>356</v>
      </c>
      <c r="S30" s="68" t="s">
        <v>226</v>
      </c>
      <c r="T30" s="68">
        <v>232</v>
      </c>
      <c r="U30" s="68">
        <v>1</v>
      </c>
      <c r="V30" s="100">
        <v>0.64399305555555553</v>
      </c>
      <c r="W30" s="101">
        <v>190</v>
      </c>
      <c r="X30" s="101">
        <v>228</v>
      </c>
      <c r="Y30" s="100">
        <v>0.64353009259259253</v>
      </c>
      <c r="Z30" s="100">
        <v>0.64467592592592593</v>
      </c>
      <c r="AA30" s="68" t="s">
        <v>611</v>
      </c>
      <c r="AB30" s="36">
        <v>225</v>
      </c>
      <c r="AC30" s="68">
        <v>0</v>
      </c>
      <c r="AD30" s="6">
        <v>357</v>
      </c>
      <c r="AE30" s="6">
        <v>80</v>
      </c>
      <c r="AF30" s="6">
        <v>7140</v>
      </c>
      <c r="AG30" s="121">
        <v>5.4729894111314233E-3</v>
      </c>
      <c r="AH30" s="121">
        <v>6.1322010208755452E-5</v>
      </c>
      <c r="AI30" s="6">
        <v>1</v>
      </c>
      <c r="AJ30" s="6">
        <v>28</v>
      </c>
      <c r="EG30" s="6"/>
      <c r="EH30" s="6"/>
      <c r="EI30" s="6"/>
      <c r="EJ30" s="6"/>
      <c r="EK30" s="6"/>
      <c r="EL30" s="6"/>
    </row>
    <row r="31" spans="1:142" s="4" customFormat="1">
      <c r="A31" s="99">
        <v>1</v>
      </c>
      <c r="B31" s="68" t="s">
        <v>531</v>
      </c>
      <c r="C31" s="68" t="s">
        <v>534</v>
      </c>
      <c r="D31" s="68" t="s">
        <v>534</v>
      </c>
      <c r="E31" s="68">
        <v>1</v>
      </c>
      <c r="F31" s="68" t="s">
        <v>535</v>
      </c>
      <c r="G31" s="68" t="s">
        <v>534</v>
      </c>
      <c r="H31" s="68">
        <v>3</v>
      </c>
      <c r="I31" s="68">
        <v>7.8408692180973835E-2</v>
      </c>
      <c r="J31" s="68">
        <v>31</v>
      </c>
      <c r="K31" s="68">
        <v>3950.97</v>
      </c>
      <c r="L31" s="68">
        <v>35.165475999999998</v>
      </c>
      <c r="M31" s="68">
        <v>-123.000107</v>
      </c>
      <c r="N31" s="69">
        <v>40689.683171296296</v>
      </c>
      <c r="O31" s="70">
        <v>40689.683171296296</v>
      </c>
      <c r="P31" s="4" t="s">
        <v>560</v>
      </c>
      <c r="Q31" s="4" t="s">
        <v>569</v>
      </c>
      <c r="R31" s="68" t="s">
        <v>350</v>
      </c>
      <c r="S31" s="68" t="s">
        <v>226</v>
      </c>
      <c r="T31" s="68">
        <v>232</v>
      </c>
      <c r="U31" s="68">
        <v>1</v>
      </c>
      <c r="V31" s="100">
        <v>0.66896990740740747</v>
      </c>
      <c r="W31" s="101">
        <v>190</v>
      </c>
      <c r="X31" s="101">
        <v>228</v>
      </c>
      <c r="Y31" s="100">
        <v>0.66730324074074077</v>
      </c>
      <c r="Z31" s="100">
        <v>0.66965277777777776</v>
      </c>
      <c r="AA31" s="68" t="s">
        <v>612</v>
      </c>
      <c r="AB31" s="36">
        <v>225</v>
      </c>
      <c r="AC31" s="68">
        <v>0</v>
      </c>
      <c r="AD31" s="6">
        <v>357</v>
      </c>
      <c r="AE31" s="6">
        <v>80</v>
      </c>
      <c r="AF31" s="6">
        <v>7140</v>
      </c>
      <c r="AG31" s="121">
        <v>9.8010865226217303E-4</v>
      </c>
      <c r="AH31" s="121">
        <v>1.0981609549156E-5</v>
      </c>
      <c r="AI31" s="6">
        <v>1</v>
      </c>
      <c r="AJ31" s="6">
        <v>28</v>
      </c>
      <c r="EG31" s="6"/>
      <c r="EH31" s="6"/>
      <c r="EI31" s="6"/>
      <c r="EJ31" s="6"/>
      <c r="EK31" s="6"/>
      <c r="EL31" s="6"/>
    </row>
    <row r="32" spans="1:142" s="4" customFormat="1">
      <c r="A32" s="99">
        <v>1</v>
      </c>
      <c r="B32" s="68" t="s">
        <v>534</v>
      </c>
      <c r="C32" s="68" t="s">
        <v>534</v>
      </c>
      <c r="D32" s="68" t="s">
        <v>534</v>
      </c>
      <c r="E32" s="68">
        <v>0</v>
      </c>
      <c r="F32" s="68" t="s">
        <v>532</v>
      </c>
      <c r="G32" s="68" t="s">
        <v>531</v>
      </c>
      <c r="H32" s="68">
        <v>0</v>
      </c>
      <c r="I32" s="68">
        <v>6.711502599156749E-2</v>
      </c>
      <c r="J32" s="68">
        <v>32</v>
      </c>
      <c r="K32" s="68">
        <v>3950.97</v>
      </c>
      <c r="L32" s="68">
        <v>35.165475999999998</v>
      </c>
      <c r="M32" s="68">
        <v>-123.000107</v>
      </c>
      <c r="N32" s="69">
        <v>40689.683171296296</v>
      </c>
      <c r="O32" s="70">
        <v>40689.683171296296</v>
      </c>
      <c r="P32" s="4" t="s">
        <v>560</v>
      </c>
      <c r="Q32" s="4" t="s">
        <v>569</v>
      </c>
      <c r="R32" s="68" t="s">
        <v>348</v>
      </c>
      <c r="S32" s="68" t="s">
        <v>226</v>
      </c>
      <c r="T32" s="68">
        <v>232</v>
      </c>
      <c r="U32" s="68">
        <v>1</v>
      </c>
      <c r="V32" s="100">
        <v>0.66942129629629632</v>
      </c>
      <c r="W32" s="101">
        <v>190</v>
      </c>
      <c r="X32" s="101">
        <v>228</v>
      </c>
      <c r="Y32" s="100">
        <v>0.66730324074074077</v>
      </c>
      <c r="Z32" s="100">
        <v>0.66965277777777776</v>
      </c>
      <c r="AA32" s="68" t="s">
        <v>612</v>
      </c>
      <c r="AB32" s="36">
        <v>225</v>
      </c>
      <c r="AC32" s="68">
        <v>0</v>
      </c>
      <c r="AD32" s="6">
        <v>357</v>
      </c>
      <c r="AE32" s="6">
        <v>80</v>
      </c>
      <c r="AF32" s="6">
        <v>7140</v>
      </c>
      <c r="AG32" s="121">
        <v>8.389378248945936E-4</v>
      </c>
      <c r="AH32" s="121">
        <v>9.3998635842531506E-6</v>
      </c>
      <c r="AI32" s="6">
        <v>1</v>
      </c>
      <c r="AJ32" s="6">
        <v>28</v>
      </c>
      <c r="EG32" s="6"/>
      <c r="EH32" s="6"/>
      <c r="EI32" s="6"/>
      <c r="EJ32" s="6"/>
      <c r="EK32" s="6"/>
      <c r="EL32" s="6"/>
    </row>
    <row r="33" spans="1:142" s="4" customFormat="1">
      <c r="A33" s="99">
        <v>1</v>
      </c>
      <c r="B33" s="68" t="s">
        <v>531</v>
      </c>
      <c r="C33" s="68" t="s">
        <v>534</v>
      </c>
      <c r="D33" s="68" t="s">
        <v>534</v>
      </c>
      <c r="E33" s="68">
        <v>1</v>
      </c>
      <c r="F33" s="68" t="s">
        <v>535</v>
      </c>
      <c r="G33" s="68" t="s">
        <v>534</v>
      </c>
      <c r="H33" s="68">
        <v>12</v>
      </c>
      <c r="I33" s="68">
        <v>0.39126142430454591</v>
      </c>
      <c r="J33" s="68">
        <v>33</v>
      </c>
      <c r="K33" s="68">
        <v>3951.0749999999998</v>
      </c>
      <c r="L33" s="4">
        <v>35.165947000000003</v>
      </c>
      <c r="M33" s="4">
        <v>-123.00033999999999</v>
      </c>
      <c r="N33" s="69">
        <v>40689.688368055555</v>
      </c>
      <c r="O33" s="70">
        <v>40689.688368055555</v>
      </c>
      <c r="P33" s="4" t="s">
        <v>560</v>
      </c>
      <c r="Q33" s="4" t="s">
        <v>569</v>
      </c>
      <c r="R33" s="68" t="s">
        <v>338</v>
      </c>
      <c r="S33" s="68" t="s">
        <v>242</v>
      </c>
      <c r="T33" s="68">
        <v>232</v>
      </c>
      <c r="U33" s="68">
        <v>1</v>
      </c>
      <c r="V33" s="100">
        <v>0.69773148148148145</v>
      </c>
      <c r="W33" s="101">
        <v>190</v>
      </c>
      <c r="X33" s="101">
        <v>228</v>
      </c>
      <c r="Y33" s="100">
        <v>0.66981481481481486</v>
      </c>
      <c r="Z33" s="100">
        <v>0.67276620370370377</v>
      </c>
      <c r="AA33" s="68" t="s">
        <v>613</v>
      </c>
      <c r="AB33" s="36">
        <v>225</v>
      </c>
      <c r="AC33" s="68">
        <v>0</v>
      </c>
      <c r="AD33" s="6">
        <v>357</v>
      </c>
      <c r="AE33" s="6">
        <v>80</v>
      </c>
      <c r="AF33" s="6">
        <v>7140</v>
      </c>
      <c r="AG33" s="121">
        <v>4.8907678038068239E-3</v>
      </c>
      <c r="AH33" s="121">
        <v>5.4798518810160495E-5</v>
      </c>
      <c r="AI33" s="6">
        <v>1</v>
      </c>
      <c r="AJ33" s="6">
        <v>28</v>
      </c>
    </row>
    <row r="34" spans="1:142" s="4" customFormat="1">
      <c r="A34" s="99">
        <v>1</v>
      </c>
      <c r="B34" s="68" t="s">
        <v>531</v>
      </c>
      <c r="C34" s="68" t="s">
        <v>534</v>
      </c>
      <c r="D34" s="68" t="s">
        <v>534</v>
      </c>
      <c r="E34" s="68">
        <v>0</v>
      </c>
      <c r="F34" s="68" t="s">
        <v>535</v>
      </c>
      <c r="G34" s="68" t="s">
        <v>531</v>
      </c>
      <c r="H34" s="68">
        <v>14</v>
      </c>
      <c r="I34" s="68">
        <v>0.38865485839528779</v>
      </c>
      <c r="J34" s="68">
        <v>35</v>
      </c>
      <c r="K34" s="68">
        <v>3951.0749999999998</v>
      </c>
      <c r="L34" s="4">
        <v>35.166410999999997</v>
      </c>
      <c r="M34" s="4">
        <v>-123.00055399999999</v>
      </c>
      <c r="N34" s="69">
        <v>40689.688368055555</v>
      </c>
      <c r="O34" s="70">
        <v>40689.688368055555</v>
      </c>
      <c r="P34" s="4" t="s">
        <v>560</v>
      </c>
      <c r="Q34" s="4" t="s">
        <v>569</v>
      </c>
      <c r="R34" s="68" t="s">
        <v>334</v>
      </c>
      <c r="S34" s="68" t="s">
        <v>242</v>
      </c>
      <c r="T34" s="68">
        <v>232</v>
      </c>
      <c r="U34" s="68">
        <v>1</v>
      </c>
      <c r="V34" s="100">
        <v>0.70770833333333327</v>
      </c>
      <c r="W34" s="101">
        <v>190</v>
      </c>
      <c r="X34" s="101">
        <v>228</v>
      </c>
      <c r="Y34" s="100">
        <v>0.66981481481481486</v>
      </c>
      <c r="Z34" s="100">
        <v>0.67276620370370377</v>
      </c>
      <c r="AA34" s="68" t="s">
        <v>613</v>
      </c>
      <c r="AB34" s="36">
        <v>225</v>
      </c>
      <c r="AC34" s="68">
        <v>0</v>
      </c>
      <c r="AD34" s="6">
        <v>357</v>
      </c>
      <c r="AE34" s="6">
        <v>80</v>
      </c>
      <c r="AF34" s="6">
        <v>7140</v>
      </c>
      <c r="AG34" s="121">
        <v>4.8581857299410973E-3</v>
      </c>
      <c r="AH34" s="121">
        <v>5.4433453556762994E-5</v>
      </c>
      <c r="AI34" s="6">
        <v>1</v>
      </c>
      <c r="AJ34" s="6">
        <v>28</v>
      </c>
    </row>
    <row r="35" spans="1:142" s="4" customFormat="1">
      <c r="A35" s="99">
        <v>1</v>
      </c>
      <c r="B35" s="68" t="s">
        <v>531</v>
      </c>
      <c r="C35" s="68" t="s">
        <v>534</v>
      </c>
      <c r="D35" s="68" t="s">
        <v>534</v>
      </c>
      <c r="E35" s="68">
        <v>0</v>
      </c>
      <c r="F35" s="68" t="s">
        <v>532</v>
      </c>
      <c r="G35" s="68" t="s">
        <v>531</v>
      </c>
      <c r="H35" s="68">
        <v>4</v>
      </c>
      <c r="I35" s="68">
        <v>0.4794137046209867</v>
      </c>
      <c r="J35" s="68">
        <v>38</v>
      </c>
      <c r="K35" s="68">
        <v>3960.74</v>
      </c>
      <c r="L35" s="68">
        <v>35.163443000000001</v>
      </c>
      <c r="M35" s="68">
        <v>-122.935017</v>
      </c>
      <c r="N35" s="69">
        <v>40864.863032407404</v>
      </c>
      <c r="O35" s="70">
        <v>40864.863032407404</v>
      </c>
      <c r="P35" s="4" t="s">
        <v>561</v>
      </c>
      <c r="Q35" s="4" t="s">
        <v>569</v>
      </c>
      <c r="R35" s="68" t="s">
        <v>393</v>
      </c>
      <c r="S35" s="68" t="s">
        <v>222</v>
      </c>
      <c r="T35" s="68">
        <v>321</v>
      </c>
      <c r="U35" s="68">
        <v>1</v>
      </c>
      <c r="V35" s="100">
        <v>0.22885416666666666</v>
      </c>
      <c r="W35" s="101">
        <v>229</v>
      </c>
      <c r="X35" s="101">
        <v>334</v>
      </c>
      <c r="Y35" s="100">
        <v>0.22848379629629631</v>
      </c>
      <c r="Z35" s="100">
        <v>0.22971064814814815</v>
      </c>
      <c r="AA35" s="68" t="s">
        <v>617</v>
      </c>
      <c r="AB35" s="36">
        <v>132</v>
      </c>
      <c r="AC35" s="68">
        <v>0</v>
      </c>
      <c r="AD35" s="6">
        <v>357</v>
      </c>
      <c r="AE35" s="6">
        <v>80</v>
      </c>
      <c r="AF35" s="6">
        <v>7140</v>
      </c>
      <c r="AG35" s="121">
        <v>5.9926713077623336E-3</v>
      </c>
      <c r="AH35" s="121">
        <v>6.7144776557561168E-5</v>
      </c>
      <c r="AI35" s="6">
        <v>1</v>
      </c>
      <c r="AJ35" s="6">
        <v>28</v>
      </c>
      <c r="EG35" s="30"/>
      <c r="EH35" s="30"/>
      <c r="EI35" s="30"/>
      <c r="EJ35" s="30"/>
      <c r="EK35" s="30"/>
      <c r="EL35" s="30"/>
    </row>
    <row r="36" spans="1:142" s="4" customFormat="1">
      <c r="A36" s="99">
        <v>1</v>
      </c>
      <c r="B36" s="68" t="s">
        <v>531</v>
      </c>
      <c r="C36" s="68" t="s">
        <v>534</v>
      </c>
      <c r="D36" s="68" t="s">
        <v>534</v>
      </c>
      <c r="E36" s="68">
        <v>0</v>
      </c>
      <c r="F36" s="68" t="s">
        <v>535</v>
      </c>
      <c r="G36" s="68" t="s">
        <v>534</v>
      </c>
      <c r="H36" s="68">
        <v>7</v>
      </c>
      <c r="I36" s="68">
        <v>0.21353145174208421</v>
      </c>
      <c r="J36" s="68">
        <v>41</v>
      </c>
      <c r="K36" s="68">
        <v>3960.57</v>
      </c>
      <c r="L36" s="68">
        <v>35.165227000000002</v>
      </c>
      <c r="M36" s="68">
        <v>-122.934909</v>
      </c>
      <c r="N36" s="69">
        <v>40864.877604166664</v>
      </c>
      <c r="O36" s="70">
        <v>40864.877604166664</v>
      </c>
      <c r="P36" s="4" t="s">
        <v>561</v>
      </c>
      <c r="Q36" s="4" t="s">
        <v>569</v>
      </c>
      <c r="R36" s="68" t="s">
        <v>387</v>
      </c>
      <c r="S36" s="68" t="s">
        <v>221</v>
      </c>
      <c r="T36" s="68">
        <v>321</v>
      </c>
      <c r="U36" s="68">
        <v>1</v>
      </c>
      <c r="V36" s="100">
        <v>0.2434375</v>
      </c>
      <c r="W36" s="101">
        <v>229</v>
      </c>
      <c r="X36" s="101">
        <v>334</v>
      </c>
      <c r="Y36" s="100">
        <v>0.24151620370370372</v>
      </c>
      <c r="Z36" s="100">
        <v>0.24537037037037038</v>
      </c>
      <c r="AA36" s="68" t="s">
        <v>618</v>
      </c>
      <c r="AB36" s="36">
        <v>132</v>
      </c>
      <c r="AC36" s="68">
        <v>0</v>
      </c>
      <c r="AD36" s="6">
        <v>357</v>
      </c>
      <c r="AE36" s="6">
        <v>80</v>
      </c>
      <c r="AF36" s="6">
        <v>7140</v>
      </c>
      <c r="AG36" s="121">
        <v>2.6691431467760528E-3</v>
      </c>
      <c r="AH36" s="121">
        <v>2.9906365790207871E-5</v>
      </c>
      <c r="AI36" s="6">
        <v>1</v>
      </c>
      <c r="AJ36" s="6">
        <v>28</v>
      </c>
      <c r="EG36" s="30"/>
      <c r="EH36" s="30"/>
      <c r="EI36" s="30"/>
      <c r="EJ36" s="30"/>
      <c r="EK36" s="37"/>
      <c r="EL36" s="37"/>
    </row>
    <row r="37" spans="1:142" s="4" customFormat="1">
      <c r="A37" s="99">
        <v>1</v>
      </c>
      <c r="B37" s="68" t="s">
        <v>534</v>
      </c>
      <c r="C37" s="68" t="s">
        <v>534</v>
      </c>
      <c r="D37" s="68" t="s">
        <v>534</v>
      </c>
      <c r="E37" s="68">
        <v>0</v>
      </c>
      <c r="F37" s="68" t="s">
        <v>535</v>
      </c>
      <c r="G37" s="68" t="s">
        <v>534</v>
      </c>
      <c r="H37" s="68">
        <v>8</v>
      </c>
      <c r="I37" s="68">
        <v>0.73390929850419928</v>
      </c>
      <c r="J37" s="68">
        <v>44</v>
      </c>
      <c r="K37" s="68">
        <v>3960.41</v>
      </c>
      <c r="L37" s="68">
        <v>35.165883999999998</v>
      </c>
      <c r="M37" s="68">
        <v>-122.934943</v>
      </c>
      <c r="N37" s="69">
        <v>40864.883101851854</v>
      </c>
      <c r="O37" s="70">
        <v>40864.883101851854</v>
      </c>
      <c r="P37" s="4" t="s">
        <v>561</v>
      </c>
      <c r="Q37" s="4" t="s">
        <v>569</v>
      </c>
      <c r="R37" s="68" t="s">
        <v>382</v>
      </c>
      <c r="S37" s="68" t="s">
        <v>221</v>
      </c>
      <c r="T37" s="68">
        <v>321</v>
      </c>
      <c r="U37" s="68">
        <v>1</v>
      </c>
      <c r="V37" s="100">
        <v>0.25565972222222222</v>
      </c>
      <c r="W37" s="101">
        <v>229</v>
      </c>
      <c r="X37" s="101">
        <v>334</v>
      </c>
      <c r="Y37" s="100">
        <v>0.25565972222222222</v>
      </c>
      <c r="Z37" s="100">
        <v>0.25822916666666668</v>
      </c>
      <c r="AA37" s="68" t="s">
        <v>619</v>
      </c>
      <c r="AB37" s="36">
        <v>132</v>
      </c>
      <c r="AC37" s="68">
        <v>0</v>
      </c>
      <c r="AD37" s="6">
        <v>357</v>
      </c>
      <c r="AE37" s="6">
        <v>80</v>
      </c>
      <c r="AF37" s="6">
        <v>7140</v>
      </c>
      <c r="AG37" s="121">
        <v>9.1738662313024903E-3</v>
      </c>
      <c r="AH37" s="121">
        <v>1.0278841715745088E-4</v>
      </c>
      <c r="AI37" s="6">
        <v>1</v>
      </c>
      <c r="AJ37" s="6">
        <v>28</v>
      </c>
    </row>
    <row r="38" spans="1:142" s="4" customFormat="1">
      <c r="A38" s="99">
        <v>1</v>
      </c>
      <c r="B38" s="68" t="s">
        <v>534</v>
      </c>
      <c r="C38" s="68" t="s">
        <v>534</v>
      </c>
      <c r="D38" s="68" t="s">
        <v>534</v>
      </c>
      <c r="E38" s="68">
        <v>0</v>
      </c>
      <c r="F38" s="68" t="s">
        <v>532</v>
      </c>
      <c r="G38" s="68" t="s">
        <v>531</v>
      </c>
      <c r="H38" s="68">
        <v>0</v>
      </c>
      <c r="I38" s="68">
        <v>0.13235023846522101</v>
      </c>
      <c r="J38" s="68">
        <v>48</v>
      </c>
      <c r="K38" s="68">
        <v>3959.96</v>
      </c>
      <c r="L38" s="68">
        <v>35.166998</v>
      </c>
      <c r="M38" s="68">
        <v>-122.93509400000001</v>
      </c>
      <c r="N38" s="69">
        <v>40864.892106481479</v>
      </c>
      <c r="O38" s="70">
        <v>40864.892106481479</v>
      </c>
      <c r="P38" s="4" t="s">
        <v>561</v>
      </c>
      <c r="Q38" s="4" t="s">
        <v>569</v>
      </c>
      <c r="R38" s="68" t="s">
        <v>372</v>
      </c>
      <c r="S38" s="68" t="s">
        <v>221</v>
      </c>
      <c r="T38" s="68">
        <v>321</v>
      </c>
      <c r="U38" s="68">
        <v>1</v>
      </c>
      <c r="V38" s="100">
        <v>0.25833333333333336</v>
      </c>
      <c r="W38" s="101">
        <v>229</v>
      </c>
      <c r="X38" s="101">
        <v>334</v>
      </c>
      <c r="Y38" s="100">
        <v>0.25827546296296294</v>
      </c>
      <c r="Z38" s="100">
        <v>0.25937499999999997</v>
      </c>
      <c r="AA38" s="68" t="s">
        <v>620</v>
      </c>
      <c r="AB38" s="36">
        <v>132</v>
      </c>
      <c r="AC38" s="68">
        <v>0</v>
      </c>
      <c r="AD38" s="6">
        <v>357</v>
      </c>
      <c r="AE38" s="6">
        <v>80</v>
      </c>
      <c r="AF38" s="6">
        <v>7140</v>
      </c>
      <c r="AG38" s="121">
        <v>1.6543779808152626E-3</v>
      </c>
      <c r="AH38" s="121">
        <v>1.8536447964316669E-5</v>
      </c>
      <c r="AI38" s="6">
        <v>1</v>
      </c>
      <c r="AJ38" s="6">
        <v>28</v>
      </c>
    </row>
    <row r="39" spans="1:142" s="4" customFormat="1">
      <c r="A39" s="99">
        <v>1</v>
      </c>
      <c r="B39" s="68" t="s">
        <v>531</v>
      </c>
      <c r="C39" s="68" t="s">
        <v>534</v>
      </c>
      <c r="D39" s="68" t="s">
        <v>534</v>
      </c>
      <c r="E39" s="68">
        <v>0</v>
      </c>
      <c r="F39" s="68" t="s">
        <v>532</v>
      </c>
      <c r="G39" s="68" t="s">
        <v>531</v>
      </c>
      <c r="H39" s="68">
        <v>10</v>
      </c>
      <c r="I39" s="68">
        <v>0.2063422783540157</v>
      </c>
      <c r="J39" s="68">
        <v>49</v>
      </c>
      <c r="K39" s="68">
        <v>3959.96</v>
      </c>
      <c r="L39" s="68">
        <v>35.166998</v>
      </c>
      <c r="M39" s="68">
        <v>-122.93509400000001</v>
      </c>
      <c r="N39" s="69">
        <v>40864.892106481479</v>
      </c>
      <c r="O39" s="70">
        <v>40864.892106481479</v>
      </c>
      <c r="P39" s="4" t="s">
        <v>561</v>
      </c>
      <c r="Q39" s="4" t="s">
        <v>569</v>
      </c>
      <c r="R39" s="68" t="s">
        <v>370</v>
      </c>
      <c r="S39" s="68" t="s">
        <v>221</v>
      </c>
      <c r="T39" s="68">
        <v>321</v>
      </c>
      <c r="U39" s="68">
        <v>1</v>
      </c>
      <c r="V39" s="100">
        <v>0.26325231481481481</v>
      </c>
      <c r="W39" s="101">
        <v>229</v>
      </c>
      <c r="X39" s="101">
        <v>334</v>
      </c>
      <c r="Y39" s="100">
        <v>0.26322916666666668</v>
      </c>
      <c r="Z39" s="100">
        <v>0.26574074074074078</v>
      </c>
      <c r="AA39" s="68" t="s">
        <v>623</v>
      </c>
      <c r="AB39" s="36">
        <v>132</v>
      </c>
      <c r="AC39" s="68">
        <v>0</v>
      </c>
      <c r="AD39" s="6">
        <v>357</v>
      </c>
      <c r="AE39" s="6">
        <v>80</v>
      </c>
      <c r="AF39" s="6">
        <v>7140</v>
      </c>
      <c r="AG39" s="121">
        <v>2.5792784794251961E-3</v>
      </c>
      <c r="AH39" s="121">
        <v>2.8899478761066625E-5</v>
      </c>
      <c r="AI39" s="6">
        <v>1</v>
      </c>
      <c r="AJ39" s="6">
        <v>28</v>
      </c>
    </row>
    <row r="40" spans="1:142" s="4" customFormat="1">
      <c r="A40" s="99">
        <v>1</v>
      </c>
      <c r="B40" s="68" t="s">
        <v>531</v>
      </c>
      <c r="C40" s="68" t="s">
        <v>534</v>
      </c>
      <c r="D40" s="68" t="s">
        <v>534</v>
      </c>
      <c r="E40" s="68">
        <v>1</v>
      </c>
      <c r="F40" s="68" t="s">
        <v>535</v>
      </c>
      <c r="G40" s="68" t="s">
        <v>531</v>
      </c>
      <c r="H40" s="68">
        <v>11</v>
      </c>
      <c r="I40" s="68">
        <v>0.19655838000209075</v>
      </c>
      <c r="J40" s="68">
        <v>52</v>
      </c>
      <c r="K40" s="68">
        <v>3959.17</v>
      </c>
      <c r="L40" s="68">
        <v>35.169477999999998</v>
      </c>
      <c r="M40" s="68">
        <v>-122.935247</v>
      </c>
      <c r="N40" s="69">
        <v>40864.910763888889</v>
      </c>
      <c r="O40" s="70">
        <v>40864.910763888889</v>
      </c>
      <c r="P40" s="4" t="s">
        <v>561</v>
      </c>
      <c r="Q40" s="4" t="s">
        <v>569</v>
      </c>
      <c r="R40" s="68" t="s">
        <v>364</v>
      </c>
      <c r="S40" s="68" t="s">
        <v>221</v>
      </c>
      <c r="T40" s="68">
        <v>321</v>
      </c>
      <c r="U40" s="68">
        <v>1</v>
      </c>
      <c r="V40" s="100">
        <v>0.27751157407407406</v>
      </c>
      <c r="W40" s="101">
        <v>229</v>
      </c>
      <c r="X40" s="101">
        <v>334</v>
      </c>
      <c r="Y40" s="100">
        <v>0.27587962962962964</v>
      </c>
      <c r="Z40" s="100">
        <v>0.27770833333333333</v>
      </c>
      <c r="AA40" s="68" t="s">
        <v>624</v>
      </c>
      <c r="AB40" s="36">
        <v>132</v>
      </c>
      <c r="AC40" s="68">
        <v>0</v>
      </c>
      <c r="AD40" s="6">
        <v>357</v>
      </c>
      <c r="AE40" s="6">
        <v>80</v>
      </c>
      <c r="AF40" s="6">
        <v>7140</v>
      </c>
      <c r="AG40" s="121">
        <v>2.4569797500261343E-3</v>
      </c>
      <c r="AH40" s="121">
        <v>2.75291848742424E-5</v>
      </c>
      <c r="AI40" s="6">
        <v>1</v>
      </c>
      <c r="AJ40" s="6">
        <v>28</v>
      </c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</row>
    <row r="41" spans="1:142" s="4" customFormat="1">
      <c r="A41" s="99">
        <v>1</v>
      </c>
      <c r="B41" s="68" t="s">
        <v>531</v>
      </c>
      <c r="C41" s="68" t="s">
        <v>534</v>
      </c>
      <c r="D41" s="68" t="s">
        <v>534</v>
      </c>
      <c r="E41" s="68">
        <v>0</v>
      </c>
      <c r="F41" s="68" t="s">
        <v>532</v>
      </c>
      <c r="G41" s="68" t="s">
        <v>531</v>
      </c>
      <c r="H41" s="68">
        <v>9</v>
      </c>
      <c r="I41" s="68">
        <v>0.38599931093343698</v>
      </c>
      <c r="J41" s="68">
        <v>56</v>
      </c>
      <c r="K41" s="68">
        <v>3960.63</v>
      </c>
      <c r="L41" s="68">
        <v>35.160600000000002</v>
      </c>
      <c r="M41" s="68">
        <v>-122.936691</v>
      </c>
      <c r="N41" s="69">
        <v>40866.798252314817</v>
      </c>
      <c r="O41" s="70">
        <v>40866.798252314817</v>
      </c>
      <c r="P41" s="4" t="s">
        <v>561</v>
      </c>
      <c r="Q41" s="4" t="s">
        <v>569</v>
      </c>
      <c r="R41" s="68" t="s">
        <v>445</v>
      </c>
      <c r="S41" s="68" t="s">
        <v>220</v>
      </c>
      <c r="T41" s="68">
        <v>323</v>
      </c>
      <c r="U41" s="68">
        <v>1</v>
      </c>
      <c r="V41" s="100">
        <v>0.11390046296296297</v>
      </c>
      <c r="W41" s="101">
        <v>335</v>
      </c>
      <c r="X41" s="101">
        <v>357</v>
      </c>
      <c r="Y41" s="100">
        <v>0.12791666666666665</v>
      </c>
      <c r="Z41" s="100">
        <v>0.12842592592592592</v>
      </c>
      <c r="AA41" s="68" t="s">
        <v>641</v>
      </c>
      <c r="AB41" s="36">
        <v>132</v>
      </c>
      <c r="AC41" s="68">
        <v>0</v>
      </c>
      <c r="AD41" s="6">
        <v>357</v>
      </c>
      <c r="AE41" s="6">
        <v>80</v>
      </c>
      <c r="AF41" s="6">
        <v>7140</v>
      </c>
      <c r="AG41" s="121">
        <v>4.8249913866679622E-3</v>
      </c>
      <c r="AH41" s="121">
        <v>5.4061528141937955E-5</v>
      </c>
      <c r="AI41" s="6">
        <v>1</v>
      </c>
      <c r="AJ41" s="6">
        <v>28</v>
      </c>
    </row>
    <row r="42" spans="1:142" s="4" customFormat="1">
      <c r="A42" s="99">
        <v>1</v>
      </c>
      <c r="B42" s="68" t="s">
        <v>531</v>
      </c>
      <c r="C42" s="68" t="s">
        <v>534</v>
      </c>
      <c r="D42" s="68" t="s">
        <v>534</v>
      </c>
      <c r="E42" s="68">
        <v>0</v>
      </c>
      <c r="F42" s="68" t="s">
        <v>533</v>
      </c>
      <c r="G42" s="68" t="s">
        <v>534</v>
      </c>
      <c r="H42" s="68">
        <v>0</v>
      </c>
      <c r="I42" s="68">
        <v>9.4626669938134948E-3</v>
      </c>
      <c r="J42" s="68">
        <v>57</v>
      </c>
      <c r="K42" s="68">
        <v>3960.65</v>
      </c>
      <c r="L42" s="68">
        <v>35.160446</v>
      </c>
      <c r="M42" s="68">
        <v>-122.936835</v>
      </c>
      <c r="N42" s="69">
        <v>40866.799247685187</v>
      </c>
      <c r="O42" s="70">
        <v>40866.799247685187</v>
      </c>
      <c r="P42" s="4" t="s">
        <v>561</v>
      </c>
      <c r="Q42" s="4" t="s">
        <v>569</v>
      </c>
      <c r="R42" s="68" t="s">
        <v>434</v>
      </c>
      <c r="S42" s="68" t="s">
        <v>220</v>
      </c>
      <c r="T42" s="68">
        <v>323</v>
      </c>
      <c r="U42" s="68">
        <v>1</v>
      </c>
      <c r="V42" s="100">
        <v>0.12052083333333334</v>
      </c>
      <c r="W42" s="101">
        <v>335</v>
      </c>
      <c r="X42" s="101">
        <v>357</v>
      </c>
      <c r="Y42" s="100">
        <v>0.12791666666666665</v>
      </c>
      <c r="Z42" s="100">
        <v>0.12842592592592592</v>
      </c>
      <c r="AA42" s="68" t="s">
        <v>641</v>
      </c>
      <c r="AB42" s="36">
        <v>132</v>
      </c>
      <c r="AC42" s="68">
        <v>0</v>
      </c>
      <c r="AD42" s="6">
        <v>357</v>
      </c>
      <c r="AE42" s="6">
        <v>80</v>
      </c>
      <c r="AF42" s="6">
        <v>7140</v>
      </c>
      <c r="AG42" s="121">
        <v>1.1828333742266868E-4</v>
      </c>
      <c r="AH42" s="121">
        <v>1.325303500534103E-6</v>
      </c>
      <c r="AI42" s="6">
        <v>1</v>
      </c>
      <c r="AJ42" s="6">
        <v>28</v>
      </c>
    </row>
    <row r="43" spans="1:142" s="4" customFormat="1">
      <c r="A43" s="99">
        <v>1</v>
      </c>
      <c r="B43" s="68" t="s">
        <v>531</v>
      </c>
      <c r="C43" s="68" t="s">
        <v>534</v>
      </c>
      <c r="D43" s="68" t="s">
        <v>534</v>
      </c>
      <c r="E43" s="68">
        <v>0</v>
      </c>
      <c r="F43" s="68" t="s">
        <v>535</v>
      </c>
      <c r="G43" s="68" t="s">
        <v>534</v>
      </c>
      <c r="H43" s="68">
        <v>10</v>
      </c>
      <c r="I43" s="68">
        <v>0.18786122248485432</v>
      </c>
      <c r="J43" s="68">
        <v>58</v>
      </c>
      <c r="K43" s="68">
        <v>3960.65</v>
      </c>
      <c r="L43" s="68">
        <v>35.160446</v>
      </c>
      <c r="M43" s="68">
        <v>-122.936835</v>
      </c>
      <c r="N43" s="69">
        <v>40866.799247685187</v>
      </c>
      <c r="O43" s="70">
        <v>40866.799247685187</v>
      </c>
      <c r="P43" s="4" t="s">
        <v>561</v>
      </c>
      <c r="Q43" s="4" t="s">
        <v>569</v>
      </c>
      <c r="R43" s="68" t="s">
        <v>440</v>
      </c>
      <c r="S43" s="68" t="s">
        <v>220</v>
      </c>
      <c r="T43" s="68">
        <v>323</v>
      </c>
      <c r="U43" s="68">
        <v>1</v>
      </c>
      <c r="V43" s="100">
        <v>0.1213425925925926</v>
      </c>
      <c r="W43" s="101">
        <v>335</v>
      </c>
      <c r="X43" s="101">
        <v>357</v>
      </c>
      <c r="Y43" s="100">
        <v>0.12791666666666665</v>
      </c>
      <c r="Z43" s="100">
        <v>0.12842592592592592</v>
      </c>
      <c r="AA43" s="68" t="s">
        <v>641</v>
      </c>
      <c r="AB43" s="36">
        <v>132</v>
      </c>
      <c r="AC43" s="68">
        <v>0</v>
      </c>
      <c r="AD43" s="6">
        <v>357</v>
      </c>
      <c r="AE43" s="6">
        <v>80</v>
      </c>
      <c r="AF43" s="6">
        <v>7140</v>
      </c>
      <c r="AG43" s="121">
        <v>2.3482652810606791E-3</v>
      </c>
      <c r="AH43" s="121">
        <v>2.6311095586114049E-5</v>
      </c>
      <c r="AI43" s="6">
        <v>1</v>
      </c>
      <c r="AJ43" s="6">
        <v>28</v>
      </c>
    </row>
    <row r="44" spans="1:142" s="4" customFormat="1">
      <c r="A44" s="99">
        <v>1</v>
      </c>
      <c r="B44" s="68" t="s">
        <v>531</v>
      </c>
      <c r="C44" s="68" t="s">
        <v>534</v>
      </c>
      <c r="D44" s="68" t="s">
        <v>534</v>
      </c>
      <c r="E44" s="68">
        <v>0</v>
      </c>
      <c r="F44" s="68" t="s">
        <v>533</v>
      </c>
      <c r="G44" s="68" t="s">
        <v>534</v>
      </c>
      <c r="H44" s="68">
        <v>0</v>
      </c>
      <c r="I44" s="68">
        <v>0.10698402807732842</v>
      </c>
      <c r="J44" s="68">
        <v>61</v>
      </c>
      <c r="K44" s="68">
        <v>3959.71</v>
      </c>
      <c r="L44" s="68">
        <v>35.160820999999999</v>
      </c>
      <c r="M44" s="68">
        <v>-122.938936</v>
      </c>
      <c r="N44" s="69">
        <v>40866.824976851851</v>
      </c>
      <c r="O44" s="70">
        <v>40866.824976851851</v>
      </c>
      <c r="P44" s="4" t="s">
        <v>561</v>
      </c>
      <c r="Q44" s="4" t="s">
        <v>569</v>
      </c>
      <c r="R44" s="68" t="s">
        <v>432</v>
      </c>
      <c r="S44" s="68" t="s">
        <v>219</v>
      </c>
      <c r="T44" s="68">
        <v>323</v>
      </c>
      <c r="U44" s="68">
        <v>1</v>
      </c>
      <c r="V44" s="100">
        <v>0.1393287037037037</v>
      </c>
      <c r="W44" s="101">
        <v>335</v>
      </c>
      <c r="X44" s="101">
        <v>357</v>
      </c>
      <c r="Y44" s="100">
        <v>0.13150462962962964</v>
      </c>
      <c r="Z44" s="100">
        <v>0.1713888888888889</v>
      </c>
      <c r="AA44" s="68" t="s">
        <v>614</v>
      </c>
      <c r="AB44" s="36">
        <v>132</v>
      </c>
      <c r="AC44" s="68">
        <v>0</v>
      </c>
      <c r="AD44" s="6">
        <v>357</v>
      </c>
      <c r="AE44" s="6">
        <v>80</v>
      </c>
      <c r="AF44" s="6">
        <v>7140</v>
      </c>
      <c r="AG44" s="121">
        <v>1.3373003509666052E-3</v>
      </c>
      <c r="AH44" s="121">
        <v>1.4983757433799499E-5</v>
      </c>
      <c r="AI44" s="6">
        <v>1</v>
      </c>
      <c r="AJ44" s="6">
        <v>28</v>
      </c>
      <c r="EG44" s="37"/>
      <c r="EH44" s="37"/>
      <c r="EI44" s="37"/>
      <c r="EJ44" s="37"/>
      <c r="EK44" s="37"/>
      <c r="EL44" s="37"/>
    </row>
    <row r="45" spans="1:142" s="4" customFormat="1">
      <c r="A45" s="99">
        <v>1</v>
      </c>
      <c r="B45" s="68" t="s">
        <v>531</v>
      </c>
      <c r="C45" s="68" t="s">
        <v>534</v>
      </c>
      <c r="D45" s="68" t="s">
        <v>534</v>
      </c>
      <c r="E45" s="68">
        <v>1</v>
      </c>
      <c r="F45" s="68" t="s">
        <v>533</v>
      </c>
      <c r="G45" s="68" t="s">
        <v>534</v>
      </c>
      <c r="H45" s="68">
        <v>12</v>
      </c>
      <c r="I45" s="68">
        <v>0.65769597942767721</v>
      </c>
      <c r="J45" s="68">
        <v>62</v>
      </c>
      <c r="K45" s="68">
        <v>3961.06</v>
      </c>
      <c r="L45" s="68">
        <v>35.159958000000003</v>
      </c>
      <c r="M45" s="68">
        <v>-122.940977</v>
      </c>
      <c r="N45" s="69">
        <v>40866.844907407409</v>
      </c>
      <c r="O45" s="70">
        <v>40866.844907407409</v>
      </c>
      <c r="P45" s="4" t="s">
        <v>561</v>
      </c>
      <c r="Q45" s="4" t="s">
        <v>569</v>
      </c>
      <c r="R45" s="68" t="s">
        <v>429</v>
      </c>
      <c r="S45" s="68" t="s">
        <v>219</v>
      </c>
      <c r="T45" s="68">
        <v>323</v>
      </c>
      <c r="U45" s="68">
        <v>1</v>
      </c>
      <c r="V45" s="100">
        <v>0.16093749999999998</v>
      </c>
      <c r="W45" s="101">
        <v>335</v>
      </c>
      <c r="X45" s="101">
        <v>357</v>
      </c>
      <c r="Y45" s="100">
        <v>0.13150462962962964</v>
      </c>
      <c r="Z45" s="100">
        <v>0.1713888888888889</v>
      </c>
      <c r="AA45" s="68" t="s">
        <v>614</v>
      </c>
      <c r="AB45" s="36">
        <v>132</v>
      </c>
      <c r="AC45" s="68">
        <v>0</v>
      </c>
      <c r="AD45" s="6">
        <v>357</v>
      </c>
      <c r="AE45" s="6">
        <v>80</v>
      </c>
      <c r="AF45" s="6">
        <v>7140</v>
      </c>
      <c r="AG45" s="121">
        <v>8.2211997428459655E-3</v>
      </c>
      <c r="AH45" s="121">
        <v>9.211428283300801E-5</v>
      </c>
      <c r="AI45" s="6">
        <v>1</v>
      </c>
      <c r="AJ45" s="6">
        <v>28</v>
      </c>
    </row>
    <row r="46" spans="1:142" s="4" customFormat="1">
      <c r="A46" s="99">
        <v>1</v>
      </c>
      <c r="B46" s="68" t="s">
        <v>531</v>
      </c>
      <c r="C46" s="68" t="s">
        <v>534</v>
      </c>
      <c r="D46" s="68" t="s">
        <v>534</v>
      </c>
      <c r="E46" s="68">
        <v>0</v>
      </c>
      <c r="F46" s="68" t="s">
        <v>533</v>
      </c>
      <c r="G46" s="68" t="s">
        <v>531</v>
      </c>
      <c r="H46" s="68">
        <v>9</v>
      </c>
      <c r="I46" s="68">
        <v>0.11419258182519564</v>
      </c>
      <c r="J46" s="68">
        <v>68</v>
      </c>
      <c r="K46" s="68">
        <v>3959.48</v>
      </c>
      <c r="L46" s="68">
        <v>35.161002000000003</v>
      </c>
      <c r="M46" s="68">
        <v>-122.94611</v>
      </c>
      <c r="N46" s="69">
        <v>40866.883599537039</v>
      </c>
      <c r="O46" s="70">
        <v>40866.883599537039</v>
      </c>
      <c r="P46" s="4" t="s">
        <v>561</v>
      </c>
      <c r="Q46" s="4" t="s">
        <v>569</v>
      </c>
      <c r="R46" s="68" t="s">
        <v>421</v>
      </c>
      <c r="S46" s="68" t="s">
        <v>218</v>
      </c>
      <c r="T46" s="68">
        <v>323</v>
      </c>
      <c r="U46" s="68">
        <v>1</v>
      </c>
      <c r="V46" s="100">
        <v>0.19759259259259257</v>
      </c>
      <c r="W46" s="101">
        <v>335</v>
      </c>
      <c r="X46" s="101">
        <v>357</v>
      </c>
      <c r="Y46" s="100">
        <v>0.17730324074074075</v>
      </c>
      <c r="Z46" s="100">
        <v>0.21415509259259258</v>
      </c>
      <c r="AA46" s="68" t="s">
        <v>616</v>
      </c>
      <c r="AB46" s="36">
        <v>132</v>
      </c>
      <c r="AC46" s="68">
        <v>0</v>
      </c>
      <c r="AD46" s="6">
        <v>357</v>
      </c>
      <c r="AE46" s="6">
        <v>80</v>
      </c>
      <c r="AF46" s="6">
        <v>7140</v>
      </c>
      <c r="AG46" s="121">
        <v>1.4274072728149454E-3</v>
      </c>
      <c r="AH46" s="121">
        <v>1.5993358799047006E-5</v>
      </c>
      <c r="AI46" s="6">
        <v>1</v>
      </c>
      <c r="AJ46" s="6">
        <v>28</v>
      </c>
      <c r="EK46" s="37"/>
      <c r="EL46" s="37"/>
    </row>
    <row r="47" spans="1:142" s="4" customFormat="1">
      <c r="A47" s="99">
        <v>1</v>
      </c>
      <c r="B47" s="68" t="s">
        <v>534</v>
      </c>
      <c r="C47" s="68" t="s">
        <v>534</v>
      </c>
      <c r="D47" s="68" t="s">
        <v>534</v>
      </c>
      <c r="E47" s="68">
        <v>0</v>
      </c>
      <c r="F47" s="68" t="s">
        <v>533</v>
      </c>
      <c r="G47" s="68" t="s">
        <v>534</v>
      </c>
      <c r="H47" s="68">
        <v>0</v>
      </c>
      <c r="I47" s="68">
        <v>8.8029422971734814E-2</v>
      </c>
      <c r="J47" s="68">
        <v>69</v>
      </c>
      <c r="K47" s="68">
        <v>3959.26</v>
      </c>
      <c r="L47" s="68">
        <v>35.160735000000003</v>
      </c>
      <c r="M47" s="68">
        <v>-122.94639100000001</v>
      </c>
      <c r="N47" s="69">
        <v>40866.889224537037</v>
      </c>
      <c r="O47" s="70">
        <v>40866.889224537037</v>
      </c>
      <c r="P47" s="4" t="s">
        <v>561</v>
      </c>
      <c r="Q47" s="4" t="s">
        <v>569</v>
      </c>
      <c r="R47" s="68" t="s">
        <v>418</v>
      </c>
      <c r="S47" s="68" t="s">
        <v>218</v>
      </c>
      <c r="T47" s="68">
        <v>323</v>
      </c>
      <c r="U47" s="68">
        <v>1</v>
      </c>
      <c r="V47" s="100">
        <v>0.20666666666666667</v>
      </c>
      <c r="W47" s="101">
        <v>335</v>
      </c>
      <c r="X47" s="101">
        <v>357</v>
      </c>
      <c r="Y47" s="100">
        <v>0.17730324074074075</v>
      </c>
      <c r="Z47" s="100">
        <v>0.21415509259259258</v>
      </c>
      <c r="AA47" s="68" t="s">
        <v>616</v>
      </c>
      <c r="AB47" s="36">
        <v>132</v>
      </c>
      <c r="AC47" s="68">
        <v>0</v>
      </c>
      <c r="AD47" s="6">
        <v>357</v>
      </c>
      <c r="AE47" s="6">
        <v>80</v>
      </c>
      <c r="AF47" s="6">
        <v>7140</v>
      </c>
      <c r="AG47" s="121">
        <v>1.1003677871466852E-3</v>
      </c>
      <c r="AH47" s="121">
        <v>1.2329050836377425E-5</v>
      </c>
      <c r="AI47" s="6">
        <v>1</v>
      </c>
      <c r="AJ47" s="6">
        <v>28</v>
      </c>
      <c r="EG47" s="34"/>
      <c r="EH47" s="34"/>
      <c r="EI47" s="34"/>
      <c r="EJ47" s="34"/>
    </row>
    <row r="48" spans="1:142" s="4" customFormat="1">
      <c r="A48" s="99">
        <v>1</v>
      </c>
      <c r="B48" s="68" t="s">
        <v>531</v>
      </c>
      <c r="C48" s="68" t="s">
        <v>534</v>
      </c>
      <c r="D48" s="68" t="s">
        <v>534</v>
      </c>
      <c r="E48" s="68">
        <v>0</v>
      </c>
      <c r="F48" s="68" t="s">
        <v>533</v>
      </c>
      <c r="G48" s="68" t="s">
        <v>534</v>
      </c>
      <c r="H48" s="68">
        <v>14</v>
      </c>
      <c r="I48" s="68">
        <v>0.22094044525298917</v>
      </c>
      <c r="J48" s="68">
        <v>70</v>
      </c>
      <c r="K48" s="68">
        <v>3959.37</v>
      </c>
      <c r="L48" s="68">
        <v>35.160722</v>
      </c>
      <c r="M48" s="68">
        <v>-122.946617</v>
      </c>
      <c r="N48" s="69">
        <v>40866.892685185187</v>
      </c>
      <c r="O48" s="70">
        <v>40866.892685185187</v>
      </c>
      <c r="P48" s="4" t="s">
        <v>561</v>
      </c>
      <c r="Q48" s="4" t="s">
        <v>569</v>
      </c>
      <c r="R48" s="68" t="s">
        <v>416</v>
      </c>
      <c r="S48" s="68" t="s">
        <v>218</v>
      </c>
      <c r="T48" s="68">
        <v>323</v>
      </c>
      <c r="U48" s="68">
        <v>1</v>
      </c>
      <c r="V48" s="100">
        <v>0.20668981481481483</v>
      </c>
      <c r="W48" s="101">
        <v>335</v>
      </c>
      <c r="X48" s="101">
        <v>357</v>
      </c>
      <c r="Y48" s="100">
        <v>0.17730324074074075</v>
      </c>
      <c r="Z48" s="100">
        <v>0.21415509259259258</v>
      </c>
      <c r="AA48" s="68" t="s">
        <v>616</v>
      </c>
      <c r="AB48" s="36">
        <v>132</v>
      </c>
      <c r="AC48" s="68">
        <v>0</v>
      </c>
      <c r="AD48" s="6">
        <v>357</v>
      </c>
      <c r="AE48" s="6">
        <v>80</v>
      </c>
      <c r="AF48" s="6">
        <v>7140</v>
      </c>
      <c r="AG48" s="121">
        <v>2.7617555656623645E-3</v>
      </c>
      <c r="AH48" s="121">
        <v>3.0944039951399042E-5</v>
      </c>
      <c r="AI48" s="6">
        <v>1</v>
      </c>
      <c r="AJ48" s="6">
        <v>28</v>
      </c>
    </row>
    <row r="49" spans="1:142" s="4" customFormat="1">
      <c r="A49" s="99">
        <v>1</v>
      </c>
      <c r="B49" s="68" t="s">
        <v>534</v>
      </c>
      <c r="C49" s="68" t="s">
        <v>534</v>
      </c>
      <c r="D49" s="68" t="s">
        <v>531</v>
      </c>
      <c r="E49" s="68">
        <v>0</v>
      </c>
      <c r="F49" s="68" t="s">
        <v>535</v>
      </c>
      <c r="G49" s="68" t="s">
        <v>534</v>
      </c>
      <c r="H49" s="68">
        <v>0</v>
      </c>
      <c r="I49" s="68">
        <v>0.25740006157024481</v>
      </c>
      <c r="J49" s="68">
        <v>73</v>
      </c>
      <c r="K49" s="68">
        <v>3961.51</v>
      </c>
      <c r="L49" s="68">
        <v>35.160673000000003</v>
      </c>
      <c r="M49" s="68">
        <v>-122.95318399999999</v>
      </c>
      <c r="N49" s="69">
        <v>40866.943935185183</v>
      </c>
      <c r="O49" s="70">
        <v>40866.943935185183</v>
      </c>
      <c r="P49" s="4" t="s">
        <v>561</v>
      </c>
      <c r="Q49" s="4" t="s">
        <v>569</v>
      </c>
      <c r="R49" s="68" t="s">
        <v>409</v>
      </c>
      <c r="S49" s="68" t="s">
        <v>217</v>
      </c>
      <c r="T49" s="68">
        <v>323</v>
      </c>
      <c r="U49" s="68">
        <v>1</v>
      </c>
      <c r="V49" s="100">
        <v>0.25843749999999999</v>
      </c>
      <c r="W49" s="101">
        <v>335</v>
      </c>
      <c r="X49" s="101">
        <v>357</v>
      </c>
      <c r="Y49" s="100">
        <v>0.25832175925925926</v>
      </c>
      <c r="Z49" s="100">
        <v>0.25957175925925929</v>
      </c>
      <c r="AA49" s="68" t="s">
        <v>621</v>
      </c>
      <c r="AB49" s="36">
        <v>132</v>
      </c>
      <c r="AC49" s="68">
        <v>0</v>
      </c>
      <c r="AD49" s="6">
        <v>357</v>
      </c>
      <c r="AE49" s="6">
        <v>80</v>
      </c>
      <c r="AF49" s="6">
        <v>7140</v>
      </c>
      <c r="AG49" s="121">
        <v>3.2175007696280599E-3</v>
      </c>
      <c r="AH49" s="121">
        <v>3.6050428791350817E-5</v>
      </c>
      <c r="AI49" s="6">
        <v>1</v>
      </c>
      <c r="AJ49" s="6">
        <v>28</v>
      </c>
    </row>
    <row r="50" spans="1:142" s="4" customFormat="1">
      <c r="A50" s="99">
        <v>1</v>
      </c>
      <c r="B50" s="68" t="s">
        <v>534</v>
      </c>
      <c r="C50" s="68" t="s">
        <v>534</v>
      </c>
      <c r="D50" s="68" t="s">
        <v>534</v>
      </c>
      <c r="E50" s="68">
        <v>0</v>
      </c>
      <c r="F50" s="68" t="s">
        <v>533</v>
      </c>
      <c r="G50" s="68" t="s">
        <v>534</v>
      </c>
      <c r="H50" s="68">
        <v>15</v>
      </c>
      <c r="I50" s="68">
        <v>0.23007304836936054</v>
      </c>
      <c r="J50" s="68">
        <v>74</v>
      </c>
      <c r="K50" s="68">
        <v>3959.39</v>
      </c>
      <c r="L50" s="68">
        <v>35.161025000000002</v>
      </c>
      <c r="M50" s="68">
        <v>-122.953852</v>
      </c>
      <c r="N50" s="69">
        <v>40866.947118055556</v>
      </c>
      <c r="O50" s="70">
        <v>40866.947118055556</v>
      </c>
      <c r="P50" s="4" t="s">
        <v>561</v>
      </c>
      <c r="Q50" s="4" t="s">
        <v>569</v>
      </c>
      <c r="R50" s="68" t="s">
        <v>407</v>
      </c>
      <c r="S50" s="68" t="s">
        <v>217</v>
      </c>
      <c r="T50" s="68">
        <v>323</v>
      </c>
      <c r="U50" s="68">
        <v>1</v>
      </c>
      <c r="V50" s="100">
        <v>0.26041666666666669</v>
      </c>
      <c r="W50" s="101">
        <v>335</v>
      </c>
      <c r="X50" s="101">
        <v>357</v>
      </c>
      <c r="Y50" s="100">
        <v>0.2597800925925926</v>
      </c>
      <c r="Z50" s="100">
        <v>0.29832175925925924</v>
      </c>
      <c r="AA50" s="68" t="s">
        <v>622</v>
      </c>
      <c r="AB50" s="36">
        <v>132</v>
      </c>
      <c r="AC50" s="68">
        <v>0</v>
      </c>
      <c r="AD50" s="6">
        <v>357</v>
      </c>
      <c r="AE50" s="6">
        <v>80</v>
      </c>
      <c r="AF50" s="6">
        <v>7140</v>
      </c>
      <c r="AG50" s="121">
        <v>2.8759131046170068E-3</v>
      </c>
      <c r="AH50" s="121">
        <v>3.222311601811772E-5</v>
      </c>
      <c r="AI50" s="6">
        <v>1</v>
      </c>
      <c r="AJ50" s="6">
        <v>28</v>
      </c>
    </row>
    <row r="51" spans="1:142" s="4" customFormat="1">
      <c r="A51" s="99">
        <v>1</v>
      </c>
      <c r="B51" s="68" t="s">
        <v>534</v>
      </c>
      <c r="C51" s="68" t="s">
        <v>534</v>
      </c>
      <c r="D51" s="68" t="s">
        <v>534</v>
      </c>
      <c r="E51" s="68">
        <v>0</v>
      </c>
      <c r="F51" s="68" t="s">
        <v>532</v>
      </c>
      <c r="G51" s="68" t="s">
        <v>531</v>
      </c>
      <c r="H51" s="68">
        <v>16</v>
      </c>
      <c r="I51" s="68">
        <v>0.57019351820678121</v>
      </c>
      <c r="J51" s="68">
        <v>76</v>
      </c>
      <c r="K51" s="68">
        <v>3959.11</v>
      </c>
      <c r="L51" s="68">
        <v>35.161248999999998</v>
      </c>
      <c r="M51" s="68">
        <v>-122.95404000000001</v>
      </c>
      <c r="N51" s="69">
        <v>40866.947812500002</v>
      </c>
      <c r="O51" s="70">
        <v>40866.947812500002</v>
      </c>
      <c r="P51" s="4" t="s">
        <v>561</v>
      </c>
      <c r="Q51" s="4" t="s">
        <v>569</v>
      </c>
      <c r="R51" s="68" t="s">
        <v>403</v>
      </c>
      <c r="S51" s="68" t="s">
        <v>217</v>
      </c>
      <c r="T51" s="68">
        <v>323</v>
      </c>
      <c r="U51" s="68">
        <v>1</v>
      </c>
      <c r="V51" s="100">
        <v>0.26074074074074077</v>
      </c>
      <c r="W51" s="101">
        <v>335</v>
      </c>
      <c r="X51" s="101">
        <v>357</v>
      </c>
      <c r="Y51" s="100">
        <v>0.2597800925925926</v>
      </c>
      <c r="Z51" s="100">
        <v>0.29832175925925924</v>
      </c>
      <c r="AA51" s="68" t="s">
        <v>622</v>
      </c>
      <c r="AB51" s="36">
        <v>132</v>
      </c>
      <c r="AC51" s="68">
        <v>0</v>
      </c>
      <c r="AD51" s="6">
        <v>357</v>
      </c>
      <c r="AE51" s="6">
        <v>80</v>
      </c>
      <c r="AF51" s="6">
        <v>7140</v>
      </c>
      <c r="AG51" s="121">
        <v>7.1274189775847648E-3</v>
      </c>
      <c r="AH51" s="121">
        <v>7.9859036163414733E-5</v>
      </c>
      <c r="AI51" s="6">
        <v>1</v>
      </c>
      <c r="AJ51" s="6">
        <v>28</v>
      </c>
    </row>
    <row r="52" spans="1:142" s="4" customFormat="1">
      <c r="A52" s="36">
        <v>1</v>
      </c>
      <c r="B52" s="36" t="s">
        <v>534</v>
      </c>
      <c r="C52" s="36" t="s">
        <v>534</v>
      </c>
      <c r="D52" s="36" t="s">
        <v>531</v>
      </c>
      <c r="E52" s="36">
        <v>0</v>
      </c>
      <c r="F52" s="36" t="s">
        <v>533</v>
      </c>
      <c r="G52" s="36" t="s">
        <v>534</v>
      </c>
      <c r="H52" s="36">
        <v>0</v>
      </c>
      <c r="I52" s="68">
        <v>7.8960870889657184E-2</v>
      </c>
      <c r="J52" s="36">
        <v>169</v>
      </c>
      <c r="K52" s="36">
        <v>3973.74</v>
      </c>
      <c r="L52" s="36">
        <v>35.092587000000002</v>
      </c>
      <c r="M52" s="36">
        <v>-123.089179</v>
      </c>
      <c r="N52" s="39">
        <v>40868.969641203701</v>
      </c>
      <c r="O52" s="75">
        <v>40868.969641203701</v>
      </c>
      <c r="P52" s="4" t="s">
        <v>561</v>
      </c>
      <c r="Q52" s="4" t="s">
        <v>569</v>
      </c>
      <c r="R52" s="36" t="s">
        <v>463</v>
      </c>
      <c r="S52" s="36" t="s">
        <v>216</v>
      </c>
      <c r="T52" s="36">
        <v>324</v>
      </c>
      <c r="U52" s="68">
        <v>1</v>
      </c>
      <c r="V52" s="100">
        <v>0.14947916666666666</v>
      </c>
      <c r="W52" s="101">
        <v>358</v>
      </c>
      <c r="X52" s="101">
        <v>362</v>
      </c>
      <c r="Y52" s="100">
        <v>0.13612268518518519</v>
      </c>
      <c r="Z52" s="100">
        <v>0.1378125</v>
      </c>
      <c r="AA52" s="68" t="s">
        <v>615</v>
      </c>
      <c r="AB52" s="36">
        <v>132</v>
      </c>
      <c r="AC52" s="68">
        <v>0</v>
      </c>
      <c r="AD52" s="6">
        <v>357</v>
      </c>
      <c r="AE52" s="6">
        <v>80</v>
      </c>
      <c r="AF52" s="6">
        <v>7140</v>
      </c>
      <c r="AG52" s="121">
        <v>9.8701088612071475E-4</v>
      </c>
      <c r="AH52" s="121">
        <v>1.1058945502753107E-5</v>
      </c>
      <c r="AI52" s="6">
        <v>1</v>
      </c>
      <c r="AJ52" s="6">
        <v>28</v>
      </c>
    </row>
    <row r="53" spans="1:142" s="4" customFormat="1">
      <c r="A53" s="36">
        <v>1</v>
      </c>
      <c r="B53" s="36" t="s">
        <v>534</v>
      </c>
      <c r="C53" s="36" t="s">
        <v>534</v>
      </c>
      <c r="D53" s="36" t="s">
        <v>534</v>
      </c>
      <c r="E53" s="36">
        <v>0</v>
      </c>
      <c r="F53" s="36" t="s">
        <v>532</v>
      </c>
      <c r="G53" s="36" t="s">
        <v>531</v>
      </c>
      <c r="H53" s="36">
        <v>0</v>
      </c>
      <c r="I53" s="68">
        <v>0.30890428641264683</v>
      </c>
      <c r="J53" s="36">
        <v>170</v>
      </c>
      <c r="K53" s="36">
        <v>3973.07</v>
      </c>
      <c r="L53" s="36">
        <v>35.093502000000001</v>
      </c>
      <c r="M53" s="36">
        <v>-123.089302</v>
      </c>
      <c r="N53" s="39">
        <v>40868.979583333334</v>
      </c>
      <c r="O53" s="75">
        <v>40868.979583333334</v>
      </c>
      <c r="P53" s="4" t="s">
        <v>561</v>
      </c>
      <c r="Q53" s="4" t="s">
        <v>569</v>
      </c>
      <c r="R53" s="36" t="s">
        <v>461</v>
      </c>
      <c r="S53" s="36" t="s">
        <v>216</v>
      </c>
      <c r="T53" s="36">
        <v>324</v>
      </c>
      <c r="U53" s="68">
        <v>1</v>
      </c>
      <c r="V53" s="100">
        <v>0.15951388888888887</v>
      </c>
      <c r="W53" s="101">
        <v>358</v>
      </c>
      <c r="X53" s="101">
        <v>362</v>
      </c>
      <c r="Y53" s="100">
        <v>0.13612268518518519</v>
      </c>
      <c r="Z53" s="100">
        <v>0.1378125</v>
      </c>
      <c r="AA53" s="68" t="s">
        <v>615</v>
      </c>
      <c r="AB53" s="36">
        <v>132</v>
      </c>
      <c r="AC53" s="68">
        <v>0</v>
      </c>
      <c r="AD53" s="6">
        <v>357</v>
      </c>
      <c r="AE53" s="6">
        <v>80</v>
      </c>
      <c r="AF53" s="6">
        <v>7140</v>
      </c>
      <c r="AG53" s="121">
        <v>3.8613035801580856E-3</v>
      </c>
      <c r="AH53" s="121">
        <v>4.3263905660034572E-5</v>
      </c>
      <c r="AI53" s="6">
        <v>1</v>
      </c>
      <c r="AJ53" s="6">
        <v>28</v>
      </c>
    </row>
    <row r="54" spans="1:142" s="4" customFormat="1">
      <c r="A54" s="36">
        <v>1</v>
      </c>
      <c r="B54" s="36" t="s">
        <v>531</v>
      </c>
      <c r="C54" s="36" t="s">
        <v>534</v>
      </c>
      <c r="D54" s="36" t="s">
        <v>534</v>
      </c>
      <c r="E54" s="36">
        <v>0</v>
      </c>
      <c r="F54" s="36" t="s">
        <v>532</v>
      </c>
      <c r="G54" s="36" t="s">
        <v>531</v>
      </c>
      <c r="H54" s="36">
        <v>2</v>
      </c>
      <c r="I54" s="68">
        <v>0.23533324867448369</v>
      </c>
      <c r="J54" s="36">
        <v>171</v>
      </c>
      <c r="K54" s="36">
        <v>3972.9</v>
      </c>
      <c r="L54" s="36">
        <v>35.095122000000003</v>
      </c>
      <c r="M54" s="36">
        <v>-123.089321</v>
      </c>
      <c r="N54" s="39">
        <v>40868.993055555555</v>
      </c>
      <c r="O54" s="75">
        <v>40868.993055555555</v>
      </c>
      <c r="P54" s="4" t="s">
        <v>561</v>
      </c>
      <c r="Q54" s="4" t="s">
        <v>569</v>
      </c>
      <c r="R54" s="36" t="s">
        <v>459</v>
      </c>
      <c r="S54" s="36" t="s">
        <v>216</v>
      </c>
      <c r="T54" s="36">
        <v>324</v>
      </c>
      <c r="U54" s="68">
        <v>1</v>
      </c>
      <c r="V54" s="100">
        <v>0.17293981481481482</v>
      </c>
      <c r="W54" s="101">
        <v>358</v>
      </c>
      <c r="X54" s="101">
        <v>362</v>
      </c>
      <c r="Y54" s="100">
        <v>0.13612268518518519</v>
      </c>
      <c r="Z54" s="100">
        <v>0.1378125</v>
      </c>
      <c r="AA54" s="68" t="s">
        <v>615</v>
      </c>
      <c r="AB54" s="36">
        <v>132</v>
      </c>
      <c r="AC54" s="68">
        <v>0</v>
      </c>
      <c r="AD54" s="6">
        <v>357</v>
      </c>
      <c r="AE54" s="6">
        <v>80</v>
      </c>
      <c r="AF54" s="6">
        <v>7140</v>
      </c>
      <c r="AG54" s="121">
        <v>2.941665608431046E-3</v>
      </c>
      <c r="AH54" s="121">
        <v>3.2959838749927687E-5</v>
      </c>
      <c r="AI54" s="6">
        <v>1</v>
      </c>
      <c r="AJ54" s="6">
        <v>28</v>
      </c>
    </row>
    <row r="55" spans="1:142" s="4" customFormat="1">
      <c r="A55" s="99">
        <v>1</v>
      </c>
      <c r="B55" s="68" t="s">
        <v>531</v>
      </c>
      <c r="C55" s="68" t="s">
        <v>531</v>
      </c>
      <c r="D55" s="68" t="s">
        <v>534</v>
      </c>
      <c r="E55" s="68">
        <v>0</v>
      </c>
      <c r="F55" s="68" t="s">
        <v>535</v>
      </c>
      <c r="G55" s="68" t="s">
        <v>531</v>
      </c>
      <c r="H55" s="68">
        <v>9</v>
      </c>
      <c r="I55" s="68">
        <v>0.47662054419257782</v>
      </c>
      <c r="J55" s="68">
        <v>78</v>
      </c>
      <c r="K55" s="68">
        <v>3961.42</v>
      </c>
      <c r="L55" s="68">
        <v>35.158650999999999</v>
      </c>
      <c r="M55" s="68">
        <v>-122.933679</v>
      </c>
      <c r="N55" s="69">
        <v>41072.862395833334</v>
      </c>
      <c r="O55" s="70">
        <v>41072.862395833334</v>
      </c>
      <c r="P55" s="4" t="s">
        <v>562</v>
      </c>
      <c r="Q55" s="4" t="s">
        <v>570</v>
      </c>
      <c r="R55" s="68" t="s">
        <v>450</v>
      </c>
      <c r="S55" s="68" t="s">
        <v>215</v>
      </c>
      <c r="T55" s="68">
        <v>403</v>
      </c>
      <c r="U55" s="68">
        <v>1</v>
      </c>
      <c r="V55" s="100">
        <v>0.11142361111111111</v>
      </c>
      <c r="W55" s="101">
        <v>363</v>
      </c>
      <c r="X55" s="101">
        <v>382</v>
      </c>
      <c r="Y55" s="100">
        <v>0.11096064814814814</v>
      </c>
      <c r="Z55" s="100">
        <v>0.11577546296296297</v>
      </c>
      <c r="AA55" s="68" t="s">
        <v>625</v>
      </c>
      <c r="AB55" s="36">
        <v>20</v>
      </c>
      <c r="AC55" s="68">
        <v>0</v>
      </c>
      <c r="AD55" s="6">
        <v>150</v>
      </c>
      <c r="AE55" s="6">
        <v>80</v>
      </c>
      <c r="AF55" s="6">
        <v>3000</v>
      </c>
      <c r="AG55" s="121">
        <v>5.9577568024072229E-3</v>
      </c>
      <c r="AH55" s="121">
        <v>1.5887351473085928E-4</v>
      </c>
      <c r="AI55" s="6">
        <v>1</v>
      </c>
      <c r="AJ55" s="6">
        <v>14</v>
      </c>
    </row>
    <row r="56" spans="1:142" s="4" customFormat="1">
      <c r="A56" s="99">
        <v>1</v>
      </c>
      <c r="B56" s="68" t="s">
        <v>534</v>
      </c>
      <c r="C56" s="68" t="s">
        <v>534</v>
      </c>
      <c r="D56" s="68" t="s">
        <v>534</v>
      </c>
      <c r="E56" s="68">
        <v>0</v>
      </c>
      <c r="F56" s="68" t="s">
        <v>535</v>
      </c>
      <c r="G56" s="68" t="s">
        <v>534</v>
      </c>
      <c r="H56" s="68">
        <v>0</v>
      </c>
      <c r="I56" s="68">
        <v>3.1986554015719634E-2</v>
      </c>
      <c r="J56" s="68">
        <v>80</v>
      </c>
      <c r="K56" s="68">
        <v>3978.53</v>
      </c>
      <c r="L56" s="68">
        <v>35.135803000000003</v>
      </c>
      <c r="M56" s="68">
        <v>-122.95002700000001</v>
      </c>
      <c r="N56" s="69">
        <v>41227.903634259259</v>
      </c>
      <c r="O56" s="70">
        <v>41227.903634259259</v>
      </c>
      <c r="P56" s="4" t="s">
        <v>563</v>
      </c>
      <c r="Q56" s="4" t="s">
        <v>570</v>
      </c>
      <c r="R56" s="68" t="s">
        <v>517</v>
      </c>
      <c r="S56" s="68" t="s">
        <v>400</v>
      </c>
      <c r="T56" s="68">
        <v>442</v>
      </c>
      <c r="U56" s="68">
        <v>1</v>
      </c>
      <c r="V56" s="100">
        <v>0.45232638888888888</v>
      </c>
      <c r="W56" s="101">
        <v>383</v>
      </c>
      <c r="X56" s="101">
        <v>467</v>
      </c>
      <c r="Y56" s="100">
        <v>0.45098379629629631</v>
      </c>
      <c r="Z56" s="100">
        <v>0.45245370370370369</v>
      </c>
      <c r="AA56" s="68" t="s">
        <v>626</v>
      </c>
      <c r="AB56" s="36">
        <v>130</v>
      </c>
      <c r="AC56" s="68">
        <v>0</v>
      </c>
      <c r="AD56" s="6">
        <v>150</v>
      </c>
      <c r="AE56" s="6">
        <v>80</v>
      </c>
      <c r="AF56" s="6">
        <v>3000</v>
      </c>
      <c r="AG56" s="121">
        <v>3.9983192519649544E-4</v>
      </c>
      <c r="AH56" s="121">
        <v>1.0662184671906545E-5</v>
      </c>
      <c r="AI56" s="6">
        <v>1</v>
      </c>
      <c r="AJ56" s="6">
        <v>14</v>
      </c>
    </row>
    <row r="57" spans="1:142" s="4" customFormat="1">
      <c r="A57" s="99">
        <v>1</v>
      </c>
      <c r="B57" s="68" t="s">
        <v>531</v>
      </c>
      <c r="C57" s="68" t="s">
        <v>531</v>
      </c>
      <c r="D57" s="68" t="s">
        <v>534</v>
      </c>
      <c r="E57" s="68">
        <v>0</v>
      </c>
      <c r="F57" s="68" t="s">
        <v>535</v>
      </c>
      <c r="G57" s="68" t="s">
        <v>534</v>
      </c>
      <c r="H57" s="68">
        <v>74</v>
      </c>
      <c r="I57" s="68">
        <v>0.29842520761766883</v>
      </c>
      <c r="J57" s="68">
        <v>81</v>
      </c>
      <c r="K57" s="68">
        <v>3977.46</v>
      </c>
      <c r="L57" s="68">
        <v>35.138091000000003</v>
      </c>
      <c r="M57" s="68">
        <v>-122.949808</v>
      </c>
      <c r="N57" s="69">
        <v>41227.928263888891</v>
      </c>
      <c r="O57" s="70">
        <v>41227.928263888891</v>
      </c>
      <c r="P57" s="4" t="s">
        <v>563</v>
      </c>
      <c r="Q57" s="4" t="s">
        <v>570</v>
      </c>
      <c r="R57" s="68" t="s">
        <v>513</v>
      </c>
      <c r="S57" s="68" t="s">
        <v>247</v>
      </c>
      <c r="T57" s="68">
        <v>442</v>
      </c>
      <c r="U57" s="68">
        <v>1</v>
      </c>
      <c r="V57" s="100">
        <v>0.47660879629629632</v>
      </c>
      <c r="W57" s="101">
        <v>383</v>
      </c>
      <c r="X57" s="101">
        <v>467</v>
      </c>
      <c r="Y57" s="100">
        <v>0.47658564814814813</v>
      </c>
      <c r="Z57" s="100">
        <v>0.47736111111111112</v>
      </c>
      <c r="AA57" s="68" t="s">
        <v>627</v>
      </c>
      <c r="AB57" s="36">
        <v>130</v>
      </c>
      <c r="AC57" s="68">
        <v>0</v>
      </c>
      <c r="AD57" s="6">
        <v>150</v>
      </c>
      <c r="AE57" s="6">
        <v>80</v>
      </c>
      <c r="AF57" s="6">
        <v>3000</v>
      </c>
      <c r="AG57" s="121">
        <v>3.7303150952208604E-3</v>
      </c>
      <c r="AH57" s="121">
        <v>9.9475069205889614E-5</v>
      </c>
      <c r="AI57" s="6">
        <v>1</v>
      </c>
      <c r="AJ57" s="6">
        <v>14</v>
      </c>
      <c r="EG57" s="34"/>
      <c r="EH57" s="34"/>
      <c r="EI57" s="34"/>
      <c r="EJ57" s="34"/>
      <c r="EK57" s="34"/>
      <c r="EL57" s="34"/>
    </row>
    <row r="58" spans="1:142" s="4" customFormat="1">
      <c r="A58" s="99">
        <v>1</v>
      </c>
      <c r="B58" s="68" t="s">
        <v>531</v>
      </c>
      <c r="C58" s="68" t="s">
        <v>534</v>
      </c>
      <c r="D58" s="68" t="s">
        <v>534</v>
      </c>
      <c r="E58" s="68">
        <v>0</v>
      </c>
      <c r="F58" s="68" t="s">
        <v>535</v>
      </c>
      <c r="G58" s="68" t="s">
        <v>534</v>
      </c>
      <c r="H58" s="68">
        <v>0</v>
      </c>
      <c r="I58" s="68">
        <v>0.15160751061450506</v>
      </c>
      <c r="J58" s="68">
        <v>83</v>
      </c>
      <c r="K58" s="68">
        <v>3976.97</v>
      </c>
      <c r="L58" s="68">
        <v>35.138094000000002</v>
      </c>
      <c r="M58" s="68">
        <v>-122.949809</v>
      </c>
      <c r="N58" s="69">
        <v>41227.928287037037</v>
      </c>
      <c r="O58" s="70">
        <v>41227.928287037037</v>
      </c>
      <c r="P58" s="4" t="s">
        <v>563</v>
      </c>
      <c r="Q58" s="4" t="s">
        <v>570</v>
      </c>
      <c r="R58" s="68" t="s">
        <v>511</v>
      </c>
      <c r="S58" s="68" t="s">
        <v>247</v>
      </c>
      <c r="T58" s="68">
        <v>442</v>
      </c>
      <c r="U58" s="68">
        <v>1</v>
      </c>
      <c r="V58" s="100">
        <v>0.47664351851851849</v>
      </c>
      <c r="W58" s="101">
        <v>383</v>
      </c>
      <c r="X58" s="101">
        <v>467</v>
      </c>
      <c r="Y58" s="100">
        <v>0.47658564814814813</v>
      </c>
      <c r="Z58" s="100">
        <v>0.47736111111111112</v>
      </c>
      <c r="AA58" s="68" t="s">
        <v>627</v>
      </c>
      <c r="AB58" s="36">
        <v>130</v>
      </c>
      <c r="AC58" s="68">
        <v>0</v>
      </c>
      <c r="AD58" s="6">
        <v>150</v>
      </c>
      <c r="AE58" s="6">
        <v>80</v>
      </c>
      <c r="AF58" s="6">
        <v>3000</v>
      </c>
      <c r="AG58" s="121">
        <v>1.8950938826813133E-3</v>
      </c>
      <c r="AH58" s="121">
        <v>5.0535836871501686E-5</v>
      </c>
      <c r="AI58" s="6">
        <v>1</v>
      </c>
      <c r="AJ58" s="6">
        <v>14</v>
      </c>
    </row>
    <row r="59" spans="1:142" s="4" customFormat="1">
      <c r="A59" s="99">
        <v>1</v>
      </c>
      <c r="B59" s="68" t="s">
        <v>534</v>
      </c>
      <c r="C59" s="68" t="s">
        <v>534</v>
      </c>
      <c r="D59" s="68" t="s">
        <v>534</v>
      </c>
      <c r="E59" s="68">
        <v>0</v>
      </c>
      <c r="F59" s="68" t="s">
        <v>535</v>
      </c>
      <c r="G59" s="68" t="s">
        <v>534</v>
      </c>
      <c r="H59" s="68">
        <v>0</v>
      </c>
      <c r="I59" s="68">
        <v>8.6371993811770298E-2</v>
      </c>
      <c r="J59" s="68">
        <v>84</v>
      </c>
      <c r="K59" s="68">
        <v>3977.55</v>
      </c>
      <c r="L59" s="68">
        <v>35.138108000000003</v>
      </c>
      <c r="M59" s="68">
        <v>-122.949809</v>
      </c>
      <c r="N59" s="69">
        <v>41227.928379629629</v>
      </c>
      <c r="O59" s="70">
        <v>41227.928379629629</v>
      </c>
      <c r="P59" s="4" t="s">
        <v>563</v>
      </c>
      <c r="Q59" s="4" t="s">
        <v>570</v>
      </c>
      <c r="R59" s="68" t="s">
        <v>509</v>
      </c>
      <c r="S59" s="68" t="s">
        <v>247</v>
      </c>
      <c r="T59" s="68">
        <v>442</v>
      </c>
      <c r="U59" s="68">
        <v>1</v>
      </c>
      <c r="V59" s="100">
        <v>0.47673611111111108</v>
      </c>
      <c r="W59" s="101">
        <v>383</v>
      </c>
      <c r="X59" s="101">
        <v>467</v>
      </c>
      <c r="Y59" s="100">
        <v>0.47658564814814813</v>
      </c>
      <c r="Z59" s="100">
        <v>0.47736111111111112</v>
      </c>
      <c r="AA59" s="68" t="s">
        <v>627</v>
      </c>
      <c r="AB59" s="36">
        <v>130</v>
      </c>
      <c r="AC59" s="68">
        <v>0</v>
      </c>
      <c r="AD59" s="6">
        <v>150</v>
      </c>
      <c r="AE59" s="6">
        <v>80</v>
      </c>
      <c r="AF59" s="6">
        <v>3000</v>
      </c>
      <c r="AG59" s="121">
        <v>1.0796499226471286E-3</v>
      </c>
      <c r="AH59" s="121">
        <v>2.8790664603923433E-5</v>
      </c>
      <c r="AI59" s="6">
        <v>1</v>
      </c>
      <c r="AJ59" s="6">
        <v>14</v>
      </c>
    </row>
    <row r="60" spans="1:142" s="4" customFormat="1">
      <c r="A60" s="99">
        <v>1</v>
      </c>
      <c r="B60" s="68" t="s">
        <v>534</v>
      </c>
      <c r="C60" s="68" t="s">
        <v>534</v>
      </c>
      <c r="D60" s="68" t="s">
        <v>534</v>
      </c>
      <c r="E60" s="68">
        <v>0</v>
      </c>
      <c r="F60" s="68" t="s">
        <v>533</v>
      </c>
      <c r="G60" s="68" t="s">
        <v>534</v>
      </c>
      <c r="H60" s="68">
        <v>75</v>
      </c>
      <c r="I60" s="68">
        <v>0.80331273368016209</v>
      </c>
      <c r="J60" s="68">
        <v>88</v>
      </c>
      <c r="K60" s="68">
        <v>3976.19</v>
      </c>
      <c r="L60" s="68">
        <v>35.144781000000002</v>
      </c>
      <c r="M60" s="68">
        <v>-122.949153</v>
      </c>
      <c r="N60" s="69">
        <v>41227.985011574077</v>
      </c>
      <c r="O60" s="70">
        <v>41227.985011574077</v>
      </c>
      <c r="P60" s="4" t="s">
        <v>563</v>
      </c>
      <c r="Q60" s="4" t="s">
        <v>570</v>
      </c>
      <c r="R60" s="68" t="s">
        <v>507</v>
      </c>
      <c r="S60" s="68" t="s">
        <v>214</v>
      </c>
      <c r="T60" s="68">
        <v>442</v>
      </c>
      <c r="U60" s="68">
        <v>1</v>
      </c>
      <c r="V60" s="100">
        <v>0.53298611111111105</v>
      </c>
      <c r="W60" s="101">
        <v>383</v>
      </c>
      <c r="X60" s="101">
        <v>467</v>
      </c>
      <c r="Y60" s="100">
        <v>0.53215277777777781</v>
      </c>
      <c r="Z60" s="100">
        <v>0.53317129629629634</v>
      </c>
      <c r="AA60" s="68" t="s">
        <v>628</v>
      </c>
      <c r="AB60" s="36">
        <v>130</v>
      </c>
      <c r="AC60" s="68">
        <v>0</v>
      </c>
      <c r="AD60" s="6">
        <v>150</v>
      </c>
      <c r="AE60" s="6">
        <v>80</v>
      </c>
      <c r="AF60" s="6">
        <v>3000</v>
      </c>
      <c r="AG60" s="121">
        <v>1.0041409171002026E-2</v>
      </c>
      <c r="AH60" s="121">
        <v>2.6777091122672067E-4</v>
      </c>
      <c r="AI60" s="6">
        <v>1</v>
      </c>
      <c r="AJ60" s="6">
        <v>14</v>
      </c>
    </row>
    <row r="61" spans="1:142" s="4" customFormat="1">
      <c r="A61" s="99">
        <v>1</v>
      </c>
      <c r="B61" s="68" t="s">
        <v>531</v>
      </c>
      <c r="C61" s="68" t="s">
        <v>534</v>
      </c>
      <c r="D61" s="68" t="s">
        <v>534</v>
      </c>
      <c r="E61" s="68">
        <v>0</v>
      </c>
      <c r="F61" s="68" t="s">
        <v>535</v>
      </c>
      <c r="G61" s="68" t="s">
        <v>534</v>
      </c>
      <c r="H61" s="68">
        <v>0</v>
      </c>
      <c r="I61" s="68">
        <v>7.3113888554665407E-3</v>
      </c>
      <c r="J61" s="68">
        <v>92</v>
      </c>
      <c r="K61" s="68">
        <v>3980.19</v>
      </c>
      <c r="L61" s="68">
        <v>35.135359000000001</v>
      </c>
      <c r="M61" s="68">
        <v>-122.949634</v>
      </c>
      <c r="N61" s="69">
        <v>41229.748182870368</v>
      </c>
      <c r="O61" s="70">
        <v>41229.748182870368</v>
      </c>
      <c r="P61" s="4" t="s">
        <v>563</v>
      </c>
      <c r="Q61" s="4" t="s">
        <v>570</v>
      </c>
      <c r="R61" s="68" t="s">
        <v>499</v>
      </c>
      <c r="S61" s="68" t="s">
        <v>454</v>
      </c>
      <c r="T61" s="68">
        <v>443</v>
      </c>
      <c r="U61" s="68">
        <v>1</v>
      </c>
      <c r="V61" s="100">
        <v>0.81150462962962966</v>
      </c>
      <c r="W61" s="101">
        <v>468</v>
      </c>
      <c r="X61" s="101">
        <v>513</v>
      </c>
      <c r="Y61" s="100">
        <v>0.80254629629629637</v>
      </c>
      <c r="Z61" s="100">
        <v>0.81327546296296294</v>
      </c>
      <c r="AA61" s="68" t="s">
        <v>629</v>
      </c>
      <c r="AB61" s="36">
        <v>130</v>
      </c>
      <c r="AC61" s="68">
        <v>0</v>
      </c>
      <c r="AD61" s="6">
        <v>150</v>
      </c>
      <c r="AE61" s="6">
        <v>80</v>
      </c>
      <c r="AF61" s="6">
        <v>3000</v>
      </c>
      <c r="AG61" s="121">
        <v>9.1392360693331765E-5</v>
      </c>
      <c r="AH61" s="121">
        <v>2.4371296184888469E-6</v>
      </c>
      <c r="AI61" s="6">
        <v>1</v>
      </c>
      <c r="AJ61" s="6">
        <v>14</v>
      </c>
    </row>
    <row r="62" spans="1:142" s="4" customFormat="1">
      <c r="A62" s="99">
        <v>1</v>
      </c>
      <c r="B62" s="68" t="s">
        <v>531</v>
      </c>
      <c r="C62" s="68" t="s">
        <v>534</v>
      </c>
      <c r="D62" s="68" t="s">
        <v>534</v>
      </c>
      <c r="E62" s="68">
        <v>0</v>
      </c>
      <c r="F62" s="68" t="s">
        <v>535</v>
      </c>
      <c r="G62" s="68" t="s">
        <v>534</v>
      </c>
      <c r="H62" s="68">
        <v>0</v>
      </c>
      <c r="I62" s="68">
        <v>2.3802282145475986E-2</v>
      </c>
      <c r="J62" s="68">
        <v>93</v>
      </c>
      <c r="K62" s="68">
        <v>3979.41</v>
      </c>
      <c r="L62" s="68">
        <v>35.137155</v>
      </c>
      <c r="M62" s="68">
        <v>-122.950192</v>
      </c>
      <c r="N62" s="69">
        <v>41229.760671296295</v>
      </c>
      <c r="O62" s="70">
        <v>41229.760671296295</v>
      </c>
      <c r="P62" s="4" t="s">
        <v>563</v>
      </c>
      <c r="Q62" s="4" t="s">
        <v>570</v>
      </c>
      <c r="R62" s="68" t="s">
        <v>496</v>
      </c>
      <c r="S62" s="68" t="s">
        <v>454</v>
      </c>
      <c r="T62" s="68">
        <v>443</v>
      </c>
      <c r="U62" s="68">
        <v>1</v>
      </c>
      <c r="V62" s="100">
        <v>0.8262962962962962</v>
      </c>
      <c r="W62" s="101">
        <v>468</v>
      </c>
      <c r="X62" s="101">
        <v>513</v>
      </c>
      <c r="Y62" s="100">
        <v>0.82615740740740751</v>
      </c>
      <c r="Z62" s="100">
        <v>0.83009259259259249</v>
      </c>
      <c r="AA62" s="68" t="s">
        <v>630</v>
      </c>
      <c r="AB62" s="36">
        <v>130</v>
      </c>
      <c r="AC62" s="68">
        <v>0</v>
      </c>
      <c r="AD62" s="6">
        <v>150</v>
      </c>
      <c r="AE62" s="6">
        <v>80</v>
      </c>
      <c r="AF62" s="6">
        <v>3000</v>
      </c>
      <c r="AG62" s="121">
        <v>2.9752852681844984E-4</v>
      </c>
      <c r="AH62" s="121">
        <v>7.9340940484919953E-6</v>
      </c>
      <c r="AI62" s="6">
        <v>1</v>
      </c>
      <c r="AJ62" s="6">
        <v>14</v>
      </c>
    </row>
    <row r="63" spans="1:142" s="4" customFormat="1">
      <c r="A63" s="99">
        <v>1</v>
      </c>
      <c r="B63" s="68" t="s">
        <v>531</v>
      </c>
      <c r="C63" s="68" t="s">
        <v>534</v>
      </c>
      <c r="D63" s="68" t="s">
        <v>534</v>
      </c>
      <c r="E63" s="68">
        <v>0</v>
      </c>
      <c r="F63" s="68" t="s">
        <v>533</v>
      </c>
      <c r="G63" s="68" t="s">
        <v>534</v>
      </c>
      <c r="H63" s="68">
        <v>87</v>
      </c>
      <c r="I63" s="68">
        <v>0.12089836849523447</v>
      </c>
      <c r="J63" s="68">
        <v>94</v>
      </c>
      <c r="K63" s="68">
        <v>3979.31</v>
      </c>
      <c r="L63" s="68">
        <v>35.138106000000001</v>
      </c>
      <c r="M63" s="68">
        <v>-122.950328</v>
      </c>
      <c r="N63" s="69">
        <v>41229.769918981481</v>
      </c>
      <c r="O63" s="70">
        <v>41229.769918981481</v>
      </c>
      <c r="P63" s="4" t="s">
        <v>563</v>
      </c>
      <c r="Q63" s="4" t="s">
        <v>570</v>
      </c>
      <c r="R63" s="68" t="s">
        <v>492</v>
      </c>
      <c r="S63" s="68" t="s">
        <v>454</v>
      </c>
      <c r="T63" s="68">
        <v>443</v>
      </c>
      <c r="U63" s="68">
        <v>1</v>
      </c>
      <c r="V63" s="100">
        <v>0.8332060185185185</v>
      </c>
      <c r="W63" s="101">
        <v>468</v>
      </c>
      <c r="X63" s="101">
        <v>513</v>
      </c>
      <c r="Y63" s="100">
        <v>0.83122685185185186</v>
      </c>
      <c r="Z63" s="100">
        <v>0.83332175925925922</v>
      </c>
      <c r="AA63" s="68" t="s">
        <v>631</v>
      </c>
      <c r="AB63" s="36">
        <v>130</v>
      </c>
      <c r="AC63" s="68">
        <v>0</v>
      </c>
      <c r="AD63" s="6">
        <v>150</v>
      </c>
      <c r="AE63" s="6">
        <v>80</v>
      </c>
      <c r="AF63" s="6">
        <v>3000</v>
      </c>
      <c r="AG63" s="121">
        <v>1.511229606190431E-3</v>
      </c>
      <c r="AH63" s="121">
        <v>4.0299456165078159E-5</v>
      </c>
      <c r="AI63" s="6">
        <v>1</v>
      </c>
      <c r="AJ63" s="6">
        <v>14</v>
      </c>
    </row>
    <row r="64" spans="1:142" s="4" customFormat="1">
      <c r="A64" s="99">
        <v>1</v>
      </c>
      <c r="B64" s="68" t="s">
        <v>531</v>
      </c>
      <c r="C64" s="68" t="s">
        <v>534</v>
      </c>
      <c r="D64" s="68" t="s">
        <v>534</v>
      </c>
      <c r="E64" s="68">
        <v>1</v>
      </c>
      <c r="F64" s="68" t="s">
        <v>532</v>
      </c>
      <c r="G64" s="68" t="s">
        <v>534</v>
      </c>
      <c r="H64" s="68">
        <v>80</v>
      </c>
      <c r="I64" s="68">
        <v>0.74040881076469622</v>
      </c>
      <c r="J64" s="68">
        <v>96</v>
      </c>
      <c r="K64" s="68">
        <v>3978.82</v>
      </c>
      <c r="L64" s="68">
        <v>35.139814999999999</v>
      </c>
      <c r="M64" s="68">
        <v>-122.95039</v>
      </c>
      <c r="N64" s="69">
        <v>41229.781782407408</v>
      </c>
      <c r="O64" s="70">
        <v>41229.781782407408</v>
      </c>
      <c r="P64" s="4" t="s">
        <v>563</v>
      </c>
      <c r="Q64" s="4" t="s">
        <v>570</v>
      </c>
      <c r="R64" s="68" t="s">
        <v>489</v>
      </c>
      <c r="S64" s="68" t="s">
        <v>397</v>
      </c>
      <c r="T64" s="68">
        <v>443</v>
      </c>
      <c r="U64" s="68">
        <v>1</v>
      </c>
      <c r="V64" s="100">
        <v>0.84546296296296297</v>
      </c>
      <c r="W64" s="101">
        <v>468</v>
      </c>
      <c r="X64" s="101">
        <v>513</v>
      </c>
      <c r="Y64" s="100">
        <v>0.8427662037037037</v>
      </c>
      <c r="Z64" s="100">
        <v>0.85356481481481483</v>
      </c>
      <c r="AA64" s="68" t="s">
        <v>632</v>
      </c>
      <c r="AB64" s="36">
        <v>130</v>
      </c>
      <c r="AC64" s="68">
        <v>0</v>
      </c>
      <c r="AD64" s="6">
        <v>150</v>
      </c>
      <c r="AE64" s="6">
        <v>80</v>
      </c>
      <c r="AF64" s="6">
        <v>3000</v>
      </c>
      <c r="AG64" s="121">
        <v>9.2551101345587031E-3</v>
      </c>
      <c r="AH64" s="121">
        <v>2.4680293692156541E-4</v>
      </c>
      <c r="AI64" s="6">
        <v>1</v>
      </c>
      <c r="AJ64" s="6">
        <v>14</v>
      </c>
      <c r="EG64" s="6"/>
      <c r="EH64" s="6"/>
      <c r="EI64" s="6"/>
      <c r="EJ64" s="6"/>
      <c r="EK64" s="6"/>
      <c r="EL64" s="6"/>
    </row>
    <row r="65" spans="1:142" s="4" customFormat="1">
      <c r="A65" s="99">
        <v>1</v>
      </c>
      <c r="B65" s="68" t="s">
        <v>531</v>
      </c>
      <c r="C65" s="68" t="s">
        <v>534</v>
      </c>
      <c r="D65" s="68" t="s">
        <v>534</v>
      </c>
      <c r="E65" s="68">
        <v>0</v>
      </c>
      <c r="F65" s="68" t="s">
        <v>533</v>
      </c>
      <c r="G65" s="68" t="s">
        <v>534</v>
      </c>
      <c r="H65" s="68">
        <v>81</v>
      </c>
      <c r="I65" s="68">
        <v>0.14199534764854907</v>
      </c>
      <c r="J65" s="68">
        <v>99</v>
      </c>
      <c r="K65" s="68">
        <v>3978.24</v>
      </c>
      <c r="L65" s="68">
        <v>35.142280999999997</v>
      </c>
      <c r="M65" s="68">
        <v>-122.95021699999999</v>
      </c>
      <c r="N65" s="69">
        <v>41229.798564814817</v>
      </c>
      <c r="O65" s="70">
        <v>41229.798564814817</v>
      </c>
      <c r="P65" s="4" t="s">
        <v>563</v>
      </c>
      <c r="Q65" s="4" t="s">
        <v>570</v>
      </c>
      <c r="R65" s="68" t="s">
        <v>483</v>
      </c>
      <c r="S65" s="68" t="s">
        <v>397</v>
      </c>
      <c r="T65" s="68">
        <v>443</v>
      </c>
      <c r="U65" s="68">
        <v>1</v>
      </c>
      <c r="V65" s="100">
        <v>0.86151620370370363</v>
      </c>
      <c r="W65" s="101">
        <v>468</v>
      </c>
      <c r="X65" s="101">
        <v>513</v>
      </c>
      <c r="Y65" s="100">
        <v>0.85990740740740745</v>
      </c>
      <c r="Z65" s="100">
        <v>0.86282407407407413</v>
      </c>
      <c r="AA65" s="68" t="s">
        <v>633</v>
      </c>
      <c r="AB65" s="36">
        <v>130</v>
      </c>
      <c r="AC65" s="68">
        <v>0</v>
      </c>
      <c r="AD65" s="6">
        <v>150</v>
      </c>
      <c r="AE65" s="6">
        <v>80</v>
      </c>
      <c r="AF65" s="6">
        <v>3000</v>
      </c>
      <c r="AG65" s="121">
        <v>1.7749418456068633E-3</v>
      </c>
      <c r="AH65" s="121">
        <v>4.7331782549516355E-5</v>
      </c>
      <c r="AI65" s="6">
        <v>1</v>
      </c>
      <c r="AJ65" s="6">
        <v>14</v>
      </c>
      <c r="EG65" s="6"/>
      <c r="EH65" s="6"/>
      <c r="EI65" s="6"/>
      <c r="EJ65" s="6"/>
      <c r="EK65" s="6"/>
      <c r="EL65" s="6"/>
    </row>
    <row r="66" spans="1:142" s="4" customFormat="1">
      <c r="A66" s="99">
        <v>1</v>
      </c>
      <c r="B66" s="68" t="s">
        <v>534</v>
      </c>
      <c r="C66" s="68" t="s">
        <v>531</v>
      </c>
      <c r="D66" s="68" t="s">
        <v>534</v>
      </c>
      <c r="E66" s="68">
        <v>0</v>
      </c>
      <c r="F66" s="68" t="s">
        <v>532</v>
      </c>
      <c r="G66" s="68" t="s">
        <v>531</v>
      </c>
      <c r="H66" s="68">
        <v>86</v>
      </c>
      <c r="I66" s="68">
        <v>0.53818329835847756</v>
      </c>
      <c r="J66" s="68">
        <v>101</v>
      </c>
      <c r="K66" s="68">
        <v>3978.24</v>
      </c>
      <c r="L66" s="68">
        <v>35.142280999999997</v>
      </c>
      <c r="M66" s="68">
        <v>-122.95021699999999</v>
      </c>
      <c r="N66" s="69">
        <v>41229.798564814817</v>
      </c>
      <c r="O66" s="70">
        <v>41229.798564814817</v>
      </c>
      <c r="P66" s="4" t="s">
        <v>563</v>
      </c>
      <c r="Q66" s="4" t="s">
        <v>570</v>
      </c>
      <c r="R66" s="68" t="s">
        <v>479</v>
      </c>
      <c r="S66" s="68" t="s">
        <v>397</v>
      </c>
      <c r="T66" s="68">
        <v>443</v>
      </c>
      <c r="U66" s="68">
        <v>1</v>
      </c>
      <c r="V66" s="100">
        <v>0.86203703703703705</v>
      </c>
      <c r="W66" s="101">
        <v>468</v>
      </c>
      <c r="X66" s="101">
        <v>513</v>
      </c>
      <c r="Y66" s="100">
        <v>0.85990740740740745</v>
      </c>
      <c r="Z66" s="100">
        <v>0.86282407407407413</v>
      </c>
      <c r="AA66" s="68" t="s">
        <v>633</v>
      </c>
      <c r="AB66" s="36">
        <v>130</v>
      </c>
      <c r="AC66" s="68">
        <v>0</v>
      </c>
      <c r="AD66" s="6">
        <v>150</v>
      </c>
      <c r="AE66" s="6">
        <v>80</v>
      </c>
      <c r="AF66" s="6">
        <v>3000</v>
      </c>
      <c r="AG66" s="121">
        <v>6.7272912294809696E-3</v>
      </c>
      <c r="AH66" s="121">
        <v>1.7939443278615919E-4</v>
      </c>
      <c r="AI66" s="6">
        <v>1</v>
      </c>
      <c r="AJ66" s="6">
        <v>14</v>
      </c>
      <c r="EG66" s="6"/>
      <c r="EH66" s="6"/>
      <c r="EI66" s="6"/>
      <c r="EJ66" s="6"/>
      <c r="EK66" s="6"/>
      <c r="EL66" s="6"/>
    </row>
    <row r="67" spans="1:142" s="4" customFormat="1">
      <c r="A67" s="36">
        <v>1</v>
      </c>
      <c r="B67" s="36" t="s">
        <v>534</v>
      </c>
      <c r="C67" s="36" t="s">
        <v>534</v>
      </c>
      <c r="D67" s="36" t="s">
        <v>534</v>
      </c>
      <c r="E67" s="36">
        <v>1</v>
      </c>
      <c r="F67" s="36" t="s">
        <v>535</v>
      </c>
      <c r="G67" s="36" t="s">
        <v>534</v>
      </c>
      <c r="H67" s="36">
        <v>0</v>
      </c>
      <c r="I67" s="68">
        <v>2.0237360938665776E-2</v>
      </c>
      <c r="J67" s="36">
        <v>172</v>
      </c>
      <c r="K67" s="36">
        <v>3978.24</v>
      </c>
      <c r="L67" s="36">
        <v>35.142741000000001</v>
      </c>
      <c r="M67" s="36">
        <v>-122.95021699999999</v>
      </c>
      <c r="N67" s="39">
        <v>41229.801319444443</v>
      </c>
      <c r="O67" s="75">
        <v>41229.801319444443</v>
      </c>
      <c r="P67" s="4" t="s">
        <v>563</v>
      </c>
      <c r="Q67" s="4" t="s">
        <v>570</v>
      </c>
      <c r="R67" s="36" t="s">
        <v>398</v>
      </c>
      <c r="S67" s="36" t="s">
        <v>397</v>
      </c>
      <c r="T67" s="36">
        <v>443</v>
      </c>
      <c r="U67" s="68">
        <v>1</v>
      </c>
      <c r="V67" s="100">
        <v>0.86429398148148151</v>
      </c>
      <c r="W67" s="101">
        <v>468</v>
      </c>
      <c r="X67" s="101">
        <v>513</v>
      </c>
      <c r="Y67" s="100">
        <v>0.86391203703703701</v>
      </c>
      <c r="Z67" s="100">
        <v>0.86525462962962962</v>
      </c>
      <c r="AA67" s="68" t="s">
        <v>634</v>
      </c>
      <c r="AB67" s="36">
        <v>130</v>
      </c>
      <c r="AC67" s="68">
        <v>0</v>
      </c>
      <c r="AD67" s="6">
        <v>150</v>
      </c>
      <c r="AE67" s="6">
        <v>80</v>
      </c>
      <c r="AF67" s="6">
        <v>3000</v>
      </c>
      <c r="AG67" s="121">
        <v>2.5296701173332221E-4</v>
      </c>
      <c r="AH67" s="121">
        <v>6.7457869795552591E-6</v>
      </c>
      <c r="AI67" s="6">
        <v>1</v>
      </c>
      <c r="AJ67" s="6">
        <v>14</v>
      </c>
      <c r="EG67" s="30"/>
      <c r="EH67" s="30"/>
      <c r="EI67" s="30"/>
      <c r="EJ67" s="30"/>
      <c r="EK67" s="30"/>
      <c r="EL67" s="30"/>
    </row>
    <row r="68" spans="1:142" s="4" customFormat="1">
      <c r="A68" s="99">
        <v>1</v>
      </c>
      <c r="B68" s="68" t="s">
        <v>531</v>
      </c>
      <c r="C68" s="68" t="s">
        <v>534</v>
      </c>
      <c r="D68" s="68" t="s">
        <v>534</v>
      </c>
      <c r="E68" s="68">
        <v>0</v>
      </c>
      <c r="F68" s="68" t="s">
        <v>535</v>
      </c>
      <c r="G68" s="68" t="s">
        <v>534</v>
      </c>
      <c r="H68" s="68">
        <v>0</v>
      </c>
      <c r="I68" s="68">
        <v>8.0169832461794779E-2</v>
      </c>
      <c r="J68" s="68">
        <v>104</v>
      </c>
      <c r="K68" s="68">
        <v>3978.04</v>
      </c>
      <c r="L68" s="68">
        <v>35.142744999999998</v>
      </c>
      <c r="M68" s="68">
        <v>-122.95029100000001</v>
      </c>
      <c r="N68" s="69">
        <v>41229.801608796297</v>
      </c>
      <c r="O68" s="70">
        <v>41229.801608796297</v>
      </c>
      <c r="P68" s="4" t="s">
        <v>563</v>
      </c>
      <c r="Q68" s="4" t="s">
        <v>570</v>
      </c>
      <c r="R68" s="68" t="s">
        <v>473</v>
      </c>
      <c r="S68" s="68" t="s">
        <v>397</v>
      </c>
      <c r="T68" s="68">
        <v>443</v>
      </c>
      <c r="U68" s="68">
        <v>1</v>
      </c>
      <c r="V68" s="100">
        <v>0.86457175925925922</v>
      </c>
      <c r="W68" s="101">
        <v>468</v>
      </c>
      <c r="X68" s="101">
        <v>513</v>
      </c>
      <c r="Y68" s="100">
        <v>0.86391203703703701</v>
      </c>
      <c r="Z68" s="100">
        <v>0.86525462962962962</v>
      </c>
      <c r="AA68" s="68" t="s">
        <v>634</v>
      </c>
      <c r="AB68" s="36">
        <v>130</v>
      </c>
      <c r="AC68" s="68">
        <v>0</v>
      </c>
      <c r="AD68" s="6">
        <v>150</v>
      </c>
      <c r="AE68" s="6">
        <v>80</v>
      </c>
      <c r="AF68" s="6">
        <v>3000</v>
      </c>
      <c r="AG68" s="121">
        <v>1.0021229057724347E-3</v>
      </c>
      <c r="AH68" s="121">
        <v>2.6723277487264928E-5</v>
      </c>
      <c r="AI68" s="6">
        <v>1</v>
      </c>
      <c r="AJ68" s="6">
        <v>14</v>
      </c>
      <c r="EG68" s="6"/>
      <c r="EH68" s="6"/>
      <c r="EI68" s="6"/>
      <c r="EJ68" s="6"/>
      <c r="EK68" s="6"/>
      <c r="EL68" s="6"/>
    </row>
    <row r="69" spans="1:142" s="37" customFormat="1">
      <c r="A69" s="99">
        <v>1</v>
      </c>
      <c r="B69" s="68" t="s">
        <v>531</v>
      </c>
      <c r="C69" s="68" t="s">
        <v>534</v>
      </c>
      <c r="D69" s="68" t="s">
        <v>534</v>
      </c>
      <c r="E69" s="68">
        <v>0</v>
      </c>
      <c r="F69" s="68" t="s">
        <v>533</v>
      </c>
      <c r="G69" s="68" t="s">
        <v>534</v>
      </c>
      <c r="H69" s="68">
        <v>88</v>
      </c>
      <c r="I69" s="68">
        <v>0.25016564868583352</v>
      </c>
      <c r="J69" s="68">
        <v>105</v>
      </c>
      <c r="K69" s="68">
        <v>3978.04</v>
      </c>
      <c r="L69" s="68">
        <v>35.142744999999998</v>
      </c>
      <c r="M69" s="68">
        <v>-122.95029100000001</v>
      </c>
      <c r="N69" s="69">
        <v>41229.801608796297</v>
      </c>
      <c r="O69" s="70">
        <v>41229.801608796297</v>
      </c>
      <c r="P69" s="4" t="s">
        <v>563</v>
      </c>
      <c r="Q69" s="4" t="s">
        <v>570</v>
      </c>
      <c r="R69" s="68" t="s">
        <v>471</v>
      </c>
      <c r="S69" s="68" t="s">
        <v>397</v>
      </c>
      <c r="T69" s="68">
        <v>443</v>
      </c>
      <c r="U69" s="68">
        <v>1</v>
      </c>
      <c r="V69" s="100">
        <v>0.86571759259259251</v>
      </c>
      <c r="W69" s="101">
        <v>468</v>
      </c>
      <c r="X69" s="101">
        <v>513</v>
      </c>
      <c r="Y69" s="100">
        <v>0.865300925925926</v>
      </c>
      <c r="Z69" s="100">
        <v>0.86603009259259256</v>
      </c>
      <c r="AA69" s="68" t="s">
        <v>635</v>
      </c>
      <c r="AB69" s="36">
        <v>130</v>
      </c>
      <c r="AC69" s="68">
        <v>0</v>
      </c>
      <c r="AD69" s="6">
        <v>150</v>
      </c>
      <c r="AE69" s="6">
        <v>80</v>
      </c>
      <c r="AF69" s="6">
        <v>3000</v>
      </c>
      <c r="AG69" s="121">
        <v>3.1270706085729191E-3</v>
      </c>
      <c r="AH69" s="121">
        <v>8.3388549561944504E-5</v>
      </c>
      <c r="AI69" s="6">
        <v>1</v>
      </c>
      <c r="AJ69" s="6">
        <v>14</v>
      </c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30"/>
      <c r="EH69" s="30"/>
      <c r="EI69" s="30"/>
      <c r="EJ69" s="30"/>
      <c r="EK69" s="33"/>
      <c r="EL69" s="33"/>
    </row>
    <row r="70" spans="1:142" s="37" customFormat="1">
      <c r="A70" s="99">
        <v>1</v>
      </c>
      <c r="B70" s="68" t="s">
        <v>534</v>
      </c>
      <c r="C70" s="68" t="s">
        <v>534</v>
      </c>
      <c r="D70" s="68" t="s">
        <v>534</v>
      </c>
      <c r="E70" s="68">
        <v>0</v>
      </c>
      <c r="F70" s="68" t="s">
        <v>535</v>
      </c>
      <c r="G70" s="68" t="s">
        <v>534</v>
      </c>
      <c r="H70" s="68">
        <v>0</v>
      </c>
      <c r="I70" s="68">
        <v>4.1140123163374301E-2</v>
      </c>
      <c r="J70" s="68">
        <v>107</v>
      </c>
      <c r="K70" s="68">
        <v>3977.55</v>
      </c>
      <c r="L70" s="68">
        <v>35.146047000000003</v>
      </c>
      <c r="M70" s="68">
        <v>-122.95017</v>
      </c>
      <c r="N70" s="69">
        <v>41229.822951388887</v>
      </c>
      <c r="O70" s="70">
        <v>41229.822951388887</v>
      </c>
      <c r="P70" s="4" t="s">
        <v>563</v>
      </c>
      <c r="Q70" s="4" t="s">
        <v>570</v>
      </c>
      <c r="R70" s="68" t="s">
        <v>467</v>
      </c>
      <c r="S70" s="68" t="s">
        <v>213</v>
      </c>
      <c r="T70" s="68">
        <v>443</v>
      </c>
      <c r="U70" s="68">
        <v>1</v>
      </c>
      <c r="V70" s="100">
        <v>0.88604166666666673</v>
      </c>
      <c r="W70" s="101">
        <v>468</v>
      </c>
      <c r="X70" s="101">
        <v>513</v>
      </c>
      <c r="Y70" s="100">
        <v>0.88444444444444448</v>
      </c>
      <c r="Z70" s="100">
        <v>0.8948842592592593</v>
      </c>
      <c r="AA70" s="68" t="s">
        <v>636</v>
      </c>
      <c r="AB70" s="36">
        <v>130</v>
      </c>
      <c r="AC70" s="68">
        <v>0</v>
      </c>
      <c r="AD70" s="6">
        <v>150</v>
      </c>
      <c r="AE70" s="6">
        <v>80</v>
      </c>
      <c r="AF70" s="6">
        <v>3000</v>
      </c>
      <c r="AG70" s="121">
        <v>5.142515395421788E-4</v>
      </c>
      <c r="AH70" s="121">
        <v>1.3713374387791433E-5</v>
      </c>
      <c r="AI70" s="6">
        <v>1</v>
      </c>
      <c r="AJ70" s="6">
        <v>14</v>
      </c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6"/>
      <c r="EH70" s="6"/>
      <c r="EI70" s="6"/>
      <c r="EJ70" s="6"/>
      <c r="EK70" s="6"/>
      <c r="EL70" s="6"/>
    </row>
    <row r="71" spans="1:142" s="34" customFormat="1">
      <c r="A71" s="36">
        <v>1</v>
      </c>
      <c r="B71" s="36" t="s">
        <v>534</v>
      </c>
      <c r="C71" s="36" t="s">
        <v>534</v>
      </c>
      <c r="D71" s="36" t="s">
        <v>531</v>
      </c>
      <c r="E71" s="36">
        <v>0</v>
      </c>
      <c r="F71" s="36" t="s">
        <v>535</v>
      </c>
      <c r="G71" s="36" t="s">
        <v>534</v>
      </c>
      <c r="H71" s="36">
        <v>0</v>
      </c>
      <c r="I71" s="68">
        <v>6.3140900396279606E-2</v>
      </c>
      <c r="J71" s="36">
        <v>173</v>
      </c>
      <c r="K71" s="36">
        <v>3977.55</v>
      </c>
      <c r="L71" s="36">
        <v>35.146047000000003</v>
      </c>
      <c r="M71" s="36">
        <v>-122.95017</v>
      </c>
      <c r="N71" s="39">
        <v>41229.822916666664</v>
      </c>
      <c r="O71" s="75">
        <v>41229.822916666664</v>
      </c>
      <c r="P71" s="4" t="s">
        <v>563</v>
      </c>
      <c r="Q71" s="4" t="s">
        <v>570</v>
      </c>
      <c r="R71" s="36" t="s">
        <v>395</v>
      </c>
      <c r="S71" s="36" t="s">
        <v>213</v>
      </c>
      <c r="T71" s="36">
        <v>443</v>
      </c>
      <c r="U71" s="68">
        <v>1</v>
      </c>
      <c r="V71" s="100">
        <v>0.89909722222222221</v>
      </c>
      <c r="W71" s="101">
        <v>468</v>
      </c>
      <c r="X71" s="101">
        <v>513</v>
      </c>
      <c r="Y71" s="100">
        <v>0.89490740740740737</v>
      </c>
      <c r="Z71" s="100">
        <v>0.90400462962962969</v>
      </c>
      <c r="AA71" s="68" t="s">
        <v>637</v>
      </c>
      <c r="AB71" s="36">
        <v>130</v>
      </c>
      <c r="AC71" s="68">
        <v>0</v>
      </c>
      <c r="AD71" s="6">
        <v>150</v>
      </c>
      <c r="AE71" s="6">
        <v>80</v>
      </c>
      <c r="AF71" s="6">
        <v>3000</v>
      </c>
      <c r="AG71" s="121">
        <v>7.8926125495349503E-4</v>
      </c>
      <c r="AH71" s="121">
        <v>2.1046966798759869E-5</v>
      </c>
      <c r="AI71" s="6">
        <v>1</v>
      </c>
      <c r="AJ71" s="6">
        <v>14</v>
      </c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6"/>
      <c r="EH71" s="6"/>
      <c r="EI71" s="6"/>
      <c r="EJ71" s="6"/>
      <c r="EK71" s="6"/>
      <c r="EL71" s="6"/>
    </row>
    <row r="72" spans="1:142" s="34" customFormat="1">
      <c r="A72" s="99">
        <v>1</v>
      </c>
      <c r="B72" s="68" t="s">
        <v>531</v>
      </c>
      <c r="C72" s="68" t="s">
        <v>534</v>
      </c>
      <c r="D72" s="68" t="s">
        <v>534</v>
      </c>
      <c r="E72" s="68">
        <v>0</v>
      </c>
      <c r="F72" s="68" t="s">
        <v>535</v>
      </c>
      <c r="G72" s="68" t="s">
        <v>534</v>
      </c>
      <c r="H72" s="68">
        <v>0</v>
      </c>
      <c r="I72" s="68">
        <v>5.3859104475824385E-2</v>
      </c>
      <c r="J72" s="68">
        <v>108</v>
      </c>
      <c r="K72" s="68">
        <v>3974.92</v>
      </c>
      <c r="L72" s="68">
        <v>35.149478999999999</v>
      </c>
      <c r="M72" s="68">
        <v>-122.94977</v>
      </c>
      <c r="N72" s="69">
        <v>41229.844143518516</v>
      </c>
      <c r="O72" s="70">
        <v>41229.844143518516</v>
      </c>
      <c r="P72" s="4" t="s">
        <v>563</v>
      </c>
      <c r="Q72" s="4" t="s">
        <v>570</v>
      </c>
      <c r="R72" s="68" t="s">
        <v>465</v>
      </c>
      <c r="S72" s="68" t="s">
        <v>213</v>
      </c>
      <c r="T72" s="68">
        <v>443</v>
      </c>
      <c r="U72" s="68">
        <v>1</v>
      </c>
      <c r="V72" s="100">
        <v>0.90750000000000008</v>
      </c>
      <c r="W72" s="101">
        <v>468</v>
      </c>
      <c r="X72" s="101">
        <v>513</v>
      </c>
      <c r="Y72" s="100">
        <v>0.90561342592592586</v>
      </c>
      <c r="Z72" s="100">
        <v>0.90800925925925924</v>
      </c>
      <c r="AA72" s="68" t="s">
        <v>638</v>
      </c>
      <c r="AB72" s="36">
        <v>130</v>
      </c>
      <c r="AC72" s="68">
        <v>0</v>
      </c>
      <c r="AD72" s="6">
        <v>150</v>
      </c>
      <c r="AE72" s="6">
        <v>80</v>
      </c>
      <c r="AF72" s="6">
        <v>3000</v>
      </c>
      <c r="AG72" s="121">
        <v>6.7323880594780485E-4</v>
      </c>
      <c r="AH72" s="121">
        <v>1.7953034825274794E-5</v>
      </c>
      <c r="AI72" s="6">
        <v>1</v>
      </c>
      <c r="AJ72" s="6">
        <v>14</v>
      </c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6"/>
      <c r="EH72" s="6"/>
      <c r="EI72" s="6"/>
      <c r="EJ72" s="6"/>
      <c r="EK72" s="6"/>
      <c r="EL72" s="6"/>
    </row>
    <row r="73" spans="1:142" s="37" customFormat="1">
      <c r="A73" s="99">
        <v>1</v>
      </c>
      <c r="B73" s="68" t="s">
        <v>531</v>
      </c>
      <c r="C73" s="68" t="s">
        <v>534</v>
      </c>
      <c r="D73" s="68" t="s">
        <v>534</v>
      </c>
      <c r="E73" s="68">
        <v>0</v>
      </c>
      <c r="F73" s="68" t="s">
        <v>532</v>
      </c>
      <c r="G73" s="68" t="s">
        <v>534</v>
      </c>
      <c r="H73" s="68">
        <v>74</v>
      </c>
      <c r="I73" s="68">
        <v>0.86446836192670984</v>
      </c>
      <c r="J73" s="68">
        <v>109</v>
      </c>
      <c r="K73" s="68">
        <v>3965.79</v>
      </c>
      <c r="L73" s="68">
        <v>35.134770000000003</v>
      </c>
      <c r="M73" s="68">
        <v>-122.949783</v>
      </c>
      <c r="N73" s="69">
        <v>41441.771249999998</v>
      </c>
      <c r="O73" s="70">
        <v>41441.771249999998</v>
      </c>
      <c r="P73" s="4" t="s">
        <v>564</v>
      </c>
      <c r="Q73" s="4" t="s">
        <v>571</v>
      </c>
      <c r="R73" s="68" t="s">
        <v>290</v>
      </c>
      <c r="S73" s="68" t="s">
        <v>283</v>
      </c>
      <c r="T73" s="68">
        <v>486</v>
      </c>
      <c r="U73" s="68">
        <v>1</v>
      </c>
      <c r="V73" s="100">
        <v>0.19142361111111109</v>
      </c>
      <c r="W73" s="101"/>
      <c r="X73" s="101"/>
      <c r="Y73" s="100"/>
      <c r="Z73" s="100"/>
      <c r="AA73" s="68" t="s">
        <v>642</v>
      </c>
      <c r="AB73" s="36">
        <v>150</v>
      </c>
      <c r="AC73" s="68">
        <v>0</v>
      </c>
      <c r="AD73" s="6">
        <v>150</v>
      </c>
      <c r="AE73" s="6">
        <v>80</v>
      </c>
      <c r="AF73" s="6">
        <v>3000</v>
      </c>
      <c r="AG73" s="121">
        <v>1.0805854524083874E-2</v>
      </c>
      <c r="AH73" s="121">
        <v>2.8815612064223662E-4</v>
      </c>
      <c r="AI73" s="6">
        <v>1</v>
      </c>
      <c r="AJ73" s="6">
        <v>8</v>
      </c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6"/>
      <c r="EH73" s="6"/>
      <c r="EI73" s="6"/>
      <c r="EJ73" s="6"/>
      <c r="EK73" s="6"/>
      <c r="EL73" s="6"/>
    </row>
    <row r="74" spans="1:142" s="4" customFormat="1" ht="15" customHeight="1">
      <c r="A74" s="99">
        <v>1</v>
      </c>
      <c r="B74" s="68" t="s">
        <v>531</v>
      </c>
      <c r="C74" s="68" t="s">
        <v>534</v>
      </c>
      <c r="D74" s="68" t="s">
        <v>534</v>
      </c>
      <c r="E74" s="68">
        <v>0</v>
      </c>
      <c r="F74" s="68" t="s">
        <v>533</v>
      </c>
      <c r="G74" s="68" t="s">
        <v>534</v>
      </c>
      <c r="H74" s="68">
        <v>75</v>
      </c>
      <c r="I74" s="68">
        <v>0.13235596861387308</v>
      </c>
      <c r="J74" s="68">
        <v>114</v>
      </c>
      <c r="K74" s="68">
        <v>3965.2</v>
      </c>
      <c r="L74" s="68">
        <v>35.139125</v>
      </c>
      <c r="M74" s="68">
        <v>-122.94953099999999</v>
      </c>
      <c r="N74" s="69">
        <v>41441.802210648151</v>
      </c>
      <c r="O74" s="70">
        <v>41441.802210648151</v>
      </c>
      <c r="P74" s="4" t="s">
        <v>564</v>
      </c>
      <c r="Q74" s="4" t="s">
        <v>571</v>
      </c>
      <c r="R74" s="68" t="s">
        <v>280</v>
      </c>
      <c r="S74" s="68" t="s">
        <v>248</v>
      </c>
      <c r="T74" s="68">
        <v>486</v>
      </c>
      <c r="U74" s="68">
        <v>1</v>
      </c>
      <c r="V74" s="100">
        <v>0.21792824074074071</v>
      </c>
      <c r="W74" s="101"/>
      <c r="X74" s="101"/>
      <c r="Y74" s="100"/>
      <c r="Z74" s="100"/>
      <c r="AA74" s="68" t="s">
        <v>643</v>
      </c>
      <c r="AB74" s="36">
        <v>150</v>
      </c>
      <c r="AC74" s="68">
        <v>0</v>
      </c>
      <c r="AD74" s="6">
        <v>150</v>
      </c>
      <c r="AE74" s="6">
        <v>80</v>
      </c>
      <c r="AF74" s="6">
        <v>3000</v>
      </c>
      <c r="AG74" s="121">
        <v>1.6544496076734134E-3</v>
      </c>
      <c r="AH74" s="121">
        <v>4.4118656204624364E-5</v>
      </c>
      <c r="AI74" s="6">
        <v>1</v>
      </c>
      <c r="AJ74" s="6">
        <v>8</v>
      </c>
      <c r="EG74" s="6"/>
      <c r="EH74" s="6"/>
      <c r="EI74" s="6"/>
      <c r="EJ74" s="6"/>
      <c r="EK74" s="6"/>
      <c r="EL74" s="6"/>
    </row>
    <row r="75" spans="1:142" s="4" customFormat="1">
      <c r="A75" s="99">
        <v>1</v>
      </c>
      <c r="B75" s="68" t="s">
        <v>534</v>
      </c>
      <c r="C75" s="68" t="s">
        <v>534</v>
      </c>
      <c r="D75" s="68" t="s">
        <v>534</v>
      </c>
      <c r="E75" s="68">
        <v>0</v>
      </c>
      <c r="F75" s="68" t="s">
        <v>535</v>
      </c>
      <c r="G75" s="68" t="s">
        <v>531</v>
      </c>
      <c r="H75" s="68">
        <v>0</v>
      </c>
      <c r="I75" s="68">
        <v>0.15978288886635272</v>
      </c>
      <c r="J75" s="68">
        <v>116</v>
      </c>
      <c r="K75" s="68">
        <v>3963.96</v>
      </c>
      <c r="L75" s="68">
        <v>35.142417000000002</v>
      </c>
      <c r="M75" s="68">
        <v>-122.949609</v>
      </c>
      <c r="N75" s="69">
        <v>41441.82739583333</v>
      </c>
      <c r="O75" s="70">
        <v>41441.82739583333</v>
      </c>
      <c r="P75" s="4" t="s">
        <v>564</v>
      </c>
      <c r="Q75" s="4" t="s">
        <v>571</v>
      </c>
      <c r="R75" s="68" t="s">
        <v>278</v>
      </c>
      <c r="S75" s="68" t="s">
        <v>248</v>
      </c>
      <c r="T75" s="68">
        <v>486</v>
      </c>
      <c r="U75" s="68">
        <v>1</v>
      </c>
      <c r="V75" s="100">
        <v>0.25601851851851853</v>
      </c>
      <c r="W75" s="101"/>
      <c r="X75" s="101"/>
      <c r="Y75" s="100"/>
      <c r="Z75" s="100"/>
      <c r="AA75" s="68" t="s">
        <v>644</v>
      </c>
      <c r="AB75" s="36">
        <v>150</v>
      </c>
      <c r="AC75" s="68">
        <v>0</v>
      </c>
      <c r="AD75" s="6">
        <v>150</v>
      </c>
      <c r="AE75" s="6">
        <v>80</v>
      </c>
      <c r="AF75" s="6">
        <v>3000</v>
      </c>
      <c r="AG75" s="121">
        <v>1.997286110829409E-3</v>
      </c>
      <c r="AH75" s="121">
        <v>5.3260962955450908E-5</v>
      </c>
      <c r="AI75" s="6">
        <v>1</v>
      </c>
      <c r="AJ75" s="6">
        <v>8</v>
      </c>
      <c r="EG75" s="6"/>
      <c r="EH75" s="6"/>
      <c r="EI75" s="6"/>
      <c r="EJ75" s="6"/>
      <c r="EK75" s="6"/>
      <c r="EL75" s="6"/>
    </row>
    <row r="76" spans="1:142" s="4" customFormat="1">
      <c r="A76" s="99">
        <v>1</v>
      </c>
      <c r="B76" s="68" t="s">
        <v>531</v>
      </c>
      <c r="C76" s="68" t="s">
        <v>534</v>
      </c>
      <c r="D76" s="68" t="s">
        <v>534</v>
      </c>
      <c r="E76" s="68">
        <v>0</v>
      </c>
      <c r="F76" s="68" t="s">
        <v>532</v>
      </c>
      <c r="G76" s="68" t="s">
        <v>531</v>
      </c>
      <c r="H76" s="68">
        <v>76</v>
      </c>
      <c r="I76" s="68">
        <v>0.3957981614453745</v>
      </c>
      <c r="J76" s="68">
        <v>117</v>
      </c>
      <c r="K76" s="68">
        <v>3964.24</v>
      </c>
      <c r="L76" s="68">
        <v>35.145567999999997</v>
      </c>
      <c r="M76" s="68">
        <v>-122.94946899999999</v>
      </c>
      <c r="N76" s="69">
        <v>41441.849814814814</v>
      </c>
      <c r="O76" s="70">
        <v>41441.849814814814</v>
      </c>
      <c r="P76" s="4" t="s">
        <v>564</v>
      </c>
      <c r="Q76" s="4" t="s">
        <v>571</v>
      </c>
      <c r="R76" s="68" t="s">
        <v>276</v>
      </c>
      <c r="S76" s="68" t="s">
        <v>230</v>
      </c>
      <c r="T76" s="68">
        <v>486</v>
      </c>
      <c r="U76" s="68">
        <v>1</v>
      </c>
      <c r="V76" s="100">
        <v>0.26594907407407409</v>
      </c>
      <c r="W76" s="101"/>
      <c r="X76" s="101"/>
      <c r="Y76" s="100"/>
      <c r="Z76" s="100"/>
      <c r="AA76" s="68" t="s">
        <v>645</v>
      </c>
      <c r="AB76" s="36">
        <v>150</v>
      </c>
      <c r="AC76" s="68">
        <v>0</v>
      </c>
      <c r="AD76" s="6">
        <v>150</v>
      </c>
      <c r="AE76" s="6">
        <v>80</v>
      </c>
      <c r="AF76" s="6">
        <v>3000</v>
      </c>
      <c r="AG76" s="121">
        <v>4.947477018067181E-3</v>
      </c>
      <c r="AH76" s="121">
        <v>1.3193272048179149E-4</v>
      </c>
      <c r="AI76" s="6">
        <v>1</v>
      </c>
      <c r="AJ76" s="6">
        <v>8</v>
      </c>
      <c r="EG76" s="6"/>
      <c r="EH76" s="6"/>
      <c r="EI76" s="6"/>
      <c r="EJ76" s="6"/>
      <c r="EK76" s="6"/>
      <c r="EL76" s="6"/>
    </row>
    <row r="77" spans="1:142" s="4" customFormat="1">
      <c r="A77" s="99">
        <v>1</v>
      </c>
      <c r="B77" s="68" t="s">
        <v>534</v>
      </c>
      <c r="C77" s="68" t="s">
        <v>534</v>
      </c>
      <c r="D77" s="68" t="s">
        <v>534</v>
      </c>
      <c r="E77" s="68">
        <v>0</v>
      </c>
      <c r="F77" s="68" t="s">
        <v>535</v>
      </c>
      <c r="G77" s="68" t="s">
        <v>534</v>
      </c>
      <c r="H77" s="68">
        <v>0</v>
      </c>
      <c r="I77" s="68">
        <v>5.0071272567188033E-2</v>
      </c>
      <c r="J77" s="68">
        <v>120</v>
      </c>
      <c r="K77" s="68">
        <v>3962.72</v>
      </c>
      <c r="L77" s="68">
        <v>35.146909999999998</v>
      </c>
      <c r="M77" s="68">
        <v>-122.95008300000001</v>
      </c>
      <c r="N77" s="69">
        <v>41441.860960648148</v>
      </c>
      <c r="O77" s="70">
        <v>41441.860960648148</v>
      </c>
      <c r="P77" s="4" t="s">
        <v>564</v>
      </c>
      <c r="Q77" s="4" t="s">
        <v>571</v>
      </c>
      <c r="R77" s="68" t="s">
        <v>269</v>
      </c>
      <c r="S77" s="68" t="s">
        <v>230</v>
      </c>
      <c r="T77" s="68">
        <v>486</v>
      </c>
      <c r="U77" s="68">
        <v>1</v>
      </c>
      <c r="V77" s="100">
        <v>0.27628472222222222</v>
      </c>
      <c r="W77" s="101"/>
      <c r="X77" s="101"/>
      <c r="Y77" s="100"/>
      <c r="Z77" s="100"/>
      <c r="AA77" s="68" t="s">
        <v>646</v>
      </c>
      <c r="AB77" s="36">
        <v>150</v>
      </c>
      <c r="AC77" s="68">
        <v>0</v>
      </c>
      <c r="AD77" s="6">
        <v>150</v>
      </c>
      <c r="AE77" s="6">
        <v>80</v>
      </c>
      <c r="AF77" s="6">
        <v>3000</v>
      </c>
      <c r="AG77" s="121">
        <v>6.2589090708985043E-4</v>
      </c>
      <c r="AH77" s="121">
        <v>1.6690424189062678E-5</v>
      </c>
      <c r="AI77" s="6">
        <v>1</v>
      </c>
      <c r="AJ77" s="6">
        <v>8</v>
      </c>
      <c r="EG77" s="6"/>
      <c r="EH77" s="6"/>
      <c r="EI77" s="6"/>
      <c r="EJ77" s="6"/>
      <c r="EK77" s="6"/>
      <c r="EL77" s="6"/>
    </row>
    <row r="78" spans="1:142" s="4" customFormat="1">
      <c r="A78" s="99">
        <v>1</v>
      </c>
      <c r="B78" s="68" t="s">
        <v>534</v>
      </c>
      <c r="C78" s="68" t="s">
        <v>534</v>
      </c>
      <c r="D78" s="68" t="s">
        <v>534</v>
      </c>
      <c r="E78" s="68">
        <v>0</v>
      </c>
      <c r="F78" s="68" t="s">
        <v>535</v>
      </c>
      <c r="G78" s="68" t="s">
        <v>534</v>
      </c>
      <c r="H78" s="68">
        <v>0</v>
      </c>
      <c r="I78" s="68">
        <v>6.8285353262130699E-2</v>
      </c>
      <c r="J78" s="68">
        <v>121</v>
      </c>
      <c r="K78" s="68">
        <v>3961.13</v>
      </c>
      <c r="L78" s="68">
        <v>35.148845000000001</v>
      </c>
      <c r="M78" s="68">
        <v>-122.950103</v>
      </c>
      <c r="N78" s="69">
        <v>41441.873912037037</v>
      </c>
      <c r="O78" s="70">
        <v>41441.873912037037</v>
      </c>
      <c r="P78" s="4" t="s">
        <v>564</v>
      </c>
      <c r="Q78" s="4" t="s">
        <v>571</v>
      </c>
      <c r="R78" s="68" t="s">
        <v>267</v>
      </c>
      <c r="S78" s="68" t="s">
        <v>230</v>
      </c>
      <c r="T78" s="68">
        <v>486</v>
      </c>
      <c r="U78" s="68">
        <v>1</v>
      </c>
      <c r="V78" s="100">
        <v>0.28920138888888891</v>
      </c>
      <c r="W78" s="101"/>
      <c r="X78" s="101"/>
      <c r="Y78" s="100"/>
      <c r="Z78" s="100"/>
      <c r="AA78" s="68" t="s">
        <v>647</v>
      </c>
      <c r="AB78" s="36">
        <v>150</v>
      </c>
      <c r="AC78" s="68">
        <v>0</v>
      </c>
      <c r="AD78" s="6">
        <v>150</v>
      </c>
      <c r="AE78" s="6">
        <v>80</v>
      </c>
      <c r="AF78" s="6">
        <v>3000</v>
      </c>
      <c r="AG78" s="121">
        <v>8.5356691577663372E-4</v>
      </c>
      <c r="AH78" s="121">
        <v>2.2761784420710232E-5</v>
      </c>
      <c r="AI78" s="6">
        <v>1</v>
      </c>
      <c r="AJ78" s="6">
        <v>8</v>
      </c>
      <c r="EG78" s="6"/>
      <c r="EH78" s="6"/>
      <c r="EI78" s="6"/>
      <c r="EJ78" s="6"/>
      <c r="EK78" s="6"/>
      <c r="EL78" s="6"/>
    </row>
    <row r="79" spans="1:142" s="4" customFormat="1">
      <c r="A79" s="99">
        <v>1</v>
      </c>
      <c r="B79" s="68" t="s">
        <v>531</v>
      </c>
      <c r="C79" s="68" t="s">
        <v>534</v>
      </c>
      <c r="D79" s="68" t="s">
        <v>534</v>
      </c>
      <c r="E79" s="68">
        <v>0</v>
      </c>
      <c r="F79" s="68" t="s">
        <v>535</v>
      </c>
      <c r="G79" s="68" t="s">
        <v>534</v>
      </c>
      <c r="H79" s="68">
        <v>79</v>
      </c>
      <c r="I79" s="68">
        <v>4.5207629586145631E-2</v>
      </c>
      <c r="J79" s="68">
        <v>122</v>
      </c>
      <c r="K79" s="68">
        <v>3961.4</v>
      </c>
      <c r="L79" s="68">
        <v>35.148862000000001</v>
      </c>
      <c r="M79" s="68">
        <v>-122.950095</v>
      </c>
      <c r="N79" s="69">
        <v>41441.87400462963</v>
      </c>
      <c r="O79" s="70">
        <v>41441.87400462963</v>
      </c>
      <c r="P79" s="4" t="s">
        <v>564</v>
      </c>
      <c r="Q79" s="4" t="s">
        <v>571</v>
      </c>
      <c r="R79" s="68" t="s">
        <v>265</v>
      </c>
      <c r="S79" s="68" t="s">
        <v>230</v>
      </c>
      <c r="T79" s="68">
        <v>486</v>
      </c>
      <c r="U79" s="68">
        <v>1</v>
      </c>
      <c r="V79" s="100">
        <v>0.2892939814814815</v>
      </c>
      <c r="W79" s="101"/>
      <c r="X79" s="101"/>
      <c r="Y79" s="100"/>
      <c r="Z79" s="100"/>
      <c r="AA79" s="68" t="s">
        <v>647</v>
      </c>
      <c r="AB79" s="36">
        <v>150</v>
      </c>
      <c r="AC79" s="68">
        <v>0</v>
      </c>
      <c r="AD79" s="6">
        <v>150</v>
      </c>
      <c r="AE79" s="6">
        <v>80</v>
      </c>
      <c r="AF79" s="6">
        <v>3000</v>
      </c>
      <c r="AG79" s="121">
        <v>5.6509536982682037E-4</v>
      </c>
      <c r="AH79" s="121">
        <v>1.5069209862048544E-5</v>
      </c>
      <c r="AI79" s="6">
        <v>1</v>
      </c>
      <c r="AJ79" s="6">
        <v>8</v>
      </c>
      <c r="EG79" s="6"/>
      <c r="EH79" s="6"/>
      <c r="EI79" s="6"/>
      <c r="EJ79" s="6"/>
      <c r="EK79" s="6"/>
      <c r="EL79" s="6"/>
    </row>
    <row r="80" spans="1:142" s="4" customFormat="1">
      <c r="A80" s="99">
        <v>1</v>
      </c>
      <c r="B80" s="68" t="s">
        <v>534</v>
      </c>
      <c r="C80" s="68" t="s">
        <v>534</v>
      </c>
      <c r="D80" s="68" t="s">
        <v>534</v>
      </c>
      <c r="E80" s="68">
        <v>0</v>
      </c>
      <c r="F80" s="68" t="s">
        <v>533</v>
      </c>
      <c r="G80" s="68" t="s">
        <v>534</v>
      </c>
      <c r="H80" s="68">
        <v>80</v>
      </c>
      <c r="I80" s="68">
        <v>0.30822957608061619</v>
      </c>
      <c r="J80" s="68">
        <v>124</v>
      </c>
      <c r="K80" s="68">
        <v>3960.61</v>
      </c>
      <c r="L80" s="68">
        <v>35.15052</v>
      </c>
      <c r="M80" s="68">
        <v>-122.950115</v>
      </c>
      <c r="N80" s="69">
        <v>41441.884039351855</v>
      </c>
      <c r="O80" s="70">
        <v>41441.884039351855</v>
      </c>
      <c r="P80" s="4" t="s">
        <v>564</v>
      </c>
      <c r="Q80" s="4" t="s">
        <v>571</v>
      </c>
      <c r="R80" s="68" t="s">
        <v>263</v>
      </c>
      <c r="S80" s="68" t="s">
        <v>260</v>
      </c>
      <c r="T80" s="68">
        <v>486</v>
      </c>
      <c r="U80" s="68">
        <v>1</v>
      </c>
      <c r="V80" s="100">
        <v>0.30560185185185185</v>
      </c>
      <c r="W80" s="101"/>
      <c r="X80" s="101"/>
      <c r="Y80" s="100"/>
      <c r="Z80" s="100"/>
      <c r="AA80" s="68" t="s">
        <v>648</v>
      </c>
      <c r="AB80" s="36">
        <v>150</v>
      </c>
      <c r="AC80" s="68">
        <v>0</v>
      </c>
      <c r="AD80" s="6">
        <v>150</v>
      </c>
      <c r="AE80" s="6">
        <v>80</v>
      </c>
      <c r="AF80" s="6">
        <v>3000</v>
      </c>
      <c r="AG80" s="121">
        <v>3.8528697010077025E-3</v>
      </c>
      <c r="AH80" s="121">
        <v>1.0274319202687207E-4</v>
      </c>
      <c r="AI80" s="6">
        <v>1</v>
      </c>
      <c r="AJ80" s="6">
        <v>8</v>
      </c>
      <c r="EG80" s="6"/>
      <c r="EH80" s="6"/>
      <c r="EI80" s="6"/>
      <c r="EJ80" s="6"/>
      <c r="EK80" s="6"/>
      <c r="EL80" s="6"/>
    </row>
    <row r="81" spans="1:142" s="4" customFormat="1">
      <c r="A81" s="36">
        <v>1</v>
      </c>
      <c r="B81" s="36" t="s">
        <v>534</v>
      </c>
      <c r="C81" s="36" t="s">
        <v>534</v>
      </c>
      <c r="D81" s="36" t="s">
        <v>534</v>
      </c>
      <c r="E81" s="36">
        <v>0</v>
      </c>
      <c r="F81" s="36" t="s">
        <v>535</v>
      </c>
      <c r="G81" s="36" t="s">
        <v>534</v>
      </c>
      <c r="H81" s="36">
        <v>0</v>
      </c>
      <c r="I81" s="68">
        <v>9.1494038518436502E-2</v>
      </c>
      <c r="J81" s="36">
        <v>174</v>
      </c>
      <c r="K81" s="36">
        <v>3962.8</v>
      </c>
      <c r="L81" s="36">
        <v>35.158059000000002</v>
      </c>
      <c r="M81" s="36">
        <v>-122.950073</v>
      </c>
      <c r="N81" s="39">
        <v>41441.929606481484</v>
      </c>
      <c r="O81" s="75">
        <v>41441.929606481484</v>
      </c>
      <c r="P81" s="4" t="s">
        <v>564</v>
      </c>
      <c r="Q81" s="4" t="s">
        <v>571</v>
      </c>
      <c r="R81" s="36" t="s">
        <v>258</v>
      </c>
      <c r="S81" s="36" t="s">
        <v>212</v>
      </c>
      <c r="T81" s="36">
        <v>486</v>
      </c>
      <c r="U81" s="68">
        <v>1</v>
      </c>
      <c r="V81" s="100">
        <v>0.3442013888888889</v>
      </c>
      <c r="W81" s="101"/>
      <c r="X81" s="101"/>
      <c r="Y81" s="100"/>
      <c r="Z81" s="100"/>
      <c r="AA81" s="68" t="s">
        <v>649</v>
      </c>
      <c r="AB81" s="36">
        <v>150</v>
      </c>
      <c r="AC81" s="68">
        <v>0</v>
      </c>
      <c r="AD81" s="6">
        <v>150</v>
      </c>
      <c r="AE81" s="6">
        <v>80</v>
      </c>
      <c r="AF81" s="6">
        <v>3000</v>
      </c>
      <c r="AG81" s="121">
        <v>1.1436754814804562E-3</v>
      </c>
      <c r="AH81" s="121">
        <v>3.0498012839478834E-5</v>
      </c>
      <c r="AI81" s="6">
        <v>1</v>
      </c>
      <c r="AJ81" s="6">
        <v>8</v>
      </c>
      <c r="EG81" s="6"/>
      <c r="EH81" s="6"/>
      <c r="EI81" s="6"/>
      <c r="EJ81" s="6"/>
      <c r="EK81" s="6"/>
      <c r="EL81" s="6"/>
    </row>
    <row r="82" spans="1:142" s="4" customFormat="1">
      <c r="A82" s="99">
        <v>1</v>
      </c>
      <c r="B82" s="68" t="s">
        <v>534</v>
      </c>
      <c r="C82" s="68" t="s">
        <v>534</v>
      </c>
      <c r="D82" s="68" t="s">
        <v>534</v>
      </c>
      <c r="E82" s="68">
        <v>1</v>
      </c>
      <c r="F82" s="68" t="s">
        <v>533</v>
      </c>
      <c r="G82" s="68" t="s">
        <v>531</v>
      </c>
      <c r="H82" s="68">
        <v>9</v>
      </c>
      <c r="I82" s="68">
        <v>0.18141163284895359</v>
      </c>
      <c r="J82" s="68">
        <v>130</v>
      </c>
      <c r="K82" s="68">
        <v>3952.77</v>
      </c>
      <c r="L82" s="68">
        <v>35.164456000000001</v>
      </c>
      <c r="M82" s="68">
        <v>-123.012291</v>
      </c>
      <c r="N82" s="69">
        <v>39064.976111111115</v>
      </c>
      <c r="O82" s="70">
        <v>39064.976111111115</v>
      </c>
      <c r="P82" s="4" t="s">
        <v>555</v>
      </c>
      <c r="Q82" s="4" t="s">
        <v>566</v>
      </c>
      <c r="R82" s="68" t="s">
        <v>157</v>
      </c>
      <c r="S82" s="68" t="s">
        <v>158</v>
      </c>
      <c r="T82" s="68">
        <v>1067</v>
      </c>
      <c r="U82" s="68">
        <v>1</v>
      </c>
      <c r="V82" s="100">
        <v>0.55380787037037038</v>
      </c>
      <c r="W82" s="101">
        <v>514</v>
      </c>
      <c r="X82" s="101">
        <v>569</v>
      </c>
      <c r="Y82" s="100">
        <v>0.5537037037037037</v>
      </c>
      <c r="Z82" s="100">
        <v>0.55474537037037031</v>
      </c>
      <c r="AA82" s="68" t="s">
        <v>583</v>
      </c>
      <c r="AB82" s="36">
        <v>56</v>
      </c>
      <c r="AC82" s="68">
        <v>0</v>
      </c>
      <c r="AD82" s="6">
        <v>56</v>
      </c>
      <c r="AE82" s="6">
        <v>1120</v>
      </c>
      <c r="AF82" s="6">
        <v>1120</v>
      </c>
      <c r="AG82" s="121">
        <v>1.6197467218656572E-4</v>
      </c>
      <c r="AH82" s="121">
        <v>1.6197467218656572E-4</v>
      </c>
      <c r="AI82" s="6">
        <v>7</v>
      </c>
      <c r="AJ82" s="6">
        <v>7</v>
      </c>
      <c r="EG82" s="6"/>
      <c r="EH82" s="6"/>
      <c r="EI82" s="6"/>
      <c r="EJ82" s="6"/>
      <c r="EK82" s="6"/>
      <c r="EL82" s="6"/>
    </row>
    <row r="83" spans="1:142" s="4" customFormat="1">
      <c r="A83" s="99">
        <v>1</v>
      </c>
      <c r="B83" s="68" t="s">
        <v>531</v>
      </c>
      <c r="C83" s="68" t="s">
        <v>534</v>
      </c>
      <c r="D83" s="68" t="s">
        <v>534</v>
      </c>
      <c r="E83" s="68">
        <v>0</v>
      </c>
      <c r="F83" s="68" t="s">
        <v>535</v>
      </c>
      <c r="G83" s="68" t="s">
        <v>531</v>
      </c>
      <c r="H83" s="68">
        <v>10</v>
      </c>
      <c r="I83" s="68">
        <v>0.25012601574108062</v>
      </c>
      <c r="J83" s="68">
        <v>131</v>
      </c>
      <c r="K83" s="68">
        <v>3952.81</v>
      </c>
      <c r="L83" s="68">
        <v>35.165010000000002</v>
      </c>
      <c r="M83" s="68">
        <v>-123.01246999999999</v>
      </c>
      <c r="N83" s="69">
        <v>39064.981423611112</v>
      </c>
      <c r="O83" s="70">
        <v>39064.981423611112</v>
      </c>
      <c r="P83" s="4" t="s">
        <v>555</v>
      </c>
      <c r="Q83" s="4" t="s">
        <v>566</v>
      </c>
      <c r="R83" s="68" t="s">
        <v>163</v>
      </c>
      <c r="S83" s="68" t="s">
        <v>158</v>
      </c>
      <c r="T83" s="68">
        <v>1067</v>
      </c>
      <c r="U83" s="68">
        <v>1</v>
      </c>
      <c r="V83" s="100">
        <v>0.55767361111111113</v>
      </c>
      <c r="W83" s="101">
        <v>514</v>
      </c>
      <c r="X83" s="101">
        <v>569</v>
      </c>
      <c r="Y83" s="100">
        <v>0.55747685185185181</v>
      </c>
      <c r="Z83" s="100">
        <v>0.55829861111111112</v>
      </c>
      <c r="AA83" s="68" t="s">
        <v>584</v>
      </c>
      <c r="AB83" s="36">
        <v>56</v>
      </c>
      <c r="AC83" s="68">
        <v>0</v>
      </c>
      <c r="AD83" s="6">
        <v>56</v>
      </c>
      <c r="AE83" s="6">
        <v>1120</v>
      </c>
      <c r="AF83" s="6">
        <v>1120</v>
      </c>
      <c r="AG83" s="121">
        <v>2.2332679976882198E-4</v>
      </c>
      <c r="AH83" s="121">
        <v>2.2332679976882198E-4</v>
      </c>
      <c r="AI83" s="6">
        <v>7</v>
      </c>
      <c r="AJ83" s="6">
        <v>7</v>
      </c>
      <c r="EG83" s="6"/>
      <c r="EH83" s="6"/>
      <c r="EI83" s="6"/>
      <c r="EJ83" s="6"/>
      <c r="EK83" s="6"/>
      <c r="EL83" s="6"/>
    </row>
    <row r="84" spans="1:142" s="37" customFormat="1">
      <c r="A84" s="99">
        <v>1</v>
      </c>
      <c r="B84" s="68" t="s">
        <v>531</v>
      </c>
      <c r="C84" s="68" t="s">
        <v>534</v>
      </c>
      <c r="D84" s="68" t="s">
        <v>531</v>
      </c>
      <c r="E84" s="68">
        <v>0</v>
      </c>
      <c r="F84" s="68" t="s">
        <v>533</v>
      </c>
      <c r="G84" s="68" t="s">
        <v>531</v>
      </c>
      <c r="H84" s="68">
        <v>11</v>
      </c>
      <c r="I84" s="68">
        <v>0.69194976490518423</v>
      </c>
      <c r="J84" s="68">
        <v>133</v>
      </c>
      <c r="K84" s="68">
        <v>3952.64</v>
      </c>
      <c r="L84" s="68">
        <v>35.165188000000001</v>
      </c>
      <c r="M84" s="68">
        <v>-123.01248699999999</v>
      </c>
      <c r="N84" s="69">
        <v>39064.983055555553</v>
      </c>
      <c r="O84" s="70">
        <v>39064.983055555553</v>
      </c>
      <c r="P84" s="4" t="s">
        <v>555</v>
      </c>
      <c r="Q84" s="4" t="s">
        <v>566</v>
      </c>
      <c r="R84" s="68" t="s">
        <v>168</v>
      </c>
      <c r="S84" s="68" t="s">
        <v>158</v>
      </c>
      <c r="T84" s="68">
        <v>1067</v>
      </c>
      <c r="U84" s="68">
        <v>1</v>
      </c>
      <c r="V84" s="100">
        <v>0.56313657407407403</v>
      </c>
      <c r="W84" s="101">
        <v>514</v>
      </c>
      <c r="X84" s="101">
        <v>569</v>
      </c>
      <c r="Y84" s="100">
        <v>0.56194444444444447</v>
      </c>
      <c r="Z84" s="100">
        <v>0.56403935185185183</v>
      </c>
      <c r="AA84" s="68" t="s">
        <v>585</v>
      </c>
      <c r="AB84" s="36">
        <v>56</v>
      </c>
      <c r="AC84" s="68">
        <v>1</v>
      </c>
      <c r="AD84" s="6">
        <v>56</v>
      </c>
      <c r="AE84" s="6">
        <v>1120</v>
      </c>
      <c r="AF84" s="6">
        <v>1120</v>
      </c>
      <c r="AG84" s="121">
        <v>6.1781229009391452E-4</v>
      </c>
      <c r="AH84" s="121">
        <v>6.1781229009391452E-4</v>
      </c>
      <c r="AI84" s="6">
        <v>7</v>
      </c>
      <c r="AJ84" s="6">
        <v>7</v>
      </c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6"/>
      <c r="EH84" s="6"/>
      <c r="EI84" s="6"/>
      <c r="EJ84" s="6"/>
      <c r="EK84" s="6"/>
      <c r="EL84" s="6"/>
    </row>
    <row r="85" spans="1:142" s="37" customFormat="1" ht="17.25" customHeight="1">
      <c r="A85" s="99">
        <v>1</v>
      </c>
      <c r="B85" s="68" t="s">
        <v>534</v>
      </c>
      <c r="C85" s="68" t="s">
        <v>534</v>
      </c>
      <c r="D85" s="68" t="s">
        <v>531</v>
      </c>
      <c r="E85" s="68">
        <v>1</v>
      </c>
      <c r="F85" s="68" t="s">
        <v>535</v>
      </c>
      <c r="G85" s="68" t="s">
        <v>534</v>
      </c>
      <c r="H85" s="68">
        <v>0</v>
      </c>
      <c r="I85" s="68">
        <v>0.10447784945788506</v>
      </c>
      <c r="J85" s="68">
        <v>137</v>
      </c>
      <c r="K85" s="68">
        <v>3953.01</v>
      </c>
      <c r="L85" s="68">
        <v>35.165331000000002</v>
      </c>
      <c r="M85" s="68">
        <v>-123.012366</v>
      </c>
      <c r="N85" s="69">
        <v>39064.987800925926</v>
      </c>
      <c r="O85" s="70">
        <v>39064.987800925926</v>
      </c>
      <c r="P85" s="4" t="s">
        <v>555</v>
      </c>
      <c r="Q85" s="4" t="s">
        <v>566</v>
      </c>
      <c r="R85" s="68" t="s">
        <v>178</v>
      </c>
      <c r="S85" s="68" t="s">
        <v>158</v>
      </c>
      <c r="T85" s="68">
        <v>1067</v>
      </c>
      <c r="U85" s="68">
        <v>1</v>
      </c>
      <c r="V85" s="100">
        <v>0.56403935185185183</v>
      </c>
      <c r="W85" s="101">
        <v>514</v>
      </c>
      <c r="X85" s="101">
        <v>569</v>
      </c>
      <c r="Y85" s="100">
        <v>0.56194444444444447</v>
      </c>
      <c r="Z85" s="100">
        <v>0.56403935185185183</v>
      </c>
      <c r="AA85" s="68" t="s">
        <v>585</v>
      </c>
      <c r="AB85" s="36">
        <v>56</v>
      </c>
      <c r="AC85" s="68">
        <v>0</v>
      </c>
      <c r="AD85" s="6">
        <v>56</v>
      </c>
      <c r="AE85" s="6">
        <v>1120</v>
      </c>
      <c r="AF85" s="6">
        <v>1120</v>
      </c>
      <c r="AG85" s="121">
        <v>9.3283794158825948E-5</v>
      </c>
      <c r="AH85" s="121">
        <v>9.3283794158825948E-5</v>
      </c>
      <c r="AI85" s="6">
        <v>7</v>
      </c>
      <c r="AJ85" s="6">
        <v>7</v>
      </c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6"/>
      <c r="EH85" s="6"/>
      <c r="EI85" s="6"/>
      <c r="EJ85" s="6"/>
      <c r="EK85" s="6"/>
      <c r="EL85" s="6"/>
    </row>
    <row r="86" spans="1:142" s="34" customFormat="1">
      <c r="A86" s="99">
        <v>1</v>
      </c>
      <c r="B86" s="68" t="s">
        <v>531</v>
      </c>
      <c r="C86" s="68" t="s">
        <v>534</v>
      </c>
      <c r="D86" s="68" t="s">
        <v>531</v>
      </c>
      <c r="E86" s="68">
        <v>0</v>
      </c>
      <c r="F86" s="68" t="s">
        <v>535</v>
      </c>
      <c r="G86" s="68" t="s">
        <v>534</v>
      </c>
      <c r="H86" s="68">
        <v>0</v>
      </c>
      <c r="I86" s="68">
        <v>0.21013479250822145</v>
      </c>
      <c r="J86" s="68">
        <v>138</v>
      </c>
      <c r="K86" s="68">
        <v>3952.36</v>
      </c>
      <c r="L86" s="68">
        <v>35.165613999999998</v>
      </c>
      <c r="M86" s="68">
        <v>-123.012159</v>
      </c>
      <c r="N86" s="69">
        <v>39064.98951388889</v>
      </c>
      <c r="O86" s="70">
        <v>39064.98951388889</v>
      </c>
      <c r="P86" s="4" t="s">
        <v>555</v>
      </c>
      <c r="Q86" s="4" t="s">
        <v>566</v>
      </c>
      <c r="R86" s="68" t="s">
        <v>179</v>
      </c>
      <c r="S86" s="68" t="s">
        <v>158</v>
      </c>
      <c r="T86" s="68">
        <v>1067</v>
      </c>
      <c r="U86" s="68">
        <v>1</v>
      </c>
      <c r="V86" s="100">
        <v>0.56576388888888884</v>
      </c>
      <c r="W86" s="101">
        <v>514</v>
      </c>
      <c r="X86" s="101">
        <v>569</v>
      </c>
      <c r="Y86" s="100">
        <v>0.56541666666666668</v>
      </c>
      <c r="Z86" s="100">
        <v>0.56623842592592588</v>
      </c>
      <c r="AA86" s="68" t="s">
        <v>586</v>
      </c>
      <c r="AB86" s="36">
        <v>56</v>
      </c>
      <c r="AC86" s="68">
        <v>0</v>
      </c>
      <c r="AD86" s="6">
        <v>56</v>
      </c>
      <c r="AE86" s="6">
        <v>1120</v>
      </c>
      <c r="AF86" s="6">
        <v>1120</v>
      </c>
      <c r="AG86" s="121">
        <v>1.8762035045376916E-4</v>
      </c>
      <c r="AH86" s="121">
        <v>1.8762035045376916E-4</v>
      </c>
      <c r="AI86" s="6">
        <v>7</v>
      </c>
      <c r="AJ86" s="6">
        <v>7</v>
      </c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6"/>
      <c r="EH86" s="6"/>
      <c r="EI86" s="6"/>
      <c r="EJ86" s="6"/>
      <c r="EK86" s="6"/>
      <c r="EL86" s="6"/>
    </row>
    <row r="87" spans="1:142" s="34" customFormat="1" ht="17.25" customHeight="1">
      <c r="A87" s="99">
        <v>1</v>
      </c>
      <c r="B87" s="68" t="s">
        <v>534</v>
      </c>
      <c r="C87" s="68" t="s">
        <v>534</v>
      </c>
      <c r="D87" s="68" t="s">
        <v>534</v>
      </c>
      <c r="E87" s="68">
        <v>0</v>
      </c>
      <c r="F87" s="68" t="s">
        <v>532</v>
      </c>
      <c r="G87" s="68" t="s">
        <v>531</v>
      </c>
      <c r="H87" s="68">
        <v>13</v>
      </c>
      <c r="I87" s="68">
        <v>0.75956085534993389</v>
      </c>
      <c r="J87" s="68">
        <v>139</v>
      </c>
      <c r="K87" s="68">
        <v>3950.93</v>
      </c>
      <c r="L87" s="68">
        <v>35.167279999999998</v>
      </c>
      <c r="M87" s="68">
        <v>-123.011324</v>
      </c>
      <c r="N87" s="69">
        <v>39065.010312500002</v>
      </c>
      <c r="O87" s="70">
        <v>39065.010312500002</v>
      </c>
      <c r="P87" s="4" t="s">
        <v>555</v>
      </c>
      <c r="Q87" s="4" t="s">
        <v>566</v>
      </c>
      <c r="R87" s="68" t="s">
        <v>182</v>
      </c>
      <c r="S87" s="68" t="s">
        <v>183</v>
      </c>
      <c r="T87" s="68">
        <v>1067</v>
      </c>
      <c r="U87" s="68">
        <v>1</v>
      </c>
      <c r="V87" s="100">
        <v>0.58921296296296299</v>
      </c>
      <c r="W87" s="101">
        <v>514</v>
      </c>
      <c r="X87" s="101">
        <v>569</v>
      </c>
      <c r="Y87" s="100">
        <v>0.58868055555555554</v>
      </c>
      <c r="Z87" s="100">
        <v>0.59054398148148146</v>
      </c>
      <c r="AA87" s="68" t="s">
        <v>587</v>
      </c>
      <c r="AB87" s="36">
        <v>56</v>
      </c>
      <c r="AC87" s="68">
        <v>0</v>
      </c>
      <c r="AD87" s="6">
        <v>56</v>
      </c>
      <c r="AE87" s="6">
        <v>1120</v>
      </c>
      <c r="AF87" s="6">
        <v>1120</v>
      </c>
      <c r="AG87" s="121">
        <v>6.7817933513386955E-4</v>
      </c>
      <c r="AH87" s="121">
        <v>6.7817933513386955E-4</v>
      </c>
      <c r="AI87" s="6">
        <v>7</v>
      </c>
      <c r="AJ87" s="6">
        <v>7</v>
      </c>
      <c r="EG87" s="6"/>
      <c r="EH87" s="6"/>
      <c r="EI87" s="6"/>
      <c r="EJ87" s="6"/>
      <c r="EK87" s="30"/>
      <c r="EL87" s="30"/>
    </row>
    <row r="88" spans="1:142" s="4" customFormat="1">
      <c r="A88" s="99">
        <v>1</v>
      </c>
      <c r="B88" s="68" t="s">
        <v>534</v>
      </c>
      <c r="C88" s="68" t="s">
        <v>534</v>
      </c>
      <c r="D88" s="68" t="s">
        <v>534</v>
      </c>
      <c r="E88" s="68">
        <v>0</v>
      </c>
      <c r="F88" s="68" t="s">
        <v>535</v>
      </c>
      <c r="G88" s="68" t="s">
        <v>534</v>
      </c>
      <c r="H88" s="68">
        <v>15</v>
      </c>
      <c r="I88" s="68">
        <v>1.4057742074693005E-2</v>
      </c>
      <c r="J88" s="68">
        <v>140</v>
      </c>
      <c r="K88" s="68">
        <v>3951.98</v>
      </c>
      <c r="L88" s="68">
        <v>35.169666999999997</v>
      </c>
      <c r="M88" s="68">
        <v>-123.01231</v>
      </c>
      <c r="N88" s="69">
        <v>39065.033391203702</v>
      </c>
      <c r="O88" s="70">
        <v>39065.033391203702</v>
      </c>
      <c r="P88" s="4" t="s">
        <v>555</v>
      </c>
      <c r="Q88" s="4" t="s">
        <v>566</v>
      </c>
      <c r="R88" s="68" t="s">
        <v>186</v>
      </c>
      <c r="S88" s="68" t="s">
        <v>183</v>
      </c>
      <c r="T88" s="68">
        <v>1067</v>
      </c>
      <c r="U88" s="68">
        <v>1</v>
      </c>
      <c r="V88" s="100">
        <v>0.60912037037037037</v>
      </c>
      <c r="W88" s="101">
        <v>514</v>
      </c>
      <c r="X88" s="101">
        <v>569</v>
      </c>
      <c r="Y88" s="100">
        <v>0.60883101851851851</v>
      </c>
      <c r="Z88" s="100">
        <v>0.61021990740740739</v>
      </c>
      <c r="AA88" s="68" t="s">
        <v>588</v>
      </c>
      <c r="AB88" s="36">
        <v>56</v>
      </c>
      <c r="AC88" s="68">
        <v>0</v>
      </c>
      <c r="AD88" s="6">
        <v>56</v>
      </c>
      <c r="AE88" s="6">
        <v>1120</v>
      </c>
      <c r="AF88" s="6">
        <v>1120</v>
      </c>
      <c r="AG88" s="121">
        <v>1.2551555423833041E-5</v>
      </c>
      <c r="AH88" s="121">
        <v>1.2551555423833041E-5</v>
      </c>
      <c r="AI88" s="6">
        <v>7</v>
      </c>
      <c r="AJ88" s="6">
        <v>7</v>
      </c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0"/>
      <c r="EH88" s="30"/>
      <c r="EI88" s="30"/>
      <c r="EJ88" s="30"/>
      <c r="EK88" s="42"/>
      <c r="EL88" s="42"/>
    </row>
    <row r="89" spans="1:142" s="4" customFormat="1">
      <c r="A89" s="99">
        <v>1</v>
      </c>
      <c r="B89" s="68" t="s">
        <v>534</v>
      </c>
      <c r="C89" s="68" t="s">
        <v>534</v>
      </c>
      <c r="D89" s="68" t="s">
        <v>534</v>
      </c>
      <c r="E89" s="68">
        <v>0</v>
      </c>
      <c r="F89" s="68" t="s">
        <v>535</v>
      </c>
      <c r="G89" s="68" t="s">
        <v>531</v>
      </c>
      <c r="H89" s="68">
        <v>18</v>
      </c>
      <c r="I89" s="68">
        <v>0.14390830214385614</v>
      </c>
      <c r="J89" s="68">
        <v>141</v>
      </c>
      <c r="K89" s="68">
        <v>3951.55</v>
      </c>
      <c r="L89" s="68">
        <v>35.170006999999998</v>
      </c>
      <c r="M89" s="68">
        <v>-123.01249</v>
      </c>
      <c r="N89" s="69">
        <v>39065.042592592596</v>
      </c>
      <c r="O89" s="70">
        <v>39065.042592592596</v>
      </c>
      <c r="P89" s="4" t="s">
        <v>555</v>
      </c>
      <c r="Q89" s="4" t="s">
        <v>566</v>
      </c>
      <c r="R89" s="68" t="s">
        <v>189</v>
      </c>
      <c r="S89" s="68" t="s">
        <v>183</v>
      </c>
      <c r="T89" s="68">
        <v>1067</v>
      </c>
      <c r="U89" s="68">
        <v>1</v>
      </c>
      <c r="V89" s="100">
        <v>0.62395833333333328</v>
      </c>
      <c r="W89" s="101">
        <v>514</v>
      </c>
      <c r="X89" s="101">
        <v>569</v>
      </c>
      <c r="Y89" s="100">
        <v>0.62388888888888894</v>
      </c>
      <c r="Z89" s="100">
        <v>0.62510416666666668</v>
      </c>
      <c r="AA89" s="68" t="s">
        <v>589</v>
      </c>
      <c r="AB89" s="36">
        <v>56</v>
      </c>
      <c r="AC89" s="68">
        <v>0</v>
      </c>
      <c r="AD89" s="6">
        <v>56</v>
      </c>
      <c r="AE89" s="6">
        <v>1120</v>
      </c>
      <c r="AF89" s="6">
        <v>1120</v>
      </c>
      <c r="AG89" s="121">
        <v>1.2848955548558583E-4</v>
      </c>
      <c r="AH89" s="121">
        <v>1.2848955548558583E-4</v>
      </c>
      <c r="AI89" s="6">
        <v>7</v>
      </c>
      <c r="AJ89" s="6">
        <v>7</v>
      </c>
      <c r="EG89" s="6"/>
      <c r="EH89" s="6"/>
      <c r="EI89" s="6"/>
      <c r="EJ89" s="6"/>
      <c r="EK89" s="6"/>
      <c r="EL89" s="6"/>
    </row>
    <row r="90" spans="1:142" s="4" customFormat="1">
      <c r="A90" s="99">
        <v>1</v>
      </c>
      <c r="B90" s="68" t="s">
        <v>531</v>
      </c>
      <c r="C90" s="68" t="s">
        <v>534</v>
      </c>
      <c r="D90" s="68" t="s">
        <v>534</v>
      </c>
      <c r="E90" s="68">
        <v>0</v>
      </c>
      <c r="F90" s="68" t="s">
        <v>535</v>
      </c>
      <c r="G90" s="68" t="s">
        <v>534</v>
      </c>
      <c r="H90" s="68">
        <v>2</v>
      </c>
      <c r="I90" s="68">
        <v>0.10290772089653288</v>
      </c>
      <c r="J90" s="68">
        <v>142</v>
      </c>
      <c r="K90" s="68">
        <v>3951.13</v>
      </c>
      <c r="L90" s="68">
        <v>35.166327000000003</v>
      </c>
      <c r="M90" s="68">
        <v>-123.01601700000001</v>
      </c>
      <c r="N90" s="69">
        <v>39114.854803240742</v>
      </c>
      <c r="O90" s="70">
        <v>39114.854803240742</v>
      </c>
      <c r="P90" s="4" t="s">
        <v>556</v>
      </c>
      <c r="Q90" s="4" t="s">
        <v>567</v>
      </c>
      <c r="R90" s="68" t="s">
        <v>192</v>
      </c>
      <c r="S90" s="68" t="s">
        <v>120</v>
      </c>
      <c r="T90" s="68">
        <v>1077</v>
      </c>
      <c r="U90" s="68">
        <v>1</v>
      </c>
      <c r="V90" s="100">
        <v>4.6759259259259263E-3</v>
      </c>
      <c r="W90" s="101">
        <v>570</v>
      </c>
      <c r="X90" s="101">
        <v>576</v>
      </c>
      <c r="Y90" s="100">
        <v>3.2870370370370367E-3</v>
      </c>
      <c r="Z90" s="100">
        <v>5.4166666666666669E-3</v>
      </c>
      <c r="AA90" s="68" t="s">
        <v>590</v>
      </c>
      <c r="AB90" s="36">
        <v>11</v>
      </c>
      <c r="AC90" s="68">
        <v>1</v>
      </c>
      <c r="AD90" s="6">
        <v>36</v>
      </c>
      <c r="AE90" s="6">
        <v>220</v>
      </c>
      <c r="AF90" s="6">
        <v>720</v>
      </c>
      <c r="AG90" s="121">
        <v>4.6776236771151313E-4</v>
      </c>
      <c r="AH90" s="121">
        <v>1.4292739013407345E-4</v>
      </c>
      <c r="AI90" s="6">
        <v>4</v>
      </c>
      <c r="AJ90" s="6">
        <v>8</v>
      </c>
      <c r="EG90" s="6"/>
      <c r="EH90" s="6"/>
      <c r="EI90" s="6"/>
      <c r="EJ90" s="6"/>
      <c r="EK90" s="6"/>
      <c r="EL90" s="6"/>
    </row>
    <row r="91" spans="1:142" s="4" customFormat="1">
      <c r="A91" s="99">
        <v>1</v>
      </c>
      <c r="B91" s="68" t="s">
        <v>534</v>
      </c>
      <c r="C91" s="68" t="s">
        <v>534</v>
      </c>
      <c r="D91" s="68" t="s">
        <v>534</v>
      </c>
      <c r="E91" s="68">
        <v>1</v>
      </c>
      <c r="F91" s="68" t="s">
        <v>533</v>
      </c>
      <c r="G91" s="68" t="s">
        <v>534</v>
      </c>
      <c r="H91" s="68">
        <v>0</v>
      </c>
      <c r="I91" s="68">
        <v>0.12642431633439125</v>
      </c>
      <c r="J91" s="68">
        <v>143</v>
      </c>
      <c r="K91" s="68">
        <v>3950.74</v>
      </c>
      <c r="L91" s="68">
        <v>35.166770999999997</v>
      </c>
      <c r="M91" s="68">
        <v>-123.015843</v>
      </c>
      <c r="N91" s="69">
        <v>39114.858668981484</v>
      </c>
      <c r="O91" s="70">
        <v>39114.858668981484</v>
      </c>
      <c r="P91" s="4" t="s">
        <v>556</v>
      </c>
      <c r="Q91" s="4" t="s">
        <v>567</v>
      </c>
      <c r="R91" s="68" t="s">
        <v>194</v>
      </c>
      <c r="S91" s="68" t="s">
        <v>120</v>
      </c>
      <c r="T91" s="68">
        <v>1077</v>
      </c>
      <c r="U91" s="68">
        <v>1</v>
      </c>
      <c r="V91" s="100">
        <v>8.5416666666666679E-3</v>
      </c>
      <c r="W91" s="101">
        <v>570</v>
      </c>
      <c r="X91" s="101">
        <v>576</v>
      </c>
      <c r="Y91" s="100">
        <v>8.3796296296296292E-3</v>
      </c>
      <c r="Z91" s="100">
        <v>9.3055555555555548E-3</v>
      </c>
      <c r="AA91" s="68" t="s">
        <v>591</v>
      </c>
      <c r="AB91" s="36">
        <v>11</v>
      </c>
      <c r="AC91" s="68">
        <v>1</v>
      </c>
      <c r="AD91" s="6">
        <v>36</v>
      </c>
      <c r="AE91" s="6">
        <v>220</v>
      </c>
      <c r="AF91" s="6">
        <v>720</v>
      </c>
      <c r="AG91" s="121">
        <v>5.7465598333814201E-4</v>
      </c>
      <c r="AH91" s="121">
        <v>1.7558932824221005E-4</v>
      </c>
      <c r="AI91" s="6">
        <v>4</v>
      </c>
      <c r="AJ91" s="6">
        <v>8</v>
      </c>
      <c r="EG91" s="6"/>
      <c r="EH91" s="6"/>
      <c r="EI91" s="6"/>
      <c r="EJ91" s="6"/>
      <c r="EK91" s="6"/>
      <c r="EL91" s="6"/>
    </row>
    <row r="92" spans="1:142" s="4" customFormat="1">
      <c r="A92" s="99">
        <v>1</v>
      </c>
      <c r="B92" s="68" t="s">
        <v>534</v>
      </c>
      <c r="C92" s="68" t="s">
        <v>534</v>
      </c>
      <c r="D92" s="68" t="s">
        <v>534</v>
      </c>
      <c r="E92" s="68">
        <v>1</v>
      </c>
      <c r="F92" s="68" t="s">
        <v>535</v>
      </c>
      <c r="G92" s="68" t="s">
        <v>534</v>
      </c>
      <c r="H92" s="68">
        <v>0</v>
      </c>
      <c r="I92" s="68">
        <v>0.43019672047032365</v>
      </c>
      <c r="J92" s="68">
        <v>144</v>
      </c>
      <c r="K92" s="68">
        <v>3950.53</v>
      </c>
      <c r="L92" s="68">
        <v>35.166798</v>
      </c>
      <c r="M92" s="68">
        <v>-123.01584200000001</v>
      </c>
      <c r="N92" s="69">
        <v>39114.858946759261</v>
      </c>
      <c r="O92" s="70">
        <v>39114.858946759261</v>
      </c>
      <c r="P92" s="4" t="s">
        <v>556</v>
      </c>
      <c r="Q92" s="4" t="s">
        <v>567</v>
      </c>
      <c r="R92" s="68" t="s">
        <v>196</v>
      </c>
      <c r="S92" s="68" t="s">
        <v>120</v>
      </c>
      <c r="T92" s="68">
        <v>1077</v>
      </c>
      <c r="U92" s="68">
        <v>1</v>
      </c>
      <c r="V92" s="100">
        <v>8.819444444444444E-3</v>
      </c>
      <c r="W92" s="101">
        <v>570</v>
      </c>
      <c r="X92" s="101">
        <v>576</v>
      </c>
      <c r="Y92" s="100">
        <v>8.3796296296296292E-3</v>
      </c>
      <c r="Z92" s="100">
        <v>9.3055555555555548E-3</v>
      </c>
      <c r="AA92" s="68" t="s">
        <v>591</v>
      </c>
      <c r="AB92" s="36">
        <v>11</v>
      </c>
      <c r="AC92" s="68">
        <v>0</v>
      </c>
      <c r="AD92" s="6">
        <v>36</v>
      </c>
      <c r="AE92" s="6">
        <v>220</v>
      </c>
      <c r="AF92" s="6">
        <v>720</v>
      </c>
      <c r="AG92" s="121">
        <v>1.9554396385014711E-3</v>
      </c>
      <c r="AH92" s="121">
        <v>5.9749544509767169E-4</v>
      </c>
      <c r="AI92" s="6">
        <v>4</v>
      </c>
      <c r="AJ92" s="6">
        <v>8</v>
      </c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6"/>
      <c r="EH92" s="6"/>
      <c r="EI92" s="6"/>
      <c r="EJ92" s="6"/>
      <c r="EK92" s="6"/>
      <c r="EL92" s="6"/>
    </row>
    <row r="93" spans="1:142" s="4" customFormat="1">
      <c r="A93" s="99">
        <v>1</v>
      </c>
      <c r="B93" s="68" t="s">
        <v>534</v>
      </c>
      <c r="C93" s="68" t="s">
        <v>534</v>
      </c>
      <c r="D93" s="68" t="s">
        <v>534</v>
      </c>
      <c r="E93" s="68">
        <v>0</v>
      </c>
      <c r="F93" s="68" t="s">
        <v>535</v>
      </c>
      <c r="G93" s="68" t="s">
        <v>534</v>
      </c>
      <c r="H93" s="68">
        <v>0</v>
      </c>
      <c r="I93" s="68">
        <v>3.8760626366761107E-2</v>
      </c>
      <c r="J93" s="68">
        <v>145</v>
      </c>
      <c r="K93" s="68">
        <v>3950.08</v>
      </c>
      <c r="L93" s="68">
        <v>35.166836000000004</v>
      </c>
      <c r="M93" s="68">
        <v>-123.015834</v>
      </c>
      <c r="N93" s="69">
        <v>39114.859293981484</v>
      </c>
      <c r="O93" s="70">
        <v>39114.859293981484</v>
      </c>
      <c r="P93" s="4" t="s">
        <v>556</v>
      </c>
      <c r="Q93" s="4" t="s">
        <v>567</v>
      </c>
      <c r="R93" s="68" t="s">
        <v>198</v>
      </c>
      <c r="S93" s="68" t="s">
        <v>120</v>
      </c>
      <c r="T93" s="68">
        <v>1077</v>
      </c>
      <c r="U93" s="68">
        <v>1</v>
      </c>
      <c r="V93" s="100">
        <v>9.1550925925925931E-3</v>
      </c>
      <c r="W93" s="101">
        <v>570</v>
      </c>
      <c r="X93" s="101">
        <v>576</v>
      </c>
      <c r="Y93" s="100">
        <v>8.3796296296296292E-3</v>
      </c>
      <c r="Z93" s="100">
        <v>9.3055555555555548E-3</v>
      </c>
      <c r="AA93" s="68" t="s">
        <v>591</v>
      </c>
      <c r="AB93" s="36">
        <v>11</v>
      </c>
      <c r="AC93" s="68">
        <v>0</v>
      </c>
      <c r="AD93" s="6">
        <v>36</v>
      </c>
      <c r="AE93" s="6">
        <v>220</v>
      </c>
      <c r="AF93" s="6">
        <v>720</v>
      </c>
      <c r="AG93" s="121">
        <v>1.7618466530345959E-4</v>
      </c>
      <c r="AH93" s="121">
        <v>5.3834203287168206E-5</v>
      </c>
      <c r="AI93" s="6">
        <v>4</v>
      </c>
      <c r="AJ93" s="6">
        <v>8</v>
      </c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0"/>
      <c r="EH93" s="30"/>
      <c r="EI93" s="30"/>
      <c r="EJ93" s="30"/>
      <c r="EK93" s="30"/>
      <c r="EL93" s="30"/>
    </row>
    <row r="94" spans="1:142" s="4" customFormat="1">
      <c r="A94" s="99">
        <v>1</v>
      </c>
      <c r="B94" s="68" t="s">
        <v>534</v>
      </c>
      <c r="C94" s="68" t="s">
        <v>534</v>
      </c>
      <c r="D94" s="68" t="s">
        <v>534</v>
      </c>
      <c r="E94" s="68">
        <v>0</v>
      </c>
      <c r="F94" s="68" t="s">
        <v>535</v>
      </c>
      <c r="G94" s="68" t="s">
        <v>534</v>
      </c>
      <c r="H94" s="68">
        <v>3</v>
      </c>
      <c r="I94" s="68">
        <v>0.45934833785088497</v>
      </c>
      <c r="J94" s="68">
        <v>146</v>
      </c>
      <c r="K94" s="68">
        <v>3950.56</v>
      </c>
      <c r="L94" s="68">
        <v>35.166970999999997</v>
      </c>
      <c r="M94" s="68">
        <v>-123.01580800000001</v>
      </c>
      <c r="N94" s="69">
        <v>39114.860185185185</v>
      </c>
      <c r="O94" s="70">
        <v>39114.860185185185</v>
      </c>
      <c r="P94" s="4" t="s">
        <v>556</v>
      </c>
      <c r="Q94" s="4" t="s">
        <v>567</v>
      </c>
      <c r="R94" s="68" t="s">
        <v>200</v>
      </c>
      <c r="S94" s="68" t="s">
        <v>120</v>
      </c>
      <c r="T94" s="68">
        <v>1077</v>
      </c>
      <c r="U94" s="68">
        <v>1</v>
      </c>
      <c r="V94" s="100">
        <v>1.0081018518518519E-2</v>
      </c>
      <c r="W94" s="101">
        <v>570</v>
      </c>
      <c r="X94" s="101">
        <v>576</v>
      </c>
      <c r="Y94" s="100">
        <v>9.4097222222222238E-3</v>
      </c>
      <c r="Z94" s="100">
        <v>4.1666666666666664E-2</v>
      </c>
      <c r="AA94" s="68" t="s">
        <v>639</v>
      </c>
      <c r="AB94" s="36">
        <v>11</v>
      </c>
      <c r="AC94" s="68">
        <v>1</v>
      </c>
      <c r="AD94" s="6">
        <v>36</v>
      </c>
      <c r="AE94" s="6">
        <v>220</v>
      </c>
      <c r="AF94" s="6">
        <v>720</v>
      </c>
      <c r="AG94" s="121">
        <v>2.0879469902312952E-3</v>
      </c>
      <c r="AH94" s="121">
        <v>6.3798380257067361E-4</v>
      </c>
      <c r="AI94" s="6">
        <v>4</v>
      </c>
      <c r="AJ94" s="6">
        <v>8</v>
      </c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0"/>
      <c r="EH94" s="30"/>
      <c r="EI94" s="30"/>
      <c r="EJ94" s="30"/>
      <c r="EK94" s="30"/>
      <c r="EL94" s="30"/>
    </row>
    <row r="95" spans="1:142" s="4" customFormat="1">
      <c r="A95" s="99">
        <v>1</v>
      </c>
      <c r="B95" s="68" t="s">
        <v>534</v>
      </c>
      <c r="C95" s="68" t="s">
        <v>534</v>
      </c>
      <c r="D95" s="68" t="s">
        <v>534</v>
      </c>
      <c r="E95" s="68">
        <v>0</v>
      </c>
      <c r="F95" s="68" t="s">
        <v>533</v>
      </c>
      <c r="G95" s="68" t="s">
        <v>534</v>
      </c>
      <c r="H95" s="68">
        <v>0</v>
      </c>
      <c r="I95" s="68">
        <v>4.0661532515022088E-2</v>
      </c>
      <c r="J95" s="68">
        <v>148</v>
      </c>
      <c r="K95" s="68">
        <v>3953.45</v>
      </c>
      <c r="L95" s="68">
        <v>35.166061999999997</v>
      </c>
      <c r="M95" s="68">
        <v>-123.01321299999999</v>
      </c>
      <c r="N95" s="69">
        <v>39117.752893518518</v>
      </c>
      <c r="O95" s="70">
        <v>39117.752893518518</v>
      </c>
      <c r="P95" s="4" t="s">
        <v>556</v>
      </c>
      <c r="Q95" s="4" t="s">
        <v>567</v>
      </c>
      <c r="R95" s="68" t="s">
        <v>155</v>
      </c>
      <c r="S95" s="68" t="s">
        <v>128</v>
      </c>
      <c r="T95" s="68">
        <v>1080</v>
      </c>
      <c r="U95" s="68">
        <v>1</v>
      </c>
      <c r="V95" s="100">
        <v>1.8449074074074073E-2</v>
      </c>
      <c r="W95" s="101">
        <v>577</v>
      </c>
      <c r="X95" s="101">
        <v>581</v>
      </c>
      <c r="Y95" s="100">
        <v>1.8090277777777761E-2</v>
      </c>
      <c r="Z95" s="100">
        <v>2.1122685185185161E-2</v>
      </c>
      <c r="AA95" s="68" t="s">
        <v>592</v>
      </c>
      <c r="AB95" s="36">
        <v>11</v>
      </c>
      <c r="AC95" s="68">
        <v>0</v>
      </c>
      <c r="AD95" s="6">
        <v>36</v>
      </c>
      <c r="AE95" s="6">
        <v>220</v>
      </c>
      <c r="AF95" s="6">
        <v>720</v>
      </c>
      <c r="AG95" s="121">
        <v>1.8482514779555494E-4</v>
      </c>
      <c r="AH95" s="121">
        <v>5.6474350715308454E-5</v>
      </c>
      <c r="AI95" s="6">
        <v>4</v>
      </c>
      <c r="AJ95" s="6">
        <v>8</v>
      </c>
      <c r="EG95" s="6"/>
      <c r="EH95" s="6"/>
      <c r="EI95" s="6"/>
      <c r="EJ95" s="6"/>
      <c r="EK95" s="6"/>
      <c r="EL95" s="6"/>
    </row>
    <row r="96" spans="1:142" s="4" customFormat="1">
      <c r="A96" s="99">
        <v>1</v>
      </c>
      <c r="B96" s="68" t="s">
        <v>534</v>
      </c>
      <c r="C96" s="68" t="s">
        <v>534</v>
      </c>
      <c r="D96" s="68" t="s">
        <v>534</v>
      </c>
      <c r="E96" s="68">
        <v>1</v>
      </c>
      <c r="F96" s="68" t="s">
        <v>535</v>
      </c>
      <c r="G96" s="68" t="s">
        <v>534</v>
      </c>
      <c r="H96" s="68">
        <v>5</v>
      </c>
      <c r="I96" s="68">
        <v>0.30430446073304623</v>
      </c>
      <c r="J96" s="68">
        <v>151</v>
      </c>
      <c r="K96" s="68">
        <v>3953.22</v>
      </c>
      <c r="L96" s="68">
        <v>35.162829000000002</v>
      </c>
      <c r="M96" s="68">
        <v>-123.012218</v>
      </c>
      <c r="N96" s="69">
        <v>39238.922638888886</v>
      </c>
      <c r="O96" s="70">
        <v>39238.922638888886</v>
      </c>
      <c r="P96" s="4" t="s">
        <v>557</v>
      </c>
      <c r="Q96" s="4" t="s">
        <v>567</v>
      </c>
      <c r="R96" s="68" t="s">
        <v>204</v>
      </c>
      <c r="S96" s="68" t="s">
        <v>127</v>
      </c>
      <c r="T96" s="68">
        <v>1094</v>
      </c>
      <c r="U96" s="68">
        <v>1</v>
      </c>
      <c r="V96" s="100">
        <v>0.16572916666666668</v>
      </c>
      <c r="W96" s="101">
        <v>582</v>
      </c>
      <c r="X96" s="101">
        <v>585</v>
      </c>
      <c r="Y96" s="100">
        <v>0.16281250000000003</v>
      </c>
      <c r="Z96" s="100">
        <v>0.16594907407407408</v>
      </c>
      <c r="AA96" s="68" t="s">
        <v>593</v>
      </c>
      <c r="AB96" s="36">
        <v>4</v>
      </c>
      <c r="AC96" s="68">
        <v>1</v>
      </c>
      <c r="AD96" s="6">
        <v>36</v>
      </c>
      <c r="AE96" s="6">
        <v>80</v>
      </c>
      <c r="AF96" s="6">
        <v>720</v>
      </c>
      <c r="AG96" s="121">
        <v>3.8038057591630778E-3</v>
      </c>
      <c r="AH96" s="121">
        <v>4.226450843514531E-4</v>
      </c>
      <c r="AI96" s="6">
        <v>1</v>
      </c>
      <c r="AJ96" s="6">
        <v>8</v>
      </c>
      <c r="EG96" s="6"/>
      <c r="EH96" s="6"/>
      <c r="EI96" s="6"/>
      <c r="EJ96" s="6"/>
      <c r="EK96" s="6"/>
      <c r="EL96" s="6"/>
    </row>
    <row r="97" spans="1:142" s="4" customFormat="1">
      <c r="A97" s="36">
        <v>1</v>
      </c>
      <c r="B97" s="36" t="s">
        <v>534</v>
      </c>
      <c r="C97" s="36" t="s">
        <v>534</v>
      </c>
      <c r="D97" s="36" t="s">
        <v>534</v>
      </c>
      <c r="E97" s="36">
        <v>0</v>
      </c>
      <c r="F97" s="36" t="s">
        <v>535</v>
      </c>
      <c r="G97" s="36" t="s">
        <v>531</v>
      </c>
      <c r="H97" s="36">
        <v>0</v>
      </c>
      <c r="I97" s="68">
        <v>0.22946373695066746</v>
      </c>
      <c r="J97" s="36">
        <v>175</v>
      </c>
      <c r="K97" s="36">
        <v>3952.92</v>
      </c>
      <c r="L97" s="36">
        <v>35.162882000000003</v>
      </c>
      <c r="M97" s="36">
        <v>-123.012145</v>
      </c>
      <c r="N97" s="39">
        <v>39238.923078703701</v>
      </c>
      <c r="O97" s="75">
        <v>39238.923078703701</v>
      </c>
      <c r="P97" s="4" t="s">
        <v>557</v>
      </c>
      <c r="Q97" s="4" t="s">
        <v>567</v>
      </c>
      <c r="R97" s="36" t="s">
        <v>152</v>
      </c>
      <c r="S97" s="36" t="s">
        <v>127</v>
      </c>
      <c r="T97" s="36">
        <v>1094</v>
      </c>
      <c r="U97" s="68">
        <v>1</v>
      </c>
      <c r="V97" s="100">
        <v>0.16616898148148149</v>
      </c>
      <c r="W97" s="101">
        <v>582</v>
      </c>
      <c r="X97" s="101">
        <v>585</v>
      </c>
      <c r="Y97" s="100">
        <v>0.16281250000000003</v>
      </c>
      <c r="Z97" s="100">
        <v>0.16594907407407408</v>
      </c>
      <c r="AA97" s="68" t="s">
        <v>593</v>
      </c>
      <c r="AB97" s="36">
        <v>4</v>
      </c>
      <c r="AC97" s="68">
        <v>0</v>
      </c>
      <c r="AD97" s="6">
        <v>36</v>
      </c>
      <c r="AE97" s="6">
        <v>80</v>
      </c>
      <c r="AF97" s="6">
        <v>720</v>
      </c>
      <c r="AG97" s="121">
        <v>2.8682967118833433E-3</v>
      </c>
      <c r="AH97" s="121">
        <v>3.1869963465370479E-4</v>
      </c>
      <c r="AI97" s="6">
        <v>1</v>
      </c>
      <c r="AJ97" s="6">
        <v>8</v>
      </c>
      <c r="EG97" s="6"/>
      <c r="EH97" s="6"/>
      <c r="EI97" s="6"/>
      <c r="EJ97" s="6"/>
      <c r="EK97" s="6"/>
      <c r="EL97" s="6"/>
    </row>
    <row r="98" spans="1:142" s="4" customFormat="1">
      <c r="A98" s="99">
        <v>1</v>
      </c>
      <c r="B98" s="68" t="s">
        <v>531</v>
      </c>
      <c r="C98" s="68" t="s">
        <v>534</v>
      </c>
      <c r="D98" s="68" t="s">
        <v>534</v>
      </c>
      <c r="E98" s="68">
        <v>1</v>
      </c>
      <c r="F98" s="68" t="s">
        <v>535</v>
      </c>
      <c r="G98" s="68" t="s">
        <v>534</v>
      </c>
      <c r="H98" s="68">
        <v>7</v>
      </c>
      <c r="I98" s="68">
        <v>0.34860068944669154</v>
      </c>
      <c r="J98" s="68">
        <v>157</v>
      </c>
      <c r="K98" s="68">
        <v>3952.25</v>
      </c>
      <c r="L98" s="68">
        <v>35.167301000000002</v>
      </c>
      <c r="M98" s="68">
        <v>-123.018401</v>
      </c>
      <c r="N98" s="69">
        <v>39346.888831018521</v>
      </c>
      <c r="O98" s="70">
        <v>39346.888831018521</v>
      </c>
      <c r="P98" s="4" t="s">
        <v>558</v>
      </c>
      <c r="Q98" s="4" t="s">
        <v>567</v>
      </c>
      <c r="R98" s="68" t="s">
        <v>139</v>
      </c>
      <c r="S98" s="68" t="s">
        <v>126</v>
      </c>
      <c r="T98" s="68">
        <v>1141</v>
      </c>
      <c r="U98" s="68">
        <v>1</v>
      </c>
      <c r="V98" s="100">
        <v>0.2041550925925926</v>
      </c>
      <c r="W98" s="101">
        <v>586</v>
      </c>
      <c r="X98" s="101">
        <v>603</v>
      </c>
      <c r="Y98" s="100">
        <v>0.20400462962962995</v>
      </c>
      <c r="Z98" s="100">
        <v>0.2056828703703707</v>
      </c>
      <c r="AA98" s="68" t="s">
        <v>594</v>
      </c>
      <c r="AB98" s="36">
        <v>21</v>
      </c>
      <c r="AC98" s="68">
        <v>0</v>
      </c>
      <c r="AD98" s="6">
        <v>36</v>
      </c>
      <c r="AE98" s="6">
        <v>420</v>
      </c>
      <c r="AF98" s="6">
        <v>720</v>
      </c>
      <c r="AG98" s="121">
        <v>8.3000164153974171E-4</v>
      </c>
      <c r="AH98" s="121">
        <v>4.8416762423151601E-4</v>
      </c>
      <c r="AI98" s="6">
        <v>3</v>
      </c>
      <c r="AJ98" s="6">
        <v>8</v>
      </c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0"/>
      <c r="EH98" s="30"/>
      <c r="EI98" s="30"/>
      <c r="EJ98" s="30"/>
      <c r="EK98" s="30"/>
      <c r="EL98" s="30"/>
    </row>
    <row r="99" spans="1:142" s="4" customFormat="1">
      <c r="A99" s="99">
        <v>1</v>
      </c>
      <c r="B99" s="68" t="s">
        <v>531</v>
      </c>
      <c r="C99" s="68" t="s">
        <v>534</v>
      </c>
      <c r="D99" s="68" t="s">
        <v>534</v>
      </c>
      <c r="E99" s="68">
        <v>0</v>
      </c>
      <c r="F99" s="68" t="s">
        <v>535</v>
      </c>
      <c r="G99" s="68" t="s">
        <v>534</v>
      </c>
      <c r="H99" s="68">
        <v>0</v>
      </c>
      <c r="I99" s="68">
        <v>0.22958821104143612</v>
      </c>
      <c r="J99" s="68">
        <v>159</v>
      </c>
      <c r="K99" s="68">
        <v>3952.49</v>
      </c>
      <c r="L99" s="68">
        <v>35.167563000000001</v>
      </c>
      <c r="M99" s="68">
        <v>-123.018619</v>
      </c>
      <c r="N99" s="69">
        <v>39346.89166666667</v>
      </c>
      <c r="O99" s="70">
        <v>39346.89166666667</v>
      </c>
      <c r="P99" s="4" t="s">
        <v>558</v>
      </c>
      <c r="Q99" s="4" t="s">
        <v>567</v>
      </c>
      <c r="R99" s="68" t="s">
        <v>146</v>
      </c>
      <c r="S99" s="68" t="s">
        <v>126</v>
      </c>
      <c r="T99" s="68">
        <v>1141</v>
      </c>
      <c r="U99" s="68">
        <v>1</v>
      </c>
      <c r="V99" s="100">
        <v>0.20697916666666669</v>
      </c>
      <c r="W99" s="101">
        <v>586</v>
      </c>
      <c r="X99" s="101">
        <v>603</v>
      </c>
      <c r="Y99" s="100">
        <v>0.20608796296296333</v>
      </c>
      <c r="Z99" s="100">
        <v>0.20726851851851885</v>
      </c>
      <c r="AA99" s="68" t="s">
        <v>595</v>
      </c>
      <c r="AB99" s="36">
        <v>21</v>
      </c>
      <c r="AC99" s="68">
        <v>0</v>
      </c>
      <c r="AD99" s="6">
        <v>36</v>
      </c>
      <c r="AE99" s="6">
        <v>420</v>
      </c>
      <c r="AF99" s="6">
        <v>720</v>
      </c>
      <c r="AG99" s="121">
        <v>5.4663859771770509E-4</v>
      </c>
      <c r="AH99" s="121">
        <v>3.1887251533532795E-4</v>
      </c>
      <c r="AI99" s="6">
        <v>3</v>
      </c>
      <c r="AJ99" s="6">
        <v>8</v>
      </c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0"/>
      <c r="EH99" s="30"/>
      <c r="EI99" s="30"/>
      <c r="EJ99" s="30"/>
      <c r="EK99" s="42"/>
      <c r="EL99" s="42"/>
    </row>
    <row r="100" spans="1:142" s="4" customFormat="1">
      <c r="A100" s="99">
        <v>1</v>
      </c>
      <c r="B100" s="68" t="s">
        <v>531</v>
      </c>
      <c r="C100" s="68" t="s">
        <v>534</v>
      </c>
      <c r="D100" s="68" t="s">
        <v>534</v>
      </c>
      <c r="E100" s="68">
        <v>0</v>
      </c>
      <c r="F100" s="68" t="s">
        <v>532</v>
      </c>
      <c r="G100" s="68" t="s">
        <v>531</v>
      </c>
      <c r="H100" s="68">
        <v>7</v>
      </c>
      <c r="I100" s="68">
        <v>0.52915970880450591</v>
      </c>
      <c r="J100" s="68">
        <v>163</v>
      </c>
      <c r="K100" s="68">
        <v>3952.87</v>
      </c>
      <c r="L100" s="68">
        <v>35.164561999999997</v>
      </c>
      <c r="M100" s="68">
        <v>-123.01523299999999</v>
      </c>
      <c r="N100" s="69">
        <v>39348.852627314816</v>
      </c>
      <c r="O100" s="70">
        <v>39348.852627314816</v>
      </c>
      <c r="P100" s="4" t="s">
        <v>558</v>
      </c>
      <c r="Q100" s="4" t="s">
        <v>567</v>
      </c>
      <c r="R100" s="68" t="s">
        <v>130</v>
      </c>
      <c r="S100" s="68" t="s">
        <v>131</v>
      </c>
      <c r="T100" s="68">
        <v>1143</v>
      </c>
      <c r="U100" s="68">
        <v>1</v>
      </c>
      <c r="V100" s="100">
        <v>5.6192129629629634E-2</v>
      </c>
      <c r="W100" s="101">
        <v>604</v>
      </c>
      <c r="X100" s="101">
        <v>606</v>
      </c>
      <c r="Y100" s="100">
        <v>5.6030092592592617E-2</v>
      </c>
      <c r="Z100" s="100">
        <v>5.7048611111111147E-2</v>
      </c>
      <c r="AA100" s="68" t="s">
        <v>596</v>
      </c>
      <c r="AB100" s="36">
        <v>21</v>
      </c>
      <c r="AC100" s="68">
        <v>0</v>
      </c>
      <c r="AD100" s="6">
        <v>36</v>
      </c>
      <c r="AE100" s="6">
        <v>420</v>
      </c>
      <c r="AF100" s="6">
        <v>720</v>
      </c>
      <c r="AG100" s="121">
        <v>1.2599040685821569E-3</v>
      </c>
      <c r="AH100" s="121">
        <v>7.3494404000625825E-4</v>
      </c>
      <c r="AI100" s="6">
        <v>3</v>
      </c>
      <c r="AJ100" s="6">
        <v>8</v>
      </c>
      <c r="EG100" s="6"/>
      <c r="EH100" s="6"/>
      <c r="EI100" s="6"/>
      <c r="EJ100" s="6"/>
      <c r="EK100" s="6"/>
      <c r="EL100" s="6"/>
    </row>
    <row r="101" spans="1:142" s="6" customForma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</row>
    <row r="102" spans="1:142" s="6" customForma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</row>
    <row r="103" spans="1:142" s="6" customForma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</row>
    <row r="104" spans="1:142" s="6" customForma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</row>
    <row r="105" spans="1:142" s="6" customForma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</row>
    <row r="106" spans="1:142" s="6" customForma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</row>
    <row r="107" spans="1:142" s="6" customForma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</row>
    <row r="108" spans="1:142" s="6" customForma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</row>
    <row r="109" spans="1:142" s="6" customForma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</row>
    <row r="110" spans="1:142" s="6" customForma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</row>
    <row r="111" spans="1:142" s="6" customForma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</row>
    <row r="112" spans="1:142" s="6" customForma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</row>
    <row r="113" spans="1:142" s="6" customForma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</row>
    <row r="114" spans="1:142" s="6" customForma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</row>
    <row r="115" spans="1:142" s="6" customForma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</row>
    <row r="116" spans="1:142" s="6" customForma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</row>
    <row r="117" spans="1:142" s="6" customForma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</row>
    <row r="118" spans="1:142" s="6" customForma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</row>
    <row r="119" spans="1:142" s="6" customForma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</row>
    <row r="120" spans="1:142" s="6" customForma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</row>
    <row r="121" spans="1:142" s="6" customForma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</row>
    <row r="122" spans="1:142" s="6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</row>
    <row r="123" spans="1:142" s="6" customForma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</row>
    <row r="124" spans="1:142" s="6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</row>
    <row r="125" spans="1:142" s="6" customForma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</row>
    <row r="126" spans="1:142" s="6" customForma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</row>
    <row r="127" spans="1:142" s="6" customForma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</row>
    <row r="128" spans="1:142" s="6" customForma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</row>
    <row r="129" spans="1:142" s="6" customForma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</row>
    <row r="130" spans="1:142" s="6" customForma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</row>
    <row r="131" spans="1:142" s="6" customForma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</row>
    <row r="132" spans="1:142" s="6" customForma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</row>
    <row r="133" spans="1:142" s="6" customForma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</row>
    <row r="134" spans="1:142" s="6" customForma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</row>
    <row r="135" spans="1:142" s="6" customForma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</row>
    <row r="136" spans="1:142" s="6" customForma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</row>
    <row r="137" spans="1:142" s="6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</row>
    <row r="138" spans="1:142" s="6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</row>
    <row r="139" spans="1:142" s="6" customForma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</row>
    <row r="140" spans="1:142" s="6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</row>
    <row r="141" spans="1:142" s="6" customForma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</row>
    <row r="142" spans="1:142" s="6" customForma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</row>
    <row r="143" spans="1:142" s="6" customForma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</row>
    <row r="144" spans="1:142" s="6" customForma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</row>
    <row r="145" spans="1:142" s="6" customForma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</row>
    <row r="146" spans="1:142" s="6" customForma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</row>
    <row r="147" spans="1:142" s="6" customForma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P147" s="67"/>
      <c r="Q147" s="67"/>
      <c r="R147" s="57"/>
      <c r="S147" s="57"/>
      <c r="T147" s="57"/>
      <c r="U147" s="57"/>
      <c r="V147" s="89"/>
      <c r="W147" s="91"/>
      <c r="X147" s="89"/>
      <c r="Y147" s="89"/>
      <c r="Z147" s="89"/>
      <c r="AA147" s="57"/>
      <c r="AB147" s="57"/>
      <c r="AC147" s="57"/>
    </row>
    <row r="148" spans="1:142" s="6" customForma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P148" s="67"/>
      <c r="Q148" s="67"/>
      <c r="R148" s="57"/>
      <c r="S148" s="57"/>
      <c r="T148" s="57"/>
      <c r="U148" s="57"/>
      <c r="V148" s="89"/>
      <c r="W148" s="91"/>
      <c r="X148" s="89"/>
      <c r="Y148" s="89"/>
      <c r="Z148" s="89"/>
      <c r="AA148" s="57"/>
      <c r="AB148" s="57"/>
      <c r="AC148" s="57"/>
    </row>
    <row r="149" spans="1:142" s="6" customForma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P149" s="67"/>
      <c r="Q149" s="67"/>
      <c r="R149" s="57"/>
      <c r="S149" s="57"/>
      <c r="T149" s="57"/>
      <c r="U149" s="57"/>
      <c r="V149" s="89"/>
      <c r="W149" s="91"/>
      <c r="X149" s="89"/>
      <c r="Y149" s="89"/>
      <c r="Z149" s="89"/>
      <c r="AA149" s="57"/>
      <c r="AB149" s="57"/>
      <c r="AC149" s="57"/>
    </row>
    <row r="150" spans="1:142" s="6" customForma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P150" s="67"/>
      <c r="Q150" s="67"/>
      <c r="R150" s="57"/>
      <c r="S150" s="57"/>
      <c r="T150" s="57"/>
      <c r="U150" s="57"/>
      <c r="V150" s="89"/>
      <c r="W150" s="91"/>
      <c r="X150" s="89"/>
      <c r="Y150" s="89"/>
      <c r="Z150" s="89"/>
      <c r="AA150" s="57"/>
      <c r="AB150" s="57"/>
      <c r="AC150" s="57"/>
    </row>
    <row r="151" spans="1:142" s="6" customForma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P151" s="67"/>
      <c r="Q151" s="67"/>
      <c r="R151" s="57"/>
      <c r="S151" s="57"/>
      <c r="T151" s="57"/>
      <c r="U151" s="57"/>
      <c r="V151" s="89"/>
      <c r="W151" s="91"/>
      <c r="X151" s="89"/>
      <c r="Y151" s="89"/>
      <c r="Z151" s="89"/>
      <c r="AA151" s="57"/>
      <c r="AB151" s="57"/>
      <c r="AC151" s="57"/>
    </row>
    <row r="152" spans="1:142" s="6" customForma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P152" s="67"/>
      <c r="Q152" s="67"/>
      <c r="R152" s="57"/>
      <c r="S152" s="57"/>
      <c r="T152" s="57"/>
      <c r="U152" s="57"/>
      <c r="V152" s="89"/>
      <c r="W152" s="91"/>
      <c r="X152" s="89"/>
      <c r="Y152" s="89"/>
      <c r="Z152" s="89"/>
      <c r="AA152" s="57"/>
      <c r="AB152" s="57"/>
      <c r="AC152" s="57"/>
    </row>
    <row r="153" spans="1:142" s="6" customForma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P153" s="67"/>
      <c r="Q153" s="67"/>
      <c r="R153" s="57"/>
      <c r="S153" s="57"/>
      <c r="T153" s="57"/>
      <c r="U153" s="57"/>
      <c r="V153" s="89"/>
      <c r="W153" s="91"/>
      <c r="X153" s="89"/>
      <c r="Y153" s="89"/>
      <c r="Z153" s="89"/>
      <c r="AA153" s="57"/>
      <c r="AB153" s="57"/>
      <c r="AC153" s="57"/>
    </row>
    <row r="154" spans="1:142" s="6" customForma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P154" s="67"/>
      <c r="Q154" s="67"/>
      <c r="R154" s="57"/>
      <c r="S154" s="57"/>
      <c r="T154" s="57"/>
      <c r="U154" s="57"/>
      <c r="V154" s="89"/>
      <c r="W154" s="91"/>
      <c r="X154" s="89"/>
      <c r="Y154" s="89"/>
      <c r="Z154" s="89"/>
      <c r="AA154" s="57"/>
      <c r="AB154" s="57"/>
      <c r="AC154" s="57"/>
    </row>
    <row r="155" spans="1:142" s="6" customForma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P155" s="67"/>
      <c r="Q155" s="67"/>
      <c r="R155" s="57"/>
      <c r="S155" s="57"/>
      <c r="T155" s="57"/>
      <c r="U155" s="57"/>
      <c r="V155" s="89"/>
      <c r="W155" s="91"/>
      <c r="X155" s="89"/>
      <c r="Y155" s="89"/>
      <c r="Z155" s="89"/>
      <c r="AA155" s="57"/>
      <c r="AB155" s="57"/>
      <c r="AC155" s="57"/>
    </row>
    <row r="156" spans="1:142" s="6" customForma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P156" s="67"/>
      <c r="Q156" s="67"/>
      <c r="R156" s="57"/>
      <c r="S156" s="57"/>
      <c r="T156" s="57"/>
      <c r="U156" s="57"/>
      <c r="V156" s="89"/>
      <c r="W156" s="91"/>
      <c r="X156" s="89"/>
      <c r="Y156" s="89"/>
      <c r="Z156" s="89"/>
      <c r="AA156" s="57"/>
      <c r="AB156" s="57"/>
      <c r="AC156" s="57"/>
    </row>
    <row r="157" spans="1:142" s="6" customForma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P157" s="67"/>
      <c r="Q157" s="67"/>
      <c r="R157" s="57"/>
      <c r="S157" s="57"/>
      <c r="T157" s="57"/>
      <c r="U157" s="57"/>
      <c r="V157" s="89"/>
      <c r="W157" s="91"/>
      <c r="X157" s="89"/>
      <c r="Y157" s="89"/>
      <c r="Z157" s="89"/>
      <c r="AA157" s="57"/>
      <c r="AB157" s="57"/>
      <c r="AC157" s="57"/>
    </row>
    <row r="158" spans="1:142" s="6" customForma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P158" s="67"/>
      <c r="Q158" s="67"/>
      <c r="R158" s="57"/>
      <c r="S158" s="57"/>
      <c r="T158" s="57"/>
      <c r="U158" s="57"/>
      <c r="V158" s="89"/>
      <c r="W158" s="91"/>
      <c r="X158" s="89"/>
      <c r="Y158" s="89"/>
      <c r="Z158" s="89"/>
      <c r="AA158" s="57"/>
      <c r="AB158" s="57"/>
      <c r="AC158" s="57"/>
    </row>
    <row r="159" spans="1:142" s="6" customForma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P159" s="67"/>
      <c r="Q159" s="67"/>
      <c r="R159" s="57"/>
      <c r="S159" s="57"/>
      <c r="T159" s="57"/>
      <c r="U159" s="57"/>
      <c r="V159" s="89"/>
      <c r="W159" s="91"/>
      <c r="X159" s="89"/>
      <c r="Y159" s="89"/>
      <c r="Z159" s="89"/>
      <c r="AA159" s="57"/>
      <c r="AB159" s="57"/>
      <c r="AC159" s="57"/>
    </row>
    <row r="160" spans="1:142" s="6" customForma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P160" s="67"/>
      <c r="Q160" s="67"/>
      <c r="R160" s="57"/>
      <c r="S160" s="57"/>
      <c r="T160" s="57"/>
      <c r="U160" s="57"/>
      <c r="V160" s="89"/>
      <c r="W160" s="91"/>
      <c r="X160" s="89"/>
      <c r="Y160" s="89"/>
      <c r="Z160" s="89"/>
      <c r="AA160" s="57"/>
      <c r="AB160" s="57"/>
      <c r="AC160" s="57"/>
    </row>
    <row r="161" spans="1:29" s="6" customForma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P161" s="67"/>
      <c r="Q161" s="67"/>
      <c r="R161" s="57"/>
      <c r="S161" s="57"/>
      <c r="T161" s="57"/>
      <c r="U161" s="57"/>
      <c r="V161" s="89"/>
      <c r="W161" s="91"/>
      <c r="X161" s="89"/>
      <c r="Y161" s="89"/>
      <c r="Z161" s="89"/>
      <c r="AA161" s="57"/>
      <c r="AB161" s="57"/>
      <c r="AC161" s="57"/>
    </row>
    <row r="162" spans="1:29" s="6" customForma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P162" s="67"/>
      <c r="Q162" s="67"/>
      <c r="R162" s="57"/>
      <c r="S162" s="57"/>
      <c r="T162" s="57"/>
      <c r="U162" s="57"/>
      <c r="V162" s="89"/>
      <c r="W162" s="91"/>
      <c r="X162" s="89"/>
      <c r="Y162" s="89"/>
      <c r="Z162" s="89"/>
      <c r="AA162" s="57"/>
      <c r="AB162" s="57"/>
      <c r="AC162" s="57"/>
    </row>
    <row r="163" spans="1:29" s="6" customForma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P163" s="67"/>
      <c r="Q163" s="67"/>
      <c r="R163" s="57"/>
      <c r="S163" s="57"/>
      <c r="T163" s="57"/>
      <c r="U163" s="57"/>
      <c r="V163" s="89"/>
      <c r="W163" s="91"/>
      <c r="X163" s="89"/>
      <c r="Y163" s="89"/>
      <c r="Z163" s="89"/>
      <c r="AA163" s="57"/>
      <c r="AB163" s="57"/>
      <c r="AC163" s="57"/>
    </row>
    <row r="164" spans="1:29" s="6" customForma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P164" s="67"/>
      <c r="Q164" s="67"/>
      <c r="R164" s="57"/>
      <c r="S164" s="57"/>
      <c r="T164" s="57"/>
      <c r="U164" s="57"/>
      <c r="V164" s="89"/>
      <c r="W164" s="91"/>
      <c r="X164" s="89"/>
      <c r="Y164" s="89"/>
      <c r="Z164" s="89"/>
      <c r="AA164" s="57"/>
      <c r="AB164" s="57"/>
      <c r="AC164" s="57"/>
    </row>
    <row r="165" spans="1:29" s="6" customForma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P165" s="67"/>
      <c r="Q165" s="67"/>
      <c r="R165" s="57"/>
      <c r="S165" s="57"/>
      <c r="T165" s="57"/>
      <c r="U165" s="57"/>
      <c r="V165" s="89"/>
      <c r="W165" s="91"/>
      <c r="X165" s="89"/>
      <c r="Y165" s="89"/>
      <c r="Z165" s="89"/>
      <c r="AA165" s="57"/>
      <c r="AB165" s="57"/>
      <c r="AC165" s="57"/>
    </row>
    <row r="166" spans="1:29" s="6" customForma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P166" s="67"/>
      <c r="Q166" s="67"/>
      <c r="R166" s="57"/>
      <c r="S166" s="57"/>
      <c r="T166" s="57"/>
      <c r="U166" s="57"/>
      <c r="V166" s="89"/>
      <c r="W166" s="91"/>
      <c r="X166" s="89"/>
      <c r="Y166" s="89"/>
      <c r="Z166" s="89"/>
      <c r="AA166" s="57"/>
      <c r="AB166" s="57"/>
      <c r="AC166" s="57"/>
    </row>
    <row r="167" spans="1:29" s="6" customForma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P167" s="67"/>
      <c r="Q167" s="67"/>
      <c r="R167" s="57"/>
      <c r="S167" s="57"/>
      <c r="T167" s="57"/>
      <c r="U167" s="57"/>
      <c r="V167" s="89"/>
      <c r="W167" s="91"/>
      <c r="X167" s="89"/>
      <c r="Y167" s="89"/>
      <c r="Z167" s="89"/>
      <c r="AA167" s="57"/>
      <c r="AB167" s="57"/>
      <c r="AC167" s="57"/>
    </row>
    <row r="168" spans="1:29" s="6" customForma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P168" s="67"/>
      <c r="Q168" s="67"/>
      <c r="R168" s="57"/>
      <c r="S168" s="57"/>
      <c r="T168" s="57"/>
      <c r="U168" s="57"/>
      <c r="V168" s="89"/>
      <c r="W168" s="91"/>
      <c r="X168" s="89"/>
      <c r="Y168" s="89"/>
      <c r="Z168" s="89"/>
      <c r="AA168" s="57"/>
      <c r="AB168" s="57"/>
      <c r="AC168" s="57"/>
    </row>
    <row r="169" spans="1:29" s="6" customForma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P169" s="67"/>
      <c r="Q169" s="67"/>
      <c r="R169" s="57"/>
      <c r="S169" s="57"/>
      <c r="T169" s="57"/>
      <c r="U169" s="57"/>
      <c r="V169" s="89"/>
      <c r="W169" s="91"/>
      <c r="X169" s="89"/>
      <c r="Y169" s="89"/>
      <c r="Z169" s="89"/>
      <c r="AA169" s="57"/>
      <c r="AB169" s="57"/>
      <c r="AC169" s="57"/>
    </row>
    <row r="170" spans="1:29" s="6" customForma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P170" s="67"/>
      <c r="Q170" s="67"/>
      <c r="R170" s="57"/>
      <c r="S170" s="57"/>
      <c r="T170" s="57"/>
      <c r="U170" s="57"/>
      <c r="V170" s="89"/>
      <c r="W170" s="91"/>
      <c r="X170" s="89"/>
      <c r="Y170" s="89"/>
      <c r="Z170" s="89"/>
      <c r="AA170" s="57"/>
      <c r="AB170" s="57"/>
      <c r="AC170" s="57"/>
    </row>
    <row r="171" spans="1:29" s="6" customForma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P171" s="67"/>
      <c r="Q171" s="67"/>
      <c r="R171" s="57"/>
      <c r="S171" s="57"/>
      <c r="T171" s="57"/>
      <c r="U171" s="57"/>
      <c r="V171" s="89"/>
      <c r="W171" s="91"/>
      <c r="X171" s="89"/>
      <c r="Y171" s="89"/>
      <c r="Z171" s="89"/>
      <c r="AA171" s="57"/>
      <c r="AB171" s="57"/>
      <c r="AC171" s="57"/>
    </row>
    <row r="172" spans="1:29" s="6" customForma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P172" s="67"/>
      <c r="Q172" s="67"/>
      <c r="R172" s="57"/>
      <c r="S172" s="57"/>
      <c r="T172" s="57"/>
      <c r="U172" s="57"/>
      <c r="V172" s="89"/>
      <c r="W172" s="91"/>
      <c r="X172" s="89"/>
      <c r="Y172" s="89"/>
      <c r="Z172" s="89"/>
      <c r="AA172" s="57"/>
      <c r="AB172" s="57"/>
      <c r="AC172" s="57"/>
    </row>
    <row r="173" spans="1:29" s="6" customForma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P173" s="67"/>
      <c r="Q173" s="67"/>
      <c r="R173" s="57"/>
      <c r="S173" s="57"/>
      <c r="T173" s="57"/>
      <c r="U173" s="57"/>
      <c r="V173" s="89"/>
      <c r="W173" s="91"/>
      <c r="X173" s="89"/>
      <c r="Y173" s="89"/>
      <c r="Z173" s="89"/>
      <c r="AA173" s="57"/>
      <c r="AB173" s="57"/>
      <c r="AC173" s="57"/>
    </row>
    <row r="174" spans="1:29" s="6" customForma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P174" s="67"/>
      <c r="Q174" s="67"/>
      <c r="R174" s="57"/>
      <c r="S174" s="57"/>
      <c r="T174" s="57"/>
      <c r="U174" s="57"/>
      <c r="V174" s="89"/>
      <c r="W174" s="91"/>
      <c r="X174" s="89"/>
      <c r="Y174" s="89"/>
      <c r="Z174" s="89"/>
      <c r="AA174" s="57"/>
      <c r="AB174" s="57"/>
      <c r="AC174" s="57"/>
    </row>
    <row r="175" spans="1:29" s="6" customForma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P175" s="67"/>
      <c r="Q175" s="67"/>
      <c r="R175" s="57"/>
      <c r="S175" s="57"/>
      <c r="T175" s="57"/>
      <c r="U175" s="57"/>
      <c r="V175" s="89"/>
      <c r="W175" s="91"/>
      <c r="X175" s="89"/>
      <c r="Y175" s="89"/>
      <c r="Z175" s="89"/>
      <c r="AA175" s="57"/>
      <c r="AB175" s="57"/>
      <c r="AC175" s="57"/>
    </row>
    <row r="176" spans="1:29" s="6" customForma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P176" s="67"/>
      <c r="Q176" s="67"/>
      <c r="R176" s="57"/>
      <c r="S176" s="57"/>
      <c r="T176" s="57"/>
      <c r="U176" s="57"/>
      <c r="V176" s="89"/>
      <c r="W176" s="91"/>
      <c r="X176" s="89"/>
      <c r="Y176" s="89"/>
      <c r="Z176" s="89"/>
      <c r="AA176" s="57"/>
      <c r="AB176" s="57"/>
      <c r="AC176" s="57"/>
    </row>
    <row r="177" spans="1:29" s="6" customForma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P177" s="67"/>
      <c r="Q177" s="67"/>
      <c r="R177" s="57"/>
      <c r="S177" s="57"/>
      <c r="T177" s="57"/>
      <c r="U177" s="57"/>
      <c r="V177" s="89"/>
      <c r="W177" s="91"/>
      <c r="X177" s="89"/>
      <c r="Y177" s="89"/>
      <c r="Z177" s="89"/>
      <c r="AA177" s="57"/>
      <c r="AB177" s="57"/>
      <c r="AC177" s="57"/>
    </row>
    <row r="178" spans="1:29" s="6" customForma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P178" s="67"/>
      <c r="Q178" s="67"/>
      <c r="R178" s="57"/>
      <c r="S178" s="57"/>
      <c r="T178" s="57"/>
      <c r="U178" s="57"/>
      <c r="V178" s="89"/>
      <c r="W178" s="91"/>
      <c r="X178" s="89"/>
      <c r="Y178" s="89"/>
      <c r="Z178" s="89"/>
      <c r="AA178" s="57"/>
      <c r="AB178" s="57"/>
      <c r="AC178" s="57"/>
    </row>
    <row r="179" spans="1:29" s="6" customForma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P179" s="67"/>
      <c r="Q179" s="67"/>
      <c r="R179" s="57"/>
      <c r="S179" s="57"/>
      <c r="T179" s="57"/>
      <c r="U179" s="57"/>
      <c r="V179" s="89"/>
      <c r="W179" s="91"/>
      <c r="X179" s="89"/>
      <c r="Y179" s="89"/>
      <c r="Z179" s="89"/>
      <c r="AA179" s="57"/>
      <c r="AB179" s="57"/>
      <c r="AC179" s="57"/>
    </row>
    <row r="180" spans="1:29" s="6" customForma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P180" s="67"/>
      <c r="Q180" s="67"/>
      <c r="R180" s="57"/>
      <c r="S180" s="57"/>
      <c r="T180" s="57"/>
      <c r="U180" s="57"/>
      <c r="V180" s="89"/>
      <c r="W180" s="91"/>
      <c r="X180" s="89"/>
      <c r="Y180" s="89"/>
      <c r="Z180" s="89"/>
      <c r="AA180" s="57"/>
      <c r="AB180" s="57"/>
      <c r="AC180" s="57"/>
    </row>
    <row r="181" spans="1:29" s="6" customForma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P181" s="67"/>
      <c r="Q181" s="67"/>
      <c r="R181" s="57"/>
      <c r="S181" s="57"/>
      <c r="T181" s="57"/>
      <c r="U181" s="57"/>
      <c r="V181" s="89"/>
      <c r="W181" s="91"/>
      <c r="X181" s="89"/>
      <c r="Y181" s="89"/>
      <c r="Z181" s="89"/>
      <c r="AA181" s="57"/>
      <c r="AB181" s="57"/>
      <c r="AC181" s="57"/>
    </row>
    <row r="182" spans="1:29" s="6" customForma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P182" s="67"/>
      <c r="Q182" s="67"/>
      <c r="R182" s="57"/>
      <c r="S182" s="57"/>
      <c r="T182" s="57"/>
      <c r="U182" s="57"/>
      <c r="V182" s="89"/>
      <c r="W182" s="91"/>
      <c r="X182" s="89"/>
      <c r="Y182" s="89"/>
      <c r="Z182" s="89"/>
      <c r="AA182" s="57"/>
      <c r="AB182" s="57"/>
      <c r="AC182" s="57"/>
    </row>
    <row r="183" spans="1:29" s="6" customForma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P183" s="67"/>
      <c r="Q183" s="67"/>
      <c r="R183" s="57"/>
      <c r="S183" s="57"/>
      <c r="T183" s="57"/>
      <c r="U183" s="57"/>
      <c r="V183" s="89"/>
      <c r="W183" s="91"/>
      <c r="X183" s="89"/>
      <c r="Y183" s="89"/>
      <c r="Z183" s="89"/>
      <c r="AA183" s="57"/>
      <c r="AB183" s="57"/>
      <c r="AC183" s="57"/>
    </row>
    <row r="184" spans="1:29" s="6" customForma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P184" s="67"/>
      <c r="Q184" s="67"/>
      <c r="R184" s="57"/>
      <c r="S184" s="57"/>
      <c r="T184" s="57"/>
      <c r="U184" s="57"/>
      <c r="V184" s="89"/>
      <c r="W184" s="91"/>
      <c r="X184" s="89"/>
      <c r="Y184" s="89"/>
      <c r="Z184" s="89"/>
      <c r="AA184" s="57"/>
      <c r="AB184" s="57"/>
      <c r="AC184" s="57"/>
    </row>
    <row r="185" spans="1:29" s="6" customForma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P185" s="67"/>
      <c r="Q185" s="67"/>
      <c r="R185" s="57"/>
      <c r="S185" s="57"/>
      <c r="T185" s="57"/>
      <c r="U185" s="57"/>
      <c r="V185" s="89"/>
      <c r="W185" s="91"/>
      <c r="X185" s="89"/>
      <c r="Y185" s="89"/>
      <c r="Z185" s="89"/>
      <c r="AA185" s="57"/>
      <c r="AB185" s="57"/>
      <c r="AC185" s="57"/>
    </row>
    <row r="186" spans="1:29" s="6" customForma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P186" s="67"/>
      <c r="Q186" s="67"/>
      <c r="R186" s="57"/>
      <c r="S186" s="57"/>
      <c r="T186" s="57"/>
      <c r="U186" s="57"/>
      <c r="V186" s="89"/>
      <c r="W186" s="91"/>
      <c r="X186" s="89"/>
      <c r="Y186" s="89"/>
      <c r="Z186" s="89"/>
      <c r="AA186" s="57"/>
      <c r="AB186" s="57"/>
      <c r="AC186" s="57"/>
    </row>
    <row r="187" spans="1:29" s="6" customForma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P187" s="67"/>
      <c r="Q187" s="67"/>
      <c r="R187" s="57"/>
      <c r="S187" s="57"/>
      <c r="T187" s="57"/>
      <c r="U187" s="57"/>
      <c r="V187" s="89"/>
      <c r="W187" s="91"/>
      <c r="X187" s="89"/>
      <c r="Y187" s="89"/>
      <c r="Z187" s="89"/>
      <c r="AA187" s="57"/>
      <c r="AB187" s="57"/>
      <c r="AC187" s="57"/>
    </row>
    <row r="188" spans="1:29" s="6" customForma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P188" s="67"/>
      <c r="Q188" s="67"/>
      <c r="R188" s="57"/>
      <c r="S188" s="57"/>
      <c r="T188" s="57"/>
      <c r="U188" s="57"/>
      <c r="V188" s="89"/>
      <c r="W188" s="91"/>
      <c r="X188" s="89"/>
      <c r="Y188" s="89"/>
      <c r="Z188" s="89"/>
      <c r="AA188" s="57"/>
      <c r="AB188" s="57"/>
      <c r="AC188" s="57"/>
    </row>
    <row r="189" spans="1:29" s="6" customForma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P189" s="67"/>
      <c r="Q189" s="67"/>
      <c r="R189" s="57"/>
      <c r="S189" s="57"/>
      <c r="T189" s="57"/>
      <c r="U189" s="57"/>
      <c r="V189" s="89"/>
      <c r="W189" s="91"/>
      <c r="X189" s="89"/>
      <c r="Y189" s="89"/>
      <c r="Z189" s="89"/>
      <c r="AA189" s="57"/>
      <c r="AB189" s="57"/>
      <c r="AC189" s="57"/>
    </row>
    <row r="190" spans="1:29" s="6" customForma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P190" s="67"/>
      <c r="Q190" s="67"/>
      <c r="R190" s="57"/>
      <c r="S190" s="57"/>
      <c r="T190" s="57"/>
      <c r="U190" s="57"/>
      <c r="V190" s="89"/>
      <c r="W190" s="91"/>
      <c r="X190" s="89"/>
      <c r="Y190" s="89"/>
      <c r="Z190" s="89"/>
      <c r="AA190" s="57"/>
      <c r="AB190" s="57"/>
      <c r="AC190" s="57"/>
    </row>
    <row r="191" spans="1:29" s="6" customForma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P191" s="67"/>
      <c r="Q191" s="67"/>
      <c r="R191" s="57"/>
      <c r="S191" s="57"/>
      <c r="T191" s="57"/>
      <c r="U191" s="57"/>
      <c r="V191" s="89"/>
      <c r="W191" s="91"/>
      <c r="X191" s="89"/>
      <c r="Y191" s="89"/>
      <c r="Z191" s="89"/>
      <c r="AA191" s="57"/>
      <c r="AB191" s="57"/>
      <c r="AC191" s="57"/>
    </row>
    <row r="192" spans="1:29" s="6" customForma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P192" s="67"/>
      <c r="Q192" s="67"/>
      <c r="R192" s="57"/>
      <c r="S192" s="57"/>
      <c r="T192" s="57"/>
      <c r="U192" s="57"/>
      <c r="V192" s="89"/>
      <c r="W192" s="91"/>
      <c r="X192" s="89"/>
      <c r="Y192" s="89"/>
      <c r="Z192" s="89"/>
      <c r="AA192" s="57"/>
      <c r="AB192" s="57"/>
      <c r="AC192" s="57"/>
    </row>
    <row r="193" spans="1:29" s="6" customForma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P193" s="67"/>
      <c r="Q193" s="67"/>
      <c r="R193" s="57"/>
      <c r="S193" s="57"/>
      <c r="T193" s="57"/>
      <c r="U193" s="57"/>
      <c r="V193" s="89"/>
      <c r="W193" s="91"/>
      <c r="X193" s="89"/>
      <c r="Y193" s="89"/>
      <c r="Z193" s="89"/>
      <c r="AA193" s="57"/>
      <c r="AB193" s="57"/>
      <c r="AC193" s="57"/>
    </row>
    <row r="194" spans="1:29" s="6" customForma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P194" s="67"/>
      <c r="Q194" s="67"/>
      <c r="R194" s="57"/>
      <c r="S194" s="57"/>
      <c r="T194" s="57"/>
      <c r="U194" s="57"/>
      <c r="V194" s="89"/>
      <c r="W194" s="91"/>
      <c r="X194" s="89"/>
      <c r="Y194" s="89"/>
      <c r="Z194" s="89"/>
      <c r="AA194" s="57"/>
      <c r="AB194" s="57"/>
      <c r="AC194" s="57"/>
    </row>
    <row r="195" spans="1:29" s="6" customForma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P195" s="67"/>
      <c r="Q195" s="67"/>
      <c r="R195" s="57"/>
      <c r="S195" s="57"/>
      <c r="T195" s="57"/>
      <c r="U195" s="57"/>
      <c r="V195" s="89"/>
      <c r="W195" s="91"/>
      <c r="X195" s="89"/>
      <c r="Y195" s="89"/>
      <c r="Z195" s="89"/>
      <c r="AA195" s="57"/>
      <c r="AB195" s="57"/>
      <c r="AC195" s="57"/>
    </row>
    <row r="196" spans="1:29" s="6" customForma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P196" s="67"/>
      <c r="Q196" s="67"/>
      <c r="R196" s="57"/>
      <c r="S196" s="57"/>
      <c r="T196" s="57"/>
      <c r="U196" s="57"/>
      <c r="V196" s="89"/>
      <c r="W196" s="91"/>
      <c r="X196" s="89"/>
      <c r="Y196" s="89"/>
      <c r="Z196" s="89"/>
      <c r="AA196" s="57"/>
      <c r="AB196" s="57"/>
      <c r="AC196" s="57"/>
    </row>
    <row r="197" spans="1:29" s="6" customForma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P197" s="67"/>
      <c r="Q197" s="67"/>
      <c r="R197" s="57"/>
      <c r="S197" s="57"/>
      <c r="T197" s="57"/>
      <c r="U197" s="57"/>
      <c r="V197" s="89"/>
      <c r="W197" s="91"/>
      <c r="X197" s="89"/>
      <c r="Y197" s="89"/>
      <c r="Z197" s="89"/>
      <c r="AA197" s="57"/>
      <c r="AB197" s="57"/>
      <c r="AC197" s="57"/>
    </row>
    <row r="198" spans="1:29" s="6" customForma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P198" s="67"/>
      <c r="Q198" s="67"/>
      <c r="R198" s="57"/>
      <c r="S198" s="57"/>
      <c r="T198" s="57"/>
      <c r="U198" s="57"/>
      <c r="V198" s="89"/>
      <c r="W198" s="91"/>
      <c r="X198" s="89"/>
      <c r="Y198" s="89"/>
      <c r="Z198" s="89"/>
      <c r="AA198" s="57"/>
      <c r="AB198" s="57"/>
      <c r="AC198" s="57"/>
    </row>
    <row r="199" spans="1:29" s="6" customForma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P199" s="67"/>
      <c r="Q199" s="67"/>
      <c r="R199" s="57"/>
      <c r="S199" s="57"/>
      <c r="T199" s="57"/>
      <c r="U199" s="57"/>
      <c r="V199" s="89"/>
      <c r="W199" s="91"/>
      <c r="X199" s="89"/>
      <c r="Y199" s="89"/>
      <c r="Z199" s="89"/>
      <c r="AA199" s="57"/>
      <c r="AB199" s="57"/>
      <c r="AC199" s="57"/>
    </row>
    <row r="200" spans="1:29" s="6" customForma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P200" s="67"/>
      <c r="Q200" s="67"/>
      <c r="R200" s="57"/>
      <c r="S200" s="57"/>
      <c r="T200" s="57"/>
      <c r="U200" s="57"/>
      <c r="V200" s="89"/>
      <c r="W200" s="91"/>
      <c r="X200" s="89"/>
      <c r="Y200" s="89"/>
      <c r="Z200" s="89"/>
      <c r="AA200" s="57"/>
      <c r="AB200" s="57"/>
      <c r="AC200" s="57"/>
    </row>
    <row r="201" spans="1:29" s="6" customForma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P201" s="67"/>
      <c r="Q201" s="67"/>
      <c r="R201" s="57"/>
      <c r="S201" s="57"/>
      <c r="T201" s="57"/>
      <c r="U201" s="57"/>
      <c r="V201" s="89"/>
      <c r="W201" s="91"/>
      <c r="X201" s="89"/>
      <c r="Y201" s="89"/>
      <c r="Z201" s="89"/>
      <c r="AA201" s="57"/>
      <c r="AB201" s="57"/>
      <c r="AC201" s="57"/>
    </row>
    <row r="202" spans="1:29" s="6" customForma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P202" s="67"/>
      <c r="Q202" s="67"/>
      <c r="R202" s="57"/>
      <c r="S202" s="57"/>
      <c r="T202" s="57"/>
      <c r="U202" s="57"/>
      <c r="V202" s="89"/>
      <c r="W202" s="91"/>
      <c r="X202" s="89"/>
      <c r="Y202" s="89"/>
      <c r="Z202" s="89"/>
      <c r="AA202" s="57"/>
      <c r="AB202" s="57"/>
      <c r="AC202" s="57"/>
    </row>
    <row r="203" spans="1:29" s="6" customForma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P203" s="67"/>
      <c r="Q203" s="67"/>
      <c r="R203" s="57"/>
      <c r="S203" s="57"/>
      <c r="T203" s="57"/>
      <c r="U203" s="57"/>
      <c r="V203" s="89"/>
      <c r="W203" s="91"/>
      <c r="X203" s="89"/>
      <c r="Y203" s="89"/>
      <c r="Z203" s="89"/>
      <c r="AA203" s="57"/>
      <c r="AB203" s="57"/>
      <c r="AC203" s="57"/>
    </row>
    <row r="204" spans="1:29" s="6" customForma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P204" s="67"/>
      <c r="Q204" s="67"/>
      <c r="R204" s="57"/>
      <c r="S204" s="57"/>
      <c r="T204" s="57"/>
      <c r="U204" s="57"/>
      <c r="V204" s="89"/>
      <c r="W204" s="91"/>
      <c r="X204" s="89"/>
      <c r="Y204" s="89"/>
      <c r="Z204" s="89"/>
      <c r="AA204" s="57"/>
      <c r="AB204" s="57"/>
      <c r="AC204" s="57"/>
    </row>
    <row r="205" spans="1:29" s="6" customForma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P205" s="67"/>
      <c r="Q205" s="67"/>
      <c r="R205" s="57"/>
      <c r="S205" s="57"/>
      <c r="T205" s="57"/>
      <c r="U205" s="57"/>
      <c r="V205" s="89"/>
      <c r="W205" s="91"/>
      <c r="X205" s="89"/>
      <c r="Y205" s="89"/>
      <c r="Z205" s="89"/>
      <c r="AA205" s="57"/>
      <c r="AB205" s="57"/>
      <c r="AC205" s="57"/>
    </row>
    <row r="206" spans="1:29" s="6" customForma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P206" s="67"/>
      <c r="Q206" s="67"/>
      <c r="R206" s="57"/>
      <c r="S206" s="57"/>
      <c r="T206" s="57"/>
      <c r="U206" s="57"/>
      <c r="V206" s="89"/>
      <c r="W206" s="91"/>
      <c r="X206" s="89"/>
      <c r="Y206" s="89"/>
      <c r="Z206" s="89"/>
      <c r="AA206" s="57"/>
      <c r="AB206" s="57"/>
      <c r="AC206" s="57"/>
    </row>
    <row r="207" spans="1:29" s="6" customForma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P207" s="67"/>
      <c r="Q207" s="67"/>
      <c r="R207" s="57"/>
      <c r="S207" s="57"/>
      <c r="T207" s="57"/>
      <c r="U207" s="57"/>
      <c r="V207" s="89"/>
      <c r="W207" s="91"/>
      <c r="X207" s="89"/>
      <c r="Y207" s="89"/>
      <c r="Z207" s="89"/>
      <c r="AA207" s="57"/>
      <c r="AB207" s="57"/>
      <c r="AC207" s="57"/>
    </row>
    <row r="208" spans="1:29" s="6" customForma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P208" s="67"/>
      <c r="Q208" s="67"/>
      <c r="R208" s="57"/>
      <c r="S208" s="57"/>
      <c r="T208" s="57"/>
      <c r="U208" s="57"/>
      <c r="V208" s="89"/>
      <c r="W208" s="91"/>
      <c r="X208" s="89"/>
      <c r="Y208" s="89"/>
      <c r="Z208" s="89"/>
      <c r="AA208" s="57"/>
      <c r="AB208" s="57"/>
      <c r="AC208" s="57"/>
    </row>
    <row r="209" spans="1:29" s="6" customForma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P209" s="67"/>
      <c r="Q209" s="67"/>
      <c r="R209" s="57"/>
      <c r="S209" s="57"/>
      <c r="T209" s="57"/>
      <c r="U209" s="57"/>
      <c r="V209" s="89"/>
      <c r="W209" s="91"/>
      <c r="X209" s="89"/>
      <c r="Y209" s="89"/>
      <c r="Z209" s="89"/>
      <c r="AA209" s="57"/>
      <c r="AB209" s="57"/>
      <c r="AC209" s="57"/>
    </row>
    <row r="210" spans="1:29" s="6" customForma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P210" s="67"/>
      <c r="Q210" s="67"/>
      <c r="R210" s="57"/>
      <c r="S210" s="57"/>
      <c r="T210" s="57"/>
      <c r="U210" s="57"/>
      <c r="V210" s="89"/>
      <c r="W210" s="91"/>
      <c r="X210" s="89"/>
      <c r="Y210" s="89"/>
      <c r="Z210" s="89"/>
      <c r="AA210" s="57"/>
      <c r="AB210" s="57"/>
      <c r="AC210" s="57"/>
    </row>
    <row r="211" spans="1:29" s="6" customForma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P211" s="67"/>
      <c r="Q211" s="67"/>
      <c r="R211" s="57"/>
      <c r="S211" s="57"/>
      <c r="T211" s="57"/>
      <c r="U211" s="57"/>
      <c r="V211" s="89"/>
      <c r="W211" s="91"/>
      <c r="X211" s="89"/>
      <c r="Y211" s="89"/>
      <c r="Z211" s="89"/>
      <c r="AA211" s="57"/>
      <c r="AB211" s="57"/>
      <c r="AC211" s="57"/>
    </row>
    <row r="212" spans="1:29" s="6" customForma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P212" s="67"/>
      <c r="Q212" s="67"/>
      <c r="R212" s="57"/>
      <c r="S212" s="57"/>
      <c r="T212" s="57"/>
      <c r="U212" s="57"/>
      <c r="V212" s="89"/>
      <c r="W212" s="91"/>
      <c r="X212" s="89"/>
      <c r="Y212" s="89"/>
      <c r="Z212" s="89"/>
      <c r="AA212" s="57"/>
      <c r="AB212" s="57"/>
      <c r="AC212" s="57"/>
    </row>
    <row r="213" spans="1:29" s="6" customForma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P213" s="67"/>
      <c r="Q213" s="67"/>
      <c r="R213" s="57"/>
      <c r="S213" s="57"/>
      <c r="T213" s="57"/>
      <c r="U213" s="57"/>
      <c r="V213" s="89"/>
      <c r="W213" s="91"/>
      <c r="X213" s="89"/>
      <c r="Y213" s="89"/>
      <c r="Z213" s="89"/>
      <c r="AA213" s="57"/>
      <c r="AB213" s="57"/>
      <c r="AC213" s="57"/>
    </row>
    <row r="214" spans="1:29" s="6" customForma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P214" s="67"/>
      <c r="Q214" s="67"/>
      <c r="R214" s="57"/>
      <c r="S214" s="57"/>
      <c r="T214" s="57"/>
      <c r="U214" s="57"/>
      <c r="V214" s="89"/>
      <c r="W214" s="91"/>
      <c r="X214" s="89"/>
      <c r="Y214" s="89"/>
      <c r="Z214" s="89"/>
      <c r="AA214" s="57"/>
      <c r="AB214" s="57"/>
      <c r="AC214" s="57"/>
    </row>
    <row r="215" spans="1:29" s="6" customForma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P215" s="67"/>
      <c r="Q215" s="67"/>
      <c r="R215" s="57"/>
      <c r="S215" s="57"/>
      <c r="T215" s="57"/>
      <c r="U215" s="57"/>
      <c r="V215" s="89"/>
      <c r="W215" s="91"/>
      <c r="X215" s="89"/>
      <c r="Y215" s="89"/>
      <c r="Z215" s="89"/>
      <c r="AA215" s="57"/>
      <c r="AB215" s="57"/>
      <c r="AC215" s="57"/>
    </row>
    <row r="216" spans="1:29" s="6" customForma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P216" s="67"/>
      <c r="Q216" s="67"/>
      <c r="R216" s="57"/>
      <c r="S216" s="57"/>
      <c r="T216" s="57"/>
      <c r="U216" s="57"/>
      <c r="V216" s="89"/>
      <c r="W216" s="91"/>
      <c r="X216" s="89"/>
      <c r="Y216" s="89"/>
      <c r="Z216" s="89"/>
      <c r="AA216" s="57"/>
      <c r="AB216" s="57"/>
      <c r="AC216" s="57"/>
    </row>
    <row r="217" spans="1:29" s="6" customForma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P217" s="67"/>
      <c r="Q217" s="67"/>
      <c r="R217" s="57"/>
      <c r="S217" s="57"/>
      <c r="T217" s="57"/>
      <c r="U217" s="57"/>
      <c r="V217" s="89"/>
      <c r="W217" s="91"/>
      <c r="X217" s="89"/>
      <c r="Y217" s="89"/>
      <c r="Z217" s="89"/>
      <c r="AA217" s="57"/>
      <c r="AB217" s="57"/>
      <c r="AC217" s="57"/>
    </row>
    <row r="218" spans="1:29" s="6" customForma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P218" s="67"/>
      <c r="Q218" s="67"/>
      <c r="R218" s="57"/>
      <c r="S218" s="57"/>
      <c r="T218" s="57"/>
      <c r="U218" s="57"/>
      <c r="V218" s="89"/>
      <c r="W218" s="91"/>
      <c r="X218" s="89"/>
      <c r="Y218" s="89"/>
      <c r="Z218" s="89"/>
      <c r="AA218" s="57"/>
      <c r="AB218" s="57"/>
      <c r="AC218" s="57"/>
    </row>
    <row r="219" spans="1:29" s="6" customForma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P219" s="67"/>
      <c r="Q219" s="67"/>
      <c r="R219" s="57"/>
      <c r="S219" s="57"/>
      <c r="T219" s="57"/>
      <c r="U219" s="57"/>
      <c r="V219" s="89"/>
      <c r="W219" s="91"/>
      <c r="X219" s="89"/>
      <c r="Y219" s="89"/>
      <c r="Z219" s="89"/>
      <c r="AA219" s="57"/>
      <c r="AB219" s="57"/>
      <c r="AC219" s="57"/>
    </row>
    <row r="220" spans="1:29" s="6" customForma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P220" s="67"/>
      <c r="Q220" s="67"/>
      <c r="R220" s="57"/>
      <c r="S220" s="57"/>
      <c r="T220" s="57"/>
      <c r="U220" s="57"/>
      <c r="V220" s="89"/>
      <c r="W220" s="91"/>
      <c r="X220" s="89"/>
      <c r="Y220" s="89"/>
      <c r="Z220" s="89"/>
      <c r="AA220" s="57"/>
      <c r="AB220" s="57"/>
      <c r="AC220" s="57"/>
    </row>
    <row r="221" spans="1:29" s="6" customForma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P221" s="67"/>
      <c r="Q221" s="67"/>
      <c r="R221" s="57"/>
      <c r="S221" s="57"/>
      <c r="T221" s="57"/>
      <c r="U221" s="57"/>
      <c r="V221" s="89"/>
      <c r="W221" s="91"/>
      <c r="X221" s="89"/>
      <c r="Y221" s="89"/>
      <c r="Z221" s="89"/>
      <c r="AA221" s="57"/>
      <c r="AB221" s="57"/>
      <c r="AC221" s="57"/>
    </row>
    <row r="222" spans="1:29" s="6" customForma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P222" s="67"/>
      <c r="Q222" s="67"/>
      <c r="R222" s="57"/>
      <c r="S222" s="57"/>
      <c r="T222" s="57"/>
      <c r="U222" s="57"/>
      <c r="V222" s="89"/>
      <c r="W222" s="91"/>
      <c r="X222" s="89"/>
      <c r="Y222" s="89"/>
      <c r="Z222" s="89"/>
      <c r="AA222" s="57"/>
      <c r="AB222" s="57"/>
      <c r="AC222" s="57"/>
    </row>
    <row r="223" spans="1:29" s="6" customForma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P223" s="67"/>
      <c r="Q223" s="67"/>
      <c r="R223" s="57"/>
      <c r="S223" s="57"/>
      <c r="T223" s="57"/>
      <c r="U223" s="57"/>
      <c r="V223" s="89"/>
      <c r="W223" s="91"/>
      <c r="X223" s="89"/>
      <c r="Y223" s="89"/>
      <c r="Z223" s="89"/>
      <c r="AA223" s="57"/>
      <c r="AB223" s="57"/>
      <c r="AC223" s="57"/>
    </row>
    <row r="224" spans="1:29" s="6" customForma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P224" s="67"/>
      <c r="Q224" s="67"/>
      <c r="R224" s="57"/>
      <c r="S224" s="57"/>
      <c r="T224" s="57"/>
      <c r="U224" s="57"/>
      <c r="V224" s="89"/>
      <c r="W224" s="91"/>
      <c r="X224" s="89"/>
      <c r="Y224" s="89"/>
      <c r="Z224" s="89"/>
      <c r="AA224" s="57"/>
      <c r="AB224" s="57"/>
      <c r="AC224" s="57"/>
    </row>
    <row r="225" spans="1:29" s="6" customForma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P225" s="67"/>
      <c r="Q225" s="67"/>
      <c r="R225" s="57"/>
      <c r="S225" s="57"/>
      <c r="T225" s="57"/>
      <c r="U225" s="57"/>
      <c r="V225" s="89"/>
      <c r="W225" s="91"/>
      <c r="X225" s="89"/>
      <c r="Y225" s="89"/>
      <c r="Z225" s="89"/>
      <c r="AA225" s="57"/>
      <c r="AB225" s="57"/>
      <c r="AC225" s="57"/>
    </row>
    <row r="226" spans="1:29" s="6" customForma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P226" s="67"/>
      <c r="Q226" s="67"/>
      <c r="R226" s="57"/>
      <c r="S226" s="57"/>
      <c r="T226" s="57"/>
      <c r="U226" s="57"/>
      <c r="V226" s="89"/>
      <c r="W226" s="91"/>
      <c r="X226" s="89"/>
      <c r="Y226" s="89"/>
      <c r="Z226" s="89"/>
      <c r="AA226" s="57"/>
      <c r="AB226" s="57"/>
      <c r="AC226" s="57"/>
    </row>
    <row r="227" spans="1:29" s="6" customForma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P227" s="67"/>
      <c r="Q227" s="67"/>
      <c r="R227" s="57"/>
      <c r="S227" s="57"/>
      <c r="T227" s="57"/>
      <c r="U227" s="57"/>
      <c r="V227" s="89"/>
      <c r="W227" s="91"/>
      <c r="X227" s="89"/>
      <c r="Y227" s="89"/>
      <c r="Z227" s="89"/>
      <c r="AA227" s="57"/>
      <c r="AB227" s="57"/>
      <c r="AC227" s="57"/>
    </row>
    <row r="228" spans="1:29" s="6" customForma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P228" s="67"/>
      <c r="Q228" s="67"/>
      <c r="R228" s="57"/>
      <c r="S228" s="57"/>
      <c r="T228" s="57"/>
      <c r="U228" s="57"/>
      <c r="V228" s="89"/>
      <c r="W228" s="91"/>
      <c r="X228" s="89"/>
      <c r="Y228" s="89"/>
      <c r="Z228" s="89"/>
      <c r="AA228" s="57"/>
      <c r="AB228" s="57"/>
      <c r="AC228" s="57"/>
    </row>
    <row r="229" spans="1:29" s="6" customForma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P229" s="67"/>
      <c r="Q229" s="67"/>
      <c r="R229" s="57"/>
      <c r="S229" s="57"/>
      <c r="T229" s="57"/>
      <c r="U229" s="57"/>
      <c r="V229" s="89"/>
      <c r="W229" s="91"/>
      <c r="X229" s="89"/>
      <c r="Y229" s="89"/>
      <c r="Z229" s="89"/>
      <c r="AA229" s="57"/>
      <c r="AB229" s="57"/>
      <c r="AC229" s="57"/>
    </row>
    <row r="230" spans="1:29" s="6" customForma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P230" s="67"/>
      <c r="Q230" s="67"/>
      <c r="R230" s="57"/>
      <c r="S230" s="57"/>
      <c r="T230" s="57"/>
      <c r="U230" s="57"/>
      <c r="V230" s="89"/>
      <c r="W230" s="91"/>
      <c r="X230" s="89"/>
      <c r="Y230" s="89"/>
      <c r="Z230" s="89"/>
      <c r="AA230" s="57"/>
      <c r="AB230" s="57"/>
      <c r="AC230" s="57"/>
    </row>
    <row r="231" spans="1:29" s="6" customForma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P231" s="67"/>
      <c r="Q231" s="67"/>
      <c r="R231" s="57"/>
      <c r="S231" s="57"/>
      <c r="T231" s="57"/>
      <c r="U231" s="57"/>
      <c r="V231" s="89"/>
      <c r="W231" s="91"/>
      <c r="X231" s="89"/>
      <c r="Y231" s="89"/>
      <c r="Z231" s="89"/>
      <c r="AA231" s="57"/>
      <c r="AB231" s="57"/>
      <c r="AC231" s="57"/>
    </row>
    <row r="232" spans="1:29" s="6" customForma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P232" s="67"/>
      <c r="Q232" s="67"/>
      <c r="R232" s="57"/>
      <c r="S232" s="57"/>
      <c r="T232" s="57"/>
      <c r="U232" s="57"/>
      <c r="V232" s="89"/>
      <c r="W232" s="91"/>
      <c r="X232" s="89"/>
      <c r="Y232" s="89"/>
      <c r="Z232" s="89"/>
      <c r="AA232" s="57"/>
      <c r="AB232" s="57"/>
      <c r="AC232" s="57"/>
    </row>
    <row r="233" spans="1:29" s="6" customForma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P233" s="67"/>
      <c r="Q233" s="67"/>
      <c r="R233" s="57"/>
      <c r="S233" s="57"/>
      <c r="T233" s="57"/>
      <c r="U233" s="57"/>
      <c r="V233" s="89"/>
      <c r="W233" s="91"/>
      <c r="X233" s="89"/>
      <c r="Y233" s="89"/>
      <c r="Z233" s="89"/>
      <c r="AA233" s="57"/>
      <c r="AB233" s="57"/>
      <c r="AC233" s="57"/>
    </row>
    <row r="234" spans="1:29" s="6" customForma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P234" s="67"/>
      <c r="Q234" s="67"/>
      <c r="R234" s="57"/>
      <c r="S234" s="57"/>
      <c r="T234" s="57"/>
      <c r="U234" s="57"/>
      <c r="V234" s="89"/>
      <c r="W234" s="91"/>
      <c r="X234" s="89"/>
      <c r="Y234" s="89"/>
      <c r="Z234" s="89"/>
      <c r="AA234" s="57"/>
      <c r="AB234" s="57"/>
      <c r="AC234" s="57"/>
    </row>
    <row r="235" spans="1:29" s="6" customForma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P235" s="67"/>
      <c r="Q235" s="67"/>
      <c r="R235" s="57"/>
      <c r="S235" s="57"/>
      <c r="T235" s="57"/>
      <c r="U235" s="57"/>
      <c r="V235" s="89"/>
      <c r="W235" s="91"/>
      <c r="X235" s="89"/>
      <c r="Y235" s="89"/>
      <c r="Z235" s="89"/>
      <c r="AA235" s="57"/>
      <c r="AB235" s="57"/>
      <c r="AC235" s="57"/>
    </row>
    <row r="236" spans="1:29" s="6" customForma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P236" s="67"/>
      <c r="Q236" s="67"/>
      <c r="R236" s="57"/>
      <c r="S236" s="57"/>
      <c r="T236" s="57"/>
      <c r="U236" s="57"/>
      <c r="V236" s="89"/>
      <c r="W236" s="91"/>
      <c r="X236" s="89"/>
      <c r="Y236" s="89"/>
      <c r="Z236" s="89"/>
      <c r="AA236" s="57"/>
      <c r="AB236" s="57"/>
      <c r="AC236" s="57"/>
    </row>
    <row r="237" spans="1:29" s="6" customForma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P237" s="67"/>
      <c r="Q237" s="67"/>
      <c r="R237" s="57"/>
      <c r="S237" s="57"/>
      <c r="T237" s="57"/>
      <c r="U237" s="57"/>
      <c r="V237" s="89"/>
      <c r="W237" s="91"/>
      <c r="X237" s="89"/>
      <c r="Y237" s="89"/>
      <c r="Z237" s="89"/>
      <c r="AA237" s="57"/>
      <c r="AB237" s="57"/>
      <c r="AC237" s="57"/>
    </row>
    <row r="238" spans="1:29" s="6" customForma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P238" s="67"/>
      <c r="Q238" s="67"/>
      <c r="R238" s="57"/>
      <c r="S238" s="57"/>
      <c r="T238" s="57"/>
      <c r="U238" s="57"/>
      <c r="V238" s="89"/>
      <c r="W238" s="91"/>
      <c r="X238" s="89"/>
      <c r="Y238" s="89"/>
      <c r="Z238" s="89"/>
      <c r="AA238" s="57"/>
      <c r="AB238" s="57"/>
      <c r="AC238" s="57"/>
    </row>
    <row r="239" spans="1:29" s="6" customForma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P239" s="67"/>
      <c r="Q239" s="67"/>
      <c r="R239" s="57"/>
      <c r="S239" s="57"/>
      <c r="T239" s="57"/>
      <c r="U239" s="57"/>
      <c r="V239" s="89"/>
      <c r="W239" s="91"/>
      <c r="X239" s="89"/>
      <c r="Y239" s="89"/>
      <c r="Z239" s="89"/>
      <c r="AA239" s="57"/>
      <c r="AB239" s="57"/>
      <c r="AC239" s="57"/>
    </row>
    <row r="240" spans="1:29" s="6" customForma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P240" s="67"/>
      <c r="Q240" s="67"/>
      <c r="R240" s="57"/>
      <c r="S240" s="57"/>
      <c r="T240" s="57"/>
      <c r="U240" s="57"/>
      <c r="V240" s="89"/>
      <c r="W240" s="91"/>
      <c r="X240" s="89"/>
      <c r="Y240" s="89"/>
      <c r="Z240" s="89"/>
      <c r="AA240" s="57"/>
      <c r="AB240" s="57"/>
      <c r="AC240" s="57"/>
    </row>
    <row r="241" spans="1:29" s="6" customForma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P241" s="67"/>
      <c r="Q241" s="67"/>
      <c r="R241" s="57"/>
      <c r="S241" s="57"/>
      <c r="T241" s="57"/>
      <c r="U241" s="57"/>
      <c r="V241" s="89"/>
      <c r="W241" s="91"/>
      <c r="X241" s="89"/>
      <c r="Y241" s="89"/>
      <c r="Z241" s="89"/>
      <c r="AA241" s="57"/>
      <c r="AB241" s="57"/>
      <c r="AC241" s="57"/>
    </row>
    <row r="242" spans="1:29" s="6" customForma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P242" s="67"/>
      <c r="Q242" s="67"/>
      <c r="R242" s="57"/>
      <c r="S242" s="57"/>
      <c r="T242" s="57"/>
      <c r="U242" s="57"/>
      <c r="V242" s="89"/>
      <c r="W242" s="91"/>
      <c r="X242" s="89"/>
      <c r="Y242" s="89"/>
      <c r="Z242" s="89"/>
      <c r="AA242" s="57"/>
      <c r="AB242" s="57"/>
      <c r="AC242" s="57"/>
    </row>
    <row r="243" spans="1:29" s="6" customForma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P243" s="67"/>
      <c r="Q243" s="67"/>
      <c r="R243" s="57"/>
      <c r="S243" s="57"/>
      <c r="T243" s="57"/>
      <c r="U243" s="57"/>
      <c r="V243" s="89"/>
      <c r="W243" s="91"/>
      <c r="X243" s="89"/>
      <c r="Y243" s="89"/>
      <c r="Z243" s="89"/>
      <c r="AA243" s="57"/>
      <c r="AB243" s="57"/>
      <c r="AC243" s="57"/>
    </row>
    <row r="244" spans="1:29" s="6" customForma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P244" s="67"/>
      <c r="Q244" s="67"/>
      <c r="R244" s="57"/>
      <c r="S244" s="57"/>
      <c r="T244" s="57"/>
      <c r="U244" s="57"/>
      <c r="V244" s="89"/>
      <c r="W244" s="91"/>
      <c r="X244" s="89"/>
      <c r="Y244" s="89"/>
      <c r="Z244" s="89"/>
      <c r="AA244" s="57"/>
      <c r="AB244" s="57"/>
      <c r="AC244" s="57"/>
    </row>
    <row r="245" spans="1:29" s="6" customForma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P245" s="67"/>
      <c r="Q245" s="67"/>
      <c r="R245" s="57"/>
      <c r="S245" s="57"/>
      <c r="T245" s="57"/>
      <c r="U245" s="57"/>
      <c r="V245" s="89"/>
      <c r="W245" s="91"/>
      <c r="X245" s="89"/>
      <c r="Y245" s="89"/>
      <c r="Z245" s="89"/>
      <c r="AA245" s="57"/>
      <c r="AB245" s="57"/>
      <c r="AC245" s="57"/>
    </row>
    <row r="246" spans="1:29" s="6" customForma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P246" s="67"/>
      <c r="Q246" s="67"/>
      <c r="R246" s="57"/>
      <c r="S246" s="57"/>
      <c r="T246" s="57"/>
      <c r="U246" s="57"/>
      <c r="V246" s="89"/>
      <c r="W246" s="91"/>
      <c r="X246" s="89"/>
      <c r="Y246" s="89"/>
      <c r="Z246" s="89"/>
      <c r="AA246" s="57"/>
      <c r="AB246" s="57"/>
      <c r="AC246" s="57"/>
    </row>
    <row r="247" spans="1:29" s="6" customForma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P247" s="67"/>
      <c r="Q247" s="67"/>
      <c r="R247" s="57"/>
      <c r="S247" s="57"/>
      <c r="T247" s="57"/>
      <c r="U247" s="57"/>
      <c r="V247" s="89"/>
      <c r="W247" s="91"/>
      <c r="X247" s="89"/>
      <c r="Y247" s="89"/>
      <c r="Z247" s="89"/>
      <c r="AA247" s="57"/>
      <c r="AB247" s="57"/>
      <c r="AC247" s="57"/>
    </row>
    <row r="248" spans="1:29" s="6" customForma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P248" s="67"/>
      <c r="Q248" s="67"/>
      <c r="R248" s="57"/>
      <c r="S248" s="57"/>
      <c r="T248" s="57"/>
      <c r="U248" s="57"/>
      <c r="V248" s="89"/>
      <c r="W248" s="91"/>
      <c r="X248" s="89"/>
      <c r="Y248" s="89"/>
      <c r="Z248" s="89"/>
      <c r="AA248" s="57"/>
      <c r="AB248" s="57"/>
      <c r="AC248" s="57"/>
    </row>
    <row r="249" spans="1:29" s="6" customForma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P249" s="67"/>
      <c r="Q249" s="67"/>
      <c r="R249" s="57"/>
      <c r="S249" s="57"/>
      <c r="T249" s="57"/>
      <c r="U249" s="57"/>
      <c r="V249" s="89"/>
      <c r="W249" s="91"/>
      <c r="X249" s="89"/>
      <c r="Y249" s="89"/>
      <c r="Z249" s="89"/>
      <c r="AA249" s="57"/>
      <c r="AB249" s="57"/>
      <c r="AC249" s="57"/>
    </row>
    <row r="250" spans="1:29" s="6" customForma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P250" s="67"/>
      <c r="Q250" s="67"/>
      <c r="R250" s="57"/>
      <c r="S250" s="57"/>
      <c r="T250" s="57"/>
      <c r="U250" s="57"/>
      <c r="V250" s="89"/>
      <c r="W250" s="91"/>
      <c r="X250" s="89"/>
      <c r="Y250" s="89"/>
      <c r="Z250" s="89"/>
      <c r="AA250" s="57"/>
      <c r="AB250" s="57"/>
      <c r="AC250" s="57"/>
    </row>
    <row r="251" spans="1:29" s="6" customForma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P251" s="67"/>
      <c r="Q251" s="67"/>
      <c r="R251" s="57"/>
      <c r="S251" s="57"/>
      <c r="T251" s="57"/>
      <c r="U251" s="57"/>
      <c r="V251" s="89"/>
      <c r="W251" s="91"/>
      <c r="X251" s="89"/>
      <c r="Y251" s="89"/>
      <c r="Z251" s="89"/>
      <c r="AA251" s="57"/>
      <c r="AB251" s="57"/>
      <c r="AC251" s="57"/>
    </row>
    <row r="252" spans="1:29" s="6" customForma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P252" s="67"/>
      <c r="Q252" s="67"/>
      <c r="R252" s="57"/>
      <c r="S252" s="57"/>
      <c r="T252" s="57"/>
      <c r="U252" s="57"/>
      <c r="V252" s="89"/>
      <c r="W252" s="91"/>
      <c r="X252" s="89"/>
      <c r="Y252" s="89"/>
      <c r="Z252" s="89"/>
      <c r="AA252" s="57"/>
      <c r="AB252" s="57"/>
      <c r="AC252" s="57"/>
    </row>
    <row r="253" spans="1:29" s="6" customForma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P253" s="67"/>
      <c r="Q253" s="67"/>
      <c r="R253" s="57"/>
      <c r="S253" s="57"/>
      <c r="T253" s="57"/>
      <c r="U253" s="57"/>
      <c r="V253" s="89"/>
      <c r="W253" s="91"/>
      <c r="X253" s="89"/>
      <c r="Y253" s="89"/>
      <c r="Z253" s="89"/>
      <c r="AA253" s="57"/>
      <c r="AB253" s="57"/>
      <c r="AC253" s="57"/>
    </row>
    <row r="254" spans="1:29" s="6" customForma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P254" s="67"/>
      <c r="Q254" s="67"/>
      <c r="R254" s="57"/>
      <c r="S254" s="57"/>
      <c r="T254" s="57"/>
      <c r="U254" s="57"/>
      <c r="V254" s="89"/>
      <c r="W254" s="91"/>
      <c r="X254" s="89"/>
      <c r="Y254" s="89"/>
      <c r="Z254" s="89"/>
      <c r="AA254" s="57"/>
      <c r="AB254" s="57"/>
      <c r="AC254" s="57"/>
    </row>
    <row r="255" spans="1:29" s="6" customForma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P255" s="67"/>
      <c r="Q255" s="67"/>
      <c r="R255" s="57"/>
      <c r="S255" s="57"/>
      <c r="T255" s="57"/>
      <c r="U255" s="57"/>
      <c r="V255" s="89"/>
      <c r="W255" s="91"/>
      <c r="X255" s="89"/>
      <c r="Y255" s="89"/>
      <c r="Z255" s="89"/>
      <c r="AA255" s="57"/>
      <c r="AB255" s="57"/>
      <c r="AC255" s="57"/>
    </row>
    <row r="256" spans="1:29" s="6" customForma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P256" s="67"/>
      <c r="Q256" s="67"/>
      <c r="R256" s="57"/>
      <c r="S256" s="57"/>
      <c r="T256" s="57"/>
      <c r="U256" s="57"/>
      <c r="V256" s="89"/>
      <c r="W256" s="91"/>
      <c r="X256" s="89"/>
      <c r="Y256" s="89"/>
      <c r="Z256" s="89"/>
      <c r="AA256" s="57"/>
      <c r="AB256" s="57"/>
      <c r="AC256" s="57"/>
    </row>
    <row r="257" spans="1:29" s="6" customForma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P257" s="67"/>
      <c r="Q257" s="67"/>
      <c r="R257" s="57"/>
      <c r="S257" s="57"/>
      <c r="T257" s="57"/>
      <c r="U257" s="57"/>
      <c r="V257" s="89"/>
      <c r="W257" s="91"/>
      <c r="X257" s="89"/>
      <c r="Y257" s="89"/>
      <c r="Z257" s="89"/>
      <c r="AA257" s="57"/>
      <c r="AB257" s="57"/>
      <c r="AC257" s="57"/>
    </row>
    <row r="258" spans="1:29" s="6" customForma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P258" s="67"/>
      <c r="Q258" s="67"/>
      <c r="R258" s="57"/>
      <c r="S258" s="57"/>
      <c r="T258" s="57"/>
      <c r="U258" s="57"/>
      <c r="V258" s="89"/>
      <c r="W258" s="91"/>
      <c r="X258" s="89"/>
      <c r="Y258" s="89"/>
      <c r="Z258" s="89"/>
      <c r="AA258" s="57"/>
      <c r="AB258" s="57"/>
      <c r="AC258" s="57"/>
    </row>
    <row r="259" spans="1:29">
      <c r="I259" s="58"/>
      <c r="K259" s="3"/>
      <c r="L259" s="3"/>
      <c r="M259" s="3"/>
      <c r="N259" s="3"/>
      <c r="O259" s="3"/>
      <c r="P259" s="77"/>
      <c r="Q259" s="77"/>
      <c r="R259" s="58"/>
    </row>
    <row r="260" spans="1:29">
      <c r="I260" s="58"/>
      <c r="K260" s="3"/>
      <c r="L260" s="3"/>
      <c r="M260" s="3"/>
      <c r="N260" s="3"/>
      <c r="O260" s="3"/>
      <c r="P260" s="77"/>
      <c r="Q260" s="77"/>
      <c r="R260" s="58"/>
    </row>
    <row r="261" spans="1:29">
      <c r="I261" s="58"/>
      <c r="K261" s="3"/>
      <c r="L261" s="3"/>
      <c r="M261" s="3"/>
      <c r="N261" s="3"/>
      <c r="O261" s="3"/>
      <c r="P261" s="77"/>
      <c r="Q261" s="77"/>
      <c r="R261" s="58"/>
    </row>
    <row r="262" spans="1:29">
      <c r="I262" s="58"/>
      <c r="K262" s="3"/>
      <c r="L262" s="3"/>
      <c r="M262" s="3"/>
      <c r="N262" s="3"/>
      <c r="O262" s="3"/>
      <c r="P262" s="77"/>
      <c r="Q262" s="77"/>
      <c r="R262" s="58"/>
    </row>
    <row r="263" spans="1:29">
      <c r="I263" s="58"/>
      <c r="K263" s="3"/>
      <c r="L263" s="3"/>
      <c r="M263" s="3"/>
      <c r="N263" s="3"/>
      <c r="O263" s="3"/>
      <c r="P263" s="77"/>
      <c r="Q263" s="77"/>
      <c r="R263" s="58"/>
    </row>
    <row r="264" spans="1:29">
      <c r="I264" s="58"/>
      <c r="K264" s="3"/>
      <c r="L264" s="3"/>
      <c r="M264" s="3"/>
      <c r="N264" s="3"/>
      <c r="O264" s="3"/>
      <c r="P264" s="77"/>
      <c r="Q264" s="77"/>
      <c r="R264" s="58"/>
    </row>
    <row r="265" spans="1:29">
      <c r="I265" s="58"/>
      <c r="K265" s="3"/>
      <c r="L265" s="3"/>
      <c r="M265" s="3"/>
      <c r="N265" s="3"/>
      <c r="O265" s="3"/>
      <c r="P265" s="77"/>
      <c r="Q265" s="77"/>
      <c r="R265" s="58"/>
    </row>
    <row r="266" spans="1:29">
      <c r="I266" s="58"/>
      <c r="K266" s="3"/>
      <c r="L266" s="3"/>
      <c r="M266" s="3"/>
      <c r="N266" s="3"/>
      <c r="O266" s="3"/>
      <c r="P266" s="77"/>
      <c r="Q266" s="77"/>
      <c r="R266" s="58"/>
    </row>
    <row r="267" spans="1:29">
      <c r="I267" s="58"/>
      <c r="K267" s="3"/>
      <c r="L267" s="3"/>
      <c r="M267" s="3"/>
      <c r="N267" s="3"/>
      <c r="O267" s="3"/>
      <c r="P267" s="77"/>
      <c r="Q267" s="77"/>
      <c r="R267" s="58"/>
    </row>
    <row r="268" spans="1:29">
      <c r="I268" s="58"/>
      <c r="K268" s="3"/>
      <c r="L268" s="3"/>
      <c r="M268" s="3"/>
      <c r="N268" s="3"/>
      <c r="O268" s="3"/>
      <c r="P268" s="77"/>
      <c r="Q268" s="77"/>
      <c r="R268" s="58"/>
    </row>
    <row r="269" spans="1:29">
      <c r="I269" s="58"/>
      <c r="K269" s="3"/>
      <c r="L269" s="3"/>
      <c r="M269" s="3"/>
      <c r="N269" s="3"/>
      <c r="O269" s="3"/>
      <c r="P269" s="77"/>
      <c r="Q269" s="77"/>
      <c r="R269" s="58"/>
    </row>
    <row r="270" spans="1:29">
      <c r="I270" s="58"/>
      <c r="K270" s="3"/>
      <c r="L270" s="3"/>
      <c r="M270" s="3"/>
      <c r="N270" s="3"/>
      <c r="O270" s="3"/>
      <c r="P270" s="77"/>
      <c r="Q270" s="77"/>
      <c r="R270" s="58"/>
    </row>
    <row r="271" spans="1:29">
      <c r="I271" s="58"/>
      <c r="K271" s="3"/>
      <c r="L271" s="3"/>
      <c r="M271" s="3"/>
      <c r="N271" s="3"/>
      <c r="O271" s="3"/>
      <c r="P271" s="77"/>
      <c r="Q271" s="77"/>
      <c r="R271" s="58"/>
    </row>
    <row r="272" spans="1:29">
      <c r="I272" s="58"/>
      <c r="K272" s="3"/>
      <c r="L272" s="3"/>
      <c r="M272" s="3"/>
      <c r="N272" s="3"/>
      <c r="O272" s="3"/>
      <c r="P272" s="77"/>
      <c r="Q272" s="77"/>
      <c r="R272" s="58"/>
    </row>
    <row r="273" spans="9:18">
      <c r="I273" s="58"/>
      <c r="K273" s="3"/>
      <c r="L273" s="3"/>
      <c r="M273" s="3"/>
      <c r="N273" s="3"/>
      <c r="O273" s="3"/>
      <c r="P273" s="77"/>
      <c r="Q273" s="77"/>
      <c r="R273" s="58"/>
    </row>
    <row r="274" spans="9:18">
      <c r="I274" s="58"/>
      <c r="K274" s="3"/>
      <c r="L274" s="3"/>
      <c r="M274" s="3"/>
      <c r="N274" s="3"/>
      <c r="O274" s="3"/>
      <c r="P274" s="77"/>
      <c r="Q274" s="77"/>
      <c r="R274" s="58"/>
    </row>
    <row r="275" spans="9:18">
      <c r="I275" s="58"/>
      <c r="K275" s="3"/>
      <c r="L275" s="3"/>
      <c r="M275" s="3"/>
      <c r="N275" s="3"/>
      <c r="O275" s="3"/>
      <c r="P275" s="77"/>
      <c r="Q275" s="77"/>
      <c r="R275" s="58"/>
    </row>
    <row r="276" spans="9:18">
      <c r="I276" s="58"/>
      <c r="K276" s="3"/>
      <c r="L276" s="3"/>
      <c r="M276" s="3"/>
      <c r="N276" s="3"/>
      <c r="O276" s="3"/>
      <c r="P276" s="77"/>
      <c r="Q276" s="77"/>
      <c r="R276" s="58"/>
    </row>
    <row r="277" spans="9:18">
      <c r="I277" s="58"/>
      <c r="K277" s="3"/>
      <c r="L277" s="3"/>
      <c r="M277" s="3"/>
      <c r="N277" s="3"/>
      <c r="O277" s="3"/>
      <c r="P277" s="77"/>
      <c r="Q277" s="77"/>
      <c r="R277" s="58"/>
    </row>
    <row r="278" spans="9:18">
      <c r="I278" s="58"/>
      <c r="K278" s="3"/>
      <c r="L278" s="3"/>
      <c r="M278" s="3"/>
      <c r="N278" s="3"/>
      <c r="O278" s="3"/>
      <c r="P278" s="77"/>
      <c r="Q278" s="77"/>
      <c r="R278" s="58"/>
    </row>
    <row r="279" spans="9:18">
      <c r="I279" s="58"/>
      <c r="K279" s="3"/>
      <c r="L279" s="3"/>
      <c r="M279" s="3"/>
      <c r="N279" s="3"/>
      <c r="O279" s="3"/>
      <c r="P279" s="77"/>
      <c r="Q279" s="77"/>
      <c r="R279" s="58"/>
    </row>
    <row r="280" spans="9:18">
      <c r="I280" s="58"/>
      <c r="K280" s="3"/>
      <c r="L280" s="3"/>
      <c r="M280" s="3"/>
      <c r="N280" s="3"/>
      <c r="O280" s="3"/>
      <c r="P280" s="77"/>
      <c r="Q280" s="77"/>
      <c r="R280" s="58"/>
    </row>
    <row r="281" spans="9:18">
      <c r="I281" s="58"/>
      <c r="K281" s="3"/>
      <c r="L281" s="3"/>
      <c r="M281" s="3"/>
      <c r="N281" s="3"/>
      <c r="O281" s="3"/>
      <c r="P281" s="77"/>
      <c r="Q281" s="77"/>
      <c r="R281" s="58"/>
    </row>
    <row r="282" spans="9:18">
      <c r="I282" s="58"/>
      <c r="K282" s="3"/>
      <c r="L282" s="3"/>
      <c r="M282" s="3"/>
      <c r="N282" s="3"/>
      <c r="O282" s="3"/>
      <c r="P282" s="77"/>
      <c r="Q282" s="77"/>
      <c r="R282" s="58"/>
    </row>
    <row r="283" spans="9:18">
      <c r="I283" s="58"/>
      <c r="K283" s="3"/>
      <c r="L283" s="3"/>
      <c r="M283" s="3"/>
      <c r="N283" s="3"/>
      <c r="O283" s="3"/>
      <c r="P283" s="77"/>
      <c r="Q283" s="77"/>
      <c r="R283" s="58"/>
    </row>
    <row r="284" spans="9:18">
      <c r="I284" s="58"/>
      <c r="K284" s="3"/>
      <c r="L284" s="3"/>
      <c r="M284" s="3"/>
      <c r="N284" s="3"/>
      <c r="O284" s="3"/>
      <c r="P284" s="77"/>
      <c r="Q284" s="77"/>
      <c r="R284" s="58"/>
    </row>
    <row r="285" spans="9:18">
      <c r="I285" s="58"/>
      <c r="K285" s="3"/>
      <c r="L285" s="3"/>
      <c r="M285" s="3"/>
      <c r="N285" s="3"/>
      <c r="O285" s="3"/>
      <c r="P285" s="77"/>
      <c r="Q285" s="77"/>
      <c r="R285" s="58"/>
    </row>
    <row r="286" spans="9:18">
      <c r="I286" s="58"/>
      <c r="K286" s="3"/>
      <c r="L286" s="3"/>
      <c r="M286" s="3"/>
      <c r="N286" s="3"/>
      <c r="O286" s="3"/>
      <c r="P286" s="77"/>
      <c r="Q286" s="77"/>
      <c r="R286" s="58"/>
    </row>
    <row r="287" spans="9:18">
      <c r="I287" s="58"/>
      <c r="K287" s="3"/>
      <c r="L287" s="3"/>
      <c r="M287" s="3"/>
      <c r="N287" s="3"/>
      <c r="O287" s="3"/>
      <c r="P287" s="77"/>
      <c r="Q287" s="77"/>
      <c r="R287" s="58"/>
    </row>
    <row r="288" spans="9:18">
      <c r="I288" s="58"/>
      <c r="K288" s="3"/>
      <c r="L288" s="3"/>
      <c r="M288" s="3"/>
      <c r="N288" s="3"/>
      <c r="O288" s="3"/>
      <c r="P288" s="77"/>
      <c r="Q288" s="77"/>
      <c r="R288" s="58"/>
    </row>
    <row r="289" spans="9:18">
      <c r="I289" s="58"/>
      <c r="K289" s="3"/>
      <c r="L289" s="3"/>
      <c r="M289" s="3"/>
      <c r="N289" s="3"/>
      <c r="O289" s="3"/>
      <c r="P289" s="77"/>
      <c r="Q289" s="77"/>
      <c r="R289" s="58"/>
    </row>
    <row r="290" spans="9:18">
      <c r="I290" s="58"/>
      <c r="K290" s="3"/>
      <c r="L290" s="3"/>
      <c r="M290" s="3"/>
      <c r="N290" s="3"/>
      <c r="O290" s="3"/>
      <c r="P290" s="77"/>
      <c r="Q290" s="77"/>
      <c r="R290" s="58"/>
    </row>
    <row r="291" spans="9:18">
      <c r="I291" s="58"/>
      <c r="K291" s="3"/>
      <c r="L291" s="3"/>
      <c r="M291" s="3"/>
      <c r="N291" s="3"/>
      <c r="O291" s="3"/>
      <c r="P291" s="77"/>
      <c r="Q291" s="77"/>
      <c r="R291" s="58"/>
    </row>
    <row r="292" spans="9:18">
      <c r="I292" s="58"/>
      <c r="K292" s="3"/>
      <c r="L292" s="3"/>
      <c r="M292" s="3"/>
      <c r="N292" s="3"/>
      <c r="O292" s="3"/>
      <c r="P292" s="77"/>
      <c r="Q292" s="77"/>
      <c r="R292" s="58"/>
    </row>
    <row r="293" spans="9:18">
      <c r="I293" s="58"/>
      <c r="K293" s="3"/>
      <c r="L293" s="3"/>
      <c r="M293" s="3"/>
      <c r="N293" s="3"/>
      <c r="O293" s="3"/>
      <c r="P293" s="77"/>
      <c r="Q293" s="77"/>
      <c r="R293" s="58"/>
    </row>
    <row r="294" spans="9:18">
      <c r="I294" s="58"/>
      <c r="K294" s="3"/>
      <c r="L294" s="3"/>
      <c r="M294" s="3"/>
      <c r="N294" s="3"/>
      <c r="O294" s="3"/>
      <c r="P294" s="77"/>
      <c r="Q294" s="77"/>
      <c r="R294" s="58"/>
    </row>
    <row r="295" spans="9:18">
      <c r="I295" s="58"/>
      <c r="K295" s="3"/>
      <c r="L295" s="3"/>
      <c r="M295" s="3"/>
      <c r="N295" s="3"/>
      <c r="O295" s="3"/>
      <c r="P295" s="77"/>
      <c r="Q295" s="77"/>
      <c r="R295" s="58"/>
    </row>
    <row r="296" spans="9:18">
      <c r="I296" s="58"/>
      <c r="K296" s="3"/>
      <c r="L296" s="3"/>
      <c r="M296" s="3"/>
      <c r="N296" s="3"/>
      <c r="O296" s="3"/>
      <c r="P296" s="77"/>
      <c r="Q296" s="77"/>
      <c r="R296" s="58"/>
    </row>
    <row r="297" spans="9:18">
      <c r="I297" s="58"/>
      <c r="K297" s="3"/>
      <c r="L297" s="3"/>
      <c r="M297" s="3"/>
      <c r="N297" s="3"/>
      <c r="O297" s="3"/>
      <c r="P297" s="77"/>
      <c r="Q297" s="77"/>
      <c r="R297" s="58"/>
    </row>
    <row r="298" spans="9:18">
      <c r="I298" s="58"/>
      <c r="K298" s="3"/>
      <c r="L298" s="3"/>
      <c r="M298" s="3"/>
      <c r="N298" s="3"/>
      <c r="O298" s="3"/>
      <c r="P298" s="77"/>
      <c r="Q298" s="77"/>
      <c r="R298" s="58"/>
    </row>
    <row r="299" spans="9:18">
      <c r="I299" s="58"/>
      <c r="K299" s="3"/>
      <c r="L299" s="3"/>
      <c r="M299" s="3"/>
      <c r="N299" s="3"/>
      <c r="O299" s="3"/>
      <c r="P299" s="77"/>
      <c r="Q299" s="77"/>
      <c r="R299" s="58"/>
    </row>
    <row r="300" spans="9:18">
      <c r="I300" s="58"/>
      <c r="K300" s="3"/>
      <c r="L300" s="3"/>
      <c r="M300" s="3"/>
      <c r="N300" s="3"/>
      <c r="O300" s="3"/>
      <c r="P300" s="77"/>
      <c r="Q300" s="77"/>
      <c r="R300" s="58"/>
    </row>
    <row r="301" spans="9:18">
      <c r="I301" s="58"/>
      <c r="K301" s="3"/>
      <c r="L301" s="3"/>
      <c r="M301" s="3"/>
      <c r="N301" s="3"/>
      <c r="O301" s="3"/>
      <c r="P301" s="77"/>
      <c r="Q301" s="77"/>
      <c r="R301" s="58"/>
    </row>
    <row r="302" spans="9:18">
      <c r="I302" s="58"/>
      <c r="K302" s="3"/>
      <c r="L302" s="3"/>
      <c r="M302" s="3"/>
      <c r="N302" s="3"/>
      <c r="O302" s="3"/>
      <c r="P302" s="77"/>
      <c r="Q302" s="77"/>
      <c r="R302" s="58"/>
    </row>
    <row r="303" spans="9:18">
      <c r="I303" s="58"/>
      <c r="K303" s="3"/>
      <c r="L303" s="3"/>
      <c r="M303" s="3"/>
      <c r="N303" s="3"/>
      <c r="O303" s="3"/>
      <c r="P303" s="77"/>
      <c r="Q303" s="77"/>
      <c r="R303" s="58"/>
    </row>
    <row r="304" spans="9:18">
      <c r="I304" s="58"/>
      <c r="K304" s="3"/>
      <c r="L304" s="3"/>
      <c r="M304" s="3"/>
      <c r="N304" s="3"/>
      <c r="O304" s="3"/>
      <c r="P304" s="77"/>
      <c r="Q304" s="77"/>
      <c r="R304" s="58"/>
    </row>
    <row r="305" spans="9:18">
      <c r="I305" s="58"/>
      <c r="K305" s="3"/>
      <c r="L305" s="3"/>
      <c r="M305" s="3"/>
      <c r="N305" s="3"/>
      <c r="O305" s="3"/>
      <c r="P305" s="77"/>
      <c r="Q305" s="77"/>
      <c r="R305" s="58"/>
    </row>
    <row r="306" spans="9:18">
      <c r="I306" s="58"/>
      <c r="K306" s="3"/>
      <c r="L306" s="3"/>
      <c r="M306" s="3"/>
      <c r="N306" s="3"/>
      <c r="O306" s="3"/>
      <c r="P306" s="77"/>
      <c r="Q306" s="77"/>
      <c r="R306" s="58"/>
    </row>
    <row r="307" spans="9:18">
      <c r="I307" s="58"/>
      <c r="K307" s="3"/>
      <c r="L307" s="3"/>
      <c r="M307" s="3"/>
      <c r="N307" s="3"/>
      <c r="O307" s="3"/>
      <c r="P307" s="77"/>
      <c r="Q307" s="77"/>
      <c r="R307" s="58"/>
    </row>
    <row r="308" spans="9:18">
      <c r="I308" s="58"/>
      <c r="K308" s="3"/>
      <c r="L308" s="3"/>
      <c r="M308" s="3"/>
      <c r="N308" s="3"/>
      <c r="O308" s="3"/>
      <c r="P308" s="77"/>
      <c r="Q308" s="77"/>
      <c r="R308" s="58"/>
    </row>
    <row r="309" spans="9:18">
      <c r="I309" s="58"/>
      <c r="K309" s="3"/>
      <c r="L309" s="3"/>
      <c r="M309" s="3"/>
      <c r="N309" s="3"/>
      <c r="O309" s="3"/>
      <c r="P309" s="77"/>
      <c r="Q309" s="77"/>
      <c r="R309" s="58"/>
    </row>
    <row r="310" spans="9:18">
      <c r="I310" s="58"/>
      <c r="K310" s="3"/>
      <c r="L310" s="3"/>
      <c r="M310" s="3"/>
      <c r="N310" s="3"/>
      <c r="O310" s="3"/>
      <c r="P310" s="77"/>
      <c r="Q310" s="77"/>
      <c r="R310" s="58"/>
    </row>
    <row r="311" spans="9:18">
      <c r="I311" s="58"/>
      <c r="K311" s="3"/>
      <c r="L311" s="3"/>
      <c r="M311" s="3"/>
      <c r="N311" s="3"/>
      <c r="O311" s="3"/>
      <c r="P311" s="77"/>
      <c r="Q311" s="77"/>
      <c r="R311" s="58"/>
    </row>
    <row r="312" spans="9:18">
      <c r="I312" s="58"/>
      <c r="K312" s="3"/>
      <c r="L312" s="3"/>
      <c r="M312" s="3"/>
      <c r="N312" s="3"/>
      <c r="O312" s="3"/>
      <c r="P312" s="77"/>
      <c r="Q312" s="77"/>
      <c r="R312" s="58"/>
    </row>
    <row r="313" spans="9:18">
      <c r="I313" s="58"/>
      <c r="K313" s="3"/>
      <c r="L313" s="3"/>
      <c r="M313" s="3"/>
      <c r="N313" s="3"/>
      <c r="O313" s="3"/>
      <c r="P313" s="77"/>
      <c r="Q313" s="77"/>
      <c r="R313" s="58"/>
    </row>
  </sheetData>
  <sortState ref="A2:FA740">
    <sortCondition ref="T2:T740"/>
    <sortCondition ref="R2:R740"/>
  </sortState>
  <conditionalFormatting sqref="N1:O67 N101:Q1048576">
    <cfRule type="containsText" dxfId="1" priority="11" operator="containsText" text="Dec-06">
      <formula>NOT(ISERROR(SEARCH("Dec-06",N1)))</formula>
    </cfRule>
    <cfRule type="containsText" dxfId="0" priority="12" operator="containsText" text="Dec-06">
      <formula>NOT(ISERROR(SEARCH("Dec-06",N1)))</formula>
    </cfRule>
  </conditionalFormatting>
  <pageMargins left="0.7" right="0.7" top="0.75" bottom="0.75" header="0.3" footer="0.3"/>
  <pageSetup paperSize="9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K89"/>
  <sheetViews>
    <sheetView tabSelected="1" zoomScale="115" zoomScaleNormal="115" workbookViewId="0">
      <selection activeCell="N1" sqref="N1:AA1048576"/>
    </sheetView>
  </sheetViews>
  <sheetFormatPr defaultRowHeight="15.75"/>
  <cols>
    <col min="1" max="1" width="9" style="21"/>
    <col min="2" max="11" width="12" style="24" customWidth="1"/>
    <col min="12" max="16384" width="9" style="17"/>
  </cols>
  <sheetData>
    <row r="1" spans="1:11" ht="31.5">
      <c r="A1" s="18" t="s">
        <v>544</v>
      </c>
      <c r="B1" s="22" t="s">
        <v>547</v>
      </c>
      <c r="C1" s="22" t="s">
        <v>544</v>
      </c>
      <c r="D1" s="22" t="s">
        <v>572</v>
      </c>
      <c r="E1" s="112" t="s">
        <v>710</v>
      </c>
      <c r="F1" s="112" t="s">
        <v>709</v>
      </c>
      <c r="G1" s="112" t="s">
        <v>723</v>
      </c>
      <c r="H1" s="112" t="s">
        <v>711</v>
      </c>
      <c r="I1" s="112" t="s">
        <v>712</v>
      </c>
      <c r="J1" s="112"/>
      <c r="K1" s="112"/>
    </row>
    <row r="2" spans="1:11">
      <c r="A2" s="19">
        <v>2006</v>
      </c>
      <c r="B2" s="16" t="s">
        <v>548</v>
      </c>
      <c r="C2" s="23">
        <v>39052</v>
      </c>
      <c r="D2" s="23" t="s">
        <v>555</v>
      </c>
      <c r="E2">
        <v>0.29445336937872602</v>
      </c>
      <c r="F2">
        <v>0.27608423975710278</v>
      </c>
      <c r="G2" s="122">
        <v>9.7600000000000006E-2</v>
      </c>
      <c r="H2">
        <v>1.4057742074693005E-2</v>
      </c>
      <c r="I2">
        <v>0.75956085534993389</v>
      </c>
      <c r="J2" s="23"/>
      <c r="K2" s="23"/>
    </row>
    <row r="3" spans="1:11">
      <c r="C3" s="23">
        <v>39083</v>
      </c>
    </row>
    <row r="4" spans="1:11">
      <c r="A4" s="19">
        <v>2007</v>
      </c>
      <c r="B4" s="16" t="s">
        <v>549</v>
      </c>
      <c r="C4" s="23">
        <v>39114</v>
      </c>
      <c r="D4" s="23" t="s">
        <v>556</v>
      </c>
      <c r="E4">
        <v>0.19971654240565265</v>
      </c>
      <c r="F4">
        <v>0.19312109314651787</v>
      </c>
      <c r="G4" s="122">
        <v>7.8799999999999995E-2</v>
      </c>
      <c r="H4">
        <v>3.8760626366761107E-2</v>
      </c>
      <c r="I4">
        <v>0.45934833785088497</v>
      </c>
      <c r="J4" s="23"/>
      <c r="K4" s="23"/>
    </row>
    <row r="5" spans="1:11">
      <c r="C5" s="23">
        <v>39142</v>
      </c>
    </row>
    <row r="6" spans="1:11">
      <c r="C6" s="23">
        <v>39173</v>
      </c>
    </row>
    <row r="7" spans="1:11">
      <c r="C7" s="23">
        <v>39203</v>
      </c>
    </row>
    <row r="8" spans="1:11">
      <c r="A8" s="19">
        <v>2007</v>
      </c>
      <c r="B8" s="16" t="s">
        <v>550</v>
      </c>
      <c r="C8" s="23">
        <v>39234</v>
      </c>
      <c r="D8" s="23" t="s">
        <v>557</v>
      </c>
      <c r="E8">
        <v>0.26688409884185682</v>
      </c>
      <c r="F8">
        <v>5.2920383295429634E-2</v>
      </c>
      <c r="G8" s="122">
        <v>3.7400000000000003E-2</v>
      </c>
      <c r="H8">
        <v>0.22946373695066746</v>
      </c>
      <c r="I8">
        <v>0.30430446073304623</v>
      </c>
      <c r="J8" s="23"/>
      <c r="K8" s="23"/>
    </row>
    <row r="9" spans="1:11">
      <c r="C9" s="23">
        <v>39264</v>
      </c>
    </row>
    <row r="10" spans="1:11">
      <c r="C10" s="23">
        <v>39295</v>
      </c>
    </row>
    <row r="11" spans="1:11">
      <c r="A11" s="19">
        <v>2007</v>
      </c>
      <c r="B11" s="16" t="s">
        <v>551</v>
      </c>
      <c r="C11" s="23">
        <v>39326</v>
      </c>
      <c r="D11" s="23" t="s">
        <v>558</v>
      </c>
      <c r="E11">
        <v>0.36911620309754456</v>
      </c>
      <c r="F11">
        <v>0.15083578916580426</v>
      </c>
      <c r="G11" s="122">
        <v>8.7099999999999997E-2</v>
      </c>
      <c r="H11">
        <v>0.22958821104143612</v>
      </c>
      <c r="I11">
        <v>0.52915970880450591</v>
      </c>
      <c r="J11" s="23"/>
      <c r="K11" s="23"/>
    </row>
    <row r="12" spans="1:11">
      <c r="A12" s="17"/>
      <c r="B12" s="17"/>
      <c r="C12" s="23">
        <v>39356</v>
      </c>
      <c r="D12" s="17"/>
      <c r="J12" s="17"/>
      <c r="K12" s="17"/>
    </row>
    <row r="13" spans="1:11">
      <c r="A13" s="17"/>
      <c r="B13" s="17"/>
      <c r="C13" s="23">
        <v>39387</v>
      </c>
      <c r="D13" s="17"/>
      <c r="J13" s="17"/>
      <c r="K13" s="17"/>
    </row>
    <row r="14" spans="1:11">
      <c r="A14" s="17"/>
      <c r="B14" s="17"/>
      <c r="C14" s="23">
        <v>39417</v>
      </c>
      <c r="D14" s="17"/>
      <c r="J14" s="17"/>
      <c r="K14" s="17"/>
    </row>
    <row r="15" spans="1:11">
      <c r="A15" s="17"/>
      <c r="B15" s="17"/>
      <c r="C15" s="23">
        <v>39448</v>
      </c>
      <c r="D15" s="17"/>
      <c r="J15" s="17"/>
      <c r="K15" s="17"/>
    </row>
    <row r="16" spans="1:11">
      <c r="A16" s="17"/>
      <c r="B16" s="17"/>
      <c r="C16" s="23">
        <v>39479</v>
      </c>
      <c r="D16" s="17"/>
      <c r="J16" s="17"/>
      <c r="K16" s="17"/>
    </row>
    <row r="17" spans="1:11">
      <c r="A17" s="17"/>
      <c r="B17" s="17"/>
      <c r="C17" s="23">
        <v>39508</v>
      </c>
      <c r="D17" s="17"/>
      <c r="J17" s="17"/>
      <c r="K17" s="17"/>
    </row>
    <row r="18" spans="1:11">
      <c r="A18" s="17"/>
      <c r="B18" s="17"/>
      <c r="C18" s="23">
        <v>39539</v>
      </c>
      <c r="D18" s="17"/>
      <c r="E18" s="17"/>
      <c r="F18" s="17"/>
      <c r="G18" s="17"/>
      <c r="H18" s="17"/>
      <c r="I18" s="17"/>
      <c r="J18" s="17"/>
      <c r="K18" s="17"/>
    </row>
    <row r="19" spans="1:11">
      <c r="A19" s="17"/>
      <c r="B19" s="17"/>
      <c r="C19" s="23">
        <v>39569</v>
      </c>
      <c r="D19" s="17"/>
      <c r="E19" s="17"/>
      <c r="F19" s="17"/>
      <c r="G19" s="17"/>
      <c r="H19" s="17"/>
      <c r="I19" s="17"/>
      <c r="J19" s="17"/>
      <c r="K19" s="17"/>
    </row>
    <row r="20" spans="1:11">
      <c r="A20" s="17"/>
      <c r="B20" s="17"/>
      <c r="C20" s="23">
        <v>39600</v>
      </c>
      <c r="D20" s="17"/>
      <c r="E20" s="17"/>
      <c r="F20" s="17"/>
      <c r="G20" s="17"/>
      <c r="H20" s="17"/>
      <c r="I20" s="17"/>
      <c r="J20" s="17"/>
      <c r="K20" s="17"/>
    </row>
    <row r="21" spans="1:11">
      <c r="A21" s="17"/>
      <c r="B21" s="17"/>
      <c r="C21" s="23">
        <v>39630</v>
      </c>
      <c r="D21" s="17"/>
      <c r="E21" s="17"/>
      <c r="F21" s="17"/>
      <c r="G21" s="17"/>
      <c r="H21" s="17"/>
      <c r="I21" s="17"/>
      <c r="J21" s="17"/>
      <c r="K21" s="17"/>
    </row>
    <row r="22" spans="1:11">
      <c r="A22" s="17"/>
      <c r="B22" s="17"/>
      <c r="C22" s="23">
        <v>39661</v>
      </c>
      <c r="D22" s="17"/>
      <c r="E22" s="17"/>
      <c r="F22" s="17"/>
      <c r="G22" s="17"/>
      <c r="H22" s="17"/>
      <c r="I22" s="17"/>
      <c r="J22" s="17"/>
      <c r="K22" s="17"/>
    </row>
    <row r="23" spans="1:11">
      <c r="A23" s="17"/>
      <c r="B23" s="17"/>
      <c r="C23" s="23">
        <v>39692</v>
      </c>
      <c r="D23" s="17"/>
      <c r="E23" s="17"/>
      <c r="F23" s="17"/>
      <c r="G23" s="17"/>
      <c r="H23" s="17"/>
      <c r="I23" s="17"/>
      <c r="J23" s="17"/>
      <c r="K23" s="17"/>
    </row>
    <row r="24" spans="1:11">
      <c r="A24" s="17"/>
      <c r="B24" s="17"/>
      <c r="C24" s="23">
        <v>39722</v>
      </c>
      <c r="D24" s="17"/>
      <c r="E24" s="17"/>
      <c r="F24" s="17"/>
      <c r="G24" s="17"/>
      <c r="H24" s="17"/>
      <c r="I24" s="17"/>
      <c r="J24" s="17"/>
      <c r="K24" s="17"/>
    </row>
    <row r="25" spans="1:11">
      <c r="C25" s="23">
        <v>39753</v>
      </c>
    </row>
    <row r="26" spans="1:11">
      <c r="C26" s="23">
        <v>39783</v>
      </c>
    </row>
    <row r="27" spans="1:11">
      <c r="C27" s="23">
        <v>39814</v>
      </c>
    </row>
    <row r="28" spans="1:11">
      <c r="A28" s="19">
        <v>2009</v>
      </c>
      <c r="B28" s="16" t="s">
        <v>549</v>
      </c>
      <c r="C28" s="23">
        <v>39845</v>
      </c>
      <c r="D28" s="23" t="s">
        <v>559</v>
      </c>
      <c r="E28">
        <v>0.21941425008812304</v>
      </c>
      <c r="F28">
        <v>9.1120878843520714E-2</v>
      </c>
      <c r="G28" s="122">
        <v>2.53E-2</v>
      </c>
      <c r="H28">
        <v>6.2284230003537874E-2</v>
      </c>
      <c r="I28">
        <v>0.37824158127818108</v>
      </c>
      <c r="J28" s="23"/>
      <c r="K28" s="23"/>
    </row>
    <row r="29" spans="1:11">
      <c r="C29" s="23">
        <v>39873</v>
      </c>
    </row>
    <row r="30" spans="1:11">
      <c r="C30" s="23">
        <v>39904</v>
      </c>
    </row>
    <row r="31" spans="1:11">
      <c r="C31" s="23">
        <v>39934</v>
      </c>
    </row>
    <row r="32" spans="1:11">
      <c r="C32" s="23">
        <v>39965</v>
      </c>
    </row>
    <row r="33" spans="3:3">
      <c r="C33" s="23">
        <v>39995</v>
      </c>
    </row>
    <row r="34" spans="3:3">
      <c r="C34" s="23">
        <v>40026</v>
      </c>
    </row>
    <row r="35" spans="3:3">
      <c r="C35" s="23">
        <v>40057</v>
      </c>
    </row>
    <row r="36" spans="3:3">
      <c r="C36" s="23">
        <v>40087</v>
      </c>
    </row>
    <row r="37" spans="3:3">
      <c r="C37" s="23">
        <v>40118</v>
      </c>
    </row>
    <row r="38" spans="3:3">
      <c r="C38" s="23">
        <v>40148</v>
      </c>
    </row>
    <row r="39" spans="3:3">
      <c r="C39" s="23">
        <v>40179</v>
      </c>
    </row>
    <row r="40" spans="3:3">
      <c r="C40" s="23">
        <v>40210</v>
      </c>
    </row>
    <row r="41" spans="3:3">
      <c r="C41" s="23">
        <v>40238</v>
      </c>
    </row>
    <row r="42" spans="3:3">
      <c r="C42" s="23">
        <v>40269</v>
      </c>
    </row>
    <row r="43" spans="3:3">
      <c r="C43" s="23">
        <v>40299</v>
      </c>
    </row>
    <row r="44" spans="3:3">
      <c r="C44" s="23">
        <v>40330</v>
      </c>
    </row>
    <row r="45" spans="3:3">
      <c r="C45" s="23">
        <v>40360</v>
      </c>
    </row>
    <row r="46" spans="3:3">
      <c r="C46" s="23">
        <v>40391</v>
      </c>
    </row>
    <row r="47" spans="3:3">
      <c r="C47" s="23">
        <v>40422</v>
      </c>
    </row>
    <row r="48" spans="3:3">
      <c r="C48" s="23">
        <v>40452</v>
      </c>
    </row>
    <row r="49" spans="1:11">
      <c r="C49" s="23">
        <v>40483</v>
      </c>
    </row>
    <row r="50" spans="1:11">
      <c r="C50" s="23">
        <v>40513</v>
      </c>
    </row>
    <row r="51" spans="1:11">
      <c r="C51" s="23">
        <v>40544</v>
      </c>
    </row>
    <row r="52" spans="1:11">
      <c r="C52" s="23">
        <v>40575</v>
      </c>
    </row>
    <row r="53" spans="1:11">
      <c r="C53" s="23">
        <v>40603</v>
      </c>
    </row>
    <row r="54" spans="1:11">
      <c r="C54" s="23">
        <v>40634</v>
      </c>
    </row>
    <row r="55" spans="1:11">
      <c r="A55" s="19">
        <v>2011</v>
      </c>
      <c r="B55" s="16" t="s">
        <v>552</v>
      </c>
      <c r="C55" s="23">
        <v>40664</v>
      </c>
      <c r="D55" s="23" t="s">
        <v>560</v>
      </c>
      <c r="E55">
        <v>0.19130138068103641</v>
      </c>
      <c r="F55">
        <v>0.12971763634395211</v>
      </c>
      <c r="G55" s="122">
        <v>2.9000000000000001E-2</v>
      </c>
      <c r="H55">
        <v>4.359240394017503E-2</v>
      </c>
      <c r="I55">
        <v>0.43783915289051389</v>
      </c>
      <c r="J55" s="23"/>
      <c r="K55" s="23"/>
    </row>
    <row r="56" spans="1:11">
      <c r="C56" s="23">
        <v>40695</v>
      </c>
    </row>
    <row r="57" spans="1:11">
      <c r="C57" s="23">
        <v>40725</v>
      </c>
    </row>
    <row r="58" spans="1:11">
      <c r="C58" s="23">
        <v>40756</v>
      </c>
    </row>
    <row r="59" spans="1:11">
      <c r="C59" s="23">
        <v>40787</v>
      </c>
    </row>
    <row r="60" spans="1:11">
      <c r="C60" s="23">
        <v>40817</v>
      </c>
    </row>
    <row r="61" spans="1:11">
      <c r="A61" s="19">
        <v>2011</v>
      </c>
      <c r="B61" s="16" t="s">
        <v>553</v>
      </c>
      <c r="C61" s="23">
        <v>40848</v>
      </c>
      <c r="D61" s="23" t="s">
        <v>561</v>
      </c>
      <c r="E61">
        <v>0.27070680218894005</v>
      </c>
      <c r="F61">
        <v>0.19821296407607047</v>
      </c>
      <c r="G61" s="122">
        <v>4.4299999999999999E-2</v>
      </c>
      <c r="H61">
        <v>9.4626669938134948E-3</v>
      </c>
      <c r="I61">
        <v>0.73390929850419928</v>
      </c>
      <c r="J61" s="23"/>
      <c r="K61" s="23"/>
    </row>
    <row r="62" spans="1:11">
      <c r="C62" s="23">
        <v>40878</v>
      </c>
      <c r="G62" s="122"/>
    </row>
    <row r="63" spans="1:11">
      <c r="C63" s="23">
        <v>40909</v>
      </c>
    </row>
    <row r="64" spans="1:11">
      <c r="C64" s="23">
        <v>40940</v>
      </c>
    </row>
    <row r="65" spans="1:11">
      <c r="C65" s="23">
        <v>40969</v>
      </c>
    </row>
    <row r="66" spans="1:11">
      <c r="C66" s="23">
        <v>41000</v>
      </c>
    </row>
    <row r="67" spans="1:11">
      <c r="C67" s="23">
        <v>41030</v>
      </c>
    </row>
    <row r="68" spans="1:11">
      <c r="A68" s="19">
        <v>2012</v>
      </c>
      <c r="B68" s="82" t="s">
        <v>552</v>
      </c>
      <c r="C68" s="23">
        <v>41061</v>
      </c>
      <c r="D68" s="25" t="s">
        <v>562</v>
      </c>
      <c r="E68">
        <v>0.47662054419257782</v>
      </c>
      <c r="F68">
        <v>0</v>
      </c>
      <c r="G68">
        <v>0</v>
      </c>
      <c r="H68">
        <v>0.47662054419257782</v>
      </c>
      <c r="I68">
        <v>0.47662054419257782</v>
      </c>
      <c r="J68" s="25"/>
      <c r="K68" s="25"/>
    </row>
    <row r="69" spans="1:11">
      <c r="C69" s="23">
        <v>41091</v>
      </c>
    </row>
    <row r="70" spans="1:11">
      <c r="C70" s="23">
        <v>41122</v>
      </c>
    </row>
    <row r="71" spans="1:11">
      <c r="C71" s="23">
        <v>41153</v>
      </c>
    </row>
    <row r="72" spans="1:11">
      <c r="C72" s="23">
        <v>41183</v>
      </c>
    </row>
    <row r="73" spans="1:11">
      <c r="A73" s="19">
        <v>2012</v>
      </c>
      <c r="B73" s="16" t="s">
        <v>553</v>
      </c>
      <c r="C73" s="23">
        <v>41214</v>
      </c>
      <c r="D73" s="23" t="s">
        <v>563</v>
      </c>
      <c r="E73">
        <v>0.20311861565467634</v>
      </c>
      <c r="F73">
        <v>0.25195614526498505</v>
      </c>
      <c r="G73" s="122">
        <v>6.1100000000000002E-2</v>
      </c>
      <c r="H73">
        <v>7.3113888554665407E-3</v>
      </c>
      <c r="I73">
        <v>0.80331273368016209</v>
      </c>
      <c r="J73" s="23"/>
      <c r="K73" s="23"/>
    </row>
    <row r="74" spans="1:11">
      <c r="C74" s="23">
        <v>41244</v>
      </c>
    </row>
    <row r="75" spans="1:11">
      <c r="C75" s="23">
        <v>41275</v>
      </c>
    </row>
    <row r="76" spans="1:11">
      <c r="C76" s="23">
        <v>41306</v>
      </c>
    </row>
    <row r="77" spans="1:11">
      <c r="C77" s="23">
        <v>41334</v>
      </c>
    </row>
    <row r="78" spans="1:11">
      <c r="C78" s="23">
        <v>41365</v>
      </c>
    </row>
    <row r="79" spans="1:11">
      <c r="C79" s="23">
        <v>41395</v>
      </c>
    </row>
    <row r="80" spans="1:11">
      <c r="A80" s="20">
        <v>2013</v>
      </c>
      <c r="B80" s="26" t="s">
        <v>550</v>
      </c>
      <c r="C80" s="23">
        <v>41426</v>
      </c>
      <c r="D80" s="27" t="s">
        <v>564</v>
      </c>
      <c r="E80">
        <v>0.2350770278740919</v>
      </c>
      <c r="F80">
        <v>0.26510608921373613</v>
      </c>
      <c r="G80" s="122">
        <v>8.8400000000000006E-2</v>
      </c>
      <c r="H80">
        <v>4.5207629586145631E-2</v>
      </c>
      <c r="I80">
        <v>0.86446836192670984</v>
      </c>
      <c r="J80" s="27"/>
      <c r="K80" s="27"/>
    </row>
    <row r="81" spans="1:11">
      <c r="A81" s="110"/>
      <c r="B81" s="111"/>
      <c r="C81" s="111"/>
      <c r="D81" s="111"/>
      <c r="E81" s="111"/>
      <c r="F81" s="111"/>
      <c r="G81" s="111"/>
      <c r="H81" s="111"/>
      <c r="I81" s="111"/>
      <c r="J81" s="111"/>
      <c r="K81" s="111"/>
    </row>
    <row r="82" spans="1:11">
      <c r="A82" s="20">
        <v>2006</v>
      </c>
      <c r="D82" s="28" t="s">
        <v>566</v>
      </c>
      <c r="E82">
        <v>0.29445336937872602</v>
      </c>
      <c r="F82">
        <v>0.27608423975710278</v>
      </c>
      <c r="G82"/>
      <c r="H82">
        <v>1.4057742074693005E-2</v>
      </c>
      <c r="I82">
        <v>0.75956085534993389</v>
      </c>
      <c r="J82" s="28"/>
      <c r="K82" s="28"/>
    </row>
    <row r="83" spans="1:11">
      <c r="A83" s="20">
        <v>2007</v>
      </c>
      <c r="D83" s="28" t="s">
        <v>567</v>
      </c>
      <c r="E83">
        <v>0.25812873285547849</v>
      </c>
      <c r="F83">
        <v>0.1709859915675547</v>
      </c>
      <c r="G83"/>
      <c r="H83">
        <v>3.8760626366761107E-2</v>
      </c>
      <c r="I83">
        <v>0.52915970880450591</v>
      </c>
      <c r="J83" s="28"/>
      <c r="K83" s="28"/>
    </row>
    <row r="84" spans="1:11">
      <c r="A84" s="20">
        <v>2008</v>
      </c>
      <c r="D84" s="28"/>
      <c r="J84" s="28"/>
      <c r="K84" s="28"/>
    </row>
    <row r="85" spans="1:11">
      <c r="A85" s="20">
        <v>2009</v>
      </c>
      <c r="D85" s="28" t="s">
        <v>568</v>
      </c>
      <c r="E85">
        <v>0.21941425008812304</v>
      </c>
      <c r="F85">
        <v>9.1120878843520714E-2</v>
      </c>
      <c r="G85"/>
      <c r="H85">
        <v>6.2284230003537874E-2</v>
      </c>
      <c r="I85">
        <v>0.37824158127818108</v>
      </c>
      <c r="J85" s="28"/>
      <c r="K85" s="28"/>
    </row>
    <row r="86" spans="1:11">
      <c r="A86" s="20">
        <v>2010</v>
      </c>
      <c r="D86" s="28"/>
      <c r="J86" s="28"/>
      <c r="K86" s="28"/>
    </row>
    <row r="87" spans="1:11">
      <c r="A87" s="20">
        <v>2011</v>
      </c>
      <c r="D87" s="29" t="s">
        <v>569</v>
      </c>
      <c r="E87">
        <v>0.23100409143498823</v>
      </c>
      <c r="F87">
        <v>0.17016116429023034</v>
      </c>
      <c r="G87"/>
      <c r="H87">
        <v>9.4626669938134948E-3</v>
      </c>
      <c r="I87">
        <v>0.73390929850419928</v>
      </c>
      <c r="J87" s="29"/>
      <c r="K87" s="29"/>
    </row>
    <row r="88" spans="1:11">
      <c r="A88" s="20">
        <v>2012</v>
      </c>
      <c r="D88" s="29" t="s">
        <v>570</v>
      </c>
      <c r="E88">
        <v>0.21831316724011535</v>
      </c>
      <c r="F88">
        <v>0.25279123587990304</v>
      </c>
      <c r="G88"/>
      <c r="H88">
        <v>7.3113888554665407E-3</v>
      </c>
      <c r="I88">
        <v>0.80331273368016209</v>
      </c>
      <c r="J88" s="29"/>
      <c r="K88" s="29"/>
    </row>
    <row r="89" spans="1:11">
      <c r="A89" s="20">
        <v>2013</v>
      </c>
      <c r="D89" s="29" t="s">
        <v>571</v>
      </c>
      <c r="E89">
        <v>0.2350770278740919</v>
      </c>
      <c r="F89">
        <v>0.26510608921373613</v>
      </c>
      <c r="G89"/>
      <c r="H89">
        <v>4.5207629586145631E-2</v>
      </c>
      <c r="I89">
        <v>0.86446836192670984</v>
      </c>
      <c r="J89" s="29"/>
      <c r="K89" s="2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CK26"/>
  <sheetViews>
    <sheetView topLeftCell="T1" zoomScale="60" zoomScaleNormal="60" workbookViewId="0">
      <selection activeCell="BP1" sqref="BP1:BU11"/>
    </sheetView>
  </sheetViews>
  <sheetFormatPr defaultRowHeight="15.75"/>
  <cols>
    <col min="13" max="13" width="13.75" style="114" customWidth="1"/>
    <col min="18" max="18" width="9.75" bestFit="1" customWidth="1"/>
    <col min="22" max="22" width="9" style="116"/>
  </cols>
  <sheetData>
    <row r="1" spans="1:89">
      <c r="A1" s="109" t="s">
        <v>555</v>
      </c>
      <c r="B1" s="109" t="s">
        <v>556</v>
      </c>
      <c r="C1" s="109" t="s">
        <v>557</v>
      </c>
      <c r="D1" s="109" t="s">
        <v>558</v>
      </c>
      <c r="E1" s="109" t="s">
        <v>559</v>
      </c>
      <c r="F1" s="109" t="s">
        <v>560</v>
      </c>
      <c r="G1" s="109" t="s">
        <v>561</v>
      </c>
      <c r="H1" s="109" t="s">
        <v>562</v>
      </c>
      <c r="I1" s="109" t="s">
        <v>563</v>
      </c>
      <c r="J1" s="109" t="s">
        <v>564</v>
      </c>
      <c r="V1" s="117" t="s">
        <v>716</v>
      </c>
      <c r="W1" s="113" t="s">
        <v>573</v>
      </c>
      <c r="X1" s="113" t="s">
        <v>574</v>
      </c>
      <c r="Y1" s="118" t="s">
        <v>11</v>
      </c>
      <c r="Z1" s="109" t="s">
        <v>555</v>
      </c>
      <c r="AA1" s="109" t="s">
        <v>556</v>
      </c>
      <c r="AB1" s="109" t="s">
        <v>557</v>
      </c>
      <c r="AC1" s="109" t="s">
        <v>558</v>
      </c>
      <c r="AD1" s="109" t="s">
        <v>559</v>
      </c>
      <c r="AE1" s="109" t="s">
        <v>560</v>
      </c>
      <c r="AF1" s="109" t="s">
        <v>561</v>
      </c>
      <c r="AG1" s="109" t="s">
        <v>562</v>
      </c>
      <c r="AH1" s="109" t="s">
        <v>563</v>
      </c>
      <c r="AI1" s="109" t="s">
        <v>564</v>
      </c>
      <c r="AK1" s="118" t="s">
        <v>11</v>
      </c>
      <c r="AL1" s="109" t="s">
        <v>555</v>
      </c>
      <c r="AM1" s="109" t="s">
        <v>556</v>
      </c>
      <c r="AN1" s="109" t="s">
        <v>557</v>
      </c>
      <c r="AO1" s="109" t="s">
        <v>558</v>
      </c>
      <c r="AP1" s="109" t="s">
        <v>559</v>
      </c>
      <c r="AQ1" s="109" t="s">
        <v>560</v>
      </c>
      <c r="AR1" s="109" t="s">
        <v>561</v>
      </c>
      <c r="AS1" s="109" t="s">
        <v>562</v>
      </c>
      <c r="AT1" s="109" t="s">
        <v>563</v>
      </c>
      <c r="AU1" s="109" t="s">
        <v>564</v>
      </c>
      <c r="AW1" s="113" t="s">
        <v>716</v>
      </c>
      <c r="AX1" s="113" t="s">
        <v>573</v>
      </c>
      <c r="AY1" s="113" t="s">
        <v>574</v>
      </c>
      <c r="AZ1" s="118" t="s">
        <v>11</v>
      </c>
      <c r="BA1" s="109">
        <v>2006</v>
      </c>
      <c r="BB1" s="109">
        <v>2007</v>
      </c>
      <c r="BC1" s="109">
        <v>2009</v>
      </c>
      <c r="BD1" s="109">
        <v>2011</v>
      </c>
      <c r="BE1" s="109">
        <v>2012</v>
      </c>
      <c r="BF1" s="109">
        <v>2013</v>
      </c>
      <c r="BH1" s="118" t="s">
        <v>11</v>
      </c>
      <c r="BI1" s="119" t="s">
        <v>566</v>
      </c>
      <c r="BJ1" s="119" t="s">
        <v>567</v>
      </c>
      <c r="BK1" s="119" t="s">
        <v>568</v>
      </c>
      <c r="BL1" s="119" t="s">
        <v>569</v>
      </c>
      <c r="BM1" s="119" t="s">
        <v>570</v>
      </c>
      <c r="BN1" s="119" t="s">
        <v>571</v>
      </c>
      <c r="BP1" s="118" t="s">
        <v>11</v>
      </c>
      <c r="BQ1" s="118" t="s">
        <v>717</v>
      </c>
      <c r="BR1" s="118" t="s">
        <v>718</v>
      </c>
      <c r="BS1" s="118" t="s">
        <v>719</v>
      </c>
      <c r="BT1" s="118" t="s">
        <v>720</v>
      </c>
      <c r="BU1" s="118" t="s">
        <v>721</v>
      </c>
      <c r="BW1" s="118" t="s">
        <v>11</v>
      </c>
      <c r="BX1" s="118" t="s">
        <v>717</v>
      </c>
      <c r="BY1" s="118" t="s">
        <v>718</v>
      </c>
      <c r="BZ1" s="118" t="s">
        <v>719</v>
      </c>
      <c r="CA1" s="118" t="s">
        <v>720</v>
      </c>
      <c r="CB1" s="118" t="s">
        <v>721</v>
      </c>
      <c r="CE1" s="118" t="s">
        <v>11</v>
      </c>
      <c r="CF1" s="119" t="s">
        <v>566</v>
      </c>
      <c r="CG1" s="119" t="s">
        <v>567</v>
      </c>
      <c r="CH1" s="119" t="s">
        <v>568</v>
      </c>
      <c r="CI1" s="119" t="s">
        <v>569</v>
      </c>
      <c r="CJ1" s="119" t="s">
        <v>570</v>
      </c>
      <c r="CK1" s="119" t="s">
        <v>571</v>
      </c>
    </row>
    <row r="2" spans="1:89" s="114" customFormat="1">
      <c r="A2" s="114">
        <v>0.18141163284895359</v>
      </c>
      <c r="B2" s="114">
        <v>0.10290772089653288</v>
      </c>
      <c r="C2" s="114">
        <v>0.30430446073304623</v>
      </c>
      <c r="D2" s="114">
        <v>0.34860068944669154</v>
      </c>
      <c r="E2" s="114">
        <v>0.1562324636228889</v>
      </c>
      <c r="F2" s="114">
        <v>7.9600612092658576E-2</v>
      </c>
      <c r="G2" s="114">
        <v>0.4794137046209867</v>
      </c>
      <c r="H2" s="114">
        <v>0.47662054419257782</v>
      </c>
      <c r="I2" s="114">
        <v>3.1986554015719634E-2</v>
      </c>
      <c r="J2" s="114">
        <v>0.86446836192670984</v>
      </c>
      <c r="L2" s="115" t="s">
        <v>573</v>
      </c>
      <c r="M2" s="114">
        <f>MIN(A2:J21)</f>
        <v>7.3113888554665407E-3</v>
      </c>
      <c r="N2" s="114">
        <v>0</v>
      </c>
      <c r="O2" s="114">
        <f>N2+$M$6</f>
        <v>0.17289367238534198</v>
      </c>
      <c r="P2" s="114">
        <f>O2+$M$6</f>
        <v>0.34578734477068396</v>
      </c>
      <c r="Q2" s="114">
        <f>P2+$M$6</f>
        <v>0.51868101715602588</v>
      </c>
      <c r="R2" s="114">
        <f>Q2+$M$6</f>
        <v>0.69157468954136792</v>
      </c>
      <c r="S2" s="114">
        <f>R2+$M$6</f>
        <v>0.86446836192670995</v>
      </c>
      <c r="V2" s="116">
        <v>1</v>
      </c>
      <c r="W2" s="114">
        <v>0</v>
      </c>
      <c r="X2" s="114">
        <f>O2</f>
        <v>0.17289367238534198</v>
      </c>
      <c r="Y2" s="114" t="str">
        <f>"0.00-0.17"</f>
        <v>0.00-0.17</v>
      </c>
      <c r="Z2">
        <f t="array" ref="Z2:Z6">FREQUENCY(A2:A21,$X$2:$X$6)</f>
        <v>3</v>
      </c>
      <c r="AA2">
        <f t="array" ref="AA2:AA6">FREQUENCY(B2:B21,$X$2:$X$6)</f>
        <v>4</v>
      </c>
      <c r="AB2">
        <f t="array" ref="AB2:AB6">FREQUENCY(C2:C21,$X$2:$X$6)</f>
        <v>0</v>
      </c>
      <c r="AC2">
        <f t="array" ref="AC2:AC6">FREQUENCY(D2:D21,$X$2:$X$6)</f>
        <v>0</v>
      </c>
      <c r="AD2">
        <f t="array" ref="AD2:AD6">FREQUENCY(E2:E21,$X$2:$X$6)</f>
        <v>5</v>
      </c>
      <c r="AE2">
        <f t="array" ref="AE2:AE6">FREQUENCY(F2:F21,$X$2:$X$6)</f>
        <v>12</v>
      </c>
      <c r="AF2">
        <f t="array" ref="AF2:AF6">FREQUENCY(G2:G21,$X$2:$X$6)</f>
        <v>6</v>
      </c>
      <c r="AG2">
        <f t="array" ref="AG2:AG6">FREQUENCY(H2:H21,$X$2:$X$6)</f>
        <v>0</v>
      </c>
      <c r="AH2">
        <f t="array" ref="AH2:AH6">FREQUENCY(I2:I21,$X$2:$X$6)</f>
        <v>12</v>
      </c>
      <c r="AI2">
        <f t="array" ref="AI2:AI6">FREQUENCY(J2:J21,$X$2:$X$6)</f>
        <v>6</v>
      </c>
      <c r="AK2" s="114" t="s">
        <v>717</v>
      </c>
      <c r="AL2">
        <f>Z2*100/Z$7</f>
        <v>37.5</v>
      </c>
      <c r="AM2">
        <f t="shared" ref="AM2:AU6" si="0">AA2*100/AA$7</f>
        <v>66.666666666666671</v>
      </c>
      <c r="AN2">
        <f t="shared" si="0"/>
        <v>0</v>
      </c>
      <c r="AO2">
        <f t="shared" si="0"/>
        <v>0</v>
      </c>
      <c r="AP2">
        <f t="shared" si="0"/>
        <v>38.46153846153846</v>
      </c>
      <c r="AQ2">
        <f t="shared" si="0"/>
        <v>60</v>
      </c>
      <c r="AR2">
        <f t="shared" si="0"/>
        <v>30</v>
      </c>
      <c r="AS2">
        <f t="shared" si="0"/>
        <v>0</v>
      </c>
      <c r="AT2">
        <f t="shared" si="0"/>
        <v>70.588235294117652</v>
      </c>
      <c r="AU2">
        <f t="shared" si="0"/>
        <v>66.666666666666671</v>
      </c>
      <c r="AV2"/>
      <c r="AW2" s="116">
        <v>1</v>
      </c>
      <c r="AX2" s="114">
        <v>0</v>
      </c>
      <c r="AY2" s="114">
        <v>0.17289367238534198</v>
      </c>
      <c r="AZ2" s="114" t="str">
        <f>"0.00-0.17"</f>
        <v>0.00-0.17</v>
      </c>
      <c r="BA2">
        <v>3</v>
      </c>
      <c r="BB2">
        <v>4</v>
      </c>
      <c r="BC2">
        <v>5</v>
      </c>
      <c r="BD2">
        <v>18</v>
      </c>
      <c r="BE2">
        <v>12</v>
      </c>
      <c r="BF2">
        <v>6</v>
      </c>
      <c r="BH2" s="114" t="s">
        <v>717</v>
      </c>
      <c r="BI2">
        <f>BA2*100/BA$7</f>
        <v>37.5</v>
      </c>
      <c r="BJ2">
        <f t="shared" ref="BJ2:BN6" si="1">BB2*100/BB$7</f>
        <v>36.363636363636367</v>
      </c>
      <c r="BK2">
        <f t="shared" si="1"/>
        <v>38.46153846153846</v>
      </c>
      <c r="BL2">
        <f t="shared" si="1"/>
        <v>45</v>
      </c>
      <c r="BM2">
        <f t="shared" si="1"/>
        <v>66.666666666666671</v>
      </c>
      <c r="BN2">
        <f t="shared" si="1"/>
        <v>66.666666666666671</v>
      </c>
      <c r="BP2" s="119" t="s">
        <v>555</v>
      </c>
      <c r="BQ2" s="114">
        <v>37.5</v>
      </c>
      <c r="BR2" s="114">
        <v>37.5</v>
      </c>
      <c r="BS2" s="114">
        <v>0</v>
      </c>
      <c r="BT2" s="114">
        <v>0</v>
      </c>
      <c r="BU2" s="114">
        <v>25</v>
      </c>
      <c r="BW2" s="119" t="s">
        <v>566</v>
      </c>
      <c r="BX2" s="114">
        <v>37.5</v>
      </c>
      <c r="BY2" s="114">
        <v>37.5</v>
      </c>
      <c r="BZ2" s="114">
        <v>0</v>
      </c>
      <c r="CA2" s="114">
        <v>0</v>
      </c>
      <c r="CB2" s="114">
        <v>25</v>
      </c>
      <c r="CE2" s="114" t="s">
        <v>717</v>
      </c>
      <c r="CF2">
        <v>37.5</v>
      </c>
      <c r="CG2">
        <v>36.363636363636367</v>
      </c>
      <c r="CH2">
        <v>38.46153846153846</v>
      </c>
      <c r="CI2">
        <v>45</v>
      </c>
      <c r="CJ2">
        <v>66.666666666666671</v>
      </c>
      <c r="CK2">
        <v>66.666666666666671</v>
      </c>
    </row>
    <row r="3" spans="1:89" s="114" customFormat="1">
      <c r="A3" s="114">
        <v>0.25012601574108062</v>
      </c>
      <c r="B3" s="114">
        <v>0.12642431633439125</v>
      </c>
      <c r="C3" s="114">
        <v>0.22946373695066746</v>
      </c>
      <c r="D3" s="114">
        <v>0.22958821104143612</v>
      </c>
      <c r="E3" s="114">
        <v>0.26792871872577523</v>
      </c>
      <c r="F3" s="114">
        <v>0.11097183679874859</v>
      </c>
      <c r="G3" s="114">
        <v>0.21353145174208421</v>
      </c>
      <c r="I3" s="114">
        <v>0.29842520761766883</v>
      </c>
      <c r="J3" s="114">
        <v>0.13235596861387308</v>
      </c>
      <c r="L3" s="115" t="s">
        <v>574</v>
      </c>
      <c r="M3" s="114">
        <f>MAX(A2:J21)</f>
        <v>0.86446836192670984</v>
      </c>
      <c r="V3" s="116">
        <v>2</v>
      </c>
      <c r="W3" s="114">
        <f>O2</f>
        <v>0.17289367238534198</v>
      </c>
      <c r="X3" s="114">
        <f>P2</f>
        <v>0.34578734477068396</v>
      </c>
      <c r="Y3" s="114" t="str">
        <f>"0.17-0.35"</f>
        <v>0.17-0.35</v>
      </c>
      <c r="Z3">
        <v>3</v>
      </c>
      <c r="AA3">
        <v>0</v>
      </c>
      <c r="AB3">
        <v>2</v>
      </c>
      <c r="AC3">
        <v>1</v>
      </c>
      <c r="AD3">
        <v>7</v>
      </c>
      <c r="AE3">
        <v>4</v>
      </c>
      <c r="AF3">
        <v>9</v>
      </c>
      <c r="AG3">
        <v>0</v>
      </c>
      <c r="AH3">
        <v>2</v>
      </c>
      <c r="AI3">
        <v>1</v>
      </c>
      <c r="AK3" s="114" t="s">
        <v>718</v>
      </c>
      <c r="AL3">
        <f t="shared" ref="AL3:AL6" si="2">Z3*100/Z$7</f>
        <v>37.5</v>
      </c>
      <c r="AM3">
        <f t="shared" si="0"/>
        <v>0</v>
      </c>
      <c r="AN3">
        <f t="shared" si="0"/>
        <v>100</v>
      </c>
      <c r="AO3">
        <f t="shared" si="0"/>
        <v>33.333333333333336</v>
      </c>
      <c r="AP3">
        <f t="shared" si="0"/>
        <v>53.846153846153847</v>
      </c>
      <c r="AQ3">
        <f t="shared" si="0"/>
        <v>20</v>
      </c>
      <c r="AR3">
        <f t="shared" si="0"/>
        <v>45</v>
      </c>
      <c r="AS3">
        <f t="shared" si="0"/>
        <v>0</v>
      </c>
      <c r="AT3">
        <f t="shared" si="0"/>
        <v>11.764705882352942</v>
      </c>
      <c r="AU3">
        <f t="shared" si="0"/>
        <v>11.111111111111111</v>
      </c>
      <c r="AV3"/>
      <c r="AW3" s="116">
        <v>2</v>
      </c>
      <c r="AX3" s="114">
        <v>0.17289367238534198</v>
      </c>
      <c r="AY3" s="114">
        <v>0.34578734477068396</v>
      </c>
      <c r="AZ3" s="114" t="str">
        <f>"0.17-0.35"</f>
        <v>0.17-0.35</v>
      </c>
      <c r="BA3">
        <v>3</v>
      </c>
      <c r="BB3">
        <v>3</v>
      </c>
      <c r="BC3">
        <v>7</v>
      </c>
      <c r="BD3">
        <v>13</v>
      </c>
      <c r="BE3">
        <v>2</v>
      </c>
      <c r="BF3">
        <v>1</v>
      </c>
      <c r="BH3" s="114" t="s">
        <v>718</v>
      </c>
      <c r="BI3">
        <f t="shared" ref="BI3:BI6" si="3">BA3*100/BA$7</f>
        <v>37.5</v>
      </c>
      <c r="BJ3">
        <f t="shared" si="1"/>
        <v>27.272727272727273</v>
      </c>
      <c r="BK3">
        <f t="shared" si="1"/>
        <v>53.846153846153847</v>
      </c>
      <c r="BL3">
        <f t="shared" si="1"/>
        <v>32.5</v>
      </c>
      <c r="BM3">
        <f t="shared" si="1"/>
        <v>11.111111111111111</v>
      </c>
      <c r="BN3">
        <f t="shared" si="1"/>
        <v>11.111111111111111</v>
      </c>
      <c r="BP3" s="119" t="s">
        <v>556</v>
      </c>
      <c r="BQ3" s="114">
        <v>66.666666666666671</v>
      </c>
      <c r="BR3" s="114">
        <v>0</v>
      </c>
      <c r="BS3" s="114">
        <v>33.333333333333336</v>
      </c>
      <c r="BT3" s="114">
        <v>0</v>
      </c>
      <c r="BU3" s="114">
        <v>0</v>
      </c>
      <c r="BW3" s="119" t="s">
        <v>567</v>
      </c>
      <c r="BX3" s="114">
        <v>36.363636363636367</v>
      </c>
      <c r="BY3" s="114">
        <v>27.272727272727273</v>
      </c>
      <c r="BZ3" s="114">
        <v>27.272727272727273</v>
      </c>
      <c r="CA3" s="114">
        <v>9.0909090909090917</v>
      </c>
      <c r="CB3" s="114">
        <v>0</v>
      </c>
      <c r="CE3" s="114" t="s">
        <v>718</v>
      </c>
      <c r="CF3">
        <v>37.5</v>
      </c>
      <c r="CG3">
        <v>27.272727272727273</v>
      </c>
      <c r="CH3">
        <v>53.846153846153847</v>
      </c>
      <c r="CI3">
        <v>32.5</v>
      </c>
      <c r="CJ3">
        <v>11.111111111111111</v>
      </c>
      <c r="CK3">
        <v>11.111111111111111</v>
      </c>
    </row>
    <row r="4" spans="1:89" s="114" customFormat="1">
      <c r="A4" s="114">
        <v>0.69194976490518423</v>
      </c>
      <c r="B4" s="114">
        <v>0.43019672047032365</v>
      </c>
      <c r="D4" s="114">
        <v>0.52915970880450591</v>
      </c>
      <c r="E4" s="114">
        <v>0.20667303760103922</v>
      </c>
      <c r="F4" s="114">
        <v>9.6962128951952914E-2</v>
      </c>
      <c r="G4" s="114">
        <v>0.73390929850419928</v>
      </c>
      <c r="I4" s="114">
        <v>0.15160751061450506</v>
      </c>
      <c r="J4" s="114">
        <v>0.15978288886635272</v>
      </c>
      <c r="L4" s="115" t="s">
        <v>713</v>
      </c>
      <c r="M4" s="114">
        <f>(M3-M2)</f>
        <v>0.85715697307124328</v>
      </c>
      <c r="V4" s="116">
        <v>3</v>
      </c>
      <c r="W4" s="114">
        <f>P2</f>
        <v>0.34578734477068396</v>
      </c>
      <c r="X4" s="114">
        <f>Q2</f>
        <v>0.51868101715602588</v>
      </c>
      <c r="Y4" s="114" t="str">
        <f>"0.35-0.52"</f>
        <v>0.35-0.52</v>
      </c>
      <c r="Z4">
        <v>0</v>
      </c>
      <c r="AA4">
        <v>2</v>
      </c>
      <c r="AB4">
        <v>0</v>
      </c>
      <c r="AC4">
        <v>1</v>
      </c>
      <c r="AD4">
        <v>1</v>
      </c>
      <c r="AE4">
        <v>4</v>
      </c>
      <c r="AF4">
        <v>2</v>
      </c>
      <c r="AG4">
        <v>1</v>
      </c>
      <c r="AH4">
        <v>0</v>
      </c>
      <c r="AI4">
        <v>1</v>
      </c>
      <c r="AK4" s="114" t="s">
        <v>719</v>
      </c>
      <c r="AL4">
        <f t="shared" si="2"/>
        <v>0</v>
      </c>
      <c r="AM4">
        <f t="shared" si="0"/>
        <v>33.333333333333336</v>
      </c>
      <c r="AN4">
        <f t="shared" si="0"/>
        <v>0</v>
      </c>
      <c r="AO4">
        <f t="shared" si="0"/>
        <v>33.333333333333336</v>
      </c>
      <c r="AP4">
        <f t="shared" si="0"/>
        <v>7.6923076923076925</v>
      </c>
      <c r="AQ4">
        <f t="shared" si="0"/>
        <v>20</v>
      </c>
      <c r="AR4">
        <f t="shared" si="0"/>
        <v>10</v>
      </c>
      <c r="AS4">
        <f t="shared" si="0"/>
        <v>100</v>
      </c>
      <c r="AT4">
        <f t="shared" si="0"/>
        <v>0</v>
      </c>
      <c r="AU4">
        <f t="shared" si="0"/>
        <v>11.111111111111111</v>
      </c>
      <c r="AV4"/>
      <c r="AW4" s="116">
        <v>3</v>
      </c>
      <c r="AX4" s="114">
        <v>0.34578734477068396</v>
      </c>
      <c r="AY4" s="114">
        <v>0.51868101715602588</v>
      </c>
      <c r="AZ4" s="114" t="str">
        <f>"0.35-0.52"</f>
        <v>0.35-0.52</v>
      </c>
      <c r="BA4">
        <v>0</v>
      </c>
      <c r="BB4">
        <v>3</v>
      </c>
      <c r="BC4">
        <v>1</v>
      </c>
      <c r="BD4">
        <v>6</v>
      </c>
      <c r="BE4">
        <v>1</v>
      </c>
      <c r="BF4">
        <v>1</v>
      </c>
      <c r="BH4" s="114" t="s">
        <v>719</v>
      </c>
      <c r="BI4">
        <f t="shared" si="3"/>
        <v>0</v>
      </c>
      <c r="BJ4">
        <f t="shared" si="1"/>
        <v>27.272727272727273</v>
      </c>
      <c r="BK4">
        <f t="shared" si="1"/>
        <v>7.6923076923076925</v>
      </c>
      <c r="BL4">
        <f t="shared" si="1"/>
        <v>15</v>
      </c>
      <c r="BM4">
        <f t="shared" si="1"/>
        <v>5.5555555555555554</v>
      </c>
      <c r="BN4">
        <f t="shared" si="1"/>
        <v>11.111111111111111</v>
      </c>
      <c r="BP4" s="119" t="s">
        <v>557</v>
      </c>
      <c r="BQ4" s="114">
        <v>0</v>
      </c>
      <c r="BR4" s="114">
        <v>100</v>
      </c>
      <c r="BS4" s="114">
        <v>0</v>
      </c>
      <c r="BT4" s="114">
        <v>0</v>
      </c>
      <c r="BU4" s="114">
        <v>0</v>
      </c>
      <c r="BW4" s="119" t="s">
        <v>568</v>
      </c>
      <c r="BX4" s="114">
        <v>38.46153846153846</v>
      </c>
      <c r="BY4" s="114">
        <v>53.846153846153847</v>
      </c>
      <c r="BZ4" s="114">
        <v>7.6923076923076925</v>
      </c>
      <c r="CA4" s="114">
        <v>0</v>
      </c>
      <c r="CB4" s="114">
        <v>0</v>
      </c>
      <c r="CE4" s="114" t="s">
        <v>719</v>
      </c>
      <c r="CF4">
        <v>0</v>
      </c>
      <c r="CG4">
        <v>27.272727272727273</v>
      </c>
      <c r="CH4">
        <v>7.6923076923076925</v>
      </c>
      <c r="CI4">
        <v>15</v>
      </c>
      <c r="CJ4">
        <v>5.5555555555555554</v>
      </c>
      <c r="CK4">
        <v>11.111111111111111</v>
      </c>
    </row>
    <row r="5" spans="1:89" s="114" customFormat="1">
      <c r="A5" s="114">
        <v>0.10447784945788506</v>
      </c>
      <c r="B5" s="114">
        <v>3.8760626366761107E-2</v>
      </c>
      <c r="E5" s="114">
        <v>0.12470683233159081</v>
      </c>
      <c r="F5" s="114">
        <v>0.43783915289051389</v>
      </c>
      <c r="G5" s="114">
        <v>0.13235023846522101</v>
      </c>
      <c r="I5" s="114">
        <v>8.6371993811770298E-2</v>
      </c>
      <c r="J5" s="114">
        <v>0.3957981614453745</v>
      </c>
      <c r="L5" s="115" t="s">
        <v>714</v>
      </c>
      <c r="M5" s="114">
        <v>5</v>
      </c>
      <c r="V5" s="116">
        <v>4</v>
      </c>
      <c r="W5" s="114">
        <f>Q2</f>
        <v>0.51868101715602588</v>
      </c>
      <c r="X5" s="114">
        <f>R2</f>
        <v>0.69157468954136792</v>
      </c>
      <c r="Y5" s="114" t="str">
        <f>"0.52-0.70"</f>
        <v>0.52-0.70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2</v>
      </c>
      <c r="AG5">
        <v>0</v>
      </c>
      <c r="AH5">
        <v>1</v>
      </c>
      <c r="AI5">
        <v>0</v>
      </c>
      <c r="AK5" s="114" t="s">
        <v>720</v>
      </c>
      <c r="AL5">
        <f t="shared" si="2"/>
        <v>0</v>
      </c>
      <c r="AM5">
        <f t="shared" si="0"/>
        <v>0</v>
      </c>
      <c r="AN5">
        <f t="shared" si="0"/>
        <v>0</v>
      </c>
      <c r="AO5">
        <f t="shared" si="0"/>
        <v>33.333333333333336</v>
      </c>
      <c r="AP5">
        <f t="shared" si="0"/>
        <v>0</v>
      </c>
      <c r="AQ5">
        <f t="shared" si="0"/>
        <v>0</v>
      </c>
      <c r="AR5">
        <f t="shared" si="0"/>
        <v>10</v>
      </c>
      <c r="AS5">
        <f t="shared" si="0"/>
        <v>0</v>
      </c>
      <c r="AT5">
        <f t="shared" si="0"/>
        <v>5.882352941176471</v>
      </c>
      <c r="AU5">
        <f t="shared" si="0"/>
        <v>0</v>
      </c>
      <c r="AV5"/>
      <c r="AW5" s="116">
        <v>4</v>
      </c>
      <c r="AX5" s="114">
        <v>0.51868101715602588</v>
      </c>
      <c r="AY5" s="114">
        <v>0.69157468954136792</v>
      </c>
      <c r="AZ5" s="114" t="str">
        <f>"0.52-0.70"</f>
        <v>0.52-0.70</v>
      </c>
      <c r="BA5">
        <v>0</v>
      </c>
      <c r="BB5">
        <v>1</v>
      </c>
      <c r="BC5">
        <v>0</v>
      </c>
      <c r="BD5">
        <v>2</v>
      </c>
      <c r="BE5">
        <v>1</v>
      </c>
      <c r="BF5">
        <v>0</v>
      </c>
      <c r="BH5" s="114" t="s">
        <v>720</v>
      </c>
      <c r="BI5">
        <f t="shared" si="3"/>
        <v>0</v>
      </c>
      <c r="BJ5">
        <f t="shared" si="1"/>
        <v>9.0909090909090917</v>
      </c>
      <c r="BK5">
        <f t="shared" si="1"/>
        <v>0</v>
      </c>
      <c r="BL5">
        <f t="shared" si="1"/>
        <v>5</v>
      </c>
      <c r="BM5">
        <f t="shared" si="1"/>
        <v>5.5555555555555554</v>
      </c>
      <c r="BN5">
        <f t="shared" si="1"/>
        <v>0</v>
      </c>
      <c r="BP5" s="119" t="s">
        <v>558</v>
      </c>
      <c r="BQ5" s="114">
        <v>0</v>
      </c>
      <c r="BR5" s="114">
        <v>33.333333333333336</v>
      </c>
      <c r="BS5" s="114">
        <v>33.333333333333336</v>
      </c>
      <c r="BT5" s="114">
        <v>33.333333333333336</v>
      </c>
      <c r="BU5" s="114">
        <v>0</v>
      </c>
      <c r="BW5" s="119" t="s">
        <v>569</v>
      </c>
      <c r="BX5" s="114">
        <v>45</v>
      </c>
      <c r="BY5" s="114">
        <v>32.5</v>
      </c>
      <c r="BZ5" s="114">
        <v>15</v>
      </c>
      <c r="CA5" s="114">
        <v>5</v>
      </c>
      <c r="CB5" s="114">
        <v>2.5</v>
      </c>
      <c r="CE5" s="114" t="s">
        <v>720</v>
      </c>
      <c r="CF5">
        <v>0</v>
      </c>
      <c r="CG5">
        <v>9.0909090909090917</v>
      </c>
      <c r="CH5">
        <v>0</v>
      </c>
      <c r="CI5">
        <v>5</v>
      </c>
      <c r="CJ5">
        <v>5.5555555555555554</v>
      </c>
      <c r="CK5">
        <v>0</v>
      </c>
    </row>
    <row r="6" spans="1:89" s="114" customFormat="1">
      <c r="A6" s="114">
        <v>0.21013479250822145</v>
      </c>
      <c r="B6" s="114">
        <v>0.45934833785088497</v>
      </c>
      <c r="E6" s="114">
        <v>0.22709215558512805</v>
      </c>
      <c r="F6" s="114">
        <v>7.8408692180973835E-2</v>
      </c>
      <c r="G6" s="114">
        <v>0.2063422783540157</v>
      </c>
      <c r="I6" s="114">
        <v>0.80331273368016209</v>
      </c>
      <c r="J6" s="114">
        <v>5.0071272567188033E-2</v>
      </c>
      <c r="L6" s="115" t="s">
        <v>715</v>
      </c>
      <c r="M6" s="114">
        <f>M3/M5</f>
        <v>0.17289367238534198</v>
      </c>
      <c r="V6" s="116">
        <v>5</v>
      </c>
      <c r="W6" s="114">
        <f>R2</f>
        <v>0.69157468954136792</v>
      </c>
      <c r="X6" s="114">
        <f>S2</f>
        <v>0.86446836192670995</v>
      </c>
      <c r="Y6" s="114" t="str">
        <f>"0.70-0.86"</f>
        <v>0.70-0.86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2</v>
      </c>
      <c r="AI6">
        <v>1</v>
      </c>
      <c r="AK6" s="114" t="s">
        <v>721</v>
      </c>
      <c r="AL6">
        <f t="shared" si="2"/>
        <v>25</v>
      </c>
      <c r="AM6">
        <f t="shared" si="0"/>
        <v>0</v>
      </c>
      <c r="AN6">
        <f t="shared" si="0"/>
        <v>0</v>
      </c>
      <c r="AO6">
        <f t="shared" si="0"/>
        <v>0</v>
      </c>
      <c r="AP6">
        <f t="shared" si="0"/>
        <v>0</v>
      </c>
      <c r="AQ6">
        <f t="shared" si="0"/>
        <v>0</v>
      </c>
      <c r="AR6">
        <f t="shared" si="0"/>
        <v>5</v>
      </c>
      <c r="AS6">
        <f t="shared" si="0"/>
        <v>0</v>
      </c>
      <c r="AT6">
        <f t="shared" si="0"/>
        <v>11.764705882352942</v>
      </c>
      <c r="AU6">
        <f t="shared" si="0"/>
        <v>11.111111111111111</v>
      </c>
      <c r="AV6"/>
      <c r="AW6" s="116">
        <v>5</v>
      </c>
      <c r="AX6" s="114">
        <v>0.69157468954136792</v>
      </c>
      <c r="AY6" s="114">
        <v>0.86446836192670995</v>
      </c>
      <c r="AZ6" s="114" t="str">
        <f>"0.70-0.86"</f>
        <v>0.70-0.86</v>
      </c>
      <c r="BA6">
        <v>2</v>
      </c>
      <c r="BB6">
        <v>0</v>
      </c>
      <c r="BC6">
        <v>0</v>
      </c>
      <c r="BD6">
        <v>1</v>
      </c>
      <c r="BE6">
        <v>2</v>
      </c>
      <c r="BF6">
        <v>1</v>
      </c>
      <c r="BH6" s="114" t="s">
        <v>721</v>
      </c>
      <c r="BI6">
        <f t="shared" si="3"/>
        <v>25</v>
      </c>
      <c r="BJ6">
        <f t="shared" si="1"/>
        <v>0</v>
      </c>
      <c r="BK6">
        <f t="shared" si="1"/>
        <v>0</v>
      </c>
      <c r="BL6">
        <f t="shared" si="1"/>
        <v>2.5</v>
      </c>
      <c r="BM6">
        <f t="shared" si="1"/>
        <v>11.111111111111111</v>
      </c>
      <c r="BN6">
        <f t="shared" si="1"/>
        <v>11.111111111111111</v>
      </c>
      <c r="BP6" s="119" t="s">
        <v>559</v>
      </c>
      <c r="BQ6" s="114">
        <v>38.46153846153846</v>
      </c>
      <c r="BR6" s="114">
        <v>53.846153846153847</v>
      </c>
      <c r="BS6" s="114">
        <v>7.6923076923076925</v>
      </c>
      <c r="BT6" s="114">
        <v>0</v>
      </c>
      <c r="BU6" s="114">
        <v>0</v>
      </c>
      <c r="BW6" s="119" t="s">
        <v>570</v>
      </c>
      <c r="BX6" s="114">
        <v>66.666666666666671</v>
      </c>
      <c r="BY6" s="114">
        <v>11.111111111111111</v>
      </c>
      <c r="BZ6" s="114">
        <v>5.5555555555555554</v>
      </c>
      <c r="CA6" s="114">
        <v>5.5555555555555554</v>
      </c>
      <c r="CB6" s="114">
        <v>11.111111111111111</v>
      </c>
      <c r="CE6" s="114" t="s">
        <v>721</v>
      </c>
      <c r="CF6">
        <v>25</v>
      </c>
      <c r="CG6">
        <v>0</v>
      </c>
      <c r="CH6">
        <v>0</v>
      </c>
      <c r="CI6">
        <v>2.5</v>
      </c>
      <c r="CJ6">
        <v>11.111111111111111</v>
      </c>
      <c r="CK6">
        <v>11.111111111111111</v>
      </c>
    </row>
    <row r="7" spans="1:89" s="114" customFormat="1">
      <c r="A7" s="114">
        <v>0.75956085534993389</v>
      </c>
      <c r="B7" s="114">
        <v>4.0661532515022088E-2</v>
      </c>
      <c r="E7" s="114">
        <v>0.16552248403731246</v>
      </c>
      <c r="F7" s="114">
        <v>6.711502599156749E-2</v>
      </c>
      <c r="G7" s="114">
        <v>0.19655838000209075</v>
      </c>
      <c r="I7" s="114">
        <v>7.3113888554665407E-3</v>
      </c>
      <c r="J7" s="114">
        <v>6.8285353262130699E-2</v>
      </c>
      <c r="V7" s="116"/>
      <c r="Y7" s="114" t="s">
        <v>722</v>
      </c>
      <c r="Z7" s="116">
        <f>SUM(Z2:Z6)</f>
        <v>8</v>
      </c>
      <c r="AA7" s="116">
        <f t="shared" ref="AA7:AI7" si="4">SUM(AA2:AA6)</f>
        <v>6</v>
      </c>
      <c r="AB7" s="116">
        <f t="shared" si="4"/>
        <v>2</v>
      </c>
      <c r="AC7" s="116">
        <f t="shared" si="4"/>
        <v>3</v>
      </c>
      <c r="AD7" s="116">
        <f t="shared" si="4"/>
        <v>13</v>
      </c>
      <c r="AE7" s="116">
        <f t="shared" si="4"/>
        <v>20</v>
      </c>
      <c r="AF7" s="116">
        <f t="shared" si="4"/>
        <v>20</v>
      </c>
      <c r="AG7" s="116">
        <f t="shared" si="4"/>
        <v>1</v>
      </c>
      <c r="AH7" s="116">
        <f t="shared" si="4"/>
        <v>17</v>
      </c>
      <c r="AI7" s="116">
        <f t="shared" si="4"/>
        <v>9</v>
      </c>
      <c r="AZ7" s="114" t="s">
        <v>722</v>
      </c>
      <c r="BA7" s="116">
        <f>SUM(BA2:BA6)</f>
        <v>8</v>
      </c>
      <c r="BB7" s="116">
        <f t="shared" ref="BB7:BF7" si="5">SUM(BB2:BB6)</f>
        <v>11</v>
      </c>
      <c r="BC7" s="116">
        <f t="shared" si="5"/>
        <v>13</v>
      </c>
      <c r="BD7" s="116">
        <f t="shared" si="5"/>
        <v>40</v>
      </c>
      <c r="BE7" s="116">
        <f t="shared" si="5"/>
        <v>18</v>
      </c>
      <c r="BF7" s="116">
        <f t="shared" si="5"/>
        <v>9</v>
      </c>
      <c r="BP7" s="119" t="s">
        <v>560</v>
      </c>
      <c r="BQ7" s="114">
        <v>60</v>
      </c>
      <c r="BR7" s="114">
        <v>20</v>
      </c>
      <c r="BS7" s="114">
        <v>20</v>
      </c>
      <c r="BT7" s="114">
        <v>0</v>
      </c>
      <c r="BU7" s="114">
        <v>0</v>
      </c>
      <c r="BW7" s="119" t="s">
        <v>571</v>
      </c>
      <c r="BX7" s="114">
        <v>66.666666666666671</v>
      </c>
      <c r="BY7" s="114">
        <v>11.111111111111111</v>
      </c>
      <c r="BZ7" s="114">
        <v>11.111111111111111</v>
      </c>
      <c r="CA7" s="114">
        <v>0</v>
      </c>
      <c r="CB7" s="114">
        <v>11.111111111111111</v>
      </c>
    </row>
    <row r="8" spans="1:89" s="114" customFormat="1">
      <c r="A8" s="114">
        <v>1.4057742074693005E-2</v>
      </c>
      <c r="E8" s="114">
        <v>0.19788166934127113</v>
      </c>
      <c r="F8" s="114">
        <v>0.39126142430454591</v>
      </c>
      <c r="G8" s="114">
        <v>0.38599931093343698</v>
      </c>
      <c r="I8" s="114">
        <v>2.3802282145475986E-2</v>
      </c>
      <c r="J8" s="114">
        <v>4.5207629586145631E-2</v>
      </c>
      <c r="V8" s="116"/>
      <c r="BP8" s="119" t="s">
        <v>561</v>
      </c>
      <c r="BQ8" s="114">
        <v>30</v>
      </c>
      <c r="BR8" s="114">
        <v>45</v>
      </c>
      <c r="BS8" s="114">
        <v>10</v>
      </c>
      <c r="BT8" s="114">
        <v>10</v>
      </c>
      <c r="BU8" s="114">
        <v>5</v>
      </c>
    </row>
    <row r="9" spans="1:89" s="114" customFormat="1">
      <c r="A9" s="114">
        <v>0.14390830214385614</v>
      </c>
      <c r="E9" s="114">
        <v>0.28834306518032948</v>
      </c>
      <c r="F9" s="114">
        <v>0.38865485839528779</v>
      </c>
      <c r="G9" s="114">
        <v>9.4626669938134948E-3</v>
      </c>
      <c r="I9" s="114">
        <v>0.12089836849523447</v>
      </c>
      <c r="J9" s="114">
        <v>0.30822957608061619</v>
      </c>
      <c r="V9" s="116"/>
      <c r="BP9" s="119" t="s">
        <v>562</v>
      </c>
      <c r="BQ9" s="114">
        <v>0</v>
      </c>
      <c r="BR9" s="114">
        <v>0</v>
      </c>
      <c r="BS9" s="114">
        <v>100</v>
      </c>
      <c r="BT9" s="114">
        <v>0</v>
      </c>
      <c r="BU9" s="114">
        <v>0</v>
      </c>
    </row>
    <row r="10" spans="1:89" s="114" customFormat="1">
      <c r="E10" s="114">
        <v>6.2284230003537874E-2</v>
      </c>
      <c r="F10" s="114">
        <v>0.13695198799875519</v>
      </c>
      <c r="G10" s="114">
        <v>0.18786122248485432</v>
      </c>
      <c r="I10" s="114">
        <v>0.74040881076469622</v>
      </c>
      <c r="J10" s="114">
        <v>9.1494038518436502E-2</v>
      </c>
      <c r="V10" s="116"/>
      <c r="BP10" s="119" t="s">
        <v>563</v>
      </c>
      <c r="BQ10" s="114">
        <v>70.588235294117652</v>
      </c>
      <c r="BR10" s="114">
        <v>11.764705882352942</v>
      </c>
      <c r="BS10" s="114">
        <v>0</v>
      </c>
      <c r="BT10" s="114">
        <v>5.882352941176471</v>
      </c>
      <c r="BU10" s="114">
        <v>11.764705882352942</v>
      </c>
    </row>
    <row r="11" spans="1:89" s="114" customFormat="1">
      <c r="E11" s="114">
        <v>0.28695718949771842</v>
      </c>
      <c r="F11" s="114">
        <v>0.28767172970600641</v>
      </c>
      <c r="G11" s="114">
        <v>0.10698402807732842</v>
      </c>
      <c r="I11" s="114">
        <v>0.14199534764854907</v>
      </c>
      <c r="V11" s="116"/>
      <c r="BP11" s="119" t="s">
        <v>564</v>
      </c>
      <c r="BQ11" s="114">
        <v>66.666666666666671</v>
      </c>
      <c r="BR11" s="114">
        <v>11.111111111111111</v>
      </c>
      <c r="BS11" s="114">
        <v>11.111111111111111</v>
      </c>
      <c r="BT11" s="114">
        <v>0</v>
      </c>
      <c r="BU11" s="114">
        <v>11.111111111111111</v>
      </c>
    </row>
    <row r="12" spans="1:89" s="114" customFormat="1">
      <c r="E12" s="114">
        <v>0.37824158127818108</v>
      </c>
      <c r="F12" s="114">
        <v>0.19526089949843362</v>
      </c>
      <c r="G12" s="114">
        <v>0.65769597942767721</v>
      </c>
      <c r="I12" s="114">
        <v>0.53818329835847756</v>
      </c>
      <c r="L12" s="114" t="s">
        <v>716</v>
      </c>
      <c r="M12" s="116">
        <v>1</v>
      </c>
      <c r="N12" s="116">
        <v>2</v>
      </c>
      <c r="O12" s="116">
        <v>3</v>
      </c>
      <c r="P12" s="116">
        <v>4</v>
      </c>
      <c r="Q12" s="116">
        <v>5</v>
      </c>
      <c r="V12" s="116"/>
    </row>
    <row r="13" spans="1:89" s="114" customFormat="1">
      <c r="E13" s="114">
        <v>0.14484544922081952</v>
      </c>
      <c r="F13" s="114">
        <v>0.2050897850937452</v>
      </c>
      <c r="G13" s="114">
        <v>0.11419258182519564</v>
      </c>
      <c r="I13" s="114">
        <v>8.0169832461794779E-2</v>
      </c>
      <c r="L13" s="114" t="s">
        <v>573</v>
      </c>
      <c r="M13" s="114">
        <v>0</v>
      </c>
      <c r="N13" s="114">
        <v>0.17289367238534198</v>
      </c>
      <c r="O13" s="114">
        <v>0.34578734477068396</v>
      </c>
      <c r="P13" s="114">
        <v>0.51868101715602588</v>
      </c>
      <c r="Q13" s="114">
        <v>0.69157468954136792</v>
      </c>
      <c r="V13" s="116"/>
    </row>
    <row r="14" spans="1:89" s="114" customFormat="1">
      <c r="E14" s="114">
        <v>0.34567637472000745</v>
      </c>
      <c r="F14" s="114">
        <v>4.359240394017503E-2</v>
      </c>
      <c r="G14" s="114">
        <v>8.8029422971734814E-2</v>
      </c>
      <c r="I14" s="114">
        <v>0.25016564868583352</v>
      </c>
      <c r="L14" s="114" t="s">
        <v>574</v>
      </c>
      <c r="M14" s="114">
        <v>0.17289367238534198</v>
      </c>
      <c r="N14" s="114">
        <v>0.34578734477068396</v>
      </c>
      <c r="O14" s="114">
        <v>0.51868101715602588</v>
      </c>
      <c r="P14" s="114">
        <v>0.69157468954136792</v>
      </c>
      <c r="Q14" s="114">
        <v>0.86446836192670995</v>
      </c>
      <c r="V14" s="116"/>
    </row>
    <row r="15" spans="1:89" s="114" customFormat="1">
      <c r="F15" s="114">
        <v>0.27626133779514883</v>
      </c>
      <c r="G15" s="114">
        <v>0.22094044525298917</v>
      </c>
      <c r="I15" s="114">
        <v>4.1140123163374301E-2</v>
      </c>
      <c r="V15" s="116"/>
    </row>
    <row r="16" spans="1:89" s="114" customFormat="1">
      <c r="F16" s="114">
        <v>0.1663875451700757</v>
      </c>
      <c r="G16" s="114">
        <v>0.25740006157024481</v>
      </c>
      <c r="I16" s="114">
        <v>5.3859104475824385E-2</v>
      </c>
    </row>
    <row r="17" spans="6:22" s="114" customFormat="1">
      <c r="F17" s="114">
        <v>5.5235466507202194E-2</v>
      </c>
      <c r="G17" s="114">
        <v>0.23007304836936054</v>
      </c>
      <c r="I17" s="114">
        <v>2.0237360938665776E-2</v>
      </c>
    </row>
    <row r="18" spans="6:22" s="114" customFormat="1">
      <c r="F18" s="114">
        <v>0.16323977499356615</v>
      </c>
      <c r="G18" s="114">
        <v>0.57019351820678121</v>
      </c>
      <c r="I18" s="114">
        <v>6.3140900396279606E-2</v>
      </c>
    </row>
    <row r="19" spans="6:22" s="114" customFormat="1">
      <c r="F19" s="114">
        <v>6.9522056484765324E-2</v>
      </c>
      <c r="G19" s="114">
        <v>7.8960870889657184E-2</v>
      </c>
      <c r="V19" s="116"/>
    </row>
    <row r="20" spans="6:22" s="114" customFormat="1">
      <c r="F20" s="114">
        <v>0.16746039988726955</v>
      </c>
      <c r="G20" s="114">
        <v>0.30890428641264683</v>
      </c>
      <c r="V20" s="116"/>
    </row>
    <row r="21" spans="6:22" s="114" customFormat="1" ht="16.5" customHeight="1">
      <c r="F21" s="114">
        <v>0.40854049493933547</v>
      </c>
      <c r="G21" s="114">
        <v>0.23533324867448369</v>
      </c>
      <c r="V21" s="116"/>
    </row>
    <row r="22" spans="6:22" s="114" customFormat="1">
      <c r="V22" s="116"/>
    </row>
    <row r="23" spans="6:22" s="114" customFormat="1">
      <c r="V23" s="116"/>
    </row>
    <row r="24" spans="6:22" s="114" customFormat="1">
      <c r="V24" s="116"/>
    </row>
    <row r="25" spans="6:22" s="114" customFormat="1">
      <c r="V25" s="116"/>
    </row>
    <row r="26" spans="6:22" s="114" customFormat="1">
      <c r="V26" s="1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only quanti data</vt:lpstr>
      <vt:lpstr>quanti without repeat</vt:lpstr>
      <vt:lpstr>graphs</vt:lpstr>
      <vt:lpstr>size class</vt:lpstr>
      <vt:lpstr>dec 06 (1)</vt:lpstr>
      <vt:lpstr>Feb 07 (2)</vt:lpstr>
      <vt:lpstr>Jun 07 (1)</vt:lpstr>
      <vt:lpstr>sep 07 (!)</vt:lpstr>
      <vt:lpstr>jFeb 09 (3)</vt:lpstr>
      <vt:lpstr>May 11 (3)</vt:lpstr>
      <vt:lpstr>Nov 11 (4)</vt:lpstr>
      <vt:lpstr>jun 12 (3)</vt:lpstr>
      <vt:lpstr>Nov 12 (2)</vt:lpstr>
      <vt:lpstr>jun 13 (2)</vt:lpstr>
      <vt:lpstr>mean patch size month (2)</vt:lpstr>
      <vt:lpstr>graphs!_GoBack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Windows User</cp:lastModifiedBy>
  <dcterms:created xsi:type="dcterms:W3CDTF">2013-07-19T17:01:43Z</dcterms:created>
  <dcterms:modified xsi:type="dcterms:W3CDTF">2013-09-05T22:32:56Z</dcterms:modified>
</cp:coreProperties>
</file>