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68" windowWidth="26820" windowHeight="13656" activeTab="5"/>
  </bookViews>
  <sheets>
    <sheet name="10VPSCalculations" sheetId="1" r:id="rId1"/>
    <sheet name="PortList" sheetId="2" r:id="rId2"/>
    <sheet name="PortList (2)" sheetId="6" r:id="rId3"/>
    <sheet name="LogData" sheetId="7" r:id="rId4"/>
    <sheet name="CIP_Parts" sheetId="4" r:id="rId5"/>
    <sheet name="LightOutput" sheetId="8" r:id="rId6"/>
  </sheets>
  <calcPr calcId="145621"/>
</workbook>
</file>

<file path=xl/calcChain.xml><?xml version="1.0" encoding="utf-8"?>
<calcChain xmlns="http://schemas.openxmlformats.org/spreadsheetml/2006/main">
  <c r="H16" i="8" l="1"/>
  <c r="H15" i="8"/>
  <c r="H14" i="8"/>
  <c r="H13" i="8"/>
  <c r="H12" i="8"/>
  <c r="H11" i="8"/>
  <c r="H10" i="8"/>
  <c r="H9" i="8"/>
  <c r="H8" i="8"/>
  <c r="H7" i="8"/>
  <c r="H6" i="8"/>
  <c r="H5" i="8"/>
  <c r="D19" i="8" l="1"/>
  <c r="D18" i="8"/>
  <c r="C19" i="8"/>
  <c r="C18" i="8"/>
  <c r="D16" i="8" l="1"/>
  <c r="D15" i="8"/>
  <c r="D14" i="8"/>
  <c r="D13" i="8"/>
  <c r="D12" i="8"/>
  <c r="D11" i="8"/>
  <c r="D10" i="8"/>
  <c r="D9" i="8"/>
  <c r="D8" i="8"/>
  <c r="D7" i="8"/>
  <c r="D6" i="8"/>
  <c r="C16" i="8"/>
  <c r="C15" i="8"/>
  <c r="C14" i="8"/>
  <c r="C13" i="8"/>
  <c r="C12" i="8"/>
  <c r="C11" i="8"/>
  <c r="C10" i="8"/>
  <c r="C9" i="8"/>
  <c r="C8" i="8"/>
  <c r="C7" i="8"/>
  <c r="C6" i="8"/>
  <c r="C5" i="8"/>
  <c r="B16" i="1" l="1"/>
  <c r="B23" i="1"/>
  <c r="B21" i="1"/>
  <c r="B19" i="1"/>
  <c r="B17" i="1"/>
  <c r="B15" i="1"/>
  <c r="B14" i="1"/>
</calcChain>
</file>

<file path=xl/sharedStrings.xml><?xml version="1.0" encoding="utf-8"?>
<sst xmlns="http://schemas.openxmlformats.org/spreadsheetml/2006/main" count="637" uniqueCount="295">
  <si>
    <t>SIG0</t>
  </si>
  <si>
    <t>GND</t>
  </si>
  <si>
    <t>Ground</t>
  </si>
  <si>
    <t>SIG1</t>
  </si>
  <si>
    <t>+5V</t>
  </si>
  <si>
    <t>Regulated 0.5A 5V supply</t>
  </si>
  <si>
    <t>RG1 – USART2 Transmit</t>
  </si>
  <si>
    <t>T0</t>
  </si>
  <si>
    <t>PIC pin RF0</t>
  </si>
  <si>
    <t>T4</t>
  </si>
  <si>
    <t>PIC pin RF4</t>
  </si>
  <si>
    <t>T1</t>
  </si>
  <si>
    <t>PIC pin RF1</t>
  </si>
  <si>
    <t>T5</t>
  </si>
  <si>
    <t>PIC pin RF5</t>
  </si>
  <si>
    <t>T2</t>
  </si>
  <si>
    <t>PIC pin RF2</t>
  </si>
  <si>
    <t>T6</t>
  </si>
  <si>
    <t>PIC pin RF6</t>
  </si>
  <si>
    <t>T3</t>
  </si>
  <si>
    <t>PIC pin RF3</t>
  </si>
  <si>
    <t>T7</t>
  </si>
  <si>
    <t>PIC pin RF7</t>
  </si>
  <si>
    <t>B0</t>
  </si>
  <si>
    <t>PIC pin RB0</t>
  </si>
  <si>
    <t>B1</t>
  </si>
  <si>
    <t>PIC pin RB1</t>
  </si>
  <si>
    <t>B2</t>
  </si>
  <si>
    <t>PIC pin RB2</t>
  </si>
  <si>
    <t>A0</t>
  </si>
  <si>
    <t>B3</t>
  </si>
  <si>
    <t>PIC pin RB3</t>
  </si>
  <si>
    <t>A1</t>
  </si>
  <si>
    <t>PIC pin RA1</t>
  </si>
  <si>
    <t>B4</t>
  </si>
  <si>
    <t>PIC pin RB4</t>
  </si>
  <si>
    <t>A2</t>
  </si>
  <si>
    <t>PIC pin RA2</t>
  </si>
  <si>
    <t>B5</t>
  </si>
  <si>
    <t>PIC pin RB5</t>
  </si>
  <si>
    <t>A3</t>
  </si>
  <si>
    <t>B6</t>
  </si>
  <si>
    <t>B7</t>
  </si>
  <si>
    <t>C4</t>
  </si>
  <si>
    <t>C5</t>
  </si>
  <si>
    <t>PIC pin RC5</t>
  </si>
  <si>
    <t>C1</t>
  </si>
  <si>
    <t>C6</t>
  </si>
  <si>
    <t>PIC pin RC6</t>
  </si>
  <si>
    <t>C2</t>
  </si>
  <si>
    <t>C7</t>
  </si>
  <si>
    <t>PIC pin RC7</t>
  </si>
  <si>
    <t>C3</t>
  </si>
  <si>
    <t>D6</t>
  </si>
  <si>
    <t>D7</t>
  </si>
  <si>
    <t>VIN</t>
  </si>
  <si>
    <t>Unregulated input voltage</t>
  </si>
  <si>
    <t>CLR#</t>
  </si>
  <si>
    <t>PIC pin /MCLR</t>
  </si>
  <si>
    <t>PIC pin RB6 – also used for ICP (1)</t>
  </si>
  <si>
    <t>A4</t>
  </si>
  <si>
    <t>PIC pin RA4</t>
  </si>
  <si>
    <t>PIC pin RB7 – also used for ICP (1)</t>
  </si>
  <si>
    <t>A5</t>
  </si>
  <si>
    <t>PIC pin RA5</t>
  </si>
  <si>
    <t>PIC pin RC4 – port pin assigned for I2C (2)</t>
  </si>
  <si>
    <t>C0</t>
  </si>
  <si>
    <t>PIC pin RC0</t>
  </si>
  <si>
    <t>PIC pin RC1</t>
  </si>
  <si>
    <t>PIC pin RC2</t>
  </si>
  <si>
    <t>PIC pin RC3 – port pin assigned for I2C (2)</t>
  </si>
  <si>
    <t>RG2 – USART2 Receive</t>
  </si>
  <si>
    <t>D0</t>
  </si>
  <si>
    <t>RG0</t>
  </si>
  <si>
    <t>RG3</t>
  </si>
  <si>
    <t>D1</t>
  </si>
  <si>
    <t>PIC pin RA0</t>
  </si>
  <si>
    <t>PIC pin RA3</t>
  </si>
  <si>
    <t>NAME</t>
  </si>
  <si>
    <t>PIN</t>
  </si>
  <si>
    <t>SIGNAL</t>
  </si>
  <si>
    <t>FUNCTION</t>
  </si>
  <si>
    <t>Analog input for humidity sensor 0-5V</t>
  </si>
  <si>
    <t>Power switch SW1 fault input</t>
  </si>
  <si>
    <t>5 V Power input if regulated supply available</t>
  </si>
  <si>
    <t>7-35 V Power input</t>
  </si>
  <si>
    <t>Power return</t>
  </si>
  <si>
    <t>Not used</t>
  </si>
  <si>
    <t>Analog input for temp sensor 0-5V</t>
  </si>
  <si>
    <t>Analog input peak video level 0-5V</t>
  </si>
  <si>
    <t>Analog input mean video level 0-5V</t>
  </si>
  <si>
    <t>Power switch SW0 fault input</t>
  </si>
  <si>
    <t>Camera Iris controller receive (TTL)</t>
  </si>
  <si>
    <t>SBE-25 comms receive (232)</t>
  </si>
  <si>
    <t>Camera Iris controller xmit (TTL)</t>
  </si>
  <si>
    <t>SBE-25 comms xmit (232)</t>
  </si>
  <si>
    <t>USART 1 receive signal - RS232</t>
  </si>
  <si>
    <t>USART 1 transmit signal - RS232</t>
  </si>
  <si>
    <t>Not used, Rec input for USART 1 (TTL)</t>
  </si>
  <si>
    <t>Not used, Xmit output for USART 1 (TTL)</t>
  </si>
  <si>
    <t>Active State</t>
  </si>
  <si>
    <t>High</t>
  </si>
  <si>
    <t>Over temperature fault input</t>
  </si>
  <si>
    <t>Low</t>
  </si>
  <si>
    <t>voltage &gt; 0.5 V = water</t>
  </si>
  <si>
    <t>Analog input AFT water alarm</t>
  </si>
  <si>
    <t>10v PS calculations</t>
  </si>
  <si>
    <t>Variables</t>
  </si>
  <si>
    <t>Maximum current (mA)</t>
  </si>
  <si>
    <t>Input voltage max</t>
  </si>
  <si>
    <t>Input voltage min</t>
  </si>
  <si>
    <t>Peak current (mA)</t>
  </si>
  <si>
    <t xml:space="preserve">Switching frequency </t>
  </si>
  <si>
    <t>Inductor Size, max. V(uH)</t>
  </si>
  <si>
    <t>Inductor Size, min. V(uH)</t>
  </si>
  <si>
    <t>Minimum on time (ns)</t>
  </si>
  <si>
    <t>Min. Inductor size (uH)</t>
  </si>
  <si>
    <t>Resistor R2 (kOhm)</t>
  </si>
  <si>
    <t>Resistor R1 (kOhm)</t>
  </si>
  <si>
    <t>Actual output voltage</t>
  </si>
  <si>
    <t>Nominal output Voltage</t>
  </si>
  <si>
    <t>use</t>
  </si>
  <si>
    <t>Output Voltage ripple</t>
  </si>
  <si>
    <t>Output Capacitor</t>
  </si>
  <si>
    <t>Minimum current (mA)</t>
  </si>
  <si>
    <t>C in RMS current</t>
  </si>
  <si>
    <t>Power switch SW2 - SW5 fault input</t>
  </si>
  <si>
    <t>Not Driven or Driven High = 100% = full pwr</t>
  </si>
  <si>
    <t>Schematic reference</t>
  </si>
  <si>
    <t>Value</t>
  </si>
  <si>
    <t>temp value</t>
  </si>
  <si>
    <t>comments</t>
  </si>
  <si>
    <t>J1 &amp; J2</t>
  </si>
  <si>
    <t>HDR2X10-M254-75</t>
  </si>
  <si>
    <t>J3</t>
  </si>
  <si>
    <t>52030-1429</t>
  </si>
  <si>
    <t>TMP-1583</t>
  </si>
  <si>
    <t>Wrong PN, ignore this part</t>
  </si>
  <si>
    <t>52271-1479</t>
  </si>
  <si>
    <t>TMP-1584</t>
  </si>
  <si>
    <t>J4</t>
  </si>
  <si>
    <t>DF1EC-4P-2.5 DSA</t>
  </si>
  <si>
    <t>TMP-1585</t>
  </si>
  <si>
    <t>J4, 9, 10, 13, 14</t>
  </si>
  <si>
    <t>J5</t>
  </si>
  <si>
    <t>142146-75</t>
  </si>
  <si>
    <t>TMP-1586</t>
  </si>
  <si>
    <t>IRFS3607PbF</t>
  </si>
  <si>
    <t>Q1, Q2</t>
  </si>
  <si>
    <t>TMP-1587</t>
  </si>
  <si>
    <t>TMP-1588</t>
  </si>
  <si>
    <t>TC1047AVNBTR</t>
  </si>
  <si>
    <t>U2</t>
  </si>
  <si>
    <t>TMP-1589</t>
  </si>
  <si>
    <t>MAX3471EUA+</t>
  </si>
  <si>
    <t>U3</t>
  </si>
  <si>
    <t>I like my symbol better - can it be used in the data baase instead? Much clearer symbol.</t>
  </si>
  <si>
    <t>TMP-1590</t>
  </si>
  <si>
    <t>LT6210CS6#TRMPBF</t>
  </si>
  <si>
    <t>U6</t>
  </si>
  <si>
    <t>MAX4090EUT+T</t>
  </si>
  <si>
    <t>U7</t>
  </si>
  <si>
    <t>V24C15E150BL</t>
  </si>
  <si>
    <t>U10</t>
  </si>
  <si>
    <t>VICOR ONLY</t>
  </si>
  <si>
    <t>uRAM2CN1</t>
  </si>
  <si>
    <t>TMP-1591</t>
  </si>
  <si>
    <t>TMP-1592</t>
  </si>
  <si>
    <t>LT1910ES8#PBF</t>
  </si>
  <si>
    <t>U11</t>
  </si>
  <si>
    <t>U12, 13</t>
  </si>
  <si>
    <t>TMP-1593</t>
  </si>
  <si>
    <t>LTC3631EMS8E#PBF</t>
  </si>
  <si>
    <t>TMP-1594</t>
  </si>
  <si>
    <t>LM358ADR</t>
  </si>
  <si>
    <t>U12</t>
  </si>
  <si>
    <t>I2MAP MAIN PCB</t>
  </si>
  <si>
    <t>I2MAP INPUT&amp;SWITCH PCB</t>
  </si>
  <si>
    <t>L1, L2</t>
  </si>
  <si>
    <t>TMP-1595</t>
  </si>
  <si>
    <t>TMP-1596</t>
  </si>
  <si>
    <t>43160-3104</t>
  </si>
  <si>
    <t>CON4</t>
  </si>
  <si>
    <t>CON14</t>
  </si>
  <si>
    <t>schematic symbol in temp parts\chma.olb</t>
  </si>
  <si>
    <t>Symbol in existing library on waters, we have in stock</t>
  </si>
  <si>
    <t>Used BNC, but probably needs a new symbol?</t>
  </si>
  <si>
    <t>MOSFET_I_EN_GxSD</t>
  </si>
  <si>
    <t>TC1047AVNBTR/SOT-23</t>
  </si>
  <si>
    <t>MAX3471</t>
  </si>
  <si>
    <t>LT6210</t>
  </si>
  <si>
    <t>MAX4090</t>
  </si>
  <si>
    <t>V24C12C100BL</t>
  </si>
  <si>
    <t>LT1910</t>
  </si>
  <si>
    <t>LTC3631</t>
  </si>
  <si>
    <t>LM358</t>
  </si>
  <si>
    <t>EMI Block Filter BNX022 SMD</t>
  </si>
  <si>
    <t>uRAM</t>
  </si>
  <si>
    <t>901209 i2MAP TMP Parts</t>
  </si>
  <si>
    <t>CON10X2</t>
  </si>
  <si>
    <t>none yet</t>
  </si>
  <si>
    <t xml:space="preserve"> 0.1" 10 PIN double row header. I have the parts. Probably should we make a Modtronics "socket" layout part? See modronix doc. For exact pin header spacing.</t>
  </si>
  <si>
    <t>ordered 3/4/15</t>
  </si>
  <si>
    <t>symbol in existing library on waters. ordered 3/4/15</t>
  </si>
  <si>
    <t>I like my symbol better - can it be used in the data baase instead? Much clearer symbol. ordered 3/4/15</t>
  </si>
  <si>
    <t>BNX023-01B</t>
  </si>
  <si>
    <t>Not used - PIN functions not accessible.</t>
  </si>
  <si>
    <r>
      <t>Output for power control of the AJA KiProQuad recorder.</t>
    </r>
    <r>
      <rPr>
        <b/>
        <sz val="11"/>
        <color rgb="FFFF0000"/>
        <rFont val="Calibri"/>
        <family val="2"/>
        <scheme val="minor"/>
      </rPr>
      <t xml:space="preserve"> ECO #4.</t>
    </r>
  </si>
  <si>
    <r>
      <t>Analog input FWD water alarm.</t>
    </r>
    <r>
      <rPr>
        <b/>
        <sz val="11"/>
        <color rgb="FFFF0000"/>
        <rFont val="Calibri"/>
        <family val="2"/>
        <scheme val="minor"/>
      </rPr>
      <t xml:space="preserve"> ECO #2.</t>
    </r>
  </si>
  <si>
    <t>Pulsed Low to activate recorder</t>
  </si>
  <si>
    <t>Driven Low for ON</t>
  </si>
  <si>
    <t>Idle high active low</t>
  </si>
  <si>
    <t>SBE65EC CON 2 CONNECTOR (i2MAP PCB J1)</t>
  </si>
  <si>
    <t>SBE65EC CON 1 CONNECTOR (i2MAP PCB J2)</t>
  </si>
  <si>
    <r>
      <t>PWM output for all light dimming.</t>
    </r>
    <r>
      <rPr>
        <b/>
        <sz val="11"/>
        <color rgb="FFFF0000"/>
        <rFont val="Calibri"/>
        <family val="2"/>
        <scheme val="minor"/>
      </rPr>
      <t>ECO #1.</t>
    </r>
  </si>
  <si>
    <t>Output Switch 2 (Light 0)</t>
  </si>
  <si>
    <t>Output Switch 3 (Light 1)</t>
  </si>
  <si>
    <t>Output Switch 4 (Light 2)</t>
  </si>
  <si>
    <t>Output Switch 5 (Light 3)</t>
  </si>
  <si>
    <t>Output Switch 0 (CTD PWR)</t>
  </si>
  <si>
    <t>Output Switch 1 (CAM&amp;REC PWR)</t>
  </si>
  <si>
    <t>J2-2</t>
  </si>
  <si>
    <t>J2-1</t>
  </si>
  <si>
    <t>J2-4</t>
  </si>
  <si>
    <t>J2-3</t>
  </si>
  <si>
    <t>J2-5</t>
  </si>
  <si>
    <t>J2-7</t>
  </si>
  <si>
    <t>J2-8</t>
  </si>
  <si>
    <t>J2-6</t>
  </si>
  <si>
    <t>J2-10</t>
  </si>
  <si>
    <t>J2-9</t>
  </si>
  <si>
    <t>J2-12</t>
  </si>
  <si>
    <t>J2-11</t>
  </si>
  <si>
    <t>J2-14</t>
  </si>
  <si>
    <t>J2-13</t>
  </si>
  <si>
    <t>J2-16</t>
  </si>
  <si>
    <t>J2-15</t>
  </si>
  <si>
    <t>J2-18</t>
  </si>
  <si>
    <t>J2-17</t>
  </si>
  <si>
    <t>J2-20</t>
  </si>
  <si>
    <t>J2-19</t>
  </si>
  <si>
    <t>J1-2</t>
  </si>
  <si>
    <t>J1-1</t>
  </si>
  <si>
    <t>J1-4</t>
  </si>
  <si>
    <t>J1-3</t>
  </si>
  <si>
    <t>J1-5</t>
  </si>
  <si>
    <t>J1-7</t>
  </si>
  <si>
    <t>J1-8</t>
  </si>
  <si>
    <t>J1-6</t>
  </si>
  <si>
    <t>J1-10</t>
  </si>
  <si>
    <t>J1-9</t>
  </si>
  <si>
    <t>J1-12</t>
  </si>
  <si>
    <t>J1-11</t>
  </si>
  <si>
    <t>J1-14</t>
  </si>
  <si>
    <t>J1-13</t>
  </si>
  <si>
    <t>J1-16</t>
  </si>
  <si>
    <t>J1-15</t>
  </si>
  <si>
    <t>J1-18</t>
  </si>
  <si>
    <t>J1-17</t>
  </si>
  <si>
    <t>J1-20</t>
  </si>
  <si>
    <t>J1-19</t>
  </si>
  <si>
    <t>Digital INPUT</t>
  </si>
  <si>
    <t>Analog INPUT</t>
  </si>
  <si>
    <t>Digital OUTPUT</t>
  </si>
  <si>
    <t>PIN CONFIGURATION</t>
  </si>
  <si>
    <t>PWM OUTPUT</t>
  </si>
  <si>
    <t>Not used, can be analog input or digital I/O</t>
  </si>
  <si>
    <t>Not used, digital I/O</t>
  </si>
  <si>
    <t>Not used, can be digital I/O or PWM output.</t>
  </si>
  <si>
    <t>0-5V</t>
  </si>
  <si>
    <t>Low indicates fault</t>
  </si>
  <si>
    <t>i2MAP PCB PIN</t>
  </si>
  <si>
    <t>Analog INPUT (1)</t>
  </si>
  <si>
    <t>PIC pin RB6 – also used for ICP</t>
  </si>
  <si>
    <t>PIC pin RB7 – also used for ICP</t>
  </si>
  <si>
    <t>PIC pin RC3 – port pin assigned for I2C</t>
  </si>
  <si>
    <t>PIC pin RC4 – port pin assigned for I2C</t>
  </si>
  <si>
    <t>POWER UP STATE</t>
  </si>
  <si>
    <t>LOW</t>
  </si>
  <si>
    <t>HIGH</t>
  </si>
  <si>
    <t>NA</t>
  </si>
  <si>
    <t>Notes: (1) These ANALOG inputs will switch to DIGITAL inputs in the next hardware revision.</t>
  </si>
  <si>
    <t>Light Output Matirx</t>
  </si>
  <si>
    <t>Sense Resistor Value (Ohms):</t>
  </si>
  <si>
    <t>Measured Voltage</t>
  </si>
  <si>
    <t>Voltage at PC board</t>
  </si>
  <si>
    <t>Light Output (LUX)</t>
  </si>
  <si>
    <t>PWM Setting (0-255)</t>
  </si>
  <si>
    <t>All lights on</t>
  </si>
  <si>
    <t>Total Calculated Current</t>
  </si>
  <si>
    <t>Lamp Calculated Current</t>
  </si>
  <si>
    <t>Light off</t>
  </si>
  <si>
    <t>One lamp on</t>
  </si>
  <si>
    <t>light off</t>
  </si>
  <si>
    <t>1 Lamp Calculated Power 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</si>
</sst>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 wrapText="1"/>
    </xf>
    <xf numFmtId="0" fontId="1" fillId="0" borderId="0" xfId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9" xfId="0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1" fontId="0" fillId="2" borderId="9" xfId="0" applyNumberForma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2" fontId="0" fillId="2" borderId="9" xfId="0" applyNumberForma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164" fontId="0" fillId="2" borderId="9" xfId="0" applyNumberForma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4" xfId="0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26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28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7" borderId="3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33" xfId="0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0" fillId="7" borderId="33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0" fillId="7" borderId="43" xfId="0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0" fillId="7" borderId="43" xfId="0" applyFont="1" applyFill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2" fontId="0" fillId="0" borderId="0" xfId="0" applyNumberForma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3" fillId="5" borderId="22" xfId="0" applyFont="1" applyFill="1" applyBorder="1" applyAlignment="1">
      <alignment horizontal="left" vertical="center" wrapText="1"/>
    </xf>
    <xf numFmtId="0" fontId="0" fillId="0" borderId="3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45" xfId="0" applyBorder="1" applyAlignment="1">
      <alignment wrapText="1"/>
    </xf>
    <xf numFmtId="0" fontId="5" fillId="0" borderId="22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966184459500703E-2"/>
          <c:y val="1.0683682921987693E-2"/>
          <c:w val="0.87897984416345509"/>
          <c:h val="0.93670487880191444"/>
        </c:manualLayout>
      </c:layout>
      <c:scatterChart>
        <c:scatterStyle val="smoothMarker"/>
        <c:varyColors val="0"/>
        <c:ser>
          <c:idx val="1"/>
          <c:order val="1"/>
          <c:tx>
            <c:v>Lamp Output (Lux)</c:v>
          </c:tx>
          <c:spPr>
            <a:ln>
              <a:noFill/>
            </a:ln>
          </c:spPr>
          <c:marker>
            <c:symbol val="circle"/>
            <c:size val="7"/>
          </c:marker>
          <c:trendline>
            <c:trendlineType val="log"/>
            <c:dispRSqr val="0"/>
            <c:dispEq val="0"/>
          </c:trendline>
          <c:trendline>
            <c:trendlineType val="log"/>
            <c:dispRSqr val="0"/>
            <c:dispEq val="0"/>
          </c:trendline>
          <c:xVal>
            <c:numRef>
              <c:f>LightOutput!$F$21:$F$73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  <c:pt idx="31">
                  <c:v>150</c:v>
                </c:pt>
                <c:pt idx="32">
                  <c:v>155</c:v>
                </c:pt>
                <c:pt idx="33">
                  <c:v>160</c:v>
                </c:pt>
                <c:pt idx="34">
                  <c:v>165</c:v>
                </c:pt>
                <c:pt idx="35">
                  <c:v>170</c:v>
                </c:pt>
                <c:pt idx="36">
                  <c:v>175</c:v>
                </c:pt>
                <c:pt idx="37">
                  <c:v>180</c:v>
                </c:pt>
                <c:pt idx="38">
                  <c:v>185</c:v>
                </c:pt>
                <c:pt idx="39">
                  <c:v>190</c:v>
                </c:pt>
                <c:pt idx="40">
                  <c:v>195</c:v>
                </c:pt>
                <c:pt idx="41">
                  <c:v>200</c:v>
                </c:pt>
                <c:pt idx="42">
                  <c:v>205</c:v>
                </c:pt>
                <c:pt idx="43">
                  <c:v>210</c:v>
                </c:pt>
                <c:pt idx="44">
                  <c:v>215</c:v>
                </c:pt>
                <c:pt idx="45">
                  <c:v>220</c:v>
                </c:pt>
                <c:pt idx="46">
                  <c:v>225</c:v>
                </c:pt>
                <c:pt idx="47">
                  <c:v>230</c:v>
                </c:pt>
                <c:pt idx="48">
                  <c:v>235</c:v>
                </c:pt>
                <c:pt idx="49">
                  <c:v>240</c:v>
                </c:pt>
                <c:pt idx="50">
                  <c:v>245</c:v>
                </c:pt>
                <c:pt idx="51">
                  <c:v>250</c:v>
                </c:pt>
                <c:pt idx="52">
                  <c:v>255</c:v>
                </c:pt>
              </c:numCache>
            </c:numRef>
          </c:xVal>
          <c:yVal>
            <c:numRef>
              <c:f>LightOutput!$G$21:$G$73</c:f>
              <c:numCache>
                <c:formatCode>General</c:formatCode>
                <c:ptCount val="53"/>
                <c:pt idx="0">
                  <c:v>0</c:v>
                </c:pt>
                <c:pt idx="1">
                  <c:v>8000</c:v>
                </c:pt>
                <c:pt idx="3">
                  <c:v>8300</c:v>
                </c:pt>
                <c:pt idx="5">
                  <c:v>8300</c:v>
                </c:pt>
                <c:pt idx="7">
                  <c:v>8300</c:v>
                </c:pt>
                <c:pt idx="11">
                  <c:v>8300</c:v>
                </c:pt>
                <c:pt idx="21">
                  <c:v>20000</c:v>
                </c:pt>
                <c:pt idx="31">
                  <c:v>27000</c:v>
                </c:pt>
                <c:pt idx="41">
                  <c:v>38000</c:v>
                </c:pt>
                <c:pt idx="46">
                  <c:v>44000</c:v>
                </c:pt>
                <c:pt idx="51">
                  <c:v>50000</c:v>
                </c:pt>
                <c:pt idx="52">
                  <c:v>60000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4368"/>
        <c:axId val="215920640"/>
      </c:scatterChart>
      <c:scatterChart>
        <c:scatterStyle val="smoothMarker"/>
        <c:varyColors val="0"/>
        <c:ser>
          <c:idx val="0"/>
          <c:order val="0"/>
          <c:tx>
            <c:v>Lamp Current</c:v>
          </c:tx>
          <c:spPr>
            <a:ln>
              <a:noFill/>
            </a:ln>
          </c:spPr>
          <c:marker>
            <c:symbol val="circle"/>
            <c:size val="7"/>
          </c:marker>
          <c:trendline>
            <c:trendlineType val="linear"/>
            <c:intercept val="0"/>
            <c:dispRSqr val="0"/>
            <c:dispEq val="0"/>
          </c:trendline>
          <c:xVal>
            <c:numRef>
              <c:f>LightOutput!$F$21:$F$73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  <c:pt idx="31">
                  <c:v>150</c:v>
                </c:pt>
                <c:pt idx="32">
                  <c:v>155</c:v>
                </c:pt>
                <c:pt idx="33">
                  <c:v>160</c:v>
                </c:pt>
                <c:pt idx="34">
                  <c:v>165</c:v>
                </c:pt>
                <c:pt idx="35">
                  <c:v>170</c:v>
                </c:pt>
                <c:pt idx="36">
                  <c:v>175</c:v>
                </c:pt>
                <c:pt idx="37">
                  <c:v>180</c:v>
                </c:pt>
                <c:pt idx="38">
                  <c:v>185</c:v>
                </c:pt>
                <c:pt idx="39">
                  <c:v>190</c:v>
                </c:pt>
                <c:pt idx="40">
                  <c:v>195</c:v>
                </c:pt>
                <c:pt idx="41">
                  <c:v>200</c:v>
                </c:pt>
                <c:pt idx="42">
                  <c:v>205</c:v>
                </c:pt>
                <c:pt idx="43">
                  <c:v>210</c:v>
                </c:pt>
                <c:pt idx="44">
                  <c:v>215</c:v>
                </c:pt>
                <c:pt idx="45">
                  <c:v>220</c:v>
                </c:pt>
                <c:pt idx="46">
                  <c:v>225</c:v>
                </c:pt>
                <c:pt idx="47">
                  <c:v>230</c:v>
                </c:pt>
                <c:pt idx="48">
                  <c:v>235</c:v>
                </c:pt>
                <c:pt idx="49">
                  <c:v>240</c:v>
                </c:pt>
                <c:pt idx="50">
                  <c:v>245</c:v>
                </c:pt>
                <c:pt idx="51">
                  <c:v>250</c:v>
                </c:pt>
                <c:pt idx="52">
                  <c:v>255</c:v>
                </c:pt>
              </c:numCache>
            </c:numRef>
          </c:xVal>
          <c:yVal>
            <c:numRef>
              <c:f>LightOutput!$D$21:$D$73</c:f>
              <c:numCache>
                <c:formatCode>0.000</c:formatCode>
                <c:ptCount val="53"/>
                <c:pt idx="0">
                  <c:v>0</c:v>
                </c:pt>
                <c:pt idx="1">
                  <c:v>0.3</c:v>
                </c:pt>
                <c:pt idx="3">
                  <c:v>0.3</c:v>
                </c:pt>
                <c:pt idx="5">
                  <c:v>0.32</c:v>
                </c:pt>
                <c:pt idx="7">
                  <c:v>0.32</c:v>
                </c:pt>
                <c:pt idx="11">
                  <c:v>0.32</c:v>
                </c:pt>
                <c:pt idx="21">
                  <c:v>1.04</c:v>
                </c:pt>
                <c:pt idx="31">
                  <c:v>1.62</c:v>
                </c:pt>
                <c:pt idx="41">
                  <c:v>2.2200000000000002</c:v>
                </c:pt>
                <c:pt idx="46">
                  <c:v>2.6</c:v>
                </c:pt>
                <c:pt idx="51">
                  <c:v>2.92</c:v>
                </c:pt>
                <c:pt idx="52">
                  <c:v>2.94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28832"/>
        <c:axId val="215922560"/>
      </c:scatterChart>
      <c:valAx>
        <c:axId val="215914368"/>
        <c:scaling>
          <c:orientation val="minMax"/>
          <c:max val="2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PWM 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out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5920640"/>
        <c:crossesAt val="0"/>
        <c:crossBetween val="midCat"/>
        <c:majorUnit val="10"/>
        <c:minorUnit val="5"/>
      </c:valAx>
      <c:valAx>
        <c:axId val="215920640"/>
        <c:scaling>
          <c:orientation val="minMax"/>
          <c:max val="6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OUTPUT (LUX)</a:t>
                </a:r>
              </a:p>
            </c:rich>
          </c:tx>
          <c:layout>
            <c:manualLayout>
              <c:xMode val="edge"/>
              <c:yMode val="edge"/>
              <c:x val="7.7519379844961239E-3"/>
              <c:y val="0.3846689660116015"/>
            </c:manualLayout>
          </c:layout>
          <c:overlay val="0"/>
        </c:title>
        <c:numFmt formatCode="0" sourceLinked="0"/>
        <c:majorTickMark val="out"/>
        <c:minorTickMark val="out"/>
        <c:tickLblPos val="nextTo"/>
        <c:crossAx val="215914368"/>
        <c:crossesAt val="0"/>
        <c:crossBetween val="midCat"/>
      </c:valAx>
      <c:valAx>
        <c:axId val="21592256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LAMP CURRENT (A)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215928832"/>
        <c:crosses val="max"/>
        <c:crossBetween val="midCat"/>
      </c:valAx>
      <c:valAx>
        <c:axId val="2159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22560"/>
        <c:crosses val="autoZero"/>
        <c:crossBetween val="midCat"/>
      </c:valAx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487770860037844"/>
          <c:y val="9.7121131917333861E-2"/>
          <c:w val="0.19967140735315062"/>
          <c:h val="0.12037277509428969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480060</xdr:colOff>
      <xdr:row>32</xdr:row>
      <xdr:rowOff>114300</xdr:rowOff>
    </xdr:from>
    <xdr:to>
      <xdr:col>23</xdr:col>
      <xdr:colOff>556260</xdr:colOff>
      <xdr:row>72</xdr:row>
      <xdr:rowOff>53340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0.82248</cdr:x>
      <cdr:y>0.1292</cdr:y>
    </cdr:from>
    <cdr:to>
      <cdr:x>0.82326</cdr:x>
      <cdr:y>0.94538</cdr:y>
    </cdr:to>
    <cdr:cxnSp macro="">
      <cdr:nvCxnSpPr>
        <cdr:cNvPr id="3" name="Straight Connector 2"/>
        <cdr:cNvCxnSpPr/>
      </cdr:nvCxnSpPr>
      <cdr:spPr>
        <a:xfrm xmlns:a="http://schemas.openxmlformats.org/drawingml/2006/main" flipH="1" flipV="1">
          <a:off x="8084820" y="937260"/>
          <a:ext cx="7620" cy="592074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</cdr:x>
      <cdr:y>0.1187</cdr:y>
    </cdr:from>
    <cdr:to>
      <cdr:x>0.72868</cdr:x>
      <cdr:y>0.20588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914900" y="861060"/>
          <a:ext cx="2247900" cy="632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AUV</a:t>
          </a:r>
          <a:r>
            <a:rPr lang="en-US" sz="1100" baseline="0"/>
            <a:t> MAXIMUM CURRENT OPERATING POINT, PWM VALUE 230 (90%). </a:t>
          </a:r>
          <a:endParaRPr lang="en-US" sz="1100"/>
        </a:p>
      </cdr:txBody>
    </cdr:sp>
  </cdr:relSizeAnchor>
  <cdr:relSizeAnchor xmlns:cdr="http://schemas.openxmlformats.org/drawingml/2006/chartDrawing">
    <cdr:from>
      <cdr:x>0.70543</cdr:x>
      <cdr:y>0.16597</cdr:y>
    </cdr:from>
    <cdr:to>
      <cdr:x>0.81395</cdr:x>
      <cdr:y>0.20273</cdr:y>
    </cdr:to>
    <cdr:cxnSp macro="">
      <cdr:nvCxnSpPr>
        <cdr:cNvPr id="6" name="Straight Arrow Connector 5"/>
        <cdr:cNvCxnSpPr/>
      </cdr:nvCxnSpPr>
      <cdr:spPr>
        <a:xfrm xmlns:a="http://schemas.openxmlformats.org/drawingml/2006/main">
          <a:off x="6934200" y="1203960"/>
          <a:ext cx="1066800" cy="2667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17" sqref="B17"/>
    </sheetView>
  </sheetViews>
  <sheetFormatPr defaultRowHeight="14.4" x14ac:dyDescent="0.3"/>
  <cols>
    <col min="1" max="1" width="23.21875" style="1" customWidth="1"/>
    <col min="2" max="2" width="14" style="1" customWidth="1"/>
    <col min="3" max="3" width="13.44140625" style="1" customWidth="1"/>
    <col min="4" max="4" width="30.33203125" style="1" customWidth="1"/>
    <col min="5" max="5" width="7.77734375" style="1" customWidth="1"/>
    <col min="6" max="6" width="7.21875" style="1" customWidth="1"/>
    <col min="7" max="7" width="13.33203125" style="1" customWidth="1"/>
    <col min="8" max="8" width="10.77734375" style="1" customWidth="1"/>
    <col min="9" max="16384" width="8.88671875" style="1"/>
  </cols>
  <sheetData>
    <row r="1" spans="1:4" x14ac:dyDescent="0.3">
      <c r="A1" s="3" t="s">
        <v>106</v>
      </c>
      <c r="B1" s="4"/>
      <c r="C1" s="4"/>
      <c r="D1" s="4"/>
    </row>
    <row r="2" spans="1:4" x14ac:dyDescent="0.3">
      <c r="A2" s="1" t="s">
        <v>107</v>
      </c>
    </row>
    <row r="3" spans="1:4" ht="24.6" customHeight="1" x14ac:dyDescent="0.3">
      <c r="A3" s="1" t="s">
        <v>109</v>
      </c>
      <c r="B3" s="1">
        <v>36</v>
      </c>
    </row>
    <row r="4" spans="1:4" ht="24.6" customHeight="1" x14ac:dyDescent="0.3">
      <c r="A4" s="1" t="s">
        <v>110</v>
      </c>
      <c r="B4" s="1">
        <v>18</v>
      </c>
    </row>
    <row r="5" spans="1:4" x14ac:dyDescent="0.3">
      <c r="A5" s="1" t="s">
        <v>120</v>
      </c>
      <c r="B5" s="1">
        <v>10</v>
      </c>
      <c r="D5" s="2"/>
    </row>
    <row r="6" spans="1:4" x14ac:dyDescent="0.3">
      <c r="A6" s="1" t="s">
        <v>124</v>
      </c>
      <c r="B6" s="1">
        <v>5</v>
      </c>
      <c r="D6" s="2"/>
    </row>
    <row r="7" spans="1:4" x14ac:dyDescent="0.3">
      <c r="A7" s="1" t="s">
        <v>108</v>
      </c>
      <c r="B7" s="1">
        <v>25</v>
      </c>
      <c r="D7" s="2"/>
    </row>
    <row r="8" spans="1:4" x14ac:dyDescent="0.3">
      <c r="A8" s="1" t="s">
        <v>111</v>
      </c>
      <c r="B8" s="1">
        <v>50</v>
      </c>
      <c r="D8" s="2"/>
    </row>
    <row r="9" spans="1:4" x14ac:dyDescent="0.3">
      <c r="A9" s="1" t="s">
        <v>112</v>
      </c>
      <c r="B9" s="1">
        <v>500000</v>
      </c>
    </row>
    <row r="10" spans="1:4" x14ac:dyDescent="0.3">
      <c r="A10" s="1" t="s">
        <v>115</v>
      </c>
      <c r="B10" s="1">
        <v>100</v>
      </c>
    </row>
    <row r="11" spans="1:4" x14ac:dyDescent="0.3">
      <c r="A11" s="1" t="s">
        <v>117</v>
      </c>
      <c r="B11" s="1">
        <v>51.1</v>
      </c>
    </row>
    <row r="12" spans="1:4" x14ac:dyDescent="0.3">
      <c r="A12" s="1" t="s">
        <v>123</v>
      </c>
      <c r="B12" s="1">
        <v>4.6999999999999999E-6</v>
      </c>
    </row>
    <row r="14" spans="1:4" x14ac:dyDescent="0.3">
      <c r="A14" s="8" t="s">
        <v>113</v>
      </c>
      <c r="B14" s="9">
        <f>((B5/(B9*(B8/1000)))*(1-(B5/B3)))*1000000</f>
        <v>288.88888888888886</v>
      </c>
    </row>
    <row r="15" spans="1:4" x14ac:dyDescent="0.3">
      <c r="A15" s="8" t="s">
        <v>114</v>
      </c>
      <c r="B15" s="9">
        <f>((B5/(B9*(B8/1000)))*(1-(B5/B4)))*1000000</f>
        <v>177.7777777777778</v>
      </c>
    </row>
    <row r="16" spans="1:4" x14ac:dyDescent="0.3">
      <c r="A16" s="8" t="s">
        <v>125</v>
      </c>
      <c r="B16" s="14">
        <f>(B7/1000)*(B5/B3)*(SQRT((B3/B5)-1))</f>
        <v>1.119758020597021E-2</v>
      </c>
    </row>
    <row r="17" spans="1:3" x14ac:dyDescent="0.3">
      <c r="A17" s="8" t="s">
        <v>116</v>
      </c>
      <c r="B17" s="7">
        <f>((B3*(B10/1000000000))/(B8/1000))*1000000</f>
        <v>71.999999999999986</v>
      </c>
    </row>
    <row r="18" spans="1:3" x14ac:dyDescent="0.3">
      <c r="C18" s="10" t="s">
        <v>121</v>
      </c>
    </row>
    <row r="19" spans="1:3" x14ac:dyDescent="0.3">
      <c r="A19" s="8" t="s">
        <v>118</v>
      </c>
      <c r="B19" s="11">
        <f>B11*((B5/0.8)-1)</f>
        <v>587.65</v>
      </c>
      <c r="C19" s="10">
        <v>590</v>
      </c>
    </row>
    <row r="21" spans="1:3" x14ac:dyDescent="0.3">
      <c r="A21" s="8" t="s">
        <v>119</v>
      </c>
      <c r="B21" s="12">
        <f>0.8*(1+(C19/B11))</f>
        <v>10.036790606653621</v>
      </c>
    </row>
    <row r="23" spans="1:3" x14ac:dyDescent="0.3">
      <c r="A23" s="13" t="s">
        <v>122</v>
      </c>
      <c r="B23" s="14">
        <f>((B8/2000)-(B6/1000))*((0.000004/B12)+(B5/160))</f>
        <v>1.8271276595744682E-2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="75" zoomScaleNormal="75" workbookViewId="0">
      <selection activeCell="D33" sqref="D33"/>
    </sheetView>
  </sheetViews>
  <sheetFormatPr defaultRowHeight="14.4" x14ac:dyDescent="0.3"/>
  <cols>
    <col min="1" max="1" width="6.33203125" style="1" customWidth="1"/>
    <col min="2" max="2" width="4.5546875" style="1" customWidth="1"/>
    <col min="3" max="3" width="20.21875" style="1" customWidth="1"/>
    <col min="4" max="4" width="29.6640625" style="1" customWidth="1"/>
    <col min="5" max="5" width="12.21875" style="1" customWidth="1"/>
    <col min="6" max="6" width="0.77734375" style="1" customWidth="1"/>
    <col min="7" max="7" width="7.33203125" style="1" customWidth="1"/>
    <col min="8" max="8" width="5.44140625" style="1" customWidth="1"/>
    <col min="9" max="9" width="20.33203125" style="1" customWidth="1"/>
    <col min="10" max="10" width="33.5546875" style="1" customWidth="1"/>
    <col min="11" max="11" width="15.21875" style="1" customWidth="1"/>
    <col min="12" max="16384" width="8.88671875" style="1"/>
  </cols>
  <sheetData>
    <row r="1" spans="1:11" ht="15" thickBot="1" x14ac:dyDescent="0.35"/>
    <row r="2" spans="1:11" ht="16.2" customHeight="1" thickBot="1" x14ac:dyDescent="0.35">
      <c r="A2" s="100" t="s">
        <v>213</v>
      </c>
      <c r="B2" s="101"/>
      <c r="C2" s="101"/>
      <c r="D2" s="101"/>
      <c r="E2" s="102"/>
      <c r="F2" s="33"/>
      <c r="G2" s="100" t="s">
        <v>212</v>
      </c>
      <c r="H2" s="101"/>
      <c r="I2" s="101"/>
      <c r="J2" s="101"/>
      <c r="K2" s="102"/>
    </row>
    <row r="3" spans="1:11" ht="15" thickBot="1" x14ac:dyDescent="0.35">
      <c r="A3" s="43" t="s">
        <v>78</v>
      </c>
      <c r="B3" s="43" t="s">
        <v>79</v>
      </c>
      <c r="C3" s="43" t="s">
        <v>80</v>
      </c>
      <c r="D3" s="43" t="s">
        <v>81</v>
      </c>
      <c r="E3" s="43" t="s">
        <v>100</v>
      </c>
      <c r="F3" s="44"/>
      <c r="G3" s="43" t="s">
        <v>78</v>
      </c>
      <c r="H3" s="43" t="s">
        <v>79</v>
      </c>
      <c r="I3" s="43" t="s">
        <v>80</v>
      </c>
      <c r="J3" s="43" t="s">
        <v>81</v>
      </c>
      <c r="K3" s="45" t="s">
        <v>100</v>
      </c>
    </row>
    <row r="4" spans="1:11" ht="28.8" x14ac:dyDescent="0.3">
      <c r="A4" s="34" t="s">
        <v>7</v>
      </c>
      <c r="B4" s="34">
        <v>2</v>
      </c>
      <c r="C4" s="34" t="s">
        <v>8</v>
      </c>
      <c r="D4" s="35" t="s">
        <v>91</v>
      </c>
      <c r="E4" s="5" t="s">
        <v>101</v>
      </c>
      <c r="F4" s="36"/>
      <c r="G4" s="34" t="s">
        <v>9</v>
      </c>
      <c r="H4" s="34">
        <v>2</v>
      </c>
      <c r="I4" s="34" t="s">
        <v>10</v>
      </c>
      <c r="J4" s="46" t="s">
        <v>208</v>
      </c>
      <c r="K4" s="32" t="s">
        <v>104</v>
      </c>
    </row>
    <row r="5" spans="1:11" x14ac:dyDescent="0.3">
      <c r="A5" s="32" t="s">
        <v>11</v>
      </c>
      <c r="B5" s="32">
        <v>1</v>
      </c>
      <c r="C5" s="32" t="s">
        <v>12</v>
      </c>
      <c r="D5" s="32" t="s">
        <v>83</v>
      </c>
      <c r="E5" s="5" t="s">
        <v>101</v>
      </c>
      <c r="F5" s="37"/>
      <c r="G5" s="32" t="s">
        <v>13</v>
      </c>
      <c r="H5" s="32">
        <v>1</v>
      </c>
      <c r="I5" s="32" t="s">
        <v>14</v>
      </c>
      <c r="J5" s="32" t="s">
        <v>87</v>
      </c>
      <c r="K5" s="6" t="s">
        <v>101</v>
      </c>
    </row>
    <row r="6" spans="1:11" ht="28.8" x14ac:dyDescent="0.3">
      <c r="A6" s="32" t="s">
        <v>15</v>
      </c>
      <c r="B6" s="32">
        <v>4</v>
      </c>
      <c r="C6" s="32" t="s">
        <v>16</v>
      </c>
      <c r="D6" s="32" t="s">
        <v>126</v>
      </c>
      <c r="E6" s="5" t="s">
        <v>101</v>
      </c>
      <c r="F6" s="37"/>
      <c r="G6" s="32" t="s">
        <v>17</v>
      </c>
      <c r="H6" s="32">
        <v>4</v>
      </c>
      <c r="I6" s="32" t="s">
        <v>18</v>
      </c>
      <c r="J6" s="38" t="s">
        <v>102</v>
      </c>
      <c r="K6" s="6" t="s">
        <v>103</v>
      </c>
    </row>
    <row r="7" spans="1:11" ht="28.8" x14ac:dyDescent="0.3">
      <c r="A7" s="32" t="s">
        <v>19</v>
      </c>
      <c r="B7" s="32">
        <v>3</v>
      </c>
      <c r="C7" s="32" t="s">
        <v>20</v>
      </c>
      <c r="D7" s="32" t="s">
        <v>87</v>
      </c>
      <c r="E7" s="5"/>
      <c r="F7" s="37"/>
      <c r="G7" s="32" t="s">
        <v>21</v>
      </c>
      <c r="H7" s="32">
        <v>3</v>
      </c>
      <c r="I7" s="32" t="s">
        <v>22</v>
      </c>
      <c r="J7" s="32" t="s">
        <v>206</v>
      </c>
      <c r="K7" s="6"/>
    </row>
    <row r="8" spans="1:11" ht="28.8" x14ac:dyDescent="0.3">
      <c r="A8" s="32" t="s">
        <v>0</v>
      </c>
      <c r="B8" s="32">
        <v>6</v>
      </c>
      <c r="C8" s="32" t="s">
        <v>96</v>
      </c>
      <c r="D8" s="32" t="s">
        <v>93</v>
      </c>
      <c r="E8" s="32"/>
      <c r="F8" s="37"/>
      <c r="G8" s="32" t="s">
        <v>1</v>
      </c>
      <c r="H8" s="32">
        <v>5</v>
      </c>
      <c r="I8" s="32" t="s">
        <v>2</v>
      </c>
      <c r="J8" s="38" t="s">
        <v>86</v>
      </c>
      <c r="K8" s="32"/>
    </row>
    <row r="9" spans="1:11" ht="28.8" x14ac:dyDescent="0.3">
      <c r="A9" s="32" t="s">
        <v>3</v>
      </c>
      <c r="B9" s="32">
        <v>5</v>
      </c>
      <c r="C9" s="32" t="s">
        <v>97</v>
      </c>
      <c r="D9" s="32" t="s">
        <v>95</v>
      </c>
      <c r="E9" s="32"/>
      <c r="F9" s="37"/>
      <c r="G9" s="32" t="s">
        <v>4</v>
      </c>
      <c r="H9" s="32">
        <v>7</v>
      </c>
      <c r="I9" s="32" t="s">
        <v>5</v>
      </c>
      <c r="J9" s="38" t="s">
        <v>84</v>
      </c>
      <c r="K9" s="32"/>
    </row>
    <row r="10" spans="1:11" ht="28.8" x14ac:dyDescent="0.3">
      <c r="A10" s="32" t="s">
        <v>23</v>
      </c>
      <c r="B10" s="32">
        <v>13</v>
      </c>
      <c r="C10" s="32" t="s">
        <v>24</v>
      </c>
      <c r="D10" s="47" t="s">
        <v>219</v>
      </c>
      <c r="E10" s="5" t="s">
        <v>101</v>
      </c>
      <c r="F10" s="37"/>
      <c r="G10" s="32" t="s">
        <v>55</v>
      </c>
      <c r="H10" s="32">
        <v>8</v>
      </c>
      <c r="I10" s="32" t="s">
        <v>56</v>
      </c>
      <c r="J10" s="38" t="s">
        <v>85</v>
      </c>
      <c r="K10" s="6"/>
    </row>
    <row r="11" spans="1:11" ht="28.8" customHeight="1" x14ac:dyDescent="0.3">
      <c r="A11" s="32" t="s">
        <v>25</v>
      </c>
      <c r="B11" s="32">
        <v>14</v>
      </c>
      <c r="C11" s="32" t="s">
        <v>26</v>
      </c>
      <c r="D11" s="47" t="s">
        <v>220</v>
      </c>
      <c r="E11" s="5" t="s">
        <v>101</v>
      </c>
      <c r="F11" s="37"/>
      <c r="G11" s="32" t="s">
        <v>57</v>
      </c>
      <c r="H11" s="32">
        <v>6</v>
      </c>
      <c r="I11" s="32" t="s">
        <v>58</v>
      </c>
      <c r="J11" s="38" t="s">
        <v>87</v>
      </c>
      <c r="K11" s="6"/>
    </row>
    <row r="12" spans="1:11" ht="28.8" x14ac:dyDescent="0.3">
      <c r="A12" s="32" t="s">
        <v>27</v>
      </c>
      <c r="B12" s="32">
        <v>11</v>
      </c>
      <c r="C12" s="32" t="s">
        <v>28</v>
      </c>
      <c r="D12" s="48" t="s">
        <v>215</v>
      </c>
      <c r="E12" s="6" t="s">
        <v>210</v>
      </c>
      <c r="F12" s="37"/>
      <c r="G12" s="32" t="s">
        <v>29</v>
      </c>
      <c r="H12" s="32">
        <v>10</v>
      </c>
      <c r="I12" s="32" t="s">
        <v>76</v>
      </c>
      <c r="J12" s="38" t="s">
        <v>89</v>
      </c>
      <c r="K12" s="6"/>
    </row>
    <row r="13" spans="1:11" ht="28.8" x14ac:dyDescent="0.3">
      <c r="A13" s="32" t="s">
        <v>30</v>
      </c>
      <c r="B13" s="32">
        <v>12</v>
      </c>
      <c r="C13" s="32" t="s">
        <v>31</v>
      </c>
      <c r="D13" s="48" t="s">
        <v>216</v>
      </c>
      <c r="E13" s="6" t="s">
        <v>210</v>
      </c>
      <c r="F13" s="37"/>
      <c r="G13" s="32" t="s">
        <v>32</v>
      </c>
      <c r="H13" s="32">
        <v>9</v>
      </c>
      <c r="I13" s="32" t="s">
        <v>33</v>
      </c>
      <c r="J13" s="38" t="s">
        <v>90</v>
      </c>
      <c r="K13" s="6"/>
    </row>
    <row r="14" spans="1:11" ht="28.8" x14ac:dyDescent="0.3">
      <c r="A14" s="32" t="s">
        <v>34</v>
      </c>
      <c r="B14" s="32">
        <v>9</v>
      </c>
      <c r="C14" s="32" t="s">
        <v>35</v>
      </c>
      <c r="D14" s="48" t="s">
        <v>217</v>
      </c>
      <c r="E14" s="6" t="s">
        <v>210</v>
      </c>
      <c r="F14" s="37"/>
      <c r="G14" s="32" t="s">
        <v>36</v>
      </c>
      <c r="H14" s="32">
        <v>12</v>
      </c>
      <c r="I14" s="32" t="s">
        <v>37</v>
      </c>
      <c r="J14" s="38" t="s">
        <v>82</v>
      </c>
      <c r="K14" s="6"/>
    </row>
    <row r="15" spans="1:11" ht="28.8" x14ac:dyDescent="0.3">
      <c r="A15" s="32" t="s">
        <v>38</v>
      </c>
      <c r="B15" s="32">
        <v>10</v>
      </c>
      <c r="C15" s="32" t="s">
        <v>39</v>
      </c>
      <c r="D15" s="48" t="s">
        <v>218</v>
      </c>
      <c r="E15" s="6" t="s">
        <v>210</v>
      </c>
      <c r="F15" s="37"/>
      <c r="G15" s="32" t="s">
        <v>40</v>
      </c>
      <c r="H15" s="32">
        <v>11</v>
      </c>
      <c r="I15" s="32" t="s">
        <v>77</v>
      </c>
      <c r="J15" s="38" t="s">
        <v>88</v>
      </c>
      <c r="K15" s="6"/>
    </row>
    <row r="16" spans="1:11" ht="28.8" x14ac:dyDescent="0.3">
      <c r="A16" s="32" t="s">
        <v>41</v>
      </c>
      <c r="B16" s="32">
        <v>7</v>
      </c>
      <c r="C16" s="32" t="s">
        <v>59</v>
      </c>
      <c r="D16" s="32" t="s">
        <v>206</v>
      </c>
      <c r="E16" s="32"/>
      <c r="F16" s="37"/>
      <c r="G16" s="32" t="s">
        <v>60</v>
      </c>
      <c r="H16" s="32">
        <v>14</v>
      </c>
      <c r="I16" s="32" t="s">
        <v>61</v>
      </c>
      <c r="J16" s="32" t="s">
        <v>206</v>
      </c>
      <c r="K16" s="32"/>
    </row>
    <row r="17" spans="1:11" ht="43.2" x14ac:dyDescent="0.3">
      <c r="A17" s="32" t="s">
        <v>42</v>
      </c>
      <c r="B17" s="32">
        <v>8</v>
      </c>
      <c r="C17" s="32" t="s">
        <v>62</v>
      </c>
      <c r="D17" s="49" t="s">
        <v>207</v>
      </c>
      <c r="E17" s="6" t="s">
        <v>209</v>
      </c>
      <c r="F17" s="37"/>
      <c r="G17" s="32" t="s">
        <v>63</v>
      </c>
      <c r="H17" s="32">
        <v>13</v>
      </c>
      <c r="I17" s="32" t="s">
        <v>64</v>
      </c>
      <c r="J17" s="50" t="s">
        <v>105</v>
      </c>
      <c r="K17" s="32" t="s">
        <v>104</v>
      </c>
    </row>
    <row r="18" spans="1:11" ht="28.8" x14ac:dyDescent="0.3">
      <c r="A18" s="32" t="s">
        <v>43</v>
      </c>
      <c r="B18" s="32">
        <v>17</v>
      </c>
      <c r="C18" s="32" t="s">
        <v>65</v>
      </c>
      <c r="D18" s="32" t="s">
        <v>87</v>
      </c>
      <c r="E18" s="32"/>
      <c r="F18" s="37"/>
      <c r="G18" s="32" t="s">
        <v>66</v>
      </c>
      <c r="H18" s="32">
        <v>16</v>
      </c>
      <c r="I18" s="32" t="s">
        <v>67</v>
      </c>
      <c r="J18" s="38" t="s">
        <v>87</v>
      </c>
      <c r="K18" s="32"/>
    </row>
    <row r="19" spans="1:11" ht="43.2" x14ac:dyDescent="0.3">
      <c r="A19" s="32" t="s">
        <v>44</v>
      </c>
      <c r="B19" s="32">
        <v>18</v>
      </c>
      <c r="C19" s="32" t="s">
        <v>45</v>
      </c>
      <c r="D19" s="32" t="s">
        <v>87</v>
      </c>
      <c r="E19" s="32"/>
      <c r="F19" s="37"/>
      <c r="G19" s="32" t="s">
        <v>46</v>
      </c>
      <c r="H19" s="32">
        <v>15</v>
      </c>
      <c r="I19" s="32" t="s">
        <v>68</v>
      </c>
      <c r="J19" s="38" t="s">
        <v>214</v>
      </c>
      <c r="K19" s="32" t="s">
        <v>127</v>
      </c>
    </row>
    <row r="20" spans="1:11" ht="28.8" x14ac:dyDescent="0.3">
      <c r="A20" s="32" t="s">
        <v>47</v>
      </c>
      <c r="B20" s="32">
        <v>15</v>
      </c>
      <c r="C20" s="32" t="s">
        <v>48</v>
      </c>
      <c r="D20" s="32" t="s">
        <v>99</v>
      </c>
      <c r="E20" s="32"/>
      <c r="F20" s="37"/>
      <c r="G20" s="32" t="s">
        <v>49</v>
      </c>
      <c r="H20" s="32">
        <v>18</v>
      </c>
      <c r="I20" s="32" t="s">
        <v>69</v>
      </c>
      <c r="J20" s="38" t="s">
        <v>87</v>
      </c>
      <c r="K20" s="32"/>
    </row>
    <row r="21" spans="1:11" ht="28.8" x14ac:dyDescent="0.3">
      <c r="A21" s="32" t="s">
        <v>50</v>
      </c>
      <c r="B21" s="32">
        <v>16</v>
      </c>
      <c r="C21" s="32" t="s">
        <v>51</v>
      </c>
      <c r="D21" s="32" t="s">
        <v>98</v>
      </c>
      <c r="E21" s="32"/>
      <c r="F21" s="37"/>
      <c r="G21" s="32" t="s">
        <v>52</v>
      </c>
      <c r="H21" s="32">
        <v>17</v>
      </c>
      <c r="I21" s="32" t="s">
        <v>70</v>
      </c>
      <c r="J21" s="38" t="s">
        <v>87</v>
      </c>
      <c r="K21" s="32"/>
    </row>
    <row r="22" spans="1:11" ht="28.8" x14ac:dyDescent="0.3">
      <c r="A22" s="32" t="s">
        <v>53</v>
      </c>
      <c r="B22" s="32">
        <v>19</v>
      </c>
      <c r="C22" s="32" t="s">
        <v>71</v>
      </c>
      <c r="D22" s="32" t="s">
        <v>92</v>
      </c>
      <c r="E22" s="32" t="s">
        <v>211</v>
      </c>
      <c r="F22" s="37"/>
      <c r="G22" s="32" t="s">
        <v>72</v>
      </c>
      <c r="H22" s="32">
        <v>20</v>
      </c>
      <c r="I22" s="32" t="s">
        <v>73</v>
      </c>
      <c r="J22" s="38" t="s">
        <v>87</v>
      </c>
      <c r="K22" s="32"/>
    </row>
    <row r="23" spans="1:11" ht="29.4" thickBot="1" x14ac:dyDescent="0.35">
      <c r="A23" s="39" t="s">
        <v>54</v>
      </c>
      <c r="B23" s="39">
        <v>20</v>
      </c>
      <c r="C23" s="39" t="s">
        <v>74</v>
      </c>
      <c r="D23" s="39" t="s">
        <v>87</v>
      </c>
      <c r="E23" s="39"/>
      <c r="F23" s="40"/>
      <c r="G23" s="39" t="s">
        <v>75</v>
      </c>
      <c r="H23" s="39">
        <v>19</v>
      </c>
      <c r="I23" s="39" t="s">
        <v>6</v>
      </c>
      <c r="J23" s="41" t="s">
        <v>94</v>
      </c>
      <c r="K23" s="32" t="s">
        <v>211</v>
      </c>
    </row>
    <row r="25" spans="1:11" x14ac:dyDescent="0.3">
      <c r="C25" s="42"/>
      <c r="D25" s="42"/>
      <c r="E25" s="42"/>
      <c r="F25" s="42"/>
      <c r="G25" s="42"/>
      <c r="H25" s="42"/>
      <c r="I25" s="42"/>
      <c r="K25" s="42"/>
    </row>
    <row r="26" spans="1:11" x14ac:dyDescent="0.3">
      <c r="C26" s="42"/>
      <c r="D26" s="42"/>
      <c r="E26" s="42"/>
      <c r="F26" s="42"/>
      <c r="G26" s="42"/>
      <c r="H26" s="42"/>
      <c r="I26" s="42"/>
      <c r="K26" s="42"/>
    </row>
    <row r="27" spans="1:11" x14ac:dyDescent="0.3">
      <c r="C27" s="42"/>
      <c r="D27" s="42"/>
      <c r="E27" s="42"/>
      <c r="F27" s="42"/>
      <c r="G27" s="42"/>
      <c r="H27" s="42"/>
      <c r="I27" s="42"/>
      <c r="K27" s="42"/>
    </row>
    <row r="28" spans="1:11" x14ac:dyDescent="0.3">
      <c r="C28" s="42"/>
      <c r="D28" s="42"/>
      <c r="E28" s="42"/>
      <c r="F28" s="42"/>
      <c r="G28" s="42"/>
      <c r="H28" s="42"/>
      <c r="I28" s="42"/>
      <c r="K28" s="42"/>
    </row>
    <row r="29" spans="1:11" x14ac:dyDescent="0.3">
      <c r="C29" s="42"/>
      <c r="D29" s="42"/>
      <c r="E29" s="42"/>
      <c r="F29" s="42"/>
      <c r="G29" s="42"/>
      <c r="H29" s="42"/>
      <c r="I29" s="42"/>
      <c r="K29" s="42"/>
    </row>
    <row r="30" spans="1:11" x14ac:dyDescent="0.3">
      <c r="C30" s="42"/>
      <c r="D30" s="42"/>
      <c r="E30" s="42"/>
      <c r="F30" s="42"/>
      <c r="G30" s="42"/>
      <c r="H30" s="42"/>
      <c r="I30" s="42"/>
      <c r="K30" s="42"/>
    </row>
    <row r="31" spans="1:11" x14ac:dyDescent="0.3">
      <c r="C31" s="42"/>
      <c r="D31" s="42"/>
      <c r="E31" s="42"/>
      <c r="F31" s="42"/>
      <c r="G31" s="42"/>
      <c r="H31" s="42"/>
      <c r="I31" s="42"/>
      <c r="K31" s="42"/>
    </row>
  </sheetData>
  <mergeCells count="2">
    <mergeCell ref="G2:K2"/>
    <mergeCell ref="A2:E2"/>
  </mergeCells>
  <pageMargins left="0.7" right="0.7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7" zoomScaleNormal="100" workbookViewId="0">
      <selection activeCell="F29" sqref="F29"/>
    </sheetView>
  </sheetViews>
  <sheetFormatPr defaultRowHeight="14.4" x14ac:dyDescent="0.3"/>
  <cols>
    <col min="1" max="1" width="6.33203125" style="60" customWidth="1"/>
    <col min="2" max="2" width="8.21875" style="60" customWidth="1"/>
    <col min="3" max="3" width="16.33203125" style="60" customWidth="1"/>
    <col min="4" max="4" width="16.5546875" style="60" customWidth="1"/>
    <col min="5" max="5" width="8.88671875" style="60" customWidth="1"/>
    <col min="6" max="6" width="25.21875" style="60" customWidth="1"/>
    <col min="7" max="7" width="13.88671875" style="60" customWidth="1"/>
    <col min="8" max="8" width="0.77734375" style="60" customWidth="1"/>
    <col min="9" max="9" width="7.33203125" style="60" customWidth="1"/>
    <col min="10" max="10" width="8" style="60" customWidth="1"/>
    <col min="11" max="11" width="17.6640625" style="60" customWidth="1"/>
    <col min="12" max="12" width="15.109375" style="60" customWidth="1"/>
    <col min="13" max="13" width="9" style="60" customWidth="1"/>
    <col min="14" max="14" width="25.88671875" style="60" customWidth="1"/>
    <col min="15" max="15" width="15.21875" style="60" customWidth="1"/>
    <col min="16" max="17" width="8.88671875" style="60"/>
    <col min="18" max="18" width="16.6640625" style="60" customWidth="1"/>
    <col min="19" max="19" width="30.88671875" style="60" customWidth="1"/>
    <col min="20" max="20" width="29.33203125" style="60" customWidth="1"/>
    <col min="21" max="21" width="25.109375" style="60" customWidth="1"/>
    <col min="22" max="22" width="4.21875" style="60" customWidth="1"/>
    <col min="23" max="23" width="27.33203125" style="60" customWidth="1"/>
    <col min="24" max="24" width="29.109375" style="60" customWidth="1"/>
    <col min="25" max="25" width="35.109375" style="60" customWidth="1"/>
    <col min="26" max="26" width="38.44140625" style="60" customWidth="1"/>
    <col min="27" max="27" width="43.77734375" style="60" customWidth="1"/>
    <col min="28" max="16384" width="8.88671875" style="60"/>
  </cols>
  <sheetData>
    <row r="1" spans="1:15" ht="43.8" thickBot="1" x14ac:dyDescent="0.35">
      <c r="A1" s="55" t="s">
        <v>78</v>
      </c>
      <c r="B1" s="56" t="s">
        <v>271</v>
      </c>
      <c r="C1" s="56" t="s">
        <v>80</v>
      </c>
      <c r="D1" s="57" t="s">
        <v>264</v>
      </c>
      <c r="E1" s="57" t="s">
        <v>277</v>
      </c>
      <c r="F1" s="56" t="s">
        <v>81</v>
      </c>
      <c r="G1" s="58" t="s">
        <v>100</v>
      </c>
      <c r="H1" s="59"/>
      <c r="I1" s="55" t="s">
        <v>78</v>
      </c>
      <c r="J1" s="56" t="s">
        <v>271</v>
      </c>
      <c r="K1" s="56" t="s">
        <v>80</v>
      </c>
      <c r="L1" s="57" t="s">
        <v>264</v>
      </c>
      <c r="M1" s="57" t="s">
        <v>277</v>
      </c>
      <c r="N1" s="56" t="s">
        <v>81</v>
      </c>
      <c r="O1" s="58" t="s">
        <v>100</v>
      </c>
    </row>
    <row r="2" spans="1:15" ht="28.8" x14ac:dyDescent="0.3">
      <c r="A2" s="61" t="s">
        <v>29</v>
      </c>
      <c r="B2" s="62" t="s">
        <v>249</v>
      </c>
      <c r="C2" s="63" t="s">
        <v>76</v>
      </c>
      <c r="D2" s="64" t="s">
        <v>262</v>
      </c>
      <c r="E2" s="64" t="s">
        <v>280</v>
      </c>
      <c r="F2" s="62" t="s">
        <v>89</v>
      </c>
      <c r="G2" s="51" t="s">
        <v>269</v>
      </c>
      <c r="H2" s="65"/>
      <c r="I2" s="66" t="s">
        <v>72</v>
      </c>
      <c r="J2" s="67" t="s">
        <v>259</v>
      </c>
      <c r="K2" s="68" t="s">
        <v>73</v>
      </c>
      <c r="L2" s="69"/>
      <c r="M2" s="69"/>
      <c r="N2" s="70" t="s">
        <v>268</v>
      </c>
      <c r="O2" s="71"/>
    </row>
    <row r="3" spans="1:15" ht="28.8" x14ac:dyDescent="0.3">
      <c r="A3" s="72" t="s">
        <v>32</v>
      </c>
      <c r="B3" s="73" t="s">
        <v>250</v>
      </c>
      <c r="C3" s="74" t="s">
        <v>33</v>
      </c>
      <c r="D3" s="64" t="s">
        <v>262</v>
      </c>
      <c r="E3" s="64" t="s">
        <v>280</v>
      </c>
      <c r="F3" s="73" t="s">
        <v>90</v>
      </c>
      <c r="G3" s="51" t="s">
        <v>269</v>
      </c>
      <c r="H3" s="65"/>
      <c r="I3" s="75" t="s">
        <v>75</v>
      </c>
      <c r="J3" s="70" t="s">
        <v>260</v>
      </c>
      <c r="K3" s="76" t="s">
        <v>6</v>
      </c>
      <c r="L3" s="77"/>
      <c r="M3" s="77"/>
      <c r="N3" s="70" t="s">
        <v>94</v>
      </c>
      <c r="O3" s="53" t="s">
        <v>211</v>
      </c>
    </row>
    <row r="4" spans="1:15" ht="28.8" x14ac:dyDescent="0.3">
      <c r="A4" s="72" t="s">
        <v>36</v>
      </c>
      <c r="B4" s="73" t="s">
        <v>251</v>
      </c>
      <c r="C4" s="74" t="s">
        <v>37</v>
      </c>
      <c r="D4" s="64" t="s">
        <v>262</v>
      </c>
      <c r="E4" s="64" t="s">
        <v>280</v>
      </c>
      <c r="F4" s="73" t="s">
        <v>82</v>
      </c>
      <c r="G4" s="51" t="s">
        <v>269</v>
      </c>
      <c r="H4" s="65"/>
      <c r="I4" s="75" t="s">
        <v>53</v>
      </c>
      <c r="J4" s="70" t="s">
        <v>240</v>
      </c>
      <c r="K4" s="76" t="s">
        <v>71</v>
      </c>
      <c r="L4" s="77"/>
      <c r="M4" s="77"/>
      <c r="N4" s="70" t="s">
        <v>92</v>
      </c>
      <c r="O4" s="53" t="s">
        <v>211</v>
      </c>
    </row>
    <row r="5" spans="1:15" ht="28.8" x14ac:dyDescent="0.3">
      <c r="A5" s="72" t="s">
        <v>40</v>
      </c>
      <c r="B5" s="73" t="s">
        <v>252</v>
      </c>
      <c r="C5" s="74" t="s">
        <v>77</v>
      </c>
      <c r="D5" s="64" t="s">
        <v>262</v>
      </c>
      <c r="E5" s="64" t="s">
        <v>280</v>
      </c>
      <c r="F5" s="73" t="s">
        <v>88</v>
      </c>
      <c r="G5" s="51" t="s">
        <v>269</v>
      </c>
      <c r="H5" s="65"/>
      <c r="I5" s="75" t="s">
        <v>54</v>
      </c>
      <c r="J5" s="70" t="s">
        <v>239</v>
      </c>
      <c r="K5" s="76" t="s">
        <v>74</v>
      </c>
      <c r="L5" s="77"/>
      <c r="M5" s="77"/>
      <c r="N5" s="70" t="s">
        <v>268</v>
      </c>
      <c r="O5" s="53"/>
    </row>
    <row r="6" spans="1:15" ht="28.8" x14ac:dyDescent="0.3">
      <c r="A6" s="72" t="s">
        <v>60</v>
      </c>
      <c r="B6" s="73" t="s">
        <v>253</v>
      </c>
      <c r="C6" s="74" t="s">
        <v>61</v>
      </c>
      <c r="D6" s="64" t="s">
        <v>262</v>
      </c>
      <c r="E6" s="64" t="s">
        <v>280</v>
      </c>
      <c r="F6" s="73" t="s">
        <v>206</v>
      </c>
      <c r="G6" s="52"/>
      <c r="H6" s="65"/>
      <c r="I6" s="78" t="s">
        <v>0</v>
      </c>
      <c r="J6" s="79" t="s">
        <v>228</v>
      </c>
      <c r="K6" s="80" t="s">
        <v>96</v>
      </c>
      <c r="L6" s="81"/>
      <c r="M6" s="81"/>
      <c r="N6" s="79" t="s">
        <v>93</v>
      </c>
      <c r="O6" s="54"/>
    </row>
    <row r="7" spans="1:15" ht="28.8" x14ac:dyDescent="0.3">
      <c r="A7" s="72" t="s">
        <v>63</v>
      </c>
      <c r="B7" s="73" t="s">
        <v>254</v>
      </c>
      <c r="C7" s="74" t="s">
        <v>64</v>
      </c>
      <c r="D7" s="64" t="s">
        <v>262</v>
      </c>
      <c r="E7" s="64" t="s">
        <v>280</v>
      </c>
      <c r="F7" s="73" t="s">
        <v>105</v>
      </c>
      <c r="G7" s="52" t="s">
        <v>104</v>
      </c>
      <c r="H7" s="65"/>
      <c r="I7" s="78" t="s">
        <v>3</v>
      </c>
      <c r="J7" s="79" t="s">
        <v>225</v>
      </c>
      <c r="K7" s="80" t="s">
        <v>97</v>
      </c>
      <c r="L7" s="81"/>
      <c r="M7" s="81"/>
      <c r="N7" s="79" t="s">
        <v>95</v>
      </c>
      <c r="O7" s="54"/>
    </row>
    <row r="8" spans="1:15" ht="28.8" x14ac:dyDescent="0.3">
      <c r="A8" s="75" t="s">
        <v>23</v>
      </c>
      <c r="B8" s="70" t="s">
        <v>234</v>
      </c>
      <c r="C8" s="76" t="s">
        <v>24</v>
      </c>
      <c r="D8" s="82" t="s">
        <v>263</v>
      </c>
      <c r="E8" s="82" t="s">
        <v>278</v>
      </c>
      <c r="F8" s="70" t="s">
        <v>219</v>
      </c>
      <c r="G8" s="53" t="s">
        <v>101</v>
      </c>
      <c r="H8" s="65"/>
      <c r="I8" s="72" t="s">
        <v>7</v>
      </c>
      <c r="J8" s="73" t="s">
        <v>221</v>
      </c>
      <c r="K8" s="74" t="s">
        <v>8</v>
      </c>
      <c r="L8" s="64" t="s">
        <v>272</v>
      </c>
      <c r="M8" s="64" t="s">
        <v>280</v>
      </c>
      <c r="N8" s="73" t="s">
        <v>91</v>
      </c>
      <c r="O8" s="52" t="s">
        <v>270</v>
      </c>
    </row>
    <row r="9" spans="1:15" ht="28.8" x14ac:dyDescent="0.3">
      <c r="A9" s="75" t="s">
        <v>25</v>
      </c>
      <c r="B9" s="70" t="s">
        <v>233</v>
      </c>
      <c r="C9" s="76" t="s">
        <v>26</v>
      </c>
      <c r="D9" s="82" t="s">
        <v>263</v>
      </c>
      <c r="E9" s="82" t="s">
        <v>278</v>
      </c>
      <c r="F9" s="70" t="s">
        <v>220</v>
      </c>
      <c r="G9" s="53" t="s">
        <v>101</v>
      </c>
      <c r="H9" s="65"/>
      <c r="I9" s="72" t="s">
        <v>11</v>
      </c>
      <c r="J9" s="73" t="s">
        <v>222</v>
      </c>
      <c r="K9" s="74" t="s">
        <v>12</v>
      </c>
      <c r="L9" s="64" t="s">
        <v>272</v>
      </c>
      <c r="M9" s="64" t="s">
        <v>280</v>
      </c>
      <c r="N9" s="73" t="s">
        <v>83</v>
      </c>
      <c r="O9" s="52" t="s">
        <v>270</v>
      </c>
    </row>
    <row r="10" spans="1:15" ht="28.8" x14ac:dyDescent="0.3">
      <c r="A10" s="75" t="s">
        <v>27</v>
      </c>
      <c r="B10" s="70" t="s">
        <v>232</v>
      </c>
      <c r="C10" s="76" t="s">
        <v>28</v>
      </c>
      <c r="D10" s="82" t="s">
        <v>263</v>
      </c>
      <c r="E10" s="82" t="s">
        <v>279</v>
      </c>
      <c r="F10" s="70" t="s">
        <v>215</v>
      </c>
      <c r="G10" s="53" t="s">
        <v>210</v>
      </c>
      <c r="H10" s="65"/>
      <c r="I10" s="72" t="s">
        <v>15</v>
      </c>
      <c r="J10" s="73" t="s">
        <v>223</v>
      </c>
      <c r="K10" s="74" t="s">
        <v>16</v>
      </c>
      <c r="L10" s="64" t="s">
        <v>272</v>
      </c>
      <c r="M10" s="64" t="s">
        <v>280</v>
      </c>
      <c r="N10" s="73" t="s">
        <v>126</v>
      </c>
      <c r="O10" s="52" t="s">
        <v>270</v>
      </c>
    </row>
    <row r="11" spans="1:15" ht="28.8" x14ac:dyDescent="0.3">
      <c r="A11" s="75" t="s">
        <v>30</v>
      </c>
      <c r="B11" s="70" t="s">
        <v>231</v>
      </c>
      <c r="C11" s="76" t="s">
        <v>31</v>
      </c>
      <c r="D11" s="82" t="s">
        <v>263</v>
      </c>
      <c r="E11" s="82" t="s">
        <v>279</v>
      </c>
      <c r="F11" s="70" t="s">
        <v>216</v>
      </c>
      <c r="G11" s="53" t="s">
        <v>210</v>
      </c>
      <c r="H11" s="65"/>
      <c r="I11" s="72" t="s">
        <v>19</v>
      </c>
      <c r="J11" s="73" t="s">
        <v>224</v>
      </c>
      <c r="K11" s="74" t="s">
        <v>20</v>
      </c>
      <c r="L11" s="83"/>
      <c r="M11" s="83"/>
      <c r="N11" s="73" t="s">
        <v>266</v>
      </c>
      <c r="O11" s="52"/>
    </row>
    <row r="12" spans="1:15" ht="28.8" x14ac:dyDescent="0.3">
      <c r="A12" s="75" t="s">
        <v>34</v>
      </c>
      <c r="B12" s="70" t="s">
        <v>230</v>
      </c>
      <c r="C12" s="76" t="s">
        <v>35</v>
      </c>
      <c r="D12" s="82" t="s">
        <v>263</v>
      </c>
      <c r="E12" s="82" t="s">
        <v>279</v>
      </c>
      <c r="F12" s="70" t="s">
        <v>217</v>
      </c>
      <c r="G12" s="53" t="s">
        <v>210</v>
      </c>
      <c r="H12" s="65"/>
      <c r="I12" s="72" t="s">
        <v>9</v>
      </c>
      <c r="J12" s="73" t="s">
        <v>241</v>
      </c>
      <c r="K12" s="74" t="s">
        <v>10</v>
      </c>
      <c r="L12" s="64" t="s">
        <v>262</v>
      </c>
      <c r="M12" s="64" t="s">
        <v>280</v>
      </c>
      <c r="N12" s="73" t="s">
        <v>208</v>
      </c>
      <c r="O12" s="52" t="s">
        <v>104</v>
      </c>
    </row>
    <row r="13" spans="1:15" ht="28.8" x14ac:dyDescent="0.3">
      <c r="A13" s="75" t="s">
        <v>38</v>
      </c>
      <c r="B13" s="70" t="s">
        <v>229</v>
      </c>
      <c r="C13" s="76" t="s">
        <v>39</v>
      </c>
      <c r="D13" s="82" t="s">
        <v>263</v>
      </c>
      <c r="E13" s="82" t="s">
        <v>279</v>
      </c>
      <c r="F13" s="70" t="s">
        <v>218</v>
      </c>
      <c r="G13" s="53" t="s">
        <v>210</v>
      </c>
      <c r="H13" s="65"/>
      <c r="I13" s="72" t="s">
        <v>13</v>
      </c>
      <c r="J13" s="73" t="s">
        <v>242</v>
      </c>
      <c r="K13" s="74" t="s">
        <v>14</v>
      </c>
      <c r="L13" s="83"/>
      <c r="M13" s="83"/>
      <c r="N13" s="73" t="s">
        <v>266</v>
      </c>
      <c r="O13" s="52"/>
    </row>
    <row r="14" spans="1:15" ht="28.8" x14ac:dyDescent="0.3">
      <c r="A14" s="75" t="s">
        <v>41</v>
      </c>
      <c r="B14" s="70" t="s">
        <v>226</v>
      </c>
      <c r="C14" s="76" t="s">
        <v>273</v>
      </c>
      <c r="D14" s="82"/>
      <c r="E14" s="82"/>
      <c r="F14" s="70" t="s">
        <v>267</v>
      </c>
      <c r="G14" s="53"/>
      <c r="H14" s="65"/>
      <c r="I14" s="72" t="s">
        <v>17</v>
      </c>
      <c r="J14" s="73" t="s">
        <v>243</v>
      </c>
      <c r="K14" s="74" t="s">
        <v>18</v>
      </c>
      <c r="L14" s="83" t="s">
        <v>261</v>
      </c>
      <c r="M14" s="64" t="s">
        <v>280</v>
      </c>
      <c r="N14" s="73" t="s">
        <v>102</v>
      </c>
      <c r="O14" s="52" t="s">
        <v>270</v>
      </c>
    </row>
    <row r="15" spans="1:15" ht="43.2" x14ac:dyDescent="0.3">
      <c r="A15" s="75" t="s">
        <v>42</v>
      </c>
      <c r="B15" s="70" t="s">
        <v>227</v>
      </c>
      <c r="C15" s="76" t="s">
        <v>274</v>
      </c>
      <c r="D15" s="82" t="s">
        <v>263</v>
      </c>
      <c r="E15" s="82" t="s">
        <v>279</v>
      </c>
      <c r="F15" s="70" t="s">
        <v>207</v>
      </c>
      <c r="G15" s="53" t="s">
        <v>209</v>
      </c>
      <c r="H15" s="65"/>
      <c r="I15" s="72" t="s">
        <v>21</v>
      </c>
      <c r="J15" s="73" t="s">
        <v>244</v>
      </c>
      <c r="K15" s="74" t="s">
        <v>22</v>
      </c>
      <c r="L15" s="83"/>
      <c r="M15" s="83"/>
      <c r="N15" s="73" t="s">
        <v>267</v>
      </c>
      <c r="O15" s="52"/>
    </row>
    <row r="16" spans="1:15" x14ac:dyDescent="0.3">
      <c r="A16" s="72" t="s">
        <v>66</v>
      </c>
      <c r="B16" s="73" t="s">
        <v>255</v>
      </c>
      <c r="C16" s="74" t="s">
        <v>67</v>
      </c>
      <c r="D16" s="84"/>
      <c r="E16" s="84"/>
      <c r="F16" s="73" t="s">
        <v>267</v>
      </c>
      <c r="G16" s="52"/>
      <c r="H16" s="65"/>
      <c r="I16" s="75" t="s">
        <v>1</v>
      </c>
      <c r="J16" s="70" t="s">
        <v>245</v>
      </c>
      <c r="K16" s="76" t="s">
        <v>2</v>
      </c>
      <c r="L16" s="77"/>
      <c r="M16" s="77"/>
      <c r="N16" s="70" t="s">
        <v>86</v>
      </c>
      <c r="O16" s="53"/>
    </row>
    <row r="17" spans="1:15" ht="43.2" x14ac:dyDescent="0.3">
      <c r="A17" s="72" t="s">
        <v>46</v>
      </c>
      <c r="B17" s="73" t="s">
        <v>256</v>
      </c>
      <c r="C17" s="74" t="s">
        <v>68</v>
      </c>
      <c r="D17" s="84" t="s">
        <v>265</v>
      </c>
      <c r="E17" s="64" t="s">
        <v>280</v>
      </c>
      <c r="F17" s="73" t="s">
        <v>214</v>
      </c>
      <c r="G17" s="52" t="s">
        <v>127</v>
      </c>
      <c r="H17" s="65"/>
      <c r="I17" s="75" t="s">
        <v>4</v>
      </c>
      <c r="J17" s="70" t="s">
        <v>246</v>
      </c>
      <c r="K17" s="76" t="s">
        <v>5</v>
      </c>
      <c r="L17" s="77"/>
      <c r="M17" s="77"/>
      <c r="N17" s="70" t="s">
        <v>84</v>
      </c>
      <c r="O17" s="53"/>
    </row>
    <row r="18" spans="1:15" ht="28.8" x14ac:dyDescent="0.3">
      <c r="A18" s="72" t="s">
        <v>49</v>
      </c>
      <c r="B18" s="73" t="s">
        <v>257</v>
      </c>
      <c r="C18" s="74" t="s">
        <v>69</v>
      </c>
      <c r="D18" s="84"/>
      <c r="E18" s="84"/>
      <c r="F18" s="73" t="s">
        <v>268</v>
      </c>
      <c r="G18" s="52"/>
      <c r="H18" s="65"/>
      <c r="I18" s="75" t="s">
        <v>55</v>
      </c>
      <c r="J18" s="70" t="s">
        <v>247</v>
      </c>
      <c r="K18" s="76" t="s">
        <v>56</v>
      </c>
      <c r="L18" s="77"/>
      <c r="M18" s="77"/>
      <c r="N18" s="70" t="s">
        <v>85</v>
      </c>
      <c r="O18" s="53"/>
    </row>
    <row r="19" spans="1:15" ht="43.8" thickBot="1" x14ac:dyDescent="0.35">
      <c r="A19" s="72" t="s">
        <v>52</v>
      </c>
      <c r="B19" s="73" t="s">
        <v>258</v>
      </c>
      <c r="C19" s="74" t="s">
        <v>275</v>
      </c>
      <c r="D19" s="84"/>
      <c r="E19" s="84"/>
      <c r="F19" s="73" t="s">
        <v>206</v>
      </c>
      <c r="G19" s="52"/>
      <c r="H19" s="65"/>
      <c r="I19" s="92" t="s">
        <v>57</v>
      </c>
      <c r="J19" s="93" t="s">
        <v>248</v>
      </c>
      <c r="K19" s="94" t="s">
        <v>58</v>
      </c>
      <c r="L19" s="95"/>
      <c r="M19" s="95"/>
      <c r="N19" s="93" t="s">
        <v>87</v>
      </c>
      <c r="O19" s="96"/>
    </row>
    <row r="20" spans="1:15" ht="43.2" customHeight="1" x14ac:dyDescent="0.3">
      <c r="A20" s="72" t="s">
        <v>43</v>
      </c>
      <c r="B20" s="73" t="s">
        <v>238</v>
      </c>
      <c r="C20" s="74" t="s">
        <v>276</v>
      </c>
      <c r="D20" s="84"/>
      <c r="E20" s="84"/>
      <c r="F20" s="73" t="s">
        <v>206</v>
      </c>
      <c r="G20" s="52"/>
      <c r="H20" s="65"/>
      <c r="I20" s="103" t="s">
        <v>281</v>
      </c>
      <c r="J20" s="104"/>
      <c r="K20" s="104"/>
      <c r="L20" s="104"/>
      <c r="M20" s="104"/>
      <c r="N20" s="104"/>
      <c r="O20" s="105"/>
    </row>
    <row r="21" spans="1:15" x14ac:dyDescent="0.3">
      <c r="A21" s="72" t="s">
        <v>44</v>
      </c>
      <c r="B21" s="73" t="s">
        <v>237</v>
      </c>
      <c r="C21" s="74" t="s">
        <v>45</v>
      </c>
      <c r="D21" s="84"/>
      <c r="E21" s="84"/>
      <c r="F21" s="73" t="s">
        <v>267</v>
      </c>
      <c r="G21" s="52"/>
      <c r="H21" s="65"/>
      <c r="I21" s="106"/>
      <c r="J21" s="107"/>
      <c r="K21" s="107"/>
      <c r="L21" s="107"/>
      <c r="M21" s="107"/>
      <c r="N21" s="107"/>
      <c r="O21" s="108"/>
    </row>
    <row r="22" spans="1:15" ht="28.8" x14ac:dyDescent="0.3">
      <c r="A22" s="72" t="s">
        <v>47</v>
      </c>
      <c r="B22" s="73" t="s">
        <v>236</v>
      </c>
      <c r="C22" s="74" t="s">
        <v>48</v>
      </c>
      <c r="D22" s="84"/>
      <c r="E22" s="84"/>
      <c r="F22" s="73" t="s">
        <v>99</v>
      </c>
      <c r="G22" s="52"/>
      <c r="H22" s="65"/>
      <c r="I22" s="106"/>
      <c r="J22" s="107"/>
      <c r="K22" s="107"/>
      <c r="L22" s="107"/>
      <c r="M22" s="107"/>
      <c r="N22" s="107"/>
      <c r="O22" s="108"/>
    </row>
    <row r="23" spans="1:15" ht="29.4" thickBot="1" x14ac:dyDescent="0.35">
      <c r="A23" s="85" t="s">
        <v>50</v>
      </c>
      <c r="B23" s="86" t="s">
        <v>235</v>
      </c>
      <c r="C23" s="87" t="s">
        <v>51</v>
      </c>
      <c r="D23" s="88"/>
      <c r="E23" s="88"/>
      <c r="F23" s="86" t="s">
        <v>98</v>
      </c>
      <c r="G23" s="89"/>
      <c r="H23" s="90"/>
      <c r="I23" s="109"/>
      <c r="J23" s="110"/>
      <c r="K23" s="110"/>
      <c r="L23" s="110"/>
      <c r="M23" s="110"/>
      <c r="N23" s="110"/>
      <c r="O23" s="111"/>
    </row>
    <row r="24" spans="1:15" x14ac:dyDescent="0.3"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O24" s="91"/>
    </row>
    <row r="25" spans="1:15" x14ac:dyDescent="0.3"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O25" s="91"/>
    </row>
    <row r="26" spans="1:15" x14ac:dyDescent="0.3"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O26" s="91"/>
    </row>
    <row r="27" spans="1:15" x14ac:dyDescent="0.3">
      <c r="H27" s="91"/>
      <c r="I27" s="91"/>
      <c r="J27" s="91"/>
      <c r="K27" s="91"/>
      <c r="L27" s="91"/>
      <c r="M27" s="91"/>
      <c r="O27" s="91"/>
    </row>
    <row r="28" spans="1:15" x14ac:dyDescent="0.3">
      <c r="H28" s="91"/>
      <c r="I28" s="91"/>
      <c r="J28" s="91"/>
      <c r="K28" s="91"/>
      <c r="L28" s="91"/>
      <c r="M28" s="91"/>
      <c r="O28" s="91"/>
    </row>
    <row r="29" spans="1:15" x14ac:dyDescent="0.3">
      <c r="H29" s="91"/>
      <c r="I29" s="91"/>
      <c r="J29" s="91"/>
      <c r="K29" s="91"/>
      <c r="L29" s="91"/>
      <c r="M29" s="91"/>
      <c r="O29" s="91"/>
    </row>
  </sheetData>
  <mergeCells count="1">
    <mergeCell ref="I20:O23"/>
  </mergeCells>
  <pageMargins left="0.7" right="0.7" top="0.75" bottom="0.75" header="0.3" footer="0.3"/>
  <pageSetup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workbookViewId="0">
      <selection activeCell="I9" sqref="I9:O12"/>
    </sheetView>
  </sheetViews>
  <sheetFormatPr defaultRowHeight="14.4" x14ac:dyDescent="0.3"/>
  <cols>
    <col min="1" max="1" width="6.33203125" style="60" customWidth="1"/>
    <col min="2" max="2" width="8.21875" style="60" customWidth="1"/>
    <col min="3" max="3" width="15.109375" style="60" customWidth="1"/>
    <col min="4" max="4" width="18" style="60" customWidth="1"/>
    <col min="5" max="5" width="8.77734375" style="60" customWidth="1"/>
    <col min="6" max="6" width="27.6640625" style="60" customWidth="1"/>
    <col min="7" max="7" width="13.88671875" style="60" customWidth="1"/>
    <col min="8" max="8" width="0.77734375" style="60" customWidth="1"/>
    <col min="9" max="9" width="7.33203125" style="60" customWidth="1"/>
    <col min="10" max="10" width="8" style="60" customWidth="1"/>
    <col min="11" max="11" width="14.21875" style="60" customWidth="1"/>
    <col min="12" max="12" width="15.109375" style="60" customWidth="1"/>
    <col min="13" max="13" width="8.6640625" style="60" customWidth="1"/>
    <col min="14" max="14" width="29.33203125" style="60" customWidth="1"/>
    <col min="15" max="15" width="15.21875" style="60" customWidth="1"/>
    <col min="16" max="17" width="8.88671875" style="60"/>
    <col min="18" max="18" width="16.6640625" style="60" customWidth="1"/>
    <col min="19" max="19" width="30.88671875" style="60" customWidth="1"/>
    <col min="20" max="20" width="29.33203125" style="60" customWidth="1"/>
    <col min="21" max="21" width="25.109375" style="60" customWidth="1"/>
    <col min="22" max="22" width="4.21875" style="60" customWidth="1"/>
    <col min="23" max="23" width="27.33203125" style="60" customWidth="1"/>
    <col min="24" max="24" width="29.109375" style="60" customWidth="1"/>
    <col min="25" max="25" width="35.109375" style="60" customWidth="1"/>
    <col min="26" max="26" width="38.44140625" style="60" customWidth="1"/>
    <col min="27" max="27" width="43.77734375" style="60" customWidth="1"/>
    <col min="28" max="16384" width="8.88671875" style="60"/>
  </cols>
  <sheetData>
    <row r="1" spans="1:15" ht="43.8" thickBot="1" x14ac:dyDescent="0.35">
      <c r="A1" s="55" t="s">
        <v>78</v>
      </c>
      <c r="B1" s="56" t="s">
        <v>271</v>
      </c>
      <c r="C1" s="56" t="s">
        <v>80</v>
      </c>
      <c r="D1" s="57" t="s">
        <v>264</v>
      </c>
      <c r="E1" s="57" t="s">
        <v>277</v>
      </c>
      <c r="F1" s="56" t="s">
        <v>81</v>
      </c>
      <c r="G1" s="58" t="s">
        <v>100</v>
      </c>
      <c r="H1" s="59"/>
      <c r="I1" s="55" t="s">
        <v>78</v>
      </c>
      <c r="J1" s="56" t="s">
        <v>271</v>
      </c>
      <c r="K1" s="56" t="s">
        <v>80</v>
      </c>
      <c r="L1" s="57" t="s">
        <v>264</v>
      </c>
      <c r="M1" s="57" t="s">
        <v>277</v>
      </c>
      <c r="N1" s="56" t="s">
        <v>81</v>
      </c>
      <c r="O1" s="58" t="s">
        <v>100</v>
      </c>
    </row>
    <row r="2" spans="1:15" ht="43.2" x14ac:dyDescent="0.3">
      <c r="A2" s="61" t="s">
        <v>29</v>
      </c>
      <c r="B2" s="62" t="s">
        <v>249</v>
      </c>
      <c r="C2" s="63" t="s">
        <v>76</v>
      </c>
      <c r="D2" s="64" t="s">
        <v>262</v>
      </c>
      <c r="E2" s="64" t="s">
        <v>280</v>
      </c>
      <c r="F2" s="62" t="s">
        <v>89</v>
      </c>
      <c r="G2" s="51" t="s">
        <v>269</v>
      </c>
      <c r="H2" s="65"/>
      <c r="I2" s="72" t="s">
        <v>46</v>
      </c>
      <c r="J2" s="73" t="s">
        <v>256</v>
      </c>
      <c r="K2" s="74" t="s">
        <v>68</v>
      </c>
      <c r="L2" s="84" t="s">
        <v>265</v>
      </c>
      <c r="M2" s="64" t="s">
        <v>280</v>
      </c>
      <c r="N2" s="73" t="s">
        <v>214</v>
      </c>
      <c r="O2" s="52" t="s">
        <v>127</v>
      </c>
    </row>
    <row r="3" spans="1:15" ht="28.8" x14ac:dyDescent="0.3">
      <c r="A3" s="72" t="s">
        <v>32</v>
      </c>
      <c r="B3" s="73" t="s">
        <v>250</v>
      </c>
      <c r="C3" s="74" t="s">
        <v>33</v>
      </c>
      <c r="D3" s="64" t="s">
        <v>262</v>
      </c>
      <c r="E3" s="64" t="s">
        <v>280</v>
      </c>
      <c r="F3" s="73" t="s">
        <v>90</v>
      </c>
      <c r="G3" s="51" t="s">
        <v>269</v>
      </c>
      <c r="H3" s="65"/>
      <c r="I3" s="72" t="s">
        <v>7</v>
      </c>
      <c r="J3" s="73" t="s">
        <v>221</v>
      </c>
      <c r="K3" s="74" t="s">
        <v>8</v>
      </c>
      <c r="L3" s="64" t="s">
        <v>272</v>
      </c>
      <c r="M3" s="64" t="s">
        <v>280</v>
      </c>
      <c r="N3" s="73" t="s">
        <v>91</v>
      </c>
      <c r="O3" s="52" t="s">
        <v>270</v>
      </c>
    </row>
    <row r="4" spans="1:15" ht="28.8" x14ac:dyDescent="0.3">
      <c r="A4" s="72" t="s">
        <v>36</v>
      </c>
      <c r="B4" s="73" t="s">
        <v>251</v>
      </c>
      <c r="C4" s="74" t="s">
        <v>37</v>
      </c>
      <c r="D4" s="64" t="s">
        <v>262</v>
      </c>
      <c r="E4" s="64" t="s">
        <v>280</v>
      </c>
      <c r="F4" s="73" t="s">
        <v>82</v>
      </c>
      <c r="G4" s="51" t="s">
        <v>269</v>
      </c>
      <c r="H4" s="65"/>
      <c r="I4" s="72" t="s">
        <v>11</v>
      </c>
      <c r="J4" s="73" t="s">
        <v>222</v>
      </c>
      <c r="K4" s="74" t="s">
        <v>12</v>
      </c>
      <c r="L4" s="64" t="s">
        <v>272</v>
      </c>
      <c r="M4" s="64" t="s">
        <v>280</v>
      </c>
      <c r="N4" s="73" t="s">
        <v>83</v>
      </c>
      <c r="O4" s="52" t="s">
        <v>270</v>
      </c>
    </row>
    <row r="5" spans="1:15" ht="28.8" x14ac:dyDescent="0.3">
      <c r="A5" s="72" t="s">
        <v>40</v>
      </c>
      <c r="B5" s="73" t="s">
        <v>252</v>
      </c>
      <c r="C5" s="74" t="s">
        <v>77</v>
      </c>
      <c r="D5" s="64" t="s">
        <v>262</v>
      </c>
      <c r="E5" s="64" t="s">
        <v>280</v>
      </c>
      <c r="F5" s="73" t="s">
        <v>88</v>
      </c>
      <c r="G5" s="51" t="s">
        <v>269</v>
      </c>
      <c r="H5" s="65"/>
      <c r="I5" s="72" t="s">
        <v>15</v>
      </c>
      <c r="J5" s="73" t="s">
        <v>223</v>
      </c>
      <c r="K5" s="74" t="s">
        <v>16</v>
      </c>
      <c r="L5" s="64" t="s">
        <v>272</v>
      </c>
      <c r="M5" s="64" t="s">
        <v>280</v>
      </c>
      <c r="N5" s="73" t="s">
        <v>126</v>
      </c>
      <c r="O5" s="52" t="s">
        <v>270</v>
      </c>
    </row>
    <row r="6" spans="1:15" ht="28.8" x14ac:dyDescent="0.3">
      <c r="A6" s="72" t="s">
        <v>63</v>
      </c>
      <c r="B6" s="73" t="s">
        <v>254</v>
      </c>
      <c r="C6" s="74" t="s">
        <v>64</v>
      </c>
      <c r="D6" s="64" t="s">
        <v>262</v>
      </c>
      <c r="E6" s="64" t="s">
        <v>280</v>
      </c>
      <c r="F6" s="73" t="s">
        <v>105</v>
      </c>
      <c r="G6" s="52" t="s">
        <v>104</v>
      </c>
      <c r="H6" s="65"/>
      <c r="I6" s="72" t="s">
        <v>9</v>
      </c>
      <c r="J6" s="73" t="s">
        <v>241</v>
      </c>
      <c r="K6" s="74" t="s">
        <v>10</v>
      </c>
      <c r="L6" s="64" t="s">
        <v>262</v>
      </c>
      <c r="M6" s="64" t="s">
        <v>280</v>
      </c>
      <c r="N6" s="73" t="s">
        <v>208</v>
      </c>
      <c r="O6" s="52" t="s">
        <v>104</v>
      </c>
    </row>
    <row r="7" spans="1:15" ht="28.8" x14ac:dyDescent="0.3">
      <c r="A7" s="75" t="s">
        <v>23</v>
      </c>
      <c r="B7" s="70" t="s">
        <v>234</v>
      </c>
      <c r="C7" s="76" t="s">
        <v>24</v>
      </c>
      <c r="D7" s="82" t="s">
        <v>263</v>
      </c>
      <c r="E7" s="82" t="s">
        <v>278</v>
      </c>
      <c r="F7" s="70" t="s">
        <v>219</v>
      </c>
      <c r="G7" s="53" t="s">
        <v>101</v>
      </c>
      <c r="H7" s="65"/>
      <c r="I7" s="72" t="s">
        <v>17</v>
      </c>
      <c r="J7" s="73" t="s">
        <v>243</v>
      </c>
      <c r="K7" s="74" t="s">
        <v>18</v>
      </c>
      <c r="L7" s="83" t="s">
        <v>261</v>
      </c>
      <c r="M7" s="64" t="s">
        <v>280</v>
      </c>
      <c r="N7" s="73" t="s">
        <v>102</v>
      </c>
      <c r="O7" s="52" t="s">
        <v>270</v>
      </c>
    </row>
    <row r="8" spans="1:15" ht="29.4" thickBot="1" x14ac:dyDescent="0.35">
      <c r="A8" s="75" t="s">
        <v>25</v>
      </c>
      <c r="B8" s="70" t="s">
        <v>233</v>
      </c>
      <c r="C8" s="76" t="s">
        <v>26</v>
      </c>
      <c r="D8" s="82" t="s">
        <v>263</v>
      </c>
      <c r="E8" s="82" t="s">
        <v>278</v>
      </c>
      <c r="F8" s="70" t="s">
        <v>220</v>
      </c>
      <c r="G8" s="53" t="s">
        <v>101</v>
      </c>
      <c r="H8" s="65"/>
      <c r="I8" s="72"/>
      <c r="J8" s="73"/>
      <c r="K8" s="74"/>
      <c r="L8" s="83"/>
      <c r="M8" s="83"/>
      <c r="N8" s="73"/>
      <c r="O8" s="52"/>
    </row>
    <row r="9" spans="1:15" ht="28.8" x14ac:dyDescent="0.3">
      <c r="A9" s="75" t="s">
        <v>27</v>
      </c>
      <c r="B9" s="70" t="s">
        <v>232</v>
      </c>
      <c r="C9" s="76" t="s">
        <v>28</v>
      </c>
      <c r="D9" s="82" t="s">
        <v>263</v>
      </c>
      <c r="E9" s="82" t="s">
        <v>279</v>
      </c>
      <c r="F9" s="70" t="s">
        <v>215</v>
      </c>
      <c r="G9" s="53" t="s">
        <v>210</v>
      </c>
      <c r="H9" s="65"/>
      <c r="I9" s="103" t="s">
        <v>281</v>
      </c>
      <c r="J9" s="104"/>
      <c r="K9" s="104"/>
      <c r="L9" s="104"/>
      <c r="M9" s="104"/>
      <c r="N9" s="104"/>
      <c r="O9" s="105"/>
    </row>
    <row r="10" spans="1:15" ht="28.8" x14ac:dyDescent="0.3">
      <c r="A10" s="75" t="s">
        <v>30</v>
      </c>
      <c r="B10" s="70" t="s">
        <v>231</v>
      </c>
      <c r="C10" s="76" t="s">
        <v>31</v>
      </c>
      <c r="D10" s="82" t="s">
        <v>263</v>
      </c>
      <c r="E10" s="82" t="s">
        <v>279</v>
      </c>
      <c r="F10" s="70" t="s">
        <v>216</v>
      </c>
      <c r="G10" s="53" t="s">
        <v>210</v>
      </c>
      <c r="H10" s="65"/>
      <c r="I10" s="106"/>
      <c r="J10" s="107"/>
      <c r="K10" s="107"/>
      <c r="L10" s="107"/>
      <c r="M10" s="107"/>
      <c r="N10" s="107"/>
      <c r="O10" s="108"/>
    </row>
    <row r="11" spans="1:15" ht="28.8" x14ac:dyDescent="0.3">
      <c r="A11" s="75" t="s">
        <v>34</v>
      </c>
      <c r="B11" s="70" t="s">
        <v>230</v>
      </c>
      <c r="C11" s="76" t="s">
        <v>35</v>
      </c>
      <c r="D11" s="82" t="s">
        <v>263</v>
      </c>
      <c r="E11" s="82" t="s">
        <v>279</v>
      </c>
      <c r="F11" s="70" t="s">
        <v>217</v>
      </c>
      <c r="G11" s="53" t="s">
        <v>210</v>
      </c>
      <c r="H11" s="65"/>
      <c r="I11" s="106"/>
      <c r="J11" s="107"/>
      <c r="K11" s="107"/>
      <c r="L11" s="107"/>
      <c r="M11" s="107"/>
      <c r="N11" s="107"/>
      <c r="O11" s="108"/>
    </row>
    <row r="12" spans="1:15" ht="29.4" thickBot="1" x14ac:dyDescent="0.35">
      <c r="A12" s="75" t="s">
        <v>38</v>
      </c>
      <c r="B12" s="70" t="s">
        <v>229</v>
      </c>
      <c r="C12" s="76" t="s">
        <v>39</v>
      </c>
      <c r="D12" s="82" t="s">
        <v>263</v>
      </c>
      <c r="E12" s="82" t="s">
        <v>279</v>
      </c>
      <c r="F12" s="70" t="s">
        <v>218</v>
      </c>
      <c r="G12" s="53" t="s">
        <v>210</v>
      </c>
      <c r="H12" s="65"/>
      <c r="I12" s="109"/>
      <c r="J12" s="110"/>
      <c r="K12" s="110"/>
      <c r="L12" s="110"/>
      <c r="M12" s="110"/>
      <c r="N12" s="110"/>
      <c r="O12" s="111"/>
    </row>
    <row r="13" spans="1:15" x14ac:dyDescent="0.3">
      <c r="H13" s="91"/>
      <c r="I13" s="91"/>
      <c r="J13" s="91"/>
      <c r="K13" s="91"/>
      <c r="L13" s="91"/>
      <c r="M13" s="91"/>
      <c r="O13" s="91"/>
    </row>
    <row r="14" spans="1:15" x14ac:dyDescent="0.3">
      <c r="H14" s="91"/>
      <c r="I14" s="91"/>
      <c r="J14" s="91"/>
      <c r="K14" s="91"/>
      <c r="L14" s="91"/>
      <c r="M14" s="91"/>
      <c r="O14" s="91"/>
    </row>
    <row r="15" spans="1:15" x14ac:dyDescent="0.3">
      <c r="H15" s="91"/>
      <c r="I15" s="91"/>
      <c r="J15" s="91"/>
      <c r="K15" s="91"/>
      <c r="L15" s="91"/>
      <c r="M15" s="91"/>
      <c r="O15" s="91"/>
    </row>
  </sheetData>
  <mergeCells count="1">
    <mergeCell ref="I9:O12"/>
  </mergeCells>
  <pageMargins left="0.7" right="0.7" top="0.75" bottom="0.75" header="0.3" footer="0.3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opLeftCell="B1" workbookViewId="0">
      <selection activeCell="C8" sqref="C8"/>
    </sheetView>
  </sheetViews>
  <sheetFormatPr defaultRowHeight="14.4" x14ac:dyDescent="0.3"/>
  <cols>
    <col min="1" max="1" width="25.77734375" style="4" customWidth="1"/>
    <col min="2" max="3" width="22" style="4" customWidth="1"/>
    <col min="4" max="4" width="35.77734375" style="4" customWidth="1"/>
    <col min="5" max="5" width="62.21875" style="4" customWidth="1"/>
    <col min="6" max="16384" width="8.88671875" style="4"/>
  </cols>
  <sheetData>
    <row r="1" spans="1:5" ht="32.4" customHeight="1" thickBot="1" x14ac:dyDescent="0.45">
      <c r="A1" s="112" t="s">
        <v>198</v>
      </c>
      <c r="B1" s="105"/>
    </row>
    <row r="2" spans="1:5" ht="29.4" thickBot="1" x14ac:dyDescent="0.35">
      <c r="A2" s="27" t="s">
        <v>128</v>
      </c>
      <c r="B2" s="28" t="s">
        <v>129</v>
      </c>
      <c r="C2" s="28" t="s">
        <v>130</v>
      </c>
      <c r="D2" s="28" t="s">
        <v>184</v>
      </c>
      <c r="E2" s="29" t="s">
        <v>131</v>
      </c>
    </row>
    <row r="3" spans="1:5" ht="15" thickBot="1" x14ac:dyDescent="0.35">
      <c r="A3" s="30" t="s">
        <v>176</v>
      </c>
      <c r="B3" s="31"/>
      <c r="C3" s="25"/>
      <c r="D3" s="25"/>
      <c r="E3" s="26"/>
    </row>
    <row r="4" spans="1:5" ht="43.2" x14ac:dyDescent="0.3">
      <c r="A4" s="24" t="s">
        <v>132</v>
      </c>
      <c r="B4" s="15" t="s">
        <v>133</v>
      </c>
      <c r="C4" s="15" t="s">
        <v>200</v>
      </c>
      <c r="D4" s="15" t="s">
        <v>199</v>
      </c>
      <c r="E4" s="20" t="s">
        <v>201</v>
      </c>
    </row>
    <row r="5" spans="1:5" x14ac:dyDescent="0.3">
      <c r="A5" s="19" t="s">
        <v>134</v>
      </c>
      <c r="B5" s="15" t="s">
        <v>135</v>
      </c>
      <c r="C5" s="15" t="s">
        <v>136</v>
      </c>
      <c r="D5" s="15"/>
      <c r="E5" s="20" t="s">
        <v>137</v>
      </c>
    </row>
    <row r="6" spans="1:5" x14ac:dyDescent="0.3">
      <c r="A6" s="19" t="s">
        <v>134</v>
      </c>
      <c r="B6" s="15" t="s">
        <v>138</v>
      </c>
      <c r="C6" s="15" t="s">
        <v>139</v>
      </c>
      <c r="D6" s="15" t="s">
        <v>183</v>
      </c>
      <c r="E6" s="20" t="s">
        <v>202</v>
      </c>
    </row>
    <row r="7" spans="1:5" x14ac:dyDescent="0.3">
      <c r="A7" s="19" t="s">
        <v>143</v>
      </c>
      <c r="B7" s="15" t="s">
        <v>141</v>
      </c>
      <c r="C7" s="15" t="s">
        <v>142</v>
      </c>
      <c r="D7" s="15" t="s">
        <v>182</v>
      </c>
      <c r="E7" s="20" t="s">
        <v>185</v>
      </c>
    </row>
    <row r="8" spans="1:5" ht="28.8" x14ac:dyDescent="0.3">
      <c r="A8" s="19" t="s">
        <v>144</v>
      </c>
      <c r="B8" s="15" t="s">
        <v>145</v>
      </c>
      <c r="C8" s="15" t="s">
        <v>146</v>
      </c>
      <c r="D8" s="15" t="s">
        <v>186</v>
      </c>
      <c r="E8" s="20" t="s">
        <v>202</v>
      </c>
    </row>
    <row r="9" spans="1:5" x14ac:dyDescent="0.3">
      <c r="A9" s="19" t="s">
        <v>148</v>
      </c>
      <c r="B9" s="15" t="s">
        <v>147</v>
      </c>
      <c r="C9" s="15" t="s">
        <v>149</v>
      </c>
      <c r="D9" s="15" t="s">
        <v>187</v>
      </c>
      <c r="E9" s="20" t="s">
        <v>203</v>
      </c>
    </row>
    <row r="10" spans="1:5" x14ac:dyDescent="0.3">
      <c r="A10" s="19" t="s">
        <v>152</v>
      </c>
      <c r="B10" s="15" t="s">
        <v>151</v>
      </c>
      <c r="C10" s="15" t="s">
        <v>150</v>
      </c>
      <c r="D10" s="15" t="s">
        <v>188</v>
      </c>
      <c r="E10" s="20" t="s">
        <v>202</v>
      </c>
    </row>
    <row r="11" spans="1:5" ht="28.8" x14ac:dyDescent="0.3">
      <c r="A11" s="19" t="s">
        <v>155</v>
      </c>
      <c r="B11" s="15" t="s">
        <v>154</v>
      </c>
      <c r="C11" s="15" t="s">
        <v>153</v>
      </c>
      <c r="D11" s="15" t="s">
        <v>189</v>
      </c>
      <c r="E11" s="20" t="s">
        <v>204</v>
      </c>
    </row>
    <row r="12" spans="1:5" x14ac:dyDescent="0.3">
      <c r="A12" s="19" t="s">
        <v>159</v>
      </c>
      <c r="B12" s="15" t="s">
        <v>158</v>
      </c>
      <c r="C12" s="15" t="s">
        <v>157</v>
      </c>
      <c r="D12" s="15" t="s">
        <v>190</v>
      </c>
      <c r="E12" s="20"/>
    </row>
    <row r="13" spans="1:5" x14ac:dyDescent="0.3">
      <c r="A13" s="19" t="s">
        <v>161</v>
      </c>
      <c r="B13" s="15" t="s">
        <v>160</v>
      </c>
      <c r="C13" s="15" t="s">
        <v>166</v>
      </c>
      <c r="D13" s="15" t="s">
        <v>191</v>
      </c>
      <c r="E13" s="20" t="s">
        <v>202</v>
      </c>
    </row>
    <row r="14" spans="1:5" ht="28.8" x14ac:dyDescent="0.3">
      <c r="A14" s="19" t="s">
        <v>163</v>
      </c>
      <c r="B14" s="15" t="s">
        <v>162</v>
      </c>
      <c r="C14" s="15" t="s">
        <v>164</v>
      </c>
      <c r="D14" s="15" t="s">
        <v>192</v>
      </c>
      <c r="E14" s="20" t="s">
        <v>156</v>
      </c>
    </row>
    <row r="15" spans="1:5" x14ac:dyDescent="0.3">
      <c r="A15" s="19" t="s">
        <v>169</v>
      </c>
      <c r="B15" s="15" t="s">
        <v>165</v>
      </c>
      <c r="C15" s="15" t="s">
        <v>164</v>
      </c>
      <c r="D15" s="15" t="s">
        <v>197</v>
      </c>
      <c r="E15" s="20"/>
    </row>
    <row r="16" spans="1:5" ht="15" thickBot="1" x14ac:dyDescent="0.35">
      <c r="A16" s="21" t="s">
        <v>170</v>
      </c>
      <c r="B16" s="22" t="s">
        <v>168</v>
      </c>
      <c r="C16" s="22" t="s">
        <v>167</v>
      </c>
      <c r="D16" s="22" t="s">
        <v>193</v>
      </c>
      <c r="E16" s="23"/>
    </row>
    <row r="17" spans="1:5" ht="15" thickBot="1" x14ac:dyDescent="0.35">
      <c r="A17" s="30" t="s">
        <v>177</v>
      </c>
    </row>
    <row r="18" spans="1:5" x14ac:dyDescent="0.3">
      <c r="A18" s="16" t="s">
        <v>163</v>
      </c>
      <c r="B18" s="17" t="s">
        <v>172</v>
      </c>
      <c r="C18" s="17" t="s">
        <v>171</v>
      </c>
      <c r="D18" s="17" t="s">
        <v>194</v>
      </c>
      <c r="E18" s="18"/>
    </row>
    <row r="19" spans="1:5" x14ac:dyDescent="0.3">
      <c r="A19" s="19" t="s">
        <v>175</v>
      </c>
      <c r="B19" s="15" t="s">
        <v>174</v>
      </c>
      <c r="C19" s="15" t="s">
        <v>173</v>
      </c>
      <c r="D19" s="15" t="s">
        <v>195</v>
      </c>
      <c r="E19" s="20" t="s">
        <v>202</v>
      </c>
    </row>
    <row r="20" spans="1:5" x14ac:dyDescent="0.3">
      <c r="A20" s="19" t="s">
        <v>178</v>
      </c>
      <c r="B20" s="15" t="s">
        <v>205</v>
      </c>
      <c r="C20" s="15" t="s">
        <v>179</v>
      </c>
      <c r="D20" s="15" t="s">
        <v>196</v>
      </c>
      <c r="E20" s="20" t="s">
        <v>202</v>
      </c>
    </row>
    <row r="21" spans="1:5" ht="15" thickBot="1" x14ac:dyDescent="0.35">
      <c r="A21" s="21" t="s">
        <v>140</v>
      </c>
      <c r="B21" s="22" t="s">
        <v>181</v>
      </c>
      <c r="C21" s="22" t="s">
        <v>180</v>
      </c>
      <c r="D21" s="22" t="s">
        <v>182</v>
      </c>
      <c r="E21" s="23" t="s">
        <v>203</v>
      </c>
    </row>
  </sheetData>
  <mergeCells count="1">
    <mergeCell ref="A1:B1"/>
  </mergeCells>
  <pageMargins left="0.7" right="0.7" top="0.75" bottom="0.75" header="0.3" footer="0.3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workbookViewId="0">
      <selection activeCell="J19" sqref="J19"/>
    </sheetView>
  </sheetViews>
  <sheetFormatPr defaultRowHeight="14.4" x14ac:dyDescent="0.3"/>
  <cols>
    <col min="1" max="1" width="25.77734375" style="4" customWidth="1"/>
    <col min="2" max="2" width="8.88671875" style="4"/>
    <col min="3" max="4" width="10" style="97" customWidth="1"/>
    <col min="5" max="5" width="8.88671875" style="4"/>
    <col min="6" max="6" width="12" style="4" customWidth="1"/>
    <col min="7" max="7" width="11.77734375" style="4" customWidth="1"/>
    <col min="8" max="8" width="10.33203125" style="98" customWidth="1"/>
    <col min="9" max="16384" width="8.88671875" style="4"/>
  </cols>
  <sheetData>
    <row r="1" spans="1:8" x14ac:dyDescent="0.3">
      <c r="A1" s="4" t="s">
        <v>282</v>
      </c>
    </row>
    <row r="2" spans="1:8" x14ac:dyDescent="0.3">
      <c r="A2" s="4" t="s">
        <v>283</v>
      </c>
      <c r="B2" s="4">
        <v>0.05</v>
      </c>
    </row>
    <row r="3" spans="1:8" x14ac:dyDescent="0.3">
      <c r="A3" s="4" t="s">
        <v>292</v>
      </c>
    </row>
    <row r="4" spans="1:8" ht="57.6" x14ac:dyDescent="0.3">
      <c r="B4" s="4" t="s">
        <v>284</v>
      </c>
      <c r="C4" s="97" t="s">
        <v>289</v>
      </c>
      <c r="D4" s="97" t="s">
        <v>290</v>
      </c>
      <c r="E4" s="4" t="s">
        <v>285</v>
      </c>
      <c r="F4" s="4" t="s">
        <v>287</v>
      </c>
      <c r="G4" s="4" t="s">
        <v>286</v>
      </c>
      <c r="H4" s="98" t="s">
        <v>294</v>
      </c>
    </row>
    <row r="5" spans="1:8" x14ac:dyDescent="0.3">
      <c r="B5" s="4">
        <v>0.129</v>
      </c>
      <c r="C5" s="97">
        <f>B5/$B$2</f>
        <v>2.58</v>
      </c>
      <c r="D5" s="97">
        <v>0</v>
      </c>
      <c r="E5" s="4">
        <v>28.13</v>
      </c>
      <c r="F5" s="4">
        <v>0</v>
      </c>
      <c r="G5" s="4" t="s">
        <v>291</v>
      </c>
      <c r="H5" s="98">
        <f>D5*E5</f>
        <v>0</v>
      </c>
    </row>
    <row r="6" spans="1:8" x14ac:dyDescent="0.3">
      <c r="B6" s="4">
        <v>0.14399999999999999</v>
      </c>
      <c r="C6" s="97">
        <f t="shared" ref="C6:C19" si="0">B6/$B$2</f>
        <v>2.8799999999999994</v>
      </c>
      <c r="D6" s="97">
        <f>C6-$C$5</f>
        <v>0.29999999999999938</v>
      </c>
      <c r="E6" s="4">
        <v>28.08</v>
      </c>
      <c r="F6" s="4">
        <v>0</v>
      </c>
      <c r="G6" s="4">
        <v>8000</v>
      </c>
      <c r="H6" s="98">
        <f t="shared" ref="H6:H16" si="1">D6*E6</f>
        <v>8.4239999999999817</v>
      </c>
    </row>
    <row r="7" spans="1:8" x14ac:dyDescent="0.3">
      <c r="B7" s="4">
        <v>0.14399999999999999</v>
      </c>
      <c r="C7" s="97">
        <f t="shared" si="0"/>
        <v>2.8799999999999994</v>
      </c>
      <c r="D7" s="97">
        <f t="shared" ref="D7:D19" si="2">C7-$C$5</f>
        <v>0.29999999999999938</v>
      </c>
      <c r="E7" s="4">
        <v>28.08</v>
      </c>
      <c r="F7" s="4">
        <v>10</v>
      </c>
      <c r="G7" s="4">
        <v>8300</v>
      </c>
      <c r="H7" s="98">
        <f t="shared" si="1"/>
        <v>8.4239999999999817</v>
      </c>
    </row>
    <row r="8" spans="1:8" x14ac:dyDescent="0.3">
      <c r="B8" s="4">
        <v>0.14499999999999999</v>
      </c>
      <c r="C8" s="97">
        <f t="shared" si="0"/>
        <v>2.8999999999999995</v>
      </c>
      <c r="D8" s="97">
        <f t="shared" si="2"/>
        <v>0.3199999999999994</v>
      </c>
      <c r="E8" s="4">
        <v>28.08</v>
      </c>
      <c r="F8" s="4">
        <v>20</v>
      </c>
      <c r="G8" s="4">
        <v>8300</v>
      </c>
      <c r="H8" s="98">
        <f t="shared" si="1"/>
        <v>8.985599999999982</v>
      </c>
    </row>
    <row r="9" spans="1:8" x14ac:dyDescent="0.3">
      <c r="B9" s="4">
        <v>0.14499999999999999</v>
      </c>
      <c r="C9" s="97">
        <f t="shared" si="0"/>
        <v>2.8999999999999995</v>
      </c>
      <c r="D9" s="97">
        <f t="shared" si="2"/>
        <v>0.3199999999999994</v>
      </c>
      <c r="E9" s="4">
        <v>28.08</v>
      </c>
      <c r="F9" s="4">
        <v>30</v>
      </c>
      <c r="G9" s="4">
        <v>8300</v>
      </c>
      <c r="H9" s="98">
        <f t="shared" si="1"/>
        <v>8.985599999999982</v>
      </c>
    </row>
    <row r="10" spans="1:8" x14ac:dyDescent="0.3">
      <c r="B10" s="4">
        <v>0.14499999999999999</v>
      </c>
      <c r="C10" s="97">
        <f t="shared" si="0"/>
        <v>2.8999999999999995</v>
      </c>
      <c r="D10" s="97">
        <f t="shared" si="2"/>
        <v>0.3199999999999994</v>
      </c>
      <c r="E10" s="4">
        <v>28.08</v>
      </c>
      <c r="F10" s="4">
        <v>50</v>
      </c>
      <c r="G10" s="4">
        <v>8300</v>
      </c>
      <c r="H10" s="98">
        <f t="shared" si="1"/>
        <v>8.985599999999982</v>
      </c>
    </row>
    <row r="11" spans="1:8" x14ac:dyDescent="0.3">
      <c r="B11" s="4">
        <v>0.18099999999999999</v>
      </c>
      <c r="C11" s="97">
        <f t="shared" si="0"/>
        <v>3.6199999999999997</v>
      </c>
      <c r="D11" s="97">
        <f t="shared" si="2"/>
        <v>1.0399999999999996</v>
      </c>
      <c r="E11" s="4">
        <v>27.97</v>
      </c>
      <c r="F11" s="4">
        <v>100</v>
      </c>
      <c r="G11" s="4">
        <v>20000</v>
      </c>
      <c r="H11" s="98">
        <f t="shared" si="1"/>
        <v>29.088799999999988</v>
      </c>
    </row>
    <row r="12" spans="1:8" x14ac:dyDescent="0.3">
      <c r="B12" s="4">
        <v>0.21</v>
      </c>
      <c r="C12" s="97">
        <f t="shared" si="0"/>
        <v>4.1999999999999993</v>
      </c>
      <c r="D12" s="97">
        <f t="shared" si="2"/>
        <v>1.6199999999999992</v>
      </c>
      <c r="E12" s="4">
        <v>27.88</v>
      </c>
      <c r="F12" s="4">
        <v>150</v>
      </c>
      <c r="G12" s="4">
        <v>27000</v>
      </c>
      <c r="H12" s="98">
        <f t="shared" si="1"/>
        <v>45.165599999999976</v>
      </c>
    </row>
    <row r="13" spans="1:8" x14ac:dyDescent="0.3">
      <c r="B13" s="4">
        <v>0.24</v>
      </c>
      <c r="C13" s="97">
        <f t="shared" si="0"/>
        <v>4.8</v>
      </c>
      <c r="D13" s="97">
        <f t="shared" si="2"/>
        <v>2.2199999999999998</v>
      </c>
      <c r="E13" s="4">
        <v>27.78</v>
      </c>
      <c r="F13" s="4">
        <v>200</v>
      </c>
      <c r="G13" s="4">
        <v>38000</v>
      </c>
      <c r="H13" s="98">
        <f t="shared" si="1"/>
        <v>61.671599999999998</v>
      </c>
    </row>
    <row r="14" spans="1:8" x14ac:dyDescent="0.3">
      <c r="B14" s="4">
        <v>0.25900000000000001</v>
      </c>
      <c r="C14" s="97">
        <f t="shared" si="0"/>
        <v>5.18</v>
      </c>
      <c r="D14" s="97">
        <f t="shared" si="2"/>
        <v>2.5999999999999996</v>
      </c>
      <c r="E14" s="4">
        <v>27.72</v>
      </c>
      <c r="F14" s="4">
        <v>225</v>
      </c>
      <c r="G14" s="4">
        <v>44000</v>
      </c>
      <c r="H14" s="99">
        <f t="shared" si="1"/>
        <v>72.071999999999989</v>
      </c>
    </row>
    <row r="15" spans="1:8" x14ac:dyDescent="0.3">
      <c r="B15" s="4">
        <v>0.27500000000000002</v>
      </c>
      <c r="C15" s="97">
        <f t="shared" si="0"/>
        <v>5.5</v>
      </c>
      <c r="D15" s="97">
        <f t="shared" si="2"/>
        <v>2.92</v>
      </c>
      <c r="E15" s="4">
        <v>27.67</v>
      </c>
      <c r="F15" s="4">
        <v>250</v>
      </c>
      <c r="G15" s="4">
        <v>44000</v>
      </c>
      <c r="H15" s="98">
        <f t="shared" si="1"/>
        <v>80.796400000000006</v>
      </c>
    </row>
    <row r="16" spans="1:8" x14ac:dyDescent="0.3">
      <c r="B16" s="4">
        <v>0.27600000000000002</v>
      </c>
      <c r="C16" s="97">
        <f t="shared" si="0"/>
        <v>5.5200000000000005</v>
      </c>
      <c r="D16" s="97">
        <f t="shared" si="2"/>
        <v>2.9400000000000004</v>
      </c>
      <c r="E16" s="4">
        <v>27.66</v>
      </c>
      <c r="F16" s="4">
        <v>255</v>
      </c>
      <c r="G16" s="4">
        <v>60000</v>
      </c>
      <c r="H16" s="98">
        <f t="shared" si="1"/>
        <v>81.320400000000006</v>
      </c>
    </row>
    <row r="18" spans="1:8" x14ac:dyDescent="0.3">
      <c r="A18" s="4" t="s">
        <v>288</v>
      </c>
      <c r="B18" s="4">
        <v>0.77200000000000002</v>
      </c>
      <c r="C18" s="97">
        <f t="shared" si="0"/>
        <v>15.44</v>
      </c>
      <c r="D18" s="97">
        <f t="shared" si="2"/>
        <v>12.86</v>
      </c>
      <c r="F18" s="4">
        <v>230</v>
      </c>
    </row>
    <row r="19" spans="1:8" x14ac:dyDescent="0.3">
      <c r="B19" s="4">
        <v>0.80700000000000005</v>
      </c>
      <c r="C19" s="97">
        <f t="shared" si="0"/>
        <v>16.14</v>
      </c>
      <c r="D19" s="97">
        <f t="shared" si="2"/>
        <v>13.56</v>
      </c>
      <c r="F19" s="4">
        <v>240</v>
      </c>
    </row>
    <row r="21" spans="1:8" x14ac:dyDescent="0.3">
      <c r="D21" s="97">
        <v>0</v>
      </c>
      <c r="F21" s="4">
        <v>0</v>
      </c>
      <c r="G21" s="4">
        <v>0</v>
      </c>
      <c r="H21" s="98" t="s">
        <v>293</v>
      </c>
    </row>
    <row r="22" spans="1:8" x14ac:dyDescent="0.3">
      <c r="D22" s="97">
        <v>0.3</v>
      </c>
      <c r="F22" s="4">
        <v>0</v>
      </c>
      <c r="G22" s="4">
        <v>8000</v>
      </c>
    </row>
    <row r="23" spans="1:8" x14ac:dyDescent="0.3">
      <c r="F23" s="4">
        <v>5</v>
      </c>
    </row>
    <row r="24" spans="1:8" x14ac:dyDescent="0.3">
      <c r="D24" s="97">
        <v>0.3</v>
      </c>
      <c r="F24" s="4">
        <v>10</v>
      </c>
      <c r="G24" s="4">
        <v>8300</v>
      </c>
    </row>
    <row r="25" spans="1:8" x14ac:dyDescent="0.3">
      <c r="F25" s="4">
        <v>15</v>
      </c>
    </row>
    <row r="26" spans="1:8" x14ac:dyDescent="0.3">
      <c r="D26" s="97">
        <v>0.32</v>
      </c>
      <c r="F26" s="4">
        <v>20</v>
      </c>
      <c r="G26" s="4">
        <v>8300</v>
      </c>
    </row>
    <row r="27" spans="1:8" x14ac:dyDescent="0.3">
      <c r="F27" s="4">
        <v>25</v>
      </c>
    </row>
    <row r="28" spans="1:8" x14ac:dyDescent="0.3">
      <c r="D28" s="97">
        <v>0.32</v>
      </c>
      <c r="F28" s="4">
        <v>30</v>
      </c>
      <c r="G28" s="4">
        <v>8300</v>
      </c>
    </row>
    <row r="29" spans="1:8" x14ac:dyDescent="0.3">
      <c r="F29" s="4">
        <v>35</v>
      </c>
    </row>
    <row r="30" spans="1:8" x14ac:dyDescent="0.3">
      <c r="F30" s="4">
        <v>40</v>
      </c>
    </row>
    <row r="31" spans="1:8" x14ac:dyDescent="0.3">
      <c r="F31" s="4">
        <v>45</v>
      </c>
    </row>
    <row r="32" spans="1:8" x14ac:dyDescent="0.3">
      <c r="D32" s="97">
        <v>0.32</v>
      </c>
      <c r="F32" s="4">
        <v>50</v>
      </c>
      <c r="G32" s="4">
        <v>8300</v>
      </c>
    </row>
    <row r="33" spans="4:7" x14ac:dyDescent="0.3">
      <c r="F33" s="4">
        <v>55</v>
      </c>
    </row>
    <row r="34" spans="4:7" x14ac:dyDescent="0.3">
      <c r="F34" s="4">
        <v>60</v>
      </c>
    </row>
    <row r="35" spans="4:7" x14ac:dyDescent="0.3">
      <c r="F35" s="4">
        <v>65</v>
      </c>
    </row>
    <row r="36" spans="4:7" x14ac:dyDescent="0.3">
      <c r="F36" s="4">
        <v>70</v>
      </c>
    </row>
    <row r="37" spans="4:7" x14ac:dyDescent="0.3">
      <c r="F37" s="4">
        <v>75</v>
      </c>
    </row>
    <row r="38" spans="4:7" x14ac:dyDescent="0.3">
      <c r="F38" s="4">
        <v>80</v>
      </c>
    </row>
    <row r="39" spans="4:7" x14ac:dyDescent="0.3">
      <c r="F39" s="4">
        <v>85</v>
      </c>
    </row>
    <row r="40" spans="4:7" x14ac:dyDescent="0.3">
      <c r="F40" s="4">
        <v>90</v>
      </c>
    </row>
    <row r="41" spans="4:7" x14ac:dyDescent="0.3">
      <c r="F41" s="4">
        <v>95</v>
      </c>
    </row>
    <row r="42" spans="4:7" x14ac:dyDescent="0.3">
      <c r="D42" s="97">
        <v>1.04</v>
      </c>
      <c r="F42" s="4">
        <v>100</v>
      </c>
      <c r="G42" s="4">
        <v>20000</v>
      </c>
    </row>
    <row r="43" spans="4:7" x14ac:dyDescent="0.3">
      <c r="F43" s="4">
        <v>105</v>
      </c>
    </row>
    <row r="44" spans="4:7" x14ac:dyDescent="0.3">
      <c r="F44" s="4">
        <v>110</v>
      </c>
    </row>
    <row r="45" spans="4:7" x14ac:dyDescent="0.3">
      <c r="F45" s="4">
        <v>115</v>
      </c>
    </row>
    <row r="46" spans="4:7" x14ac:dyDescent="0.3">
      <c r="F46" s="4">
        <v>120</v>
      </c>
    </row>
    <row r="47" spans="4:7" x14ac:dyDescent="0.3">
      <c r="F47" s="4">
        <v>125</v>
      </c>
    </row>
    <row r="48" spans="4:7" x14ac:dyDescent="0.3">
      <c r="F48" s="4">
        <v>130</v>
      </c>
    </row>
    <row r="49" spans="4:7" x14ac:dyDescent="0.3">
      <c r="F49" s="4">
        <v>135</v>
      </c>
    </row>
    <row r="50" spans="4:7" x14ac:dyDescent="0.3">
      <c r="F50" s="4">
        <v>140</v>
      </c>
    </row>
    <row r="51" spans="4:7" x14ac:dyDescent="0.3">
      <c r="F51" s="4">
        <v>145</v>
      </c>
    </row>
    <row r="52" spans="4:7" x14ac:dyDescent="0.3">
      <c r="D52" s="97">
        <v>1.62</v>
      </c>
      <c r="F52" s="4">
        <v>150</v>
      </c>
      <c r="G52" s="4">
        <v>27000</v>
      </c>
    </row>
    <row r="53" spans="4:7" x14ac:dyDescent="0.3">
      <c r="F53" s="4">
        <v>155</v>
      </c>
    </row>
    <row r="54" spans="4:7" x14ac:dyDescent="0.3">
      <c r="F54" s="4">
        <v>160</v>
      </c>
    </row>
    <row r="55" spans="4:7" x14ac:dyDescent="0.3">
      <c r="F55" s="4">
        <v>165</v>
      </c>
    </row>
    <row r="56" spans="4:7" x14ac:dyDescent="0.3">
      <c r="F56" s="4">
        <v>170</v>
      </c>
    </row>
    <row r="57" spans="4:7" x14ac:dyDescent="0.3">
      <c r="F57" s="4">
        <v>175</v>
      </c>
    </row>
    <row r="58" spans="4:7" x14ac:dyDescent="0.3">
      <c r="F58" s="4">
        <v>180</v>
      </c>
    </row>
    <row r="59" spans="4:7" x14ac:dyDescent="0.3">
      <c r="F59" s="4">
        <v>185</v>
      </c>
    </row>
    <row r="60" spans="4:7" x14ac:dyDescent="0.3">
      <c r="F60" s="4">
        <v>190</v>
      </c>
    </row>
    <row r="61" spans="4:7" x14ac:dyDescent="0.3">
      <c r="F61" s="4">
        <v>195</v>
      </c>
    </row>
    <row r="62" spans="4:7" x14ac:dyDescent="0.3">
      <c r="D62" s="97">
        <v>2.2200000000000002</v>
      </c>
      <c r="F62" s="4">
        <v>200</v>
      </c>
      <c r="G62" s="4">
        <v>38000</v>
      </c>
    </row>
    <row r="63" spans="4:7" x14ac:dyDescent="0.3">
      <c r="F63" s="4">
        <v>205</v>
      </c>
    </row>
    <row r="64" spans="4:7" x14ac:dyDescent="0.3">
      <c r="F64" s="4">
        <v>210</v>
      </c>
    </row>
    <row r="65" spans="4:7" x14ac:dyDescent="0.3">
      <c r="F65" s="4">
        <v>215</v>
      </c>
    </row>
    <row r="66" spans="4:7" x14ac:dyDescent="0.3">
      <c r="F66" s="4">
        <v>220</v>
      </c>
    </row>
    <row r="67" spans="4:7" x14ac:dyDescent="0.3">
      <c r="D67" s="97">
        <v>2.6</v>
      </c>
      <c r="F67" s="4">
        <v>225</v>
      </c>
      <c r="G67" s="4">
        <v>44000</v>
      </c>
    </row>
    <row r="68" spans="4:7" x14ac:dyDescent="0.3">
      <c r="F68" s="4">
        <v>230</v>
      </c>
    </row>
    <row r="69" spans="4:7" x14ac:dyDescent="0.3">
      <c r="F69" s="4">
        <v>235</v>
      </c>
    </row>
    <row r="70" spans="4:7" x14ac:dyDescent="0.3">
      <c r="F70" s="4">
        <v>240</v>
      </c>
    </row>
    <row r="71" spans="4:7" x14ac:dyDescent="0.3">
      <c r="F71" s="4">
        <v>245</v>
      </c>
    </row>
    <row r="72" spans="4:7" x14ac:dyDescent="0.3">
      <c r="D72" s="97">
        <v>2.92</v>
      </c>
      <c r="F72" s="4">
        <v>250</v>
      </c>
      <c r="G72" s="4">
        <v>50000</v>
      </c>
    </row>
    <row r="73" spans="4:7" x14ac:dyDescent="0.3">
      <c r="D73" s="97">
        <v>2.94</v>
      </c>
      <c r="F73" s="4">
        <v>255</v>
      </c>
      <c r="G73" s="4">
        <v>60000</v>
      </c>
    </row>
  </sheetData>
  <pageMargins left="0.7" right="0.7" top="0.75" bottom="0.75" header="0.3" footer="0.3"/>
  <pageSetup paperSize="17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10VPSCalculations</vt:lpstr>
      <vt:lpstr>PortList</vt:lpstr>
      <vt:lpstr>PortList (2)</vt:lpstr>
      <vt:lpstr>LogData</vt:lpstr>
      <vt:lpstr>CIP_Parts</vt:lpstr>
      <vt:lpstr>LightOutput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2016-06-29T20:57:29Z</cp:lastPrinted>
  <dcterms:created xsi:type="dcterms:W3CDTF">2014-08-21T21:29:29Z</dcterms:created>
  <dcterms:modified xsi:type="dcterms:W3CDTF">2016-06-29T22:11:50Z</dcterms:modified>
</cp:coreProperties>
</file>