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5540" activeTab="2"/>
  </bookViews>
  <sheets>
    <sheet name="OutGassing" sheetId="1" r:id="rId1"/>
    <sheet name="AxialTolerance" sheetId="2" r:id="rId2"/>
    <sheet name="ThermalCalculation" sheetId="3" r:id="rId3"/>
  </sheets>
  <calcPr calcId="145621"/>
  <fileRecoveryPr repairLoad="1"/>
</workbook>
</file>

<file path=xl/calcChain.xml><?xml version="1.0" encoding="utf-8"?>
<calcChain xmlns="http://schemas.openxmlformats.org/spreadsheetml/2006/main">
  <c r="B17" i="3" l="1"/>
  <c r="C2" i="3"/>
  <c r="C1" i="3"/>
  <c r="B18" i="3" s="1"/>
  <c r="B12" i="3"/>
  <c r="B3" i="3"/>
  <c r="C3" i="3" s="1"/>
  <c r="B13" i="3" l="1"/>
  <c r="B19" i="3"/>
  <c r="B14" i="3"/>
  <c r="G11" i="2"/>
  <c r="F11" i="2"/>
  <c r="C10" i="2"/>
  <c r="I10" i="2"/>
  <c r="J3" i="2"/>
  <c r="C8" i="2"/>
  <c r="C6" i="2"/>
  <c r="C4" i="2"/>
  <c r="C3" i="2"/>
  <c r="I8" i="2"/>
  <c r="I3" i="2"/>
  <c r="H4" i="2"/>
  <c r="J4" i="2" s="1"/>
  <c r="H3" i="2"/>
  <c r="G10" i="2"/>
  <c r="F10" i="2"/>
  <c r="H10" i="2" s="1"/>
  <c r="G9" i="2"/>
  <c r="H8" i="2" s="1"/>
  <c r="F9" i="2"/>
  <c r="G8" i="2"/>
  <c r="F8" i="2"/>
  <c r="G7" i="2"/>
  <c r="F7" i="2"/>
  <c r="G6" i="2"/>
  <c r="I6" i="2" s="1"/>
  <c r="F6" i="2"/>
  <c r="H6" i="2" s="1"/>
  <c r="J6" i="2" s="1"/>
  <c r="G5" i="2"/>
  <c r="F5" i="2"/>
  <c r="I4" i="2" s="1"/>
  <c r="G4" i="2"/>
  <c r="F4" i="2"/>
  <c r="G3" i="2"/>
  <c r="F3" i="2"/>
  <c r="B21" i="3" l="1"/>
  <c r="B22" i="3" s="1"/>
  <c r="B24" i="3" s="1"/>
  <c r="J10" i="2"/>
  <c r="I12" i="2"/>
  <c r="J8" i="2"/>
  <c r="J12" i="2" s="1"/>
</calcChain>
</file>

<file path=xl/sharedStrings.xml><?xml version="1.0" encoding="utf-8"?>
<sst xmlns="http://schemas.openxmlformats.org/spreadsheetml/2006/main" count="53" uniqueCount="48">
  <si>
    <t>MATERIAL</t>
  </si>
  <si>
    <t>DELRIN 107 BLACK</t>
  </si>
  <si>
    <t>STRATASYS POLYCARBONATE PC10</t>
  </si>
  <si>
    <t>PEEK (POLYETHERRTHERKEYTONE)</t>
  </si>
  <si>
    <t>Total Mass Lost (TML) %</t>
  </si>
  <si>
    <t>Water Vapor Regained (WVR) %</t>
  </si>
  <si>
    <t>Collected Volatile Condensable Material (CVCM) %</t>
  </si>
  <si>
    <t>STRATASYS ULTEM™ 9085</t>
  </si>
  <si>
    <t>Lens Axial Tolerance</t>
  </si>
  <si>
    <t>Nominal</t>
  </si>
  <si>
    <t>Min.</t>
  </si>
  <si>
    <t>Max.</t>
  </si>
  <si>
    <t>Cone insulator OD</t>
  </si>
  <si>
    <t>Cone insulator ID</t>
  </si>
  <si>
    <t>Port adapter ring ID</t>
  </si>
  <si>
    <t>Port side alignment cone ID</t>
  </si>
  <si>
    <t>Chassis side alignment cone OD</t>
  </si>
  <si>
    <t>Chassis side alignment cone ID</t>
  </si>
  <si>
    <t>Lens support ring OD</t>
  </si>
  <si>
    <t>Lens support ring ID</t>
  </si>
  <si>
    <t>Tol. +</t>
  </si>
  <si>
    <t>Tol. -</t>
  </si>
  <si>
    <t>Min. delta</t>
  </si>
  <si>
    <t>Max. delta</t>
  </si>
  <si>
    <t>Lens OD</t>
  </si>
  <si>
    <t>Nominal clearance</t>
  </si>
  <si>
    <t>mean</t>
  </si>
  <si>
    <t>Total</t>
  </si>
  <si>
    <t>Ti Housing length (in.)</t>
  </si>
  <si>
    <t>Al chassis length (in.)</t>
  </si>
  <si>
    <t>Starting temperature (celsius)</t>
  </si>
  <si>
    <t>Worst case chassis length calculation</t>
  </si>
  <si>
    <t>Temperature increase delta (celsius)</t>
  </si>
  <si>
    <t>mm</t>
  </si>
  <si>
    <t>Chassis highest (celsius)</t>
  </si>
  <si>
    <t>Housing lowest (celsius)</t>
  </si>
  <si>
    <t>Change in length (mm)</t>
  </si>
  <si>
    <t>Aluminum expansion coefficent (mm/mm deg. C)</t>
  </si>
  <si>
    <t>Titanium expansion coefficent (mm/mm deg. C)</t>
  </si>
  <si>
    <t>Total length when hot</t>
  </si>
  <si>
    <t>Worst case housing length calculation</t>
  </si>
  <si>
    <t>Length diff. @ 21C</t>
  </si>
  <si>
    <t>Length difference at worst case</t>
  </si>
  <si>
    <t>Change at worse case (mm)</t>
  </si>
  <si>
    <t>Initial spacing (mm)</t>
  </si>
  <si>
    <t>Worst case (mm)</t>
  </si>
  <si>
    <t>Specification is 17mm +0 -2, minimum spacing =</t>
  </si>
  <si>
    <t>15mm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</si>
</sst>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8" xfId="0" quotePrefix="1" applyNumberFormat="1" applyFont="1" applyBorder="1" applyAlignment="1">
      <alignment horizontal="center" vertical="center" wrapText="1"/>
    </xf>
    <xf numFmtId="2" fontId="2" fillId="0" borderId="9" xfId="0" quotePrefix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0" borderId="0" xfId="0" applyFont="1"/>
    <xf numFmtId="164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"/>
  <sheetViews>
    <sheetView workbookViewId="0">
      <selection activeCell="B37" sqref="B37"/>
    </sheetView>
  </sheetViews>
  <sheetFormatPr defaultRowHeight="14.4" x14ac:dyDescent="0.3"/>
  <cols>
    <col min="2" max="2" width="33.44140625" customWidth="1"/>
    <col min="3" max="3" width="19.21875" customWidth="1"/>
    <col min="4" max="4" width="23.5546875" customWidth="1"/>
    <col min="5" max="5" width="16.5546875" customWidth="1"/>
  </cols>
  <sheetData>
    <row r="1" spans="2:5" ht="15" thickBot="1" x14ac:dyDescent="0.35"/>
    <row r="2" spans="2:5" s="1" customFormat="1" ht="46.8" x14ac:dyDescent="0.3">
      <c r="B2" s="2" t="s">
        <v>0</v>
      </c>
      <c r="C2" s="3" t="s">
        <v>4</v>
      </c>
      <c r="D2" s="3" t="s">
        <v>6</v>
      </c>
      <c r="E2" s="4" t="s">
        <v>5</v>
      </c>
    </row>
    <row r="3" spans="2:5" ht="15.6" x14ac:dyDescent="0.3">
      <c r="B3" s="6" t="s">
        <v>1</v>
      </c>
      <c r="C3" s="7">
        <v>0.78</v>
      </c>
      <c r="D3" s="8">
        <v>0.1</v>
      </c>
      <c r="E3" s="9">
        <v>0.2</v>
      </c>
    </row>
    <row r="4" spans="2:5" ht="15.6" x14ac:dyDescent="0.3">
      <c r="B4" s="6" t="s">
        <v>3</v>
      </c>
      <c r="C4" s="7">
        <v>0.14000000000000001</v>
      </c>
      <c r="D4" s="8">
        <v>0</v>
      </c>
      <c r="E4" s="10">
        <v>0.05</v>
      </c>
    </row>
    <row r="5" spans="2:5" ht="15.6" x14ac:dyDescent="0.3">
      <c r="B5" s="11" t="s">
        <v>2</v>
      </c>
      <c r="C5" s="8">
        <v>0.17</v>
      </c>
      <c r="D5" s="8">
        <v>-1E-3</v>
      </c>
      <c r="E5" s="9">
        <v>0.14000000000000001</v>
      </c>
    </row>
    <row r="6" spans="2:5" ht="16.2" thickBot="1" x14ac:dyDescent="0.35">
      <c r="B6" s="12" t="s">
        <v>7</v>
      </c>
      <c r="C6" s="13">
        <v>0.41</v>
      </c>
      <c r="D6" s="14">
        <v>-0.1</v>
      </c>
      <c r="E6" s="15">
        <v>-0.37</v>
      </c>
    </row>
    <row r="7" spans="2:5" x14ac:dyDescent="0.3">
      <c r="B7" s="5"/>
      <c r="C7" s="5"/>
      <c r="D7" s="5"/>
      <c r="E7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1" sqref="B21"/>
    </sheetView>
  </sheetViews>
  <sheetFormatPr defaultRowHeight="14.4" x14ac:dyDescent="0.3"/>
  <cols>
    <col min="1" max="1" width="27.33203125" style="16" customWidth="1"/>
    <col min="2" max="4" width="8.88671875" style="16"/>
    <col min="5" max="5" width="7.21875" style="16" customWidth="1"/>
    <col min="6" max="7" width="8.88671875" style="16"/>
    <col min="8" max="8" width="8" style="16" customWidth="1"/>
    <col min="9" max="9" width="7.6640625" style="16" customWidth="1"/>
    <col min="10" max="10" width="7.21875" style="16" customWidth="1"/>
    <col min="11" max="16384" width="8.88671875" style="16"/>
  </cols>
  <sheetData>
    <row r="1" spans="1:10" ht="15" thickBot="1" x14ac:dyDescent="0.35"/>
    <row r="2" spans="1:10" ht="28.8" x14ac:dyDescent="0.3">
      <c r="A2" s="22" t="s">
        <v>8</v>
      </c>
      <c r="B2" s="23" t="s">
        <v>9</v>
      </c>
      <c r="C2" s="23" t="s">
        <v>25</v>
      </c>
      <c r="D2" s="23" t="s">
        <v>20</v>
      </c>
      <c r="E2" s="23" t="s">
        <v>21</v>
      </c>
      <c r="F2" s="23" t="s">
        <v>10</v>
      </c>
      <c r="G2" s="23" t="s">
        <v>11</v>
      </c>
      <c r="H2" s="23" t="s">
        <v>22</v>
      </c>
      <c r="I2" s="23" t="s">
        <v>23</v>
      </c>
      <c r="J2" s="24" t="s">
        <v>26</v>
      </c>
    </row>
    <row r="3" spans="1:10" x14ac:dyDescent="0.3">
      <c r="A3" s="25" t="s">
        <v>14</v>
      </c>
      <c r="B3" s="19">
        <v>5.4989999999999997</v>
      </c>
      <c r="C3" s="19">
        <f>B4-B3</f>
        <v>1.000000000000334E-3</v>
      </c>
      <c r="D3" s="19">
        <v>0</v>
      </c>
      <c r="E3" s="19">
        <v>1E-3</v>
      </c>
      <c r="F3" s="19">
        <f>B3-E3</f>
        <v>5.4979999999999993</v>
      </c>
      <c r="G3" s="19">
        <f>B3+D3</f>
        <v>5.4989999999999997</v>
      </c>
      <c r="H3" s="19">
        <f>F4-G3</f>
        <v>1.000000000000334E-3</v>
      </c>
      <c r="I3" s="19">
        <f>G4-F3</f>
        <v>3.0000000000010019E-3</v>
      </c>
      <c r="J3" s="26">
        <f>(H3+I3)/2</f>
        <v>2.0000000000006679E-3</v>
      </c>
    </row>
    <row r="4" spans="1:10" x14ac:dyDescent="0.3">
      <c r="A4" s="27" t="s">
        <v>15</v>
      </c>
      <c r="B4" s="20">
        <v>5.5</v>
      </c>
      <c r="C4" s="39">
        <f>B4-B5</f>
        <v>1.9999999999997797E-3</v>
      </c>
      <c r="D4" s="20">
        <v>1E-3</v>
      </c>
      <c r="E4" s="20">
        <v>0</v>
      </c>
      <c r="F4" s="20">
        <f t="shared" ref="F4:F10" si="0">B4-E4</f>
        <v>5.5</v>
      </c>
      <c r="G4" s="20">
        <f t="shared" ref="G4:G10" si="1">B4+D4</f>
        <v>5.5010000000000003</v>
      </c>
      <c r="H4" s="39">
        <f>F4-G5</f>
        <v>1.9999999999997797E-3</v>
      </c>
      <c r="I4" s="39">
        <f>G4-F5</f>
        <v>6.0000000000002274E-3</v>
      </c>
      <c r="J4" s="42">
        <f>(H4+I4)/2</f>
        <v>4.0000000000000036E-3</v>
      </c>
    </row>
    <row r="5" spans="1:10" x14ac:dyDescent="0.3">
      <c r="A5" s="27" t="s">
        <v>12</v>
      </c>
      <c r="B5" s="20">
        <v>5.4980000000000002</v>
      </c>
      <c r="C5" s="40"/>
      <c r="D5" s="20">
        <v>0</v>
      </c>
      <c r="E5" s="20">
        <v>3.0000000000000001E-3</v>
      </c>
      <c r="F5" s="20">
        <f t="shared" si="0"/>
        <v>5.4950000000000001</v>
      </c>
      <c r="G5" s="20">
        <f t="shared" si="1"/>
        <v>5.4980000000000002</v>
      </c>
      <c r="H5" s="40"/>
      <c r="I5" s="40"/>
      <c r="J5" s="43"/>
    </row>
    <row r="6" spans="1:10" x14ac:dyDescent="0.3">
      <c r="A6" s="25" t="s">
        <v>13</v>
      </c>
      <c r="B6" s="19">
        <v>5.2919999999999998</v>
      </c>
      <c r="C6" s="35">
        <f>B6-B7</f>
        <v>1.9999999999997797E-3</v>
      </c>
      <c r="D6" s="19">
        <v>3.0000000000000001E-3</v>
      </c>
      <c r="E6" s="19">
        <v>0</v>
      </c>
      <c r="F6" s="19">
        <f t="shared" si="0"/>
        <v>5.2919999999999998</v>
      </c>
      <c r="G6" s="19">
        <f t="shared" si="1"/>
        <v>5.2949999999999999</v>
      </c>
      <c r="H6" s="35">
        <f>F6-G7</f>
        <v>9.9999999999944578E-4</v>
      </c>
      <c r="I6" s="35">
        <f>G6-F7</f>
        <v>8.0000000000000071E-3</v>
      </c>
      <c r="J6" s="37">
        <f>(H6+I6)/2</f>
        <v>4.4999999999997264E-3</v>
      </c>
    </row>
    <row r="7" spans="1:10" x14ac:dyDescent="0.3">
      <c r="A7" s="25" t="s">
        <v>16</v>
      </c>
      <c r="B7" s="19">
        <v>5.29</v>
      </c>
      <c r="C7" s="41"/>
      <c r="D7" s="19">
        <v>1E-3</v>
      </c>
      <c r="E7" s="19">
        <v>3.0000000000000001E-3</v>
      </c>
      <c r="F7" s="19">
        <f t="shared" si="0"/>
        <v>5.2869999999999999</v>
      </c>
      <c r="G7" s="19">
        <f t="shared" si="1"/>
        <v>5.2910000000000004</v>
      </c>
      <c r="H7" s="41"/>
      <c r="I7" s="41"/>
      <c r="J7" s="44"/>
    </row>
    <row r="8" spans="1:10" x14ac:dyDescent="0.3">
      <c r="A8" s="27" t="s">
        <v>17</v>
      </c>
      <c r="B8" s="20">
        <v>4.99</v>
      </c>
      <c r="C8" s="39">
        <f>B8-B9</f>
        <v>1.9999999999997797E-3</v>
      </c>
      <c r="D8" s="20">
        <v>3.0000000000000001E-3</v>
      </c>
      <c r="E8" s="20">
        <v>1E-3</v>
      </c>
      <c r="F8" s="20">
        <f t="shared" si="0"/>
        <v>4.9889999999999999</v>
      </c>
      <c r="G8" s="20">
        <f t="shared" si="1"/>
        <v>4.9930000000000003</v>
      </c>
      <c r="H8" s="39">
        <f>F8-G9</f>
        <v>9.9999999999944578E-4</v>
      </c>
      <c r="I8" s="39">
        <f>G8-F9</f>
        <v>8.0000000000000071E-3</v>
      </c>
      <c r="J8" s="42">
        <f>(H8+I8)/2</f>
        <v>4.4999999999997264E-3</v>
      </c>
    </row>
    <row r="9" spans="1:10" x14ac:dyDescent="0.3">
      <c r="A9" s="27" t="s">
        <v>18</v>
      </c>
      <c r="B9" s="20">
        <v>4.9880000000000004</v>
      </c>
      <c r="C9" s="40"/>
      <c r="D9" s="20">
        <v>0</v>
      </c>
      <c r="E9" s="20">
        <v>3.0000000000000001E-3</v>
      </c>
      <c r="F9" s="20">
        <f t="shared" si="0"/>
        <v>4.9850000000000003</v>
      </c>
      <c r="G9" s="20">
        <f t="shared" si="1"/>
        <v>4.9880000000000004</v>
      </c>
      <c r="H9" s="40"/>
      <c r="I9" s="40"/>
      <c r="J9" s="43"/>
    </row>
    <row r="10" spans="1:10" x14ac:dyDescent="0.3">
      <c r="A10" s="25" t="s">
        <v>19</v>
      </c>
      <c r="B10" s="19">
        <v>4.4969999999999999</v>
      </c>
      <c r="C10" s="35">
        <f>B10-B11</f>
        <v>1.9999999999997797E-3</v>
      </c>
      <c r="D10" s="19">
        <v>3.0000000000000001E-3</v>
      </c>
      <c r="E10" s="19">
        <v>0</v>
      </c>
      <c r="F10" s="19">
        <f t="shared" si="0"/>
        <v>4.4969999999999999</v>
      </c>
      <c r="G10" s="19">
        <f t="shared" si="1"/>
        <v>4.5</v>
      </c>
      <c r="H10" s="35">
        <f>F10-G11</f>
        <v>1.9999999999997797E-3</v>
      </c>
      <c r="I10" s="35">
        <f>G10-F11</f>
        <v>4.9999999999998934E-3</v>
      </c>
      <c r="J10" s="37">
        <f>(H10+I10)/2</f>
        <v>3.4999999999998366E-3</v>
      </c>
    </row>
    <row r="11" spans="1:10" ht="15" thickBot="1" x14ac:dyDescent="0.35">
      <c r="A11" s="28" t="s">
        <v>24</v>
      </c>
      <c r="B11" s="29">
        <v>4.4950000000000001</v>
      </c>
      <c r="C11" s="36"/>
      <c r="D11" s="30">
        <v>0</v>
      </c>
      <c r="E11" s="30">
        <v>0</v>
      </c>
      <c r="F11" s="30">
        <f>B11-E11</f>
        <v>4.4950000000000001</v>
      </c>
      <c r="G11" s="30">
        <f>B11+D11</f>
        <v>4.4950000000000001</v>
      </c>
      <c r="H11" s="36"/>
      <c r="I11" s="36"/>
      <c r="J11" s="38"/>
    </row>
    <row r="12" spans="1:10" ht="15" thickBot="1" x14ac:dyDescent="0.35">
      <c r="H12" s="21" t="s">
        <v>27</v>
      </c>
      <c r="I12" s="17">
        <f>SUM(I3:I11)</f>
        <v>3.0000000000001137E-2</v>
      </c>
      <c r="J12" s="18">
        <f>SUM(J3:J11)</f>
        <v>1.8499999999999961E-2</v>
      </c>
    </row>
  </sheetData>
  <mergeCells count="16">
    <mergeCell ref="H10:H11"/>
    <mergeCell ref="I10:I11"/>
    <mergeCell ref="J10:J11"/>
    <mergeCell ref="C10:C11"/>
    <mergeCell ref="C4:C5"/>
    <mergeCell ref="C6:C7"/>
    <mergeCell ref="C8:C9"/>
    <mergeCell ref="J4:J5"/>
    <mergeCell ref="J6:J7"/>
    <mergeCell ref="J8:J9"/>
    <mergeCell ref="H4:H5"/>
    <mergeCell ref="H6:H7"/>
    <mergeCell ref="H8:H9"/>
    <mergeCell ref="I4:I5"/>
    <mergeCell ref="I6:I7"/>
    <mergeCell ref="I8:I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3" sqref="A3"/>
    </sheetView>
  </sheetViews>
  <sheetFormatPr defaultRowHeight="14.4" x14ac:dyDescent="0.3"/>
  <cols>
    <col min="1" max="1" width="42" customWidth="1"/>
    <col min="2" max="2" width="17.109375" style="31" customWidth="1"/>
    <col min="3" max="3" width="16.44140625" style="31" customWidth="1"/>
  </cols>
  <sheetData>
    <row r="1" spans="1:4" ht="15" thickBot="1" x14ac:dyDescent="0.35">
      <c r="A1" t="s">
        <v>28</v>
      </c>
      <c r="B1" s="32">
        <v>20.85</v>
      </c>
      <c r="C1" s="33">
        <f>B1*25.4</f>
        <v>529.59</v>
      </c>
      <c r="D1" t="s">
        <v>33</v>
      </c>
    </row>
    <row r="2" spans="1:4" ht="15" thickBot="1" x14ac:dyDescent="0.35">
      <c r="A2" t="s">
        <v>29</v>
      </c>
      <c r="B2" s="32">
        <v>12.5</v>
      </c>
      <c r="C2" s="33">
        <f>B2*25.4</f>
        <v>317.5</v>
      </c>
      <c r="D2" t="s">
        <v>33</v>
      </c>
    </row>
    <row r="3" spans="1:4" ht="15" thickBot="1" x14ac:dyDescent="0.35">
      <c r="A3" t="s">
        <v>41</v>
      </c>
      <c r="B3" s="33">
        <f>B1-B2</f>
        <v>8.3500000000000014</v>
      </c>
      <c r="C3" s="33">
        <f>B3*25.4</f>
        <v>212.09000000000003</v>
      </c>
      <c r="D3" t="s">
        <v>33</v>
      </c>
    </row>
    <row r="4" spans="1:4" ht="15" thickBot="1" x14ac:dyDescent="0.35">
      <c r="A4" t="s">
        <v>30</v>
      </c>
      <c r="B4" s="32">
        <v>21</v>
      </c>
    </row>
    <row r="5" spans="1:4" ht="15" thickBot="1" x14ac:dyDescent="0.35">
      <c r="A5" t="s">
        <v>34</v>
      </c>
      <c r="B5" s="32">
        <v>40</v>
      </c>
    </row>
    <row r="6" spans="1:4" ht="15" thickBot="1" x14ac:dyDescent="0.35">
      <c r="A6" t="s">
        <v>35</v>
      </c>
      <c r="B6" s="32">
        <v>0</v>
      </c>
    </row>
    <row r="8" spans="1:4" x14ac:dyDescent="0.3">
      <c r="A8" t="s">
        <v>37</v>
      </c>
      <c r="B8" s="31">
        <v>2.2200000000000001E-5</v>
      </c>
    </row>
    <row r="9" spans="1:4" x14ac:dyDescent="0.3">
      <c r="A9" t="s">
        <v>38</v>
      </c>
      <c r="B9" s="31">
        <v>8.6000000000000003E-5</v>
      </c>
    </row>
    <row r="11" spans="1:4" ht="15" thickBot="1" x14ac:dyDescent="0.35">
      <c r="A11" s="34" t="s">
        <v>31</v>
      </c>
    </row>
    <row r="12" spans="1:4" ht="15" thickBot="1" x14ac:dyDescent="0.35">
      <c r="A12" t="s">
        <v>32</v>
      </c>
      <c r="B12" s="33">
        <f>B5-B4</f>
        <v>19</v>
      </c>
    </row>
    <row r="13" spans="1:4" ht="15" thickBot="1" x14ac:dyDescent="0.35">
      <c r="A13" s="31" t="s">
        <v>36</v>
      </c>
      <c r="B13" s="33">
        <f>C2*B8*B12</f>
        <v>0.1339215</v>
      </c>
      <c r="C13"/>
    </row>
    <row r="14" spans="1:4" ht="15" thickBot="1" x14ac:dyDescent="0.35">
      <c r="A14" s="31" t="s">
        <v>39</v>
      </c>
      <c r="B14" s="33">
        <f>C2+B13</f>
        <v>317.63392149999999</v>
      </c>
    </row>
    <row r="16" spans="1:4" ht="15" thickBot="1" x14ac:dyDescent="0.35">
      <c r="A16" s="34" t="s">
        <v>40</v>
      </c>
    </row>
    <row r="17" spans="1:2" ht="15" thickBot="1" x14ac:dyDescent="0.35">
      <c r="A17" t="s">
        <v>32</v>
      </c>
      <c r="B17" s="33">
        <f>B6-B4</f>
        <v>-21</v>
      </c>
    </row>
    <row r="18" spans="1:2" ht="15" thickBot="1" x14ac:dyDescent="0.35">
      <c r="A18" s="31" t="s">
        <v>36</v>
      </c>
      <c r="B18" s="33">
        <f>C1*B9*B17</f>
        <v>-0.9564395400000002</v>
      </c>
    </row>
    <row r="19" spans="1:2" ht="15" thickBot="1" x14ac:dyDescent="0.35">
      <c r="A19" s="31" t="s">
        <v>39</v>
      </c>
      <c r="B19" s="33">
        <f>C1+B18</f>
        <v>528.63356046000001</v>
      </c>
    </row>
    <row r="20" spans="1:2" ht="15" thickBot="1" x14ac:dyDescent="0.35"/>
    <row r="21" spans="1:2" ht="15" thickBot="1" x14ac:dyDescent="0.35">
      <c r="A21" t="s">
        <v>42</v>
      </c>
      <c r="B21" s="33">
        <f>B19-B14</f>
        <v>210.99963896000003</v>
      </c>
    </row>
    <row r="22" spans="1:2" ht="15" thickBot="1" x14ac:dyDescent="0.35">
      <c r="A22" t="s">
        <v>43</v>
      </c>
      <c r="B22" s="33">
        <f>B21-C3</f>
        <v>-1.0903610400000048</v>
      </c>
    </row>
    <row r="23" spans="1:2" ht="15" thickBot="1" x14ac:dyDescent="0.35">
      <c r="A23" t="s">
        <v>44</v>
      </c>
      <c r="B23" s="32">
        <v>16.739999999999998</v>
      </c>
    </row>
    <row r="24" spans="1:2" ht="15" thickBot="1" x14ac:dyDescent="0.35">
      <c r="A24" t="s">
        <v>45</v>
      </c>
      <c r="B24" s="33">
        <f>B23+B22</f>
        <v>15.649638959999994</v>
      </c>
    </row>
    <row r="25" spans="1:2" ht="15" thickBot="1" x14ac:dyDescent="0.35">
      <c r="A25" t="s">
        <v>46</v>
      </c>
      <c r="B25" s="3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OutGassing</vt:lpstr>
      <vt:lpstr>AxialTolerance</vt:lpstr>
      <vt:lpstr>ThermalCalculation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2015-04-05T05:17:54Z</dcterms:created>
  <dcterms:modified xsi:type="dcterms:W3CDTF">2015-04-10T17:34:34Z</dcterms:modified>
</cp:coreProperties>
</file>