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901209 i2MAP\EngineeringDesignDocs\MechanicalDesign\Camera Housing\Glass Test Data\"/>
    </mc:Choice>
  </mc:AlternateContent>
  <bookViews>
    <workbookView xWindow="240" yWindow="60" windowWidth="20115" windowHeight="8010"/>
  </bookViews>
  <sheets>
    <sheet name="Inert Strength BK7" sheetId="1" r:id="rId1"/>
  </sheets>
  <externalReferences>
    <externalReference r:id="rId2"/>
    <externalReference r:id="rId3"/>
  </externalReferences>
  <definedNames>
    <definedName name="a" localSheetId="0">[1]Calculations!#REF!</definedName>
    <definedName name="aaaa" localSheetId="0">[1]Calculations!#REF!</definedName>
    <definedName name="aaaaaa" localSheetId="0">[1]Calculations!#REF!</definedName>
    <definedName name="bot_left_val" localSheetId="0">[1]Calculations!#REF!</definedName>
    <definedName name="bot_right_val" localSheetId="0">[1]Calculations!#REF!</definedName>
    <definedName name="bot_row_ref" localSheetId="0">[1]Calculations!#REF!</definedName>
    <definedName name="brw" localSheetId="0">#REF!</definedName>
    <definedName name="colhdgs" localSheetId="0">[1]Calculations!#REF!</definedName>
    <definedName name="f" localSheetId="0">#REF!</definedName>
    <definedName name="firstarray" localSheetId="0">[1]Calculations!#REF!</definedName>
    <definedName name="hor_value" localSheetId="0">[1]Calculations!#REF!</definedName>
    <definedName name="horz" localSheetId="0">#REF!</definedName>
    <definedName name="hv" localSheetId="0">#REF!</definedName>
    <definedName name="hvq" localSheetId="0">#REF!</definedName>
    <definedName name="JAS" localSheetId="0">#REF!</definedName>
    <definedName name="lcr" localSheetId="0">#REF!</definedName>
    <definedName name="lcrq" localSheetId="0">#REF!</definedName>
    <definedName name="left_col_ref" localSheetId="0">[1]Calculations!#REF!</definedName>
    <definedName name="_xlnm.Print_Area" localSheetId="0">'Inert Strength BK7'!$A$1:$J$9</definedName>
    <definedName name="_xlnm.Print_Titles" localSheetId="0">'Inert Strength BK7'!$A$1:$O$65591,'Inert Strength BK7'!$A$6:$IV$9</definedName>
    <definedName name="q" localSheetId="0">[1]Calculations!#REF!</definedName>
    <definedName name="rcr" localSheetId="0">#REF!</definedName>
    <definedName name="right_col_ref" localSheetId="0">[1]Calculations!#REF!</definedName>
    <definedName name="rowhdgs" localSheetId="0">[1]Calculations!#REF!</definedName>
    <definedName name="tlv" localSheetId="0">#REF!</definedName>
    <definedName name="top_left_val" localSheetId="0">[1]Calculations!#REF!</definedName>
    <definedName name="top_right_val" localSheetId="0">[1]Calculations!#REF!</definedName>
    <definedName name="top_row_ref" localSheetId="0">[1]Calculations!#REF!</definedName>
    <definedName name="trr" localSheetId="0">#REF!</definedName>
    <definedName name="ver_value" localSheetId="0">[1]Calculations!#REF!</definedName>
    <definedName name="vv" localSheetId="0">#REF!</definedName>
  </definedNames>
  <calcPr calcId="152511"/>
</workbook>
</file>

<file path=xl/calcChain.xml><?xml version="1.0" encoding="utf-8"?>
<calcChain xmlns="http://schemas.openxmlformats.org/spreadsheetml/2006/main">
  <c r="E5" i="1" l="1"/>
  <c r="H5" i="1"/>
  <c r="AC133" i="1" l="1"/>
  <c r="AC66" i="1"/>
  <c r="B40" i="1"/>
  <c r="B39" i="1"/>
  <c r="B17" i="1"/>
  <c r="E15" i="1"/>
  <c r="E14" i="1"/>
  <c r="E13" i="1"/>
  <c r="E12" i="1"/>
  <c r="E11" i="1"/>
  <c r="J2" i="1"/>
  <c r="I2" i="1"/>
  <c r="C2" i="1"/>
  <c r="H37" i="1" s="1"/>
  <c r="J1" i="1"/>
  <c r="I1" i="1"/>
  <c r="C1" i="1"/>
  <c r="H18" i="1" l="1"/>
  <c r="H14" i="1"/>
  <c r="H26" i="1"/>
  <c r="H34" i="1"/>
  <c r="G11" i="1"/>
  <c r="H20" i="1"/>
  <c r="H28" i="1"/>
  <c r="G39" i="1"/>
  <c r="G15" i="1"/>
  <c r="H22" i="1"/>
  <c r="H30" i="1"/>
  <c r="H40" i="1"/>
  <c r="H38" i="1"/>
  <c r="H13" i="1"/>
  <c r="H17" i="1"/>
  <c r="H24" i="1"/>
  <c r="H32" i="1"/>
  <c r="H36" i="1"/>
  <c r="G13" i="1"/>
  <c r="G16" i="1"/>
  <c r="H19" i="1"/>
  <c r="H23" i="1"/>
  <c r="H27" i="1"/>
  <c r="H31" i="1"/>
  <c r="H35" i="1"/>
  <c r="G12" i="1"/>
  <c r="H16" i="1"/>
  <c r="G18" i="1"/>
  <c r="G20" i="1"/>
  <c r="G22" i="1"/>
  <c r="G24" i="1"/>
  <c r="G26" i="1"/>
  <c r="G28" i="1"/>
  <c r="G30" i="1"/>
  <c r="G32" i="1"/>
  <c r="G34" i="1"/>
  <c r="G36" i="1"/>
  <c r="G38" i="1"/>
  <c r="H39" i="1"/>
  <c r="H12" i="1"/>
  <c r="H11" i="1"/>
  <c r="G14" i="1"/>
  <c r="H15" i="1"/>
  <c r="G17" i="1"/>
  <c r="G19" i="1"/>
  <c r="G21" i="1"/>
  <c r="G23" i="1"/>
  <c r="G25" i="1"/>
  <c r="G27" i="1"/>
  <c r="G29" i="1"/>
  <c r="G31" i="1"/>
  <c r="G33" i="1"/>
  <c r="G35" i="1"/>
  <c r="G37" i="1"/>
  <c r="G40" i="1"/>
  <c r="H21" i="1"/>
  <c r="H25" i="1"/>
  <c r="H29" i="1"/>
  <c r="H33" i="1"/>
  <c r="H44" i="1" l="1"/>
  <c r="N1" i="1" s="1"/>
  <c r="H43" i="1"/>
  <c r="E4" i="1" l="1"/>
</calcChain>
</file>

<file path=xl/sharedStrings.xml><?xml version="1.0" encoding="utf-8"?>
<sst xmlns="http://schemas.openxmlformats.org/spreadsheetml/2006/main" count="84" uniqueCount="77">
  <si>
    <t>"BK-7"</t>
  </si>
  <si>
    <t>E =</t>
  </si>
  <si>
    <t>Temp =</t>
  </si>
  <si>
    <t>F</t>
  </si>
  <si>
    <t>Load Ring Diameter =</t>
  </si>
  <si>
    <t>Montery Dome</t>
  </si>
  <si>
    <t>v =</t>
  </si>
  <si>
    <t>RH =</t>
  </si>
  <si>
    <t>%</t>
  </si>
  <si>
    <t>Support Ring Diameter =</t>
  </si>
  <si>
    <t>Preload =</t>
  </si>
  <si>
    <t>N</t>
  </si>
  <si>
    <t xml:space="preserve">Environment = </t>
  </si>
  <si>
    <t>Inert</t>
  </si>
  <si>
    <t>Effective Area (mm) =</t>
  </si>
  <si>
    <t>Effective Volume (mm) =</t>
  </si>
  <si>
    <t>Thickness</t>
  </si>
  <si>
    <t>Plate</t>
  </si>
  <si>
    <t>Loading</t>
  </si>
  <si>
    <t>Failure</t>
  </si>
  <si>
    <t>Stressing</t>
  </si>
  <si>
    <t>Biaxial</t>
  </si>
  <si>
    <t>mm</t>
  </si>
  <si>
    <t>Diameter</t>
  </si>
  <si>
    <t>Rate</t>
  </si>
  <si>
    <t>Load</t>
  </si>
  <si>
    <t>Time</t>
  </si>
  <si>
    <t>Strength</t>
  </si>
  <si>
    <t>h</t>
  </si>
  <si>
    <t>N/s</t>
  </si>
  <si>
    <t>s</t>
  </si>
  <si>
    <t>MPa/s</t>
  </si>
  <si>
    <t>MPa</t>
  </si>
  <si>
    <t>DRY</t>
  </si>
  <si>
    <t>P2-1</t>
  </si>
  <si>
    <t>P2-2</t>
  </si>
  <si>
    <t>P2-3</t>
  </si>
  <si>
    <t>P2-4</t>
  </si>
  <si>
    <t>P2-5</t>
  </si>
  <si>
    <t>P2-6</t>
  </si>
  <si>
    <t>P2-7</t>
  </si>
  <si>
    <t>P2-8</t>
  </si>
  <si>
    <t>P2-9</t>
  </si>
  <si>
    <t>P2-10</t>
  </si>
  <si>
    <t>P2-11</t>
  </si>
  <si>
    <t>P2-12</t>
  </si>
  <si>
    <t>P2-13</t>
  </si>
  <si>
    <t>P2-14</t>
  </si>
  <si>
    <t>P2-15</t>
  </si>
  <si>
    <t>P2-16</t>
  </si>
  <si>
    <t>P2-17</t>
  </si>
  <si>
    <t>P2-18</t>
  </si>
  <si>
    <t>P2-19</t>
  </si>
  <si>
    <t>P2-20</t>
  </si>
  <si>
    <t>P2-21</t>
  </si>
  <si>
    <t>P2-22</t>
  </si>
  <si>
    <t>P2-23</t>
  </si>
  <si>
    <t>P2-24</t>
  </si>
  <si>
    <t>P2-25</t>
  </si>
  <si>
    <t>P2-26</t>
  </si>
  <si>
    <t>P2-27</t>
  </si>
  <si>
    <t>P2-28</t>
  </si>
  <si>
    <t>P2-29</t>
  </si>
  <si>
    <t>P2-30</t>
  </si>
  <si>
    <t>Fracture</t>
  </si>
  <si>
    <t>Stress</t>
  </si>
  <si>
    <t>Mpa</t>
  </si>
  <si>
    <t>Mpa/s</t>
  </si>
  <si>
    <t>BK-7</t>
  </si>
  <si>
    <t>Linear Fit</t>
  </si>
  <si>
    <t>N =</t>
  </si>
  <si>
    <t>All data</t>
  </si>
  <si>
    <t>A =</t>
  </si>
  <si>
    <t>Kic =</t>
  </si>
  <si>
    <t>Y =</t>
  </si>
  <si>
    <t>B =</t>
  </si>
  <si>
    <r>
      <t>s</t>
    </r>
    <r>
      <rPr>
        <b/>
        <vertAlign val="subscript"/>
        <sz val="11"/>
        <color theme="1"/>
        <rFont val="Symbol"/>
        <family val="1"/>
        <charset val="2"/>
      </rPr>
      <t>Iq</t>
    </r>
    <r>
      <rPr>
        <b/>
        <sz val="11"/>
        <color theme="1"/>
        <rFont val="Symbol"/>
        <family val="1"/>
        <charset val="2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</si>
</sst>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00"/>
    <numFmt numFmtId="166" formatCode="_(* #,##0_);_(* \(#,##0\);_(* &quot;-&quot;??_);_(@_)"/>
    <numFmt numFmtId="167" formatCode="0.0000"/>
    <numFmt numFmtId="168" formatCode="0.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2"/>
      <color rgb="FFC00000"/>
      <name val="Arial"/>
      <family val="2"/>
    </font>
    <font>
      <b/>
      <sz val="12"/>
      <color theme="1"/>
      <name val="Arial"/>
      <family val="2"/>
    </font>
    <font>
      <b/>
      <i/>
      <sz val="12"/>
      <color indexed="6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b/>
      <i/>
      <u/>
      <sz val="12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bscript"/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3" applyFont="1"/>
    <xf numFmtId="0" fontId="4" fillId="0" borderId="0" xfId="3" applyFont="1" applyAlignment="1">
      <alignment horizontal="right"/>
    </xf>
    <xf numFmtId="164" fontId="5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/>
    <xf numFmtId="0" fontId="5" fillId="0" borderId="0" xfId="3" applyFont="1"/>
    <xf numFmtId="49" fontId="4" fillId="0" borderId="0" xfId="3" applyNumberFormat="1" applyFont="1" applyAlignment="1">
      <alignment horizontal="right"/>
    </xf>
    <xf numFmtId="165" fontId="5" fillId="0" borderId="0" xfId="3" applyNumberFormat="1" applyFont="1" applyAlignment="1">
      <alignment horizontal="center"/>
    </xf>
    <xf numFmtId="165" fontId="5" fillId="2" borderId="0" xfId="3" applyNumberFormat="1" applyFont="1" applyFill="1"/>
    <xf numFmtId="0" fontId="5" fillId="0" borderId="0" xfId="3" applyFont="1" applyAlignment="1">
      <alignment horizontal="left"/>
    </xf>
    <xf numFmtId="164" fontId="5" fillId="0" borderId="0" xfId="4" applyNumberFormat="1" applyFont="1" applyAlignment="1">
      <alignment horizontal="center"/>
    </xf>
    <xf numFmtId="0" fontId="2" fillId="0" borderId="0" xfId="3"/>
    <xf numFmtId="0" fontId="6" fillId="0" borderId="0" xfId="4"/>
    <xf numFmtId="0" fontId="4" fillId="0" borderId="0" xfId="4" applyFont="1" applyAlignment="1">
      <alignment horizontal="right"/>
    </xf>
    <xf numFmtId="0" fontId="7" fillId="0" borderId="0" xfId="3" applyFont="1"/>
    <xf numFmtId="0" fontId="8" fillId="0" borderId="0" xfId="3" applyFont="1"/>
    <xf numFmtId="2" fontId="5" fillId="0" borderId="0" xfId="3" applyNumberFormat="1" applyFont="1" applyAlignment="1">
      <alignment horizontal="center"/>
    </xf>
    <xf numFmtId="0" fontId="2" fillId="0" borderId="0" xfId="3" applyFont="1"/>
    <xf numFmtId="1" fontId="5" fillId="0" borderId="0" xfId="4" applyNumberFormat="1" applyFont="1" applyAlignment="1">
      <alignment horizontal="center"/>
    </xf>
    <xf numFmtId="0" fontId="9" fillId="0" borderId="0" xfId="3" applyFont="1"/>
    <xf numFmtId="10" fontId="5" fillId="0" borderId="0" xfId="2" applyNumberFormat="1" applyFont="1"/>
    <xf numFmtId="0" fontId="5" fillId="0" borderId="0" xfId="4" applyFont="1"/>
    <xf numFmtId="0" fontId="4" fillId="0" borderId="0" xfId="3" applyFont="1" applyAlignment="1">
      <alignment horizontal="center"/>
    </xf>
    <xf numFmtId="0" fontId="10" fillId="0" borderId="0" xfId="3" applyFont="1"/>
    <xf numFmtId="164" fontId="5" fillId="0" borderId="0" xfId="4" applyNumberFormat="1" applyFont="1" applyFill="1" applyAlignment="1">
      <alignment horizontal="center"/>
    </xf>
    <xf numFmtId="0" fontId="4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49" fontId="4" fillId="0" borderId="0" xfId="4" applyNumberFormat="1" applyFont="1" applyAlignment="1">
      <alignment horizontal="right"/>
    </xf>
    <xf numFmtId="49" fontId="5" fillId="0" borderId="0" xfId="3" applyNumberFormat="1" applyFont="1" applyAlignment="1">
      <alignment horizontal="left"/>
    </xf>
    <xf numFmtId="0" fontId="2" fillId="0" borderId="0" xfId="3" applyAlignment="1">
      <alignment horizontal="right"/>
    </xf>
    <xf numFmtId="9" fontId="2" fillId="0" borderId="0" xfId="3" applyNumberFormat="1" applyAlignment="1">
      <alignment horizontal="center"/>
    </xf>
    <xf numFmtId="49" fontId="5" fillId="0" borderId="0" xfId="3" applyNumberFormat="1" applyFont="1"/>
    <xf numFmtId="49" fontId="4" fillId="0" borderId="0" xfId="3" applyNumberFormat="1" applyFont="1" applyAlignment="1">
      <alignment horizontal="center"/>
    </xf>
    <xf numFmtId="0" fontId="2" fillId="0" borderId="0" xfId="3" applyAlignment="1">
      <alignment horizontal="center"/>
    </xf>
    <xf numFmtId="49" fontId="4" fillId="0" borderId="0" xfId="3" applyNumberFormat="1" applyFont="1" applyFill="1" applyAlignment="1">
      <alignment horizontal="center"/>
    </xf>
    <xf numFmtId="2" fontId="4" fillId="0" borderId="0" xfId="3" applyNumberFormat="1" applyFont="1" applyAlignment="1">
      <alignment horizontal="center"/>
    </xf>
    <xf numFmtId="49" fontId="4" fillId="0" borderId="0" xfId="3" applyNumberFormat="1" applyFont="1"/>
    <xf numFmtId="0" fontId="9" fillId="0" borderId="0" xfId="3" applyFont="1" applyAlignment="1">
      <alignment horizontal="center"/>
    </xf>
    <xf numFmtId="2" fontId="2" fillId="0" borderId="0" xfId="3" applyNumberFormat="1" applyAlignment="1">
      <alignment horizontal="center"/>
    </xf>
    <xf numFmtId="0" fontId="11" fillId="0" borderId="0" xfId="3" applyFont="1" applyAlignment="1">
      <alignment horizontal="center"/>
    </xf>
    <xf numFmtId="1" fontId="5" fillId="0" borderId="0" xfId="3" applyNumberFormat="1" applyFont="1" applyAlignment="1">
      <alignment horizontal="center"/>
    </xf>
    <xf numFmtId="2" fontId="5" fillId="0" borderId="0" xfId="3" applyNumberFormat="1" applyFont="1" applyFill="1" applyAlignment="1">
      <alignment horizontal="center"/>
    </xf>
    <xf numFmtId="1" fontId="5" fillId="0" borderId="0" xfId="3" applyNumberFormat="1" applyFont="1" applyFill="1" applyAlignment="1">
      <alignment horizontal="center"/>
    </xf>
    <xf numFmtId="164" fontId="5" fillId="0" borderId="0" xfId="3" applyNumberFormat="1" applyFont="1" applyFill="1" applyAlignment="1">
      <alignment horizontal="center"/>
    </xf>
    <xf numFmtId="164" fontId="2" fillId="0" borderId="0" xfId="3" applyNumberFormat="1" applyAlignment="1">
      <alignment horizontal="center"/>
    </xf>
    <xf numFmtId="1" fontId="5" fillId="0" borderId="0" xfId="3" applyNumberFormat="1" applyFont="1" applyBorder="1" applyAlignment="1">
      <alignment horizontal="center"/>
    </xf>
    <xf numFmtId="2" fontId="5" fillId="0" borderId="0" xfId="5" applyNumberFormat="1" applyFont="1" applyBorder="1" applyAlignment="1">
      <alignment horizontal="center"/>
    </xf>
    <xf numFmtId="0" fontId="2" fillId="0" borderId="0" xfId="3" applyBorder="1"/>
    <xf numFmtId="0" fontId="5" fillId="0" borderId="0" xfId="3" applyFont="1" applyBorder="1" applyAlignment="1">
      <alignment horizontal="center"/>
    </xf>
    <xf numFmtId="9" fontId="3" fillId="0" borderId="0" xfId="6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3" fillId="0" borderId="0" xfId="3" applyNumberFormat="1" applyFont="1" applyAlignment="1">
      <alignment horizontal="center"/>
    </xf>
    <xf numFmtId="2" fontId="2" fillId="0" borderId="0" xfId="3" applyNumberFormat="1" applyFont="1" applyAlignment="1">
      <alignment horizontal="center"/>
    </xf>
    <xf numFmtId="9" fontId="8" fillId="0" borderId="0" xfId="6" applyFont="1" applyAlignment="1">
      <alignment horizontal="center" vertical="center"/>
    </xf>
    <xf numFmtId="0" fontId="8" fillId="0" borderId="0" xfId="3" applyFont="1" applyBorder="1" applyAlignment="1">
      <alignment horizontal="center"/>
    </xf>
    <xf numFmtId="164" fontId="2" fillId="0" borderId="0" xfId="5" applyNumberFormat="1" applyFont="1" applyBorder="1" applyAlignment="1">
      <alignment horizontal="center"/>
    </xf>
    <xf numFmtId="2" fontId="2" fillId="0" borderId="0" xfId="3" applyNumberFormat="1" applyFont="1" applyFill="1" applyAlignment="1">
      <alignment horizontal="center"/>
    </xf>
    <xf numFmtId="164" fontId="8" fillId="0" borderId="0" xfId="3" applyNumberFormat="1" applyFont="1" applyFill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4" fontId="9" fillId="0" borderId="0" xfId="3" applyNumberFormat="1" applyFont="1" applyBorder="1" applyAlignment="1">
      <alignment horizontal="center"/>
    </xf>
    <xf numFmtId="164" fontId="3" fillId="0" borderId="0" xfId="3" applyNumberFormat="1" applyFont="1" applyAlignment="1">
      <alignment horizontal="center" vertical="center"/>
    </xf>
    <xf numFmtId="164" fontId="5" fillId="0" borderId="0" xfId="5" applyNumberFormat="1" applyFont="1" applyBorder="1" applyAlignment="1">
      <alignment horizontal="center"/>
    </xf>
    <xf numFmtId="2" fontId="5" fillId="0" borderId="0" xfId="3" applyNumberFormat="1" applyFont="1" applyFill="1" applyAlignment="1">
      <alignment horizontal="left"/>
    </xf>
    <xf numFmtId="164" fontId="9" fillId="0" borderId="0" xfId="3" applyNumberFormat="1" applyFont="1" applyAlignment="1">
      <alignment horizontal="center"/>
    </xf>
    <xf numFmtId="18" fontId="4" fillId="0" borderId="0" xfId="3" applyNumberFormat="1" applyFont="1" applyAlignment="1">
      <alignment horizontal="center"/>
    </xf>
    <xf numFmtId="0" fontId="3" fillId="0" borderId="0" xfId="3" applyFont="1" applyBorder="1" applyAlignment="1">
      <alignment horizontal="center"/>
    </xf>
    <xf numFmtId="165" fontId="5" fillId="0" borderId="0" xfId="3" applyNumberFormat="1" applyFont="1" applyFill="1" applyBorder="1" applyAlignment="1">
      <alignment horizontal="center"/>
    </xf>
    <xf numFmtId="0" fontId="2" fillId="0" borderId="0" xfId="3" applyFill="1" applyBorder="1" applyAlignment="1"/>
    <xf numFmtId="0" fontId="5" fillId="0" borderId="0" xfId="3" applyFont="1" applyFill="1" applyBorder="1" applyAlignment="1"/>
    <xf numFmtId="2" fontId="2" fillId="0" borderId="0" xfId="3" applyNumberFormat="1"/>
    <xf numFmtId="165" fontId="13" fillId="0" borderId="0" xfId="3" applyNumberFormat="1" applyFont="1" applyBorder="1" applyAlignment="1" applyProtection="1">
      <alignment horizontal="center"/>
      <protection locked="0"/>
    </xf>
    <xf numFmtId="0" fontId="5" fillId="0" borderId="0" xfId="3" applyFont="1" applyFill="1" applyAlignment="1">
      <alignment horizontal="center"/>
    </xf>
    <xf numFmtId="1" fontId="5" fillId="0" borderId="0" xfId="3" applyNumberFormat="1" applyFont="1" applyFill="1" applyBorder="1" applyAlignment="1">
      <alignment horizontal="center"/>
    </xf>
    <xf numFmtId="164" fontId="5" fillId="0" borderId="0" xfId="5" quotePrefix="1" applyNumberFormat="1" applyFont="1" applyBorder="1" applyAlignment="1">
      <alignment horizontal="center"/>
    </xf>
    <xf numFmtId="164" fontId="2" fillId="0" borderId="0" xfId="3" applyNumberFormat="1" applyAlignment="1">
      <alignment horizontal="left"/>
    </xf>
    <xf numFmtId="2" fontId="14" fillId="0" borderId="0" xfId="3" applyNumberFormat="1" applyFont="1" applyFill="1" applyAlignment="1">
      <alignment horizontal="center"/>
    </xf>
    <xf numFmtId="2" fontId="15" fillId="0" borderId="0" xfId="3" applyNumberFormat="1" applyFont="1" applyAlignment="1">
      <alignment horizontal="center"/>
    </xf>
    <xf numFmtId="2" fontId="15" fillId="0" borderId="0" xfId="3" applyNumberFormat="1" applyFont="1" applyFill="1" applyAlignment="1">
      <alignment horizontal="center"/>
    </xf>
    <xf numFmtId="164" fontId="5" fillId="0" borderId="0" xfId="3" applyNumberFormat="1" applyFont="1" applyBorder="1" applyAlignment="1">
      <alignment horizontal="center"/>
    </xf>
    <xf numFmtId="164" fontId="2" fillId="0" borderId="0" xfId="3" applyNumberFormat="1"/>
    <xf numFmtId="0" fontId="16" fillId="0" borderId="0" xfId="3" applyFont="1" applyAlignment="1">
      <alignment horizontal="center"/>
    </xf>
    <xf numFmtId="164" fontId="16" fillId="0" borderId="0" xfId="3" applyNumberFormat="1" applyFont="1" applyAlignment="1">
      <alignment horizontal="center"/>
    </xf>
    <xf numFmtId="2" fontId="14" fillId="0" borderId="0" xfId="3" applyNumberFormat="1" applyFont="1" applyAlignment="1">
      <alignment horizontal="center"/>
    </xf>
    <xf numFmtId="164" fontId="8" fillId="0" borderId="0" xfId="3" applyNumberFormat="1" applyFont="1" applyAlignment="1">
      <alignment horizontal="center"/>
    </xf>
    <xf numFmtId="164" fontId="5" fillId="0" borderId="0" xfId="3" applyNumberFormat="1" applyFont="1" applyFill="1" applyBorder="1" applyAlignment="1">
      <alignment horizontal="center"/>
    </xf>
    <xf numFmtId="2" fontId="5" fillId="0" borderId="0" xfId="3" applyNumberFormat="1" applyFont="1" applyFill="1" applyBorder="1" applyAlignment="1"/>
    <xf numFmtId="0" fontId="17" fillId="0" borderId="0" xfId="0" applyFont="1" applyAlignment="1">
      <alignment horizontal="center"/>
    </xf>
    <xf numFmtId="165" fontId="15" fillId="0" borderId="0" xfId="3" applyNumberFormat="1" applyFont="1" applyAlignment="1">
      <alignment horizontal="center"/>
    </xf>
    <xf numFmtId="3" fontId="5" fillId="0" borderId="0" xfId="1" applyNumberFormat="1" applyFont="1" applyBorder="1" applyAlignment="1">
      <alignment horizontal="center" vertical="center"/>
    </xf>
    <xf numFmtId="165" fontId="5" fillId="0" borderId="0" xfId="3" applyNumberFormat="1" applyFont="1" applyFill="1" applyAlignment="1">
      <alignment horizontal="center"/>
    </xf>
    <xf numFmtId="166" fontId="5" fillId="0" borderId="0" xfId="5" applyNumberFormat="1" applyFont="1" applyAlignment="1">
      <alignment horizontal="center"/>
    </xf>
    <xf numFmtId="43" fontId="2" fillId="0" borderId="0" xfId="3" applyNumberFormat="1"/>
    <xf numFmtId="3" fontId="5" fillId="0" borderId="0" xfId="1" applyNumberFormat="1" applyFont="1" applyFill="1" applyAlignment="1">
      <alignment horizontal="center" vertical="center"/>
    </xf>
    <xf numFmtId="3" fontId="5" fillId="0" borderId="0" xfId="1" applyNumberFormat="1" applyFont="1" applyFill="1" applyAlignment="1">
      <alignment horizontal="center"/>
    </xf>
    <xf numFmtId="0" fontId="4" fillId="0" borderId="0" xfId="3" applyFont="1" applyFill="1" applyAlignment="1">
      <alignment horizontal="center"/>
    </xf>
    <xf numFmtId="167" fontId="5" fillId="0" borderId="0" xfId="3" applyNumberFormat="1" applyFont="1" applyFill="1" applyAlignment="1">
      <alignment horizontal="center"/>
    </xf>
    <xf numFmtId="2" fontId="18" fillId="0" borderId="0" xfId="3" applyNumberFormat="1" applyFont="1" applyFill="1" applyAlignment="1">
      <alignment horizontal="center"/>
    </xf>
    <xf numFmtId="3" fontId="8" fillId="0" borderId="0" xfId="3" applyNumberFormat="1" applyFont="1" applyAlignment="1">
      <alignment horizontal="center"/>
    </xf>
    <xf numFmtId="166" fontId="5" fillId="0" borderId="0" xfId="1" applyNumberFormat="1" applyFont="1" applyBorder="1" applyAlignment="1">
      <alignment horizontal="center" vertical="center"/>
    </xf>
    <xf numFmtId="0" fontId="2" fillId="0" borderId="0" xfId="3" applyFont="1" applyAlignment="1">
      <alignment horizontal="center"/>
    </xf>
    <xf numFmtId="2" fontId="5" fillId="0" borderId="0" xfId="3" applyNumberFormat="1" applyFont="1" applyBorder="1" applyAlignment="1" applyProtection="1">
      <alignment horizontal="center"/>
      <protection locked="0"/>
    </xf>
    <xf numFmtId="166" fontId="5" fillId="0" borderId="0" xfId="1" applyNumberFormat="1" applyFont="1" applyBorder="1" applyAlignment="1">
      <alignment horizontal="center"/>
    </xf>
    <xf numFmtId="0" fontId="2" fillId="0" borderId="0" xfId="3" applyFill="1"/>
    <xf numFmtId="0" fontId="16" fillId="0" borderId="0" xfId="3" applyFont="1" applyFill="1"/>
    <xf numFmtId="2" fontId="2" fillId="0" borderId="0" xfId="3" applyNumberFormat="1" applyFill="1"/>
    <xf numFmtId="166" fontId="5" fillId="0" borderId="0" xfId="1" applyNumberFormat="1" applyFont="1" applyAlignment="1">
      <alignment horizontal="center"/>
    </xf>
    <xf numFmtId="2" fontId="5" fillId="0" borderId="0" xfId="3" applyNumberFormat="1" applyFont="1" applyBorder="1"/>
    <xf numFmtId="2" fontId="2" fillId="0" borderId="0" xfId="3" applyNumberFormat="1" applyBorder="1"/>
    <xf numFmtId="164" fontId="2" fillId="0" borderId="0" xfId="3" applyNumberFormat="1" applyFont="1" applyBorder="1" applyAlignment="1">
      <alignment horizontal="center"/>
    </xf>
    <xf numFmtId="164" fontId="3" fillId="0" borderId="0" xfId="3" applyNumberFormat="1" applyFont="1" applyBorder="1" applyAlignment="1">
      <alignment horizontal="center"/>
    </xf>
    <xf numFmtId="168" fontId="3" fillId="0" borderId="0" xfId="3" applyNumberFormat="1" applyFont="1" applyAlignment="1">
      <alignment horizontal="center"/>
    </xf>
    <xf numFmtId="1" fontId="3" fillId="0" borderId="0" xfId="3" applyNumberFormat="1" applyFont="1" applyBorder="1" applyAlignment="1">
      <alignment horizontal="center"/>
    </xf>
    <xf numFmtId="167" fontId="4" fillId="0" borderId="0" xfId="3" applyNumberFormat="1" applyFont="1" applyAlignment="1">
      <alignment horizontal="center"/>
    </xf>
    <xf numFmtId="164" fontId="3" fillId="0" borderId="0" xfId="3" applyNumberFormat="1" applyFont="1" applyFill="1" applyAlignment="1">
      <alignment horizontal="center"/>
    </xf>
    <xf numFmtId="165" fontId="2" fillId="0" borderId="0" xfId="3" applyNumberFormat="1"/>
    <xf numFmtId="166" fontId="3" fillId="0" borderId="0" xfId="3" applyNumberFormat="1" applyFont="1"/>
    <xf numFmtId="167" fontId="3" fillId="0" borderId="0" xfId="3" applyNumberFormat="1" applyFont="1" applyFill="1" applyAlignment="1">
      <alignment horizontal="center"/>
    </xf>
    <xf numFmtId="2" fontId="5" fillId="0" borderId="0" xfId="3" applyNumberFormat="1" applyFont="1" applyBorder="1" applyAlignment="1">
      <alignment horizontal="center"/>
    </xf>
    <xf numFmtId="167" fontId="2" fillId="0" borderId="0" xfId="3" applyNumberFormat="1"/>
    <xf numFmtId="2" fontId="3" fillId="0" borderId="0" xfId="3" applyNumberFormat="1" applyFont="1" applyAlignment="1">
      <alignment horizontal="center"/>
    </xf>
    <xf numFmtId="0" fontId="3" fillId="0" borderId="0" xfId="3" applyFont="1" applyFill="1" applyAlignment="1">
      <alignment horizontal="center"/>
    </xf>
    <xf numFmtId="164" fontId="5" fillId="0" borderId="0" xfId="3" applyNumberFormat="1" applyFont="1" applyBorder="1" applyAlignment="1">
      <alignment horizontal="left"/>
    </xf>
    <xf numFmtId="166" fontId="5" fillId="0" borderId="0" xfId="5" applyNumberFormat="1" applyFont="1" applyBorder="1" applyAlignment="1">
      <alignment horizontal="center"/>
    </xf>
    <xf numFmtId="164" fontId="19" fillId="0" borderId="0" xfId="3" applyNumberFormat="1" applyFont="1" applyFill="1" applyBorder="1" applyAlignment="1">
      <alignment horizontal="centerContinuous"/>
    </xf>
    <xf numFmtId="2" fontId="4" fillId="0" borderId="0" xfId="3" applyNumberFormat="1" applyFont="1" applyBorder="1" applyAlignment="1">
      <alignment horizontal="center"/>
    </xf>
    <xf numFmtId="164" fontId="20" fillId="0" borderId="0" xfId="3" applyNumberFormat="1" applyFont="1" applyBorder="1" applyAlignment="1">
      <alignment horizontal="center"/>
    </xf>
    <xf numFmtId="9" fontId="5" fillId="0" borderId="0" xfId="2" applyFont="1" applyAlignment="1">
      <alignment horizontal="center"/>
    </xf>
    <xf numFmtId="3" fontId="5" fillId="0" borderId="0" xfId="3" applyNumberFormat="1" applyFont="1" applyAlignment="1">
      <alignment horizontal="center"/>
    </xf>
    <xf numFmtId="166" fontId="4" fillId="0" borderId="0" xfId="5" applyNumberFormat="1" applyFont="1" applyBorder="1" applyAlignment="1">
      <alignment horizontal="center"/>
    </xf>
    <xf numFmtId="2" fontId="4" fillId="0" borderId="0" xfId="3" applyNumberFormat="1" applyFont="1" applyFill="1" applyAlignment="1">
      <alignment horizontal="center"/>
    </xf>
    <xf numFmtId="3" fontId="5" fillId="0" borderId="0" xfId="3" applyNumberFormat="1" applyFont="1" applyBorder="1" applyAlignment="1">
      <alignment horizontal="center"/>
    </xf>
    <xf numFmtId="167" fontId="5" fillId="0" borderId="0" xfId="3" applyNumberFormat="1" applyFont="1" applyAlignment="1">
      <alignment horizontal="left" vertical="center"/>
    </xf>
    <xf numFmtId="164" fontId="5" fillId="0" borderId="0" xfId="3" applyNumberFormat="1" applyFont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2" fontId="5" fillId="0" borderId="0" xfId="3" applyNumberFormat="1" applyFont="1" applyAlignment="1">
      <alignment horizontal="center" vertical="center"/>
    </xf>
    <xf numFmtId="165" fontId="5" fillId="0" borderId="0" xfId="3" applyNumberFormat="1" applyFont="1" applyBorder="1" applyAlignment="1">
      <alignment horizontal="center"/>
    </xf>
    <xf numFmtId="167" fontId="5" fillId="0" borderId="0" xfId="3" applyNumberFormat="1" applyFont="1" applyBorder="1" applyAlignment="1">
      <alignment horizontal="center"/>
    </xf>
    <xf numFmtId="9" fontId="5" fillId="0" borderId="0" xfId="3" applyNumberFormat="1" applyFont="1" applyAlignment="1">
      <alignment horizontal="center"/>
    </xf>
    <xf numFmtId="0" fontId="5" fillId="0" borderId="0" xfId="3" applyFont="1" applyBorder="1"/>
    <xf numFmtId="0" fontId="4" fillId="0" borderId="0" xfId="3" applyFont="1" applyBorder="1" applyAlignment="1">
      <alignment horizontal="right"/>
    </xf>
    <xf numFmtId="49" fontId="5" fillId="0" borderId="0" xfId="3" applyNumberFormat="1" applyFont="1" applyBorder="1" applyAlignment="1">
      <alignment horizontal="center"/>
    </xf>
    <xf numFmtId="11" fontId="5" fillId="0" borderId="0" xfId="3" applyNumberFormat="1" applyFont="1" applyBorder="1" applyAlignment="1">
      <alignment horizontal="center"/>
    </xf>
    <xf numFmtId="0" fontId="5" fillId="0" borderId="0" xfId="3" applyFont="1" applyFill="1" applyBorder="1"/>
    <xf numFmtId="0" fontId="4" fillId="0" borderId="0" xfId="3" applyFont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1" fillId="3" borderId="0" xfId="0" applyFont="1" applyFill="1" applyAlignment="1">
      <alignment horizontal="right"/>
    </xf>
    <xf numFmtId="164" fontId="0" fillId="3" borderId="0" xfId="0" applyNumberFormat="1" applyFill="1" applyAlignment="1">
      <alignment horizontal="left"/>
    </xf>
    <xf numFmtId="0" fontId="21" fillId="3" borderId="0" xfId="0" applyFont="1" applyFill="1"/>
    <xf numFmtId="2" fontId="0" fillId="3" borderId="0" xfId="0" applyNumberForma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167" fontId="0" fillId="3" borderId="0" xfId="0" applyNumberFormat="1" applyFill="1" applyAlignment="1">
      <alignment horizontal="left"/>
    </xf>
    <xf numFmtId="0" fontId="24" fillId="3" borderId="0" xfId="0" applyFont="1" applyFill="1" applyAlignment="1">
      <alignment horizontal="right"/>
    </xf>
    <xf numFmtId="2" fontId="4" fillId="0" borderId="0" xfId="3" applyNumberFormat="1" applyFont="1" applyAlignment="1">
      <alignment horizontal="right"/>
    </xf>
    <xf numFmtId="2" fontId="4" fillId="4" borderId="0" xfId="3" applyNumberFormat="1" applyFont="1" applyFill="1" applyAlignment="1">
      <alignment horizontal="center"/>
    </xf>
    <xf numFmtId="2" fontId="5" fillId="4" borderId="0" xfId="3" applyNumberFormat="1" applyFont="1" applyFill="1" applyAlignment="1">
      <alignment horizontal="center"/>
    </xf>
    <xf numFmtId="165" fontId="4" fillId="0" borderId="0" xfId="3" applyNumberFormat="1" applyFont="1" applyAlignment="1">
      <alignment horizontal="center"/>
    </xf>
  </cellXfs>
  <cellStyles count="7">
    <cellStyle name="Comma" xfId="1" builtinId="3"/>
    <cellStyle name="Comma 2" xfId="5"/>
    <cellStyle name="Normal" xfId="0" builtinId="0"/>
    <cellStyle name="Normal 2" xfId="3"/>
    <cellStyle name="Normal 3" xfId="4"/>
    <cellStyle name="Percent" xfId="2" builtin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2826</xdr:colOff>
      <xdr:row>20</xdr:row>
      <xdr:rowOff>39220</xdr:rowOff>
    </xdr:from>
    <xdr:to>
      <xdr:col>14</xdr:col>
      <xdr:colOff>530413</xdr:colOff>
      <xdr:row>38</xdr:row>
      <xdr:rowOff>3458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4297" y="3975286"/>
          <a:ext cx="5150013" cy="34940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ASA%20Files\Abhi's%20Folder%202004\Eudora%20Attachments\Abishek\Summer%202003%20Files\Modulus-j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ncois\AppData\Local\Temp\Tom's%20Materia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us"/>
      <sheetName val="Calculations"/>
      <sheetName val="Calculations (2)"/>
      <sheetName val="Poisson's"/>
      <sheetName val="K1 Values"/>
      <sheetName val="K2 Values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ign"/>
      <sheetName val="Inert Strength BK7"/>
      <sheetName val="Inert Strength"/>
      <sheetName val="E-Disk"/>
    </sheetNames>
    <sheetDataSet>
      <sheetData sheetId="0" refreshError="1"/>
      <sheetData sheetId="1" refreshError="1"/>
      <sheetData sheetId="2" refreshError="1"/>
      <sheetData sheetId="3">
        <row r="22">
          <cell r="J22">
            <v>0.2195833811421794</v>
          </cell>
          <cell r="K22">
            <v>79.79090920864364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2"/>
  <sheetViews>
    <sheetView tabSelected="1" zoomScaleNormal="100" workbookViewId="0">
      <pane xSplit="1" ySplit="9" topLeftCell="C10" activePane="bottomRight" state="frozen"/>
      <selection pane="topRight" activeCell="B1" sqref="B1"/>
      <selection pane="bottomLeft" activeCell="A6" sqref="A6"/>
      <selection pane="bottomRight" activeCell="E36" sqref="E36"/>
    </sheetView>
  </sheetViews>
  <sheetFormatPr defaultColWidth="9.140625" defaultRowHeight="12.75" x14ac:dyDescent="0.2"/>
  <cols>
    <col min="1" max="1" width="16.7109375" style="12" customWidth="1"/>
    <col min="2" max="2" width="12.5703125" style="12" customWidth="1"/>
    <col min="3" max="3" width="11" style="12" bestFit="1" customWidth="1"/>
    <col min="4" max="4" width="28" style="12" bestFit="1" customWidth="1"/>
    <col min="5" max="6" width="10.7109375" style="12" customWidth="1"/>
    <col min="7" max="7" width="11.140625" style="12" customWidth="1"/>
    <col min="8" max="8" width="15.5703125" style="12" customWidth="1"/>
    <col min="9" max="9" width="12.5703125" style="12" customWidth="1"/>
    <col min="10" max="11" width="11.140625" style="12" customWidth="1"/>
    <col min="12" max="12" width="11.7109375" style="12" customWidth="1"/>
    <col min="13" max="14" width="11.28515625" style="12" customWidth="1"/>
    <col min="15" max="15" width="10.7109375" style="12" customWidth="1"/>
    <col min="16" max="16" width="9.28515625" style="12" customWidth="1"/>
    <col min="17" max="17" width="10" style="12" customWidth="1"/>
    <col min="18" max="18" width="12.5703125" style="12" customWidth="1"/>
    <col min="19" max="19" width="12.85546875" style="12" customWidth="1"/>
    <col min="20" max="20" width="11.28515625" style="12" customWidth="1"/>
    <col min="21" max="21" width="10.5703125" style="12" bestFit="1" customWidth="1"/>
    <col min="22" max="24" width="9.140625" style="12"/>
    <col min="25" max="25" width="12.28515625" style="12" customWidth="1"/>
    <col min="26" max="34" width="9.140625" style="12"/>
    <col min="35" max="35" width="13.85546875" style="12" bestFit="1" customWidth="1"/>
    <col min="36" max="16384" width="9.140625" style="12"/>
  </cols>
  <sheetData>
    <row r="1" spans="1:31" ht="15.75" x14ac:dyDescent="0.25">
      <c r="A1" s="1" t="s">
        <v>0</v>
      </c>
      <c r="B1" s="2" t="s">
        <v>1</v>
      </c>
      <c r="C1" s="3">
        <f>'[2]E-Disk'!K22</f>
        <v>79.79090920864364</v>
      </c>
      <c r="D1" s="2" t="s">
        <v>2</v>
      </c>
      <c r="E1" s="4">
        <v>73</v>
      </c>
      <c r="F1" s="5" t="s">
        <v>3</v>
      </c>
      <c r="G1" s="6"/>
      <c r="H1" s="7" t="s">
        <v>4</v>
      </c>
      <c r="I1" s="8">
        <f>AVERAGE(O2:O4)</f>
        <v>19.776666666666667</v>
      </c>
      <c r="J1" s="9">
        <f>AVERAGE(21.147,21.115,21.042)</f>
        <v>21.101333333333333</v>
      </c>
      <c r="K1" s="6"/>
      <c r="L1" s="6"/>
      <c r="M1" s="10"/>
      <c r="N1" s="11">
        <f>1.2/(H44/H43)</f>
        <v>6.8461965502879831</v>
      </c>
      <c r="O1" s="10"/>
      <c r="P1" s="6"/>
      <c r="Q1" s="10"/>
      <c r="T1" s="13"/>
      <c r="U1" s="14"/>
      <c r="AB1" s="15"/>
      <c r="AC1" s="15"/>
      <c r="AD1" s="15"/>
    </row>
    <row r="2" spans="1:31" ht="15.75" x14ac:dyDescent="0.25">
      <c r="A2" s="16" t="s">
        <v>5</v>
      </c>
      <c r="B2" s="2" t="s">
        <v>6</v>
      </c>
      <c r="C2" s="17">
        <f>'[2]E-Disk'!J22</f>
        <v>0.2195833811421794</v>
      </c>
      <c r="D2" s="2" t="s">
        <v>7</v>
      </c>
      <c r="E2" s="4">
        <v>30</v>
      </c>
      <c r="F2" s="5" t="s">
        <v>8</v>
      </c>
      <c r="G2" s="6"/>
      <c r="H2" s="7" t="s">
        <v>9</v>
      </c>
      <c r="I2" s="8">
        <f>AVERAGE(P2:P4)</f>
        <v>39.770000000000003</v>
      </c>
      <c r="J2" s="9">
        <f>AVERAGE(39.79,39.826)</f>
        <v>39.808</v>
      </c>
      <c r="K2" s="6"/>
      <c r="L2" s="6"/>
      <c r="M2" s="10"/>
      <c r="N2" s="6"/>
      <c r="O2" s="18">
        <v>19.776</v>
      </c>
      <c r="P2" s="18">
        <v>39.762999999999998</v>
      </c>
      <c r="Q2" s="10"/>
      <c r="T2" s="13"/>
      <c r="U2" s="14"/>
      <c r="V2" s="19"/>
      <c r="AD2" s="15"/>
    </row>
    <row r="3" spans="1:31" ht="15.75" x14ac:dyDescent="0.25">
      <c r="A3" s="20"/>
      <c r="B3" s="6"/>
      <c r="C3" s="6"/>
      <c r="D3" s="2" t="s">
        <v>10</v>
      </c>
      <c r="E3" s="4">
        <v>50</v>
      </c>
      <c r="F3" s="5" t="s">
        <v>11</v>
      </c>
      <c r="G3" s="6"/>
      <c r="H3" s="2" t="s">
        <v>12</v>
      </c>
      <c r="I3" s="6" t="s">
        <v>13</v>
      </c>
      <c r="J3" s="21"/>
      <c r="K3" s="6"/>
      <c r="L3" s="6"/>
      <c r="M3" s="10"/>
      <c r="N3" s="6"/>
      <c r="O3" s="18">
        <v>19.765999999999998</v>
      </c>
      <c r="P3" s="18">
        <v>39.771000000000001</v>
      </c>
      <c r="Q3" s="10"/>
      <c r="T3" s="22"/>
      <c r="U3" s="14"/>
      <c r="V3" s="19"/>
      <c r="Y3" s="23"/>
      <c r="AD3" s="15"/>
    </row>
    <row r="4" spans="1:31" ht="15.75" x14ac:dyDescent="0.25">
      <c r="A4" s="24"/>
      <c r="B4" s="6"/>
      <c r="D4" s="7" t="s">
        <v>14</v>
      </c>
      <c r="E4" s="25">
        <f>PI()/2*I1^2*(1+44*(1+$C$2)*(5+$N$1)/(3*(1+$N$1)*(2+$N$1))*((I2-I1)/(I2*C40))^2*((2*C40^2*(1+C2)+(I2-I1)^2*(1-$C$2))/((3+$C$2)*(1+3*$C$2))))</f>
        <v>841.62499394974213</v>
      </c>
      <c r="G4" s="6"/>
      <c r="H4" s="2"/>
      <c r="I4" s="6"/>
      <c r="J4" s="21"/>
      <c r="L4" s="6"/>
      <c r="M4" s="10"/>
      <c r="N4" s="6"/>
      <c r="O4" s="18">
        <v>19.788</v>
      </c>
      <c r="P4" s="18">
        <v>39.776000000000003</v>
      </c>
      <c r="Q4" s="10"/>
      <c r="T4" s="26"/>
      <c r="U4" s="14"/>
      <c r="V4" s="27"/>
      <c r="Y4" s="23"/>
      <c r="AD4" s="15"/>
    </row>
    <row r="5" spans="1:31" ht="15.75" x14ac:dyDescent="0.25">
      <c r="A5" s="20"/>
      <c r="B5" s="6"/>
      <c r="D5" s="28" t="s">
        <v>15</v>
      </c>
      <c r="E5" s="25">
        <f>E4*(B40/(2*(N1+1)))</f>
        <v>107.90893887081691</v>
      </c>
      <c r="G5" s="6"/>
      <c r="H5" s="155">
        <f>PI()/2*J1^2*(1+44*(1+$C$2)*(5+$N$1)/(3*(1+$N$1)*(2+$N$1))*((J2-J1)/(J2*C40))^2*((2*C40^2*(1+C2)+(J2-J1)^2*(1-$C$2))/((3+$C$2)*(1+3*$C$2))))</f>
        <v>924.15246126080069</v>
      </c>
      <c r="I5" s="29"/>
      <c r="J5" s="5"/>
      <c r="K5" s="8"/>
      <c r="L5" s="6"/>
      <c r="M5" s="10"/>
      <c r="N5" s="6"/>
      <c r="O5" s="10"/>
      <c r="P5" s="6"/>
      <c r="Q5" s="10"/>
      <c r="T5" s="26"/>
      <c r="U5" s="30"/>
      <c r="V5" s="31"/>
      <c r="Y5" s="23"/>
    </row>
    <row r="6" spans="1:31" ht="15.75" x14ac:dyDescent="0.25">
      <c r="B6" s="32"/>
      <c r="C6" s="33"/>
      <c r="E6" s="6"/>
      <c r="F6" s="6"/>
      <c r="G6" s="32"/>
      <c r="H6" s="32"/>
      <c r="I6" s="32"/>
      <c r="J6" s="4"/>
      <c r="K6" s="4"/>
      <c r="L6" s="6"/>
      <c r="M6" s="10"/>
      <c r="N6" s="6"/>
      <c r="O6" s="10"/>
      <c r="P6" s="6"/>
      <c r="Q6" s="10"/>
      <c r="S6" s="23"/>
      <c r="U6" s="23"/>
      <c r="V6" s="23"/>
      <c r="W6" s="23"/>
      <c r="X6" s="23"/>
      <c r="Y6" s="23"/>
    </row>
    <row r="7" spans="1:31" ht="15.75" x14ac:dyDescent="0.25">
      <c r="A7" s="34"/>
      <c r="B7" s="35" t="s">
        <v>16</v>
      </c>
      <c r="C7" s="33" t="s">
        <v>17</v>
      </c>
      <c r="D7" s="33" t="s">
        <v>18</v>
      </c>
      <c r="E7" s="33" t="s">
        <v>19</v>
      </c>
      <c r="F7" s="33" t="s">
        <v>19</v>
      </c>
      <c r="G7" s="33" t="s">
        <v>20</v>
      </c>
      <c r="H7" s="33" t="s">
        <v>21</v>
      </c>
      <c r="J7" s="33"/>
      <c r="K7" s="23"/>
      <c r="L7" s="23"/>
      <c r="M7" s="23"/>
      <c r="N7" s="23"/>
      <c r="O7" s="158"/>
      <c r="P7" s="158"/>
      <c r="T7" s="36"/>
      <c r="Y7" s="23"/>
    </row>
    <row r="8" spans="1:31" ht="15.75" x14ac:dyDescent="0.25">
      <c r="A8" s="34"/>
      <c r="B8" s="35" t="s">
        <v>22</v>
      </c>
      <c r="C8" s="37" t="s">
        <v>23</v>
      </c>
      <c r="D8" s="33" t="s">
        <v>24</v>
      </c>
      <c r="E8" s="33" t="s">
        <v>25</v>
      </c>
      <c r="F8" s="33" t="s">
        <v>26</v>
      </c>
      <c r="G8" s="33" t="s">
        <v>24</v>
      </c>
      <c r="H8" s="35" t="s">
        <v>27</v>
      </c>
      <c r="J8" s="35"/>
      <c r="K8" s="23"/>
      <c r="L8" s="23"/>
      <c r="M8" s="23"/>
      <c r="N8" s="23"/>
      <c r="O8" s="23"/>
      <c r="P8" s="23"/>
      <c r="Y8" s="23"/>
      <c r="AB8" s="34"/>
      <c r="AC8" s="34"/>
      <c r="AD8" s="34"/>
      <c r="AE8" s="34"/>
    </row>
    <row r="9" spans="1:31" ht="15.75" x14ac:dyDescent="0.25">
      <c r="A9" s="34"/>
      <c r="B9" s="33" t="s">
        <v>28</v>
      </c>
      <c r="C9" s="33" t="s">
        <v>22</v>
      </c>
      <c r="D9" s="33" t="s">
        <v>29</v>
      </c>
      <c r="E9" s="33" t="s">
        <v>11</v>
      </c>
      <c r="F9" s="33" t="s">
        <v>30</v>
      </c>
      <c r="G9" s="33" t="s">
        <v>31</v>
      </c>
      <c r="H9" s="35" t="s">
        <v>32</v>
      </c>
      <c r="J9" s="35"/>
      <c r="K9" s="23"/>
      <c r="L9" s="23"/>
      <c r="M9" s="23"/>
      <c r="N9" s="23"/>
      <c r="O9" s="23"/>
      <c r="P9" s="23"/>
      <c r="Y9" s="23"/>
      <c r="Z9" s="38"/>
      <c r="AA9" s="39"/>
      <c r="AB9" s="34"/>
      <c r="AC9" s="34"/>
      <c r="AD9" s="34"/>
      <c r="AE9" s="34"/>
    </row>
    <row r="10" spans="1:31" ht="15.75" x14ac:dyDescent="0.25">
      <c r="A10" s="40" t="s">
        <v>33</v>
      </c>
      <c r="B10" s="33"/>
      <c r="C10" s="33"/>
      <c r="D10" s="33"/>
      <c r="E10" s="33"/>
      <c r="F10" s="33"/>
      <c r="G10" s="33"/>
      <c r="H10" s="35"/>
      <c r="J10" s="35"/>
      <c r="K10" s="23"/>
      <c r="L10" s="23"/>
      <c r="M10" s="23"/>
      <c r="N10" s="23"/>
      <c r="O10" s="23"/>
      <c r="P10" s="23"/>
      <c r="Q10" s="38"/>
      <c r="R10" s="38"/>
      <c r="Y10" s="23"/>
      <c r="Z10" s="38"/>
      <c r="AA10" s="39"/>
      <c r="AB10" s="34"/>
      <c r="AC10" s="34"/>
      <c r="AD10" s="34"/>
      <c r="AE10" s="34"/>
    </row>
    <row r="11" spans="1:31" ht="15.75" x14ac:dyDescent="0.25">
      <c r="A11" s="33" t="s">
        <v>34</v>
      </c>
      <c r="B11" s="8">
        <v>1.9850000000000001</v>
      </c>
      <c r="C11" s="17">
        <v>50.74</v>
      </c>
      <c r="D11" s="41">
        <v>300</v>
      </c>
      <c r="E11" s="41">
        <f>1250*1.81</f>
        <v>2262.5</v>
      </c>
      <c r="F11" s="42"/>
      <c r="G11" s="43">
        <f>D11*(3/(2*PI()*B11^2)*((1-$C$2)*($I$2^2-$I$1^2)/(2*(C11)^2)+(1+$C$2)*LN($I$2/$I$1)))</f>
        <v>37.532971989173298</v>
      </c>
      <c r="H11" s="44">
        <f>(3*E11/(2*PI()*B11^2)*((1-$C$2)*($J$2^2-$J$1^2)/(2*C11^2)+(1+$C$2)*LN($J$2/$J$1)))</f>
        <v>259.57804099977847</v>
      </c>
      <c r="I11" s="156" t="s">
        <v>64</v>
      </c>
      <c r="J11" s="156" t="s">
        <v>65</v>
      </c>
      <c r="K11" s="48"/>
      <c r="L11"/>
      <c r="M11" s="145" t="s">
        <v>68</v>
      </c>
      <c r="N11"/>
      <c r="O11" s="17"/>
      <c r="P11" s="8"/>
      <c r="R11" s="45"/>
      <c r="S11" s="5"/>
      <c r="Y11" s="23"/>
      <c r="Z11" s="38"/>
      <c r="AA11" s="39"/>
      <c r="AB11" s="34"/>
      <c r="AC11" s="34"/>
      <c r="AD11" s="34"/>
      <c r="AE11" s="34"/>
    </row>
    <row r="12" spans="1:31" ht="15.75" x14ac:dyDescent="0.25">
      <c r="A12" s="33" t="s">
        <v>35</v>
      </c>
      <c r="B12" s="8">
        <v>1.9510000000000001</v>
      </c>
      <c r="C12" s="17">
        <v>50.74</v>
      </c>
      <c r="D12" s="41">
        <v>1000</v>
      </c>
      <c r="E12" s="41">
        <f>1535*1.81</f>
        <v>2778.35</v>
      </c>
      <c r="F12" s="42"/>
      <c r="G12" s="43">
        <f>D12*(3/(2*PI()*B12^2)*((1-$C$2)*($I$2^2-$I$1^2)/(2*(C12)^2)+(1+$C$2)*LN($I$2/$I$1)))</f>
        <v>129.50847318857578</v>
      </c>
      <c r="H12" s="44">
        <f t="shared" ref="H12:H15" si="0">(3*E12/(2*PI()*B12^2)*((1-$C$2)*($J$2^2-$J$1^2)/(2*C12^2)+(1+$C$2)*LN($J$2/$J$1)))</f>
        <v>329.9687417964571</v>
      </c>
      <c r="I12" s="156" t="s">
        <v>65</v>
      </c>
      <c r="J12" s="156" t="s">
        <v>24</v>
      </c>
      <c r="K12" s="48"/>
      <c r="L12"/>
      <c r="M12" s="146" t="s">
        <v>69</v>
      </c>
      <c r="N12"/>
      <c r="O12" s="17"/>
      <c r="P12" s="8"/>
      <c r="Y12" s="23"/>
      <c r="Z12" s="38"/>
      <c r="AA12" s="39"/>
      <c r="AB12" s="34"/>
      <c r="AC12" s="34"/>
      <c r="AD12" s="34"/>
      <c r="AE12" s="34"/>
    </row>
    <row r="13" spans="1:31" ht="15.75" x14ac:dyDescent="0.25">
      <c r="A13" s="33" t="s">
        <v>36</v>
      </c>
      <c r="B13" s="8">
        <v>1.9690000000000001</v>
      </c>
      <c r="C13" s="17">
        <v>50.73</v>
      </c>
      <c r="D13" s="41">
        <v>1000</v>
      </c>
      <c r="E13" s="46">
        <f>1920*1.81</f>
        <v>3475.2000000000003</v>
      </c>
      <c r="F13" s="47"/>
      <c r="G13" s="43">
        <f>D13*(3/(2*PI()*B13^2)*((1-$C$2)*($I$2^2-$I$1^2)/(2*(C13)^2)+(1+$C$2)*LN($I$2/$I$1)))</f>
        <v>127.16020388899219</v>
      </c>
      <c r="H13" s="44">
        <f t="shared" si="0"/>
        <v>405.24716722677545</v>
      </c>
      <c r="I13" s="156" t="s">
        <v>66</v>
      </c>
      <c r="J13" s="156" t="s">
        <v>67</v>
      </c>
      <c r="K13" s="48"/>
      <c r="L13" s="147" t="s">
        <v>70</v>
      </c>
      <c r="M13" s="148">
        <v>20.730512612601995</v>
      </c>
      <c r="N13" s="149" t="s">
        <v>71</v>
      </c>
      <c r="O13" s="17"/>
      <c r="P13" s="8"/>
      <c r="S13" s="23"/>
      <c r="Y13" s="23"/>
      <c r="Z13" s="38"/>
      <c r="AA13" s="39"/>
      <c r="AB13" s="34"/>
      <c r="AC13" s="34"/>
      <c r="AD13" s="34"/>
      <c r="AE13" s="34"/>
    </row>
    <row r="14" spans="1:31" ht="15.75" x14ac:dyDescent="0.25">
      <c r="A14" s="33" t="s">
        <v>37</v>
      </c>
      <c r="B14" s="8">
        <v>1.96</v>
      </c>
      <c r="C14" s="17">
        <v>50.72</v>
      </c>
      <c r="D14" s="41">
        <v>1000</v>
      </c>
      <c r="E14" s="46">
        <f>1456*1.81</f>
        <v>2635.36</v>
      </c>
      <c r="F14" s="47">
        <v>1.41</v>
      </c>
      <c r="G14" s="43">
        <f>D14*(3/(2*PI()*B14^2)*((1-$C$2)*($I$2^2-$I$1^2)/(2*(C14)^2)+(1+$C$2)*LN($I$2/$I$1)))</f>
        <v>128.33953058625346</v>
      </c>
      <c r="H14" s="44">
        <f t="shared" si="0"/>
        <v>310.16348753942867</v>
      </c>
      <c r="I14" s="157"/>
      <c r="J14" s="157"/>
      <c r="K14" s="48"/>
      <c r="L14" s="147"/>
      <c r="M14" s="150">
        <v>1.2256588353242828</v>
      </c>
      <c r="N14" s="151"/>
      <c r="O14" s="17"/>
      <c r="P14" s="8"/>
      <c r="Y14" s="23"/>
      <c r="Z14" s="38"/>
      <c r="AA14" s="39"/>
      <c r="AB14" s="34"/>
      <c r="AC14" s="34"/>
      <c r="AD14" s="34"/>
      <c r="AE14" s="34"/>
    </row>
    <row r="15" spans="1:31" ht="15.75" x14ac:dyDescent="0.25">
      <c r="A15" s="33" t="s">
        <v>38</v>
      </c>
      <c r="B15" s="8">
        <v>1.9770000000000001</v>
      </c>
      <c r="C15" s="17">
        <v>50.73</v>
      </c>
      <c r="D15" s="41">
        <v>1000</v>
      </c>
      <c r="E15" s="46">
        <f>1696*1.81</f>
        <v>3069.76</v>
      </c>
      <c r="F15" s="47">
        <v>1.65</v>
      </c>
      <c r="G15" s="43">
        <f>D15*(3/(2*PI()*B15^2)*((1-$C$2)*($I$2^2-$I$1^2)/(2*(C15)^2)+(1+$C$2)*LN($I$2/$I$1)))</f>
        <v>126.13316959645712</v>
      </c>
      <c r="H15" s="44">
        <f t="shared" si="0"/>
        <v>355.07712971227113</v>
      </c>
      <c r="I15" s="157">
        <v>115.04422063832291</v>
      </c>
      <c r="J15" s="157">
        <v>1E-3</v>
      </c>
      <c r="K15" s="48"/>
      <c r="L15" s="147" t="s">
        <v>72</v>
      </c>
      <c r="M15" s="150">
        <v>16.813527375208391</v>
      </c>
      <c r="N15" s="151"/>
      <c r="O15" s="17"/>
      <c r="P15" s="8"/>
      <c r="Y15" s="23"/>
      <c r="Z15" s="38"/>
      <c r="AA15" s="39"/>
      <c r="AB15" s="34"/>
      <c r="AC15" s="34"/>
      <c r="AD15" s="34"/>
      <c r="AE15" s="34"/>
    </row>
    <row r="16" spans="1:31" ht="15.75" x14ac:dyDescent="0.25">
      <c r="A16" s="33" t="s">
        <v>39</v>
      </c>
      <c r="B16" s="8">
        <v>1.9770000000000001</v>
      </c>
      <c r="C16" s="17">
        <v>50.73</v>
      </c>
      <c r="D16" s="41">
        <v>1000</v>
      </c>
      <c r="E16" s="46">
        <v>2638</v>
      </c>
      <c r="F16" s="47">
        <v>2.63</v>
      </c>
      <c r="G16" s="43">
        <f t="shared" ref="G16:G40" si="1">D16*(3/(2*PI()*B16^2)*((1-$C$2)*($I$2^2-$I$1^2)/(2*(C16)^2)+(1+$C$2)*LN($I$2/$I$1)))</f>
        <v>126.13316959645712</v>
      </c>
      <c r="H16" s="44">
        <f t="shared" ref="H16:H35" si="2">(3*E16/(2*PI()*B16^2)*((1-$C$2)*($I$2^2-$I$1^2)/(2*C16^2)+(1+$C$2)*LN($I$2/$I$1)))</f>
        <v>332.73930139545394</v>
      </c>
      <c r="I16" s="157">
        <v>127.9036826064565</v>
      </c>
      <c r="J16" s="157">
        <v>0.01</v>
      </c>
      <c r="K16" s="48"/>
      <c r="L16" s="147" t="s">
        <v>73</v>
      </c>
      <c r="M16" s="152">
        <v>0.94</v>
      </c>
      <c r="N16" s="151"/>
      <c r="O16" s="17"/>
      <c r="P16" s="8"/>
      <c r="Y16" s="23"/>
      <c r="Z16" s="38"/>
      <c r="AA16" s="39"/>
      <c r="AB16" s="34"/>
      <c r="AC16" s="34"/>
      <c r="AD16" s="34"/>
      <c r="AE16" s="34"/>
    </row>
    <row r="17" spans="1:31" ht="15.75" x14ac:dyDescent="0.25">
      <c r="A17" s="33" t="s">
        <v>40</v>
      </c>
      <c r="B17" s="8">
        <f>AVERAGE(1.988,1.994,1.998,1.998)</f>
        <v>1.9945000000000002</v>
      </c>
      <c r="C17" s="17">
        <v>50.73</v>
      </c>
      <c r="D17" s="41">
        <v>1000</v>
      </c>
      <c r="E17" s="46">
        <v>2898</v>
      </c>
      <c r="F17" s="47">
        <v>2.85</v>
      </c>
      <c r="G17" s="43">
        <f t="shared" si="1"/>
        <v>123.92946263535099</v>
      </c>
      <c r="H17" s="44">
        <f t="shared" si="2"/>
        <v>359.14758271724719</v>
      </c>
      <c r="I17" s="157">
        <v>142.20055499983664</v>
      </c>
      <c r="J17" s="157">
        <v>0.1</v>
      </c>
      <c r="K17" s="48"/>
      <c r="L17" s="147" t="s">
        <v>74</v>
      </c>
      <c r="M17" s="152">
        <v>1.28</v>
      </c>
      <c r="N17" s="151"/>
      <c r="O17" s="49"/>
      <c r="P17" s="48"/>
      <c r="Y17" s="23"/>
      <c r="Z17" s="38"/>
      <c r="AA17" s="39"/>
      <c r="AB17" s="34"/>
      <c r="AC17" s="34"/>
      <c r="AD17" s="34"/>
      <c r="AE17" s="34"/>
    </row>
    <row r="18" spans="1:31" ht="15.75" x14ac:dyDescent="0.25">
      <c r="A18" s="33" t="s">
        <v>41</v>
      </c>
      <c r="B18" s="8">
        <v>2.0099999999999998</v>
      </c>
      <c r="C18" s="17">
        <v>50.73</v>
      </c>
      <c r="D18" s="41">
        <v>1000</v>
      </c>
      <c r="E18" s="46">
        <v>3266</v>
      </c>
      <c r="F18" s="47">
        <v>3.22</v>
      </c>
      <c r="G18" s="43">
        <f t="shared" si="1"/>
        <v>122.02548234689023</v>
      </c>
      <c r="H18" s="44">
        <f t="shared" si="2"/>
        <v>398.53522534494346</v>
      </c>
      <c r="I18" s="157">
        <v>158.09550929412256</v>
      </c>
      <c r="J18" s="157">
        <v>1</v>
      </c>
      <c r="K18" s="48"/>
      <c r="L18" s="147" t="s">
        <v>75</v>
      </c>
      <c r="M18" s="153">
        <v>1.2351810919755957E-2</v>
      </c>
      <c r="N18" s="151"/>
      <c r="O18" s="49"/>
      <c r="P18" s="48"/>
      <c r="R18" s="45"/>
      <c r="Y18" s="23"/>
      <c r="Z18" s="38"/>
      <c r="AA18" s="39"/>
      <c r="AB18" s="34"/>
      <c r="AC18" s="34"/>
      <c r="AD18" s="34"/>
      <c r="AE18" s="34"/>
    </row>
    <row r="19" spans="1:31" ht="16.5" x14ac:dyDescent="0.3">
      <c r="A19" s="33" t="s">
        <v>42</v>
      </c>
      <c r="B19" s="8">
        <v>1.998</v>
      </c>
      <c r="C19" s="17">
        <v>50.73</v>
      </c>
      <c r="D19" s="41">
        <v>1000</v>
      </c>
      <c r="E19" s="46">
        <v>1855</v>
      </c>
      <c r="F19" s="47">
        <v>1.84</v>
      </c>
      <c r="G19" s="43">
        <f t="shared" si="1"/>
        <v>123.49565562300816</v>
      </c>
      <c r="H19" s="44">
        <f t="shared" si="2"/>
        <v>229.08444118068013</v>
      </c>
      <c r="I19" s="17"/>
      <c r="J19" s="17"/>
      <c r="K19" s="48"/>
      <c r="L19" s="154" t="s">
        <v>76</v>
      </c>
      <c r="M19" s="152">
        <v>381.6</v>
      </c>
      <c r="N19" s="151" t="s">
        <v>66</v>
      </c>
      <c r="O19" s="49"/>
      <c r="P19" s="48"/>
      <c r="Y19" s="23"/>
      <c r="Z19" s="38"/>
      <c r="AA19" s="39"/>
      <c r="AB19" s="34"/>
      <c r="AC19" s="34"/>
      <c r="AD19" s="34"/>
      <c r="AE19" s="34"/>
    </row>
    <row r="20" spans="1:31" ht="15.75" x14ac:dyDescent="0.25">
      <c r="A20" s="33" t="s">
        <v>43</v>
      </c>
      <c r="B20" s="8">
        <v>1.982</v>
      </c>
      <c r="C20" s="17">
        <v>50.75</v>
      </c>
      <c r="D20" s="41">
        <v>1000</v>
      </c>
      <c r="E20" s="46">
        <v>2782</v>
      </c>
      <c r="F20" s="47">
        <v>2.73</v>
      </c>
      <c r="G20" s="43">
        <f t="shared" si="1"/>
        <v>125.48028944550043</v>
      </c>
      <c r="H20" s="44">
        <f t="shared" si="2"/>
        <v>349.08616523738226</v>
      </c>
      <c r="O20" s="49"/>
      <c r="P20" s="48"/>
      <c r="Y20" s="23"/>
      <c r="Z20" s="38"/>
      <c r="AA20" s="39"/>
      <c r="AB20" s="34"/>
      <c r="AC20" s="34"/>
      <c r="AD20" s="34"/>
      <c r="AE20" s="34"/>
    </row>
    <row r="21" spans="1:31" ht="15.75" x14ac:dyDescent="0.25">
      <c r="A21" s="33" t="s">
        <v>44</v>
      </c>
      <c r="B21" s="8">
        <v>1.9850000000000001</v>
      </c>
      <c r="C21" s="17">
        <v>50.74</v>
      </c>
      <c r="D21" s="41">
        <v>1000</v>
      </c>
      <c r="E21" s="46">
        <v>3094</v>
      </c>
      <c r="F21" s="47">
        <v>3.08</v>
      </c>
      <c r="G21" s="43">
        <f t="shared" si="1"/>
        <v>125.10990663057767</v>
      </c>
      <c r="H21" s="44">
        <f t="shared" si="2"/>
        <v>387.09005111500733</v>
      </c>
      <c r="O21" s="49"/>
      <c r="P21" s="48"/>
      <c r="R21" s="45"/>
      <c r="Y21" s="23"/>
      <c r="Z21" s="38"/>
      <c r="AA21" s="39"/>
      <c r="AB21" s="34"/>
      <c r="AC21" s="34"/>
      <c r="AD21" s="34"/>
      <c r="AE21" s="34"/>
    </row>
    <row r="22" spans="1:31" ht="15.75" x14ac:dyDescent="0.25">
      <c r="A22" s="33" t="s">
        <v>45</v>
      </c>
      <c r="B22" s="8">
        <v>2.016</v>
      </c>
      <c r="C22" s="17">
        <v>50.73</v>
      </c>
      <c r="D22" s="41">
        <v>1000</v>
      </c>
      <c r="E22" s="46">
        <v>1843</v>
      </c>
      <c r="F22" s="47">
        <v>1.83</v>
      </c>
      <c r="G22" s="43">
        <f t="shared" si="1"/>
        <v>121.30022105636824</v>
      </c>
      <c r="H22" s="44">
        <f t="shared" si="2"/>
        <v>223.5563074068867</v>
      </c>
      <c r="O22" s="49"/>
      <c r="P22" s="48"/>
      <c r="R22" s="45"/>
      <c r="Y22" s="23"/>
      <c r="Z22" s="38"/>
      <c r="AA22" s="39"/>
      <c r="AB22" s="34"/>
      <c r="AC22" s="34"/>
      <c r="AD22" s="34"/>
      <c r="AE22" s="34"/>
    </row>
    <row r="23" spans="1:31" ht="15.75" x14ac:dyDescent="0.25">
      <c r="A23" s="33" t="s">
        <v>46</v>
      </c>
      <c r="B23" s="8">
        <v>2.0150000000000001</v>
      </c>
      <c r="C23" s="17">
        <v>50.72</v>
      </c>
      <c r="D23" s="41">
        <v>1000</v>
      </c>
      <c r="E23" s="46">
        <v>3120</v>
      </c>
      <c r="F23" s="47">
        <v>3.07</v>
      </c>
      <c r="G23" s="43">
        <f t="shared" si="1"/>
        <v>121.42901950018809</v>
      </c>
      <c r="H23" s="44">
        <f t="shared" si="2"/>
        <v>378.85854084058678</v>
      </c>
      <c r="O23" s="49"/>
      <c r="P23" s="48"/>
      <c r="Y23" s="23"/>
      <c r="Z23" s="38"/>
      <c r="AA23" s="39"/>
      <c r="AB23" s="34"/>
      <c r="AC23" s="34"/>
      <c r="AD23" s="34"/>
      <c r="AE23" s="34"/>
    </row>
    <row r="24" spans="1:31" ht="15.75" x14ac:dyDescent="0.25">
      <c r="A24" s="33" t="s">
        <v>47</v>
      </c>
      <c r="B24" s="8">
        <v>1.99</v>
      </c>
      <c r="C24" s="17">
        <v>50.73</v>
      </c>
      <c r="D24" s="41">
        <v>1000</v>
      </c>
      <c r="E24" s="46">
        <v>2534</v>
      </c>
      <c r="F24" s="47">
        <v>2.48</v>
      </c>
      <c r="G24" s="43">
        <f t="shared" si="1"/>
        <v>124.49058135644832</v>
      </c>
      <c r="H24" s="44">
        <f t="shared" si="2"/>
        <v>315.45913315724005</v>
      </c>
      <c r="O24" s="49"/>
      <c r="P24" s="48"/>
      <c r="Y24" s="23"/>
      <c r="Z24" s="38"/>
      <c r="AA24" s="39"/>
      <c r="AB24" s="34"/>
      <c r="AC24" s="34"/>
      <c r="AD24" s="34"/>
      <c r="AE24" s="34"/>
    </row>
    <row r="25" spans="1:31" ht="15.75" x14ac:dyDescent="0.25">
      <c r="A25" s="33" t="s">
        <v>48</v>
      </c>
      <c r="B25" s="8">
        <v>2.0070000000000001</v>
      </c>
      <c r="C25" s="17">
        <v>50.73</v>
      </c>
      <c r="D25" s="41">
        <v>1000</v>
      </c>
      <c r="E25" s="46">
        <v>3322</v>
      </c>
      <c r="F25" s="47">
        <v>3.31</v>
      </c>
      <c r="G25" s="43">
        <f t="shared" si="1"/>
        <v>122.39055464063891</v>
      </c>
      <c r="H25" s="44">
        <f t="shared" si="2"/>
        <v>406.58142251620251</v>
      </c>
      <c r="O25" s="49"/>
      <c r="P25" s="48"/>
      <c r="R25" s="45"/>
      <c r="Y25" s="23"/>
      <c r="Z25" s="38"/>
      <c r="AA25" s="39"/>
      <c r="AB25" s="34"/>
      <c r="AC25" s="34"/>
      <c r="AD25" s="34"/>
      <c r="AE25" s="34"/>
    </row>
    <row r="26" spans="1:31" ht="15.75" x14ac:dyDescent="0.25">
      <c r="A26" s="33" t="s">
        <v>49</v>
      </c>
      <c r="B26" s="8">
        <v>2.1080000000000001</v>
      </c>
      <c r="C26" s="17">
        <v>50.73</v>
      </c>
      <c r="D26" s="41">
        <v>1000</v>
      </c>
      <c r="E26" s="46">
        <v>3679</v>
      </c>
      <c r="F26" s="47">
        <v>3.63</v>
      </c>
      <c r="G26" s="43">
        <f t="shared" si="1"/>
        <v>110.94339068608045</v>
      </c>
      <c r="H26" s="44">
        <f t="shared" si="2"/>
        <v>408.16073433408997</v>
      </c>
      <c r="O26" s="49"/>
      <c r="P26" s="48"/>
      <c r="R26" s="45"/>
      <c r="Y26" s="23"/>
      <c r="Z26" s="38"/>
      <c r="AA26" s="39"/>
      <c r="AB26" s="34"/>
      <c r="AC26" s="34"/>
      <c r="AD26" s="34"/>
      <c r="AE26" s="34"/>
    </row>
    <row r="27" spans="1:31" ht="15.75" x14ac:dyDescent="0.25">
      <c r="A27" s="33" t="s">
        <v>50</v>
      </c>
      <c r="B27" s="8">
        <v>2.012</v>
      </c>
      <c r="C27" s="17">
        <v>50.72</v>
      </c>
      <c r="D27" s="41">
        <v>1000</v>
      </c>
      <c r="E27" s="46">
        <v>2788</v>
      </c>
      <c r="F27" s="47">
        <v>2.74</v>
      </c>
      <c r="G27" s="43">
        <f t="shared" si="1"/>
        <v>121.79140383843838</v>
      </c>
      <c r="H27" s="44">
        <f t="shared" si="2"/>
        <v>339.5544339015662</v>
      </c>
      <c r="O27" s="49"/>
      <c r="P27" s="48"/>
      <c r="R27" s="45"/>
      <c r="Y27" s="23"/>
      <c r="Z27" s="38"/>
      <c r="AA27" s="39"/>
      <c r="AB27" s="34"/>
      <c r="AC27" s="34"/>
      <c r="AD27" s="34"/>
      <c r="AE27" s="34"/>
    </row>
    <row r="28" spans="1:31" ht="15.75" x14ac:dyDescent="0.25">
      <c r="A28" s="33" t="s">
        <v>51</v>
      </c>
      <c r="B28" s="8">
        <v>2.0169999999999999</v>
      </c>
      <c r="C28" s="17">
        <v>50.72</v>
      </c>
      <c r="D28" s="41">
        <v>1000</v>
      </c>
      <c r="E28" s="46">
        <v>3534</v>
      </c>
      <c r="F28" s="47"/>
      <c r="G28" s="43">
        <f t="shared" si="1"/>
        <v>121.18832774666483</v>
      </c>
      <c r="H28" s="44">
        <f t="shared" si="2"/>
        <v>428.27955025671349</v>
      </c>
      <c r="O28" s="49"/>
      <c r="P28" s="48"/>
      <c r="R28" s="45"/>
      <c r="Y28" s="23"/>
      <c r="Z28" s="38"/>
      <c r="AA28" s="39"/>
      <c r="AB28" s="34"/>
      <c r="AC28" s="34"/>
      <c r="AD28" s="34"/>
      <c r="AE28" s="34"/>
    </row>
    <row r="29" spans="1:31" ht="15.75" x14ac:dyDescent="0.25">
      <c r="A29" s="33" t="s">
        <v>52</v>
      </c>
      <c r="B29" s="4">
        <v>2.012</v>
      </c>
      <c r="C29" s="17">
        <v>50.72</v>
      </c>
      <c r="D29" s="41">
        <v>1000</v>
      </c>
      <c r="E29" s="46">
        <v>3632</v>
      </c>
      <c r="F29" s="47">
        <v>3.58</v>
      </c>
      <c r="G29" s="43">
        <f t="shared" si="1"/>
        <v>121.79140383843838</v>
      </c>
      <c r="H29" s="44">
        <f t="shared" si="2"/>
        <v>442.34637874120818</v>
      </c>
      <c r="I29" s="42"/>
      <c r="J29" s="43"/>
      <c r="K29" s="17"/>
      <c r="L29" s="17"/>
      <c r="M29" s="48"/>
      <c r="N29" s="49"/>
      <c r="O29" s="49"/>
      <c r="P29" s="48"/>
      <c r="R29" s="45"/>
      <c r="Y29" s="23"/>
      <c r="Z29" s="38"/>
      <c r="AA29" s="39"/>
      <c r="AB29" s="34"/>
      <c r="AC29" s="34"/>
      <c r="AD29" s="34"/>
      <c r="AE29" s="34"/>
    </row>
    <row r="30" spans="1:31" ht="15.75" x14ac:dyDescent="0.25">
      <c r="A30" s="33" t="s">
        <v>53</v>
      </c>
      <c r="B30" s="8">
        <v>2.0129999999999999</v>
      </c>
      <c r="C30" s="17">
        <v>50.73</v>
      </c>
      <c r="D30" s="41">
        <v>1000</v>
      </c>
      <c r="E30" s="46">
        <v>3334</v>
      </c>
      <c r="F30" s="47">
        <v>3.28</v>
      </c>
      <c r="G30" s="43">
        <f t="shared" si="1"/>
        <v>121.6620410525008</v>
      </c>
      <c r="H30" s="44">
        <f t="shared" si="2"/>
        <v>405.6212448690377</v>
      </c>
      <c r="I30" s="42"/>
      <c r="J30" s="43"/>
      <c r="K30" s="17"/>
      <c r="L30" s="17"/>
      <c r="M30" s="48"/>
      <c r="N30" s="49"/>
      <c r="O30" s="49"/>
      <c r="P30" s="48"/>
      <c r="R30" s="45"/>
      <c r="Y30" s="23"/>
      <c r="Z30" s="38"/>
      <c r="AA30" s="39"/>
      <c r="AB30" s="34"/>
      <c r="AC30" s="34"/>
      <c r="AD30" s="34"/>
      <c r="AE30" s="34"/>
    </row>
    <row r="31" spans="1:31" ht="15.75" x14ac:dyDescent="0.25">
      <c r="A31" s="33" t="s">
        <v>54</v>
      </c>
      <c r="B31" s="8">
        <v>2.0169999999999999</v>
      </c>
      <c r="C31" s="17">
        <v>50.72</v>
      </c>
      <c r="D31" s="41">
        <v>1000</v>
      </c>
      <c r="E31" s="46">
        <v>2337</v>
      </c>
      <c r="F31" s="47">
        <v>2.29</v>
      </c>
      <c r="G31" s="43">
        <f t="shared" si="1"/>
        <v>121.18832774666483</v>
      </c>
      <c r="H31" s="44">
        <f t="shared" si="2"/>
        <v>283.21712194395565</v>
      </c>
      <c r="I31" s="42"/>
      <c r="J31" s="43"/>
      <c r="K31" s="17"/>
      <c r="L31" s="17"/>
      <c r="M31" s="48"/>
      <c r="N31" s="49"/>
      <c r="O31" s="49"/>
      <c r="P31" s="48"/>
      <c r="R31" s="45"/>
      <c r="Y31" s="23"/>
      <c r="Z31" s="38"/>
      <c r="AA31" s="39"/>
      <c r="AB31" s="34"/>
      <c r="AC31" s="34"/>
      <c r="AD31" s="34"/>
      <c r="AE31" s="34"/>
    </row>
    <row r="32" spans="1:31" ht="15.75" x14ac:dyDescent="0.25">
      <c r="A32" s="33" t="s">
        <v>55</v>
      </c>
      <c r="B32" s="8">
        <v>1.984</v>
      </c>
      <c r="C32" s="17">
        <v>50.73</v>
      </c>
      <c r="D32" s="41">
        <v>1000</v>
      </c>
      <c r="E32" s="46">
        <v>2533</v>
      </c>
      <c r="F32" s="47">
        <v>2.48</v>
      </c>
      <c r="G32" s="43">
        <f t="shared" si="1"/>
        <v>125.24468714170803</v>
      </c>
      <c r="H32" s="44">
        <f t="shared" si="2"/>
        <v>317.24479252994644</v>
      </c>
      <c r="I32" s="42"/>
      <c r="J32" s="43"/>
      <c r="R32" s="45"/>
      <c r="Y32" s="23"/>
      <c r="Z32" s="38"/>
      <c r="AA32" s="39"/>
      <c r="AB32" s="34"/>
      <c r="AC32" s="34"/>
      <c r="AD32" s="34"/>
      <c r="AE32" s="34"/>
    </row>
    <row r="33" spans="1:31" ht="15.75" x14ac:dyDescent="0.25">
      <c r="A33" s="33" t="s">
        <v>56</v>
      </c>
      <c r="B33" s="8">
        <v>1.9970000000000001</v>
      </c>
      <c r="C33" s="17">
        <v>50.72</v>
      </c>
      <c r="D33" s="41">
        <v>1000</v>
      </c>
      <c r="E33" s="46">
        <v>3440</v>
      </c>
      <c r="F33" s="47">
        <v>3.39</v>
      </c>
      <c r="G33" s="43">
        <f t="shared" si="1"/>
        <v>123.62789068433679</v>
      </c>
      <c r="H33" s="44">
        <f t="shared" si="2"/>
        <v>425.27994395411861</v>
      </c>
      <c r="I33" s="42"/>
      <c r="J33" s="43"/>
      <c r="R33" s="45"/>
      <c r="Y33" s="23"/>
      <c r="Z33" s="38"/>
      <c r="AA33" s="39"/>
      <c r="AB33" s="34"/>
      <c r="AC33" s="34"/>
      <c r="AD33" s="34"/>
      <c r="AE33" s="34"/>
    </row>
    <row r="34" spans="1:31" ht="15.75" x14ac:dyDescent="0.25">
      <c r="A34" s="33" t="s">
        <v>57</v>
      </c>
      <c r="B34" s="4">
        <v>2.0099999999999998</v>
      </c>
      <c r="C34" s="17">
        <v>50.71</v>
      </c>
      <c r="D34" s="41">
        <v>1000</v>
      </c>
      <c r="E34" s="46">
        <v>2209</v>
      </c>
      <c r="F34" s="47">
        <v>2.16</v>
      </c>
      <c r="G34" s="43">
        <f t="shared" si="1"/>
        <v>122.04231337857007</v>
      </c>
      <c r="H34" s="44">
        <f t="shared" si="2"/>
        <v>269.59147025326126</v>
      </c>
      <c r="I34" s="42"/>
      <c r="J34" s="43"/>
      <c r="R34" s="45"/>
      <c r="Y34" s="23"/>
      <c r="Z34" s="38"/>
      <c r="AA34" s="39"/>
      <c r="AB34" s="34"/>
      <c r="AC34" s="34"/>
      <c r="AD34" s="34"/>
      <c r="AE34" s="34"/>
    </row>
    <row r="35" spans="1:31" ht="15.75" x14ac:dyDescent="0.25">
      <c r="A35" s="33" t="s">
        <v>58</v>
      </c>
      <c r="B35" s="4">
        <v>2.0110000000000001</v>
      </c>
      <c r="C35" s="17">
        <v>50.73</v>
      </c>
      <c r="D35" s="41">
        <v>1000</v>
      </c>
      <c r="E35" s="46">
        <v>3644</v>
      </c>
      <c r="F35" s="47">
        <v>3.59</v>
      </c>
      <c r="G35" s="43">
        <f t="shared" si="1"/>
        <v>121.90415450716507</v>
      </c>
      <c r="H35" s="44">
        <f t="shared" si="2"/>
        <v>444.21873902410954</v>
      </c>
      <c r="I35" s="42"/>
      <c r="J35" s="43"/>
      <c r="R35" s="45"/>
      <c r="Y35" s="23"/>
      <c r="Z35" s="38"/>
      <c r="AA35" s="39"/>
      <c r="AB35" s="34"/>
      <c r="AC35" s="34"/>
      <c r="AD35" s="34"/>
      <c r="AE35" s="34"/>
    </row>
    <row r="36" spans="1:31" ht="15.75" x14ac:dyDescent="0.25">
      <c r="A36" s="33" t="s">
        <v>59</v>
      </c>
      <c r="B36" s="4">
        <v>2.0139999999999998</v>
      </c>
      <c r="C36" s="17">
        <v>50.72</v>
      </c>
      <c r="D36" s="41">
        <v>1000</v>
      </c>
      <c r="E36" s="46">
        <v>4033</v>
      </c>
      <c r="F36" s="47">
        <v>3.95</v>
      </c>
      <c r="G36" s="43">
        <f t="shared" si="1"/>
        <v>121.54963436188768</v>
      </c>
      <c r="H36" s="44">
        <f>(3*E36/(2*PI()*B36^2)*((1-$C$2)*($J$2^2-$J$1^2)/(2*C36^2)+(1+$C$2)*LN($J$2/$J$1)))</f>
        <v>449.54394636604889</v>
      </c>
      <c r="I36" s="42"/>
      <c r="J36" s="43"/>
      <c r="R36" s="45"/>
      <c r="Y36" s="23"/>
      <c r="Z36" s="38"/>
      <c r="AA36" s="39"/>
      <c r="AB36" s="34"/>
      <c r="AC36" s="34"/>
      <c r="AD36" s="34"/>
      <c r="AE36" s="34"/>
    </row>
    <row r="37" spans="1:31" ht="15.75" x14ac:dyDescent="0.25">
      <c r="A37" s="33" t="s">
        <v>60</v>
      </c>
      <c r="B37" s="8">
        <v>2.02</v>
      </c>
      <c r="C37" s="17">
        <v>50.73</v>
      </c>
      <c r="D37" s="41">
        <v>1000</v>
      </c>
      <c r="E37" s="46">
        <v>3051</v>
      </c>
      <c r="F37" s="47">
        <v>3</v>
      </c>
      <c r="G37" s="43">
        <f t="shared" si="1"/>
        <v>120.8202997818035</v>
      </c>
      <c r="H37" s="44">
        <f t="shared" ref="H37:H40" si="3">(3*E37/(2*PI()*B37^2)*((1-$C$2)*($J$2^2-$J$1^2)/(2*C37^2)+(1+$C$2)*LN($J$2/$J$1)))</f>
        <v>338.0423289795865</v>
      </c>
      <c r="I37" s="42"/>
      <c r="J37" s="43"/>
      <c r="R37" s="45"/>
      <c r="Y37" s="23"/>
      <c r="Z37" s="38"/>
      <c r="AA37" s="39"/>
      <c r="AB37" s="34"/>
      <c r="AC37" s="34"/>
      <c r="AD37" s="34"/>
      <c r="AE37" s="34"/>
    </row>
    <row r="38" spans="1:31" ht="15.75" x14ac:dyDescent="0.25">
      <c r="A38" s="33" t="s">
        <v>61</v>
      </c>
      <c r="B38" s="8">
        <v>2.0099999999999998</v>
      </c>
      <c r="C38" s="17">
        <v>50.72</v>
      </c>
      <c r="D38" s="41">
        <v>1000</v>
      </c>
      <c r="E38" s="46">
        <v>3389</v>
      </c>
      <c r="F38" s="47"/>
      <c r="G38" s="43">
        <f t="shared" si="1"/>
        <v>122.03389537391438</v>
      </c>
      <c r="H38" s="44">
        <f t="shared" si="3"/>
        <v>379.26460872969432</v>
      </c>
      <c r="I38" s="42"/>
      <c r="J38" s="43"/>
      <c r="R38" s="45"/>
      <c r="Y38" s="23"/>
      <c r="Z38" s="38"/>
      <c r="AA38" s="39"/>
      <c r="AB38" s="34"/>
      <c r="AC38" s="34"/>
      <c r="AD38" s="34"/>
      <c r="AE38" s="34"/>
    </row>
    <row r="39" spans="1:31" ht="15.75" x14ac:dyDescent="0.25">
      <c r="A39" s="33" t="s">
        <v>62</v>
      </c>
      <c r="B39" s="8">
        <f>AVERAGE(1.983,1.992,2,1.99)</f>
        <v>1.99125</v>
      </c>
      <c r="C39" s="17">
        <v>50.72</v>
      </c>
      <c r="D39" s="41">
        <v>1000</v>
      </c>
      <c r="E39" s="46">
        <v>2854</v>
      </c>
      <c r="F39" s="47">
        <v>2.8</v>
      </c>
      <c r="G39" s="43">
        <f t="shared" si="1"/>
        <v>124.34290559809369</v>
      </c>
      <c r="H39" s="44">
        <f t="shared" si="3"/>
        <v>325.43574677626543</v>
      </c>
      <c r="I39" s="42"/>
      <c r="J39" s="43"/>
      <c r="R39" s="45"/>
      <c r="Y39" s="23"/>
      <c r="Z39" s="38"/>
      <c r="AA39" s="39"/>
      <c r="AB39" s="34"/>
      <c r="AC39" s="34"/>
      <c r="AD39" s="34"/>
      <c r="AE39" s="34"/>
    </row>
    <row r="40" spans="1:31" ht="15.75" x14ac:dyDescent="0.25">
      <c r="A40" s="33" t="s">
        <v>63</v>
      </c>
      <c r="B40" s="8">
        <f>AVERAGE(2.009,2.015,2.015,2.009)</f>
        <v>2.012</v>
      </c>
      <c r="C40" s="17">
        <v>50.72</v>
      </c>
      <c r="D40" s="41">
        <v>1000</v>
      </c>
      <c r="E40" s="46">
        <v>3512</v>
      </c>
      <c r="F40" s="47">
        <v>3.46</v>
      </c>
      <c r="G40" s="43">
        <f t="shared" si="1"/>
        <v>121.79140383843838</v>
      </c>
      <c r="H40" s="44">
        <f t="shared" si="3"/>
        <v>392.24861486590282</v>
      </c>
      <c r="I40" s="42"/>
      <c r="J40" s="43"/>
      <c r="R40" s="45"/>
      <c r="Y40" s="23"/>
      <c r="Z40" s="38"/>
      <c r="AA40" s="39"/>
      <c r="AB40" s="34"/>
      <c r="AC40" s="34"/>
      <c r="AD40" s="34"/>
      <c r="AE40" s="34"/>
    </row>
    <row r="41" spans="1:31" ht="15.75" x14ac:dyDescent="0.25">
      <c r="A41" s="51"/>
      <c r="B41" s="8"/>
      <c r="C41" s="17"/>
      <c r="D41" s="41"/>
      <c r="E41" s="46"/>
      <c r="F41" s="47"/>
      <c r="G41" s="43"/>
      <c r="H41" s="44"/>
      <c r="I41" s="42"/>
      <c r="J41" s="43"/>
      <c r="K41" s="17"/>
      <c r="L41" s="17"/>
      <c r="M41" s="48"/>
      <c r="N41" s="49"/>
      <c r="O41" s="49"/>
      <c r="P41" s="48"/>
      <c r="R41" s="45"/>
      <c r="Y41" s="23"/>
      <c r="Z41" s="38"/>
      <c r="AA41" s="39"/>
      <c r="AB41" s="34"/>
      <c r="AC41" s="34"/>
      <c r="AD41" s="34"/>
      <c r="AE41" s="34"/>
    </row>
    <row r="42" spans="1:31" ht="15.75" x14ac:dyDescent="0.25">
      <c r="A42" s="51"/>
      <c r="B42" s="8"/>
      <c r="C42" s="17"/>
      <c r="D42" s="41"/>
      <c r="E42" s="46"/>
      <c r="F42" s="47"/>
      <c r="G42" s="43"/>
      <c r="H42" s="44"/>
      <c r="I42" s="42"/>
      <c r="J42" s="43"/>
      <c r="K42" s="17"/>
      <c r="L42" s="17"/>
      <c r="M42" s="48"/>
      <c r="N42" s="49"/>
      <c r="O42" s="49"/>
      <c r="P42" s="48"/>
      <c r="R42" s="45"/>
      <c r="Y42" s="23"/>
      <c r="Z42" s="38"/>
      <c r="AA42" s="39"/>
      <c r="AB42" s="34"/>
      <c r="AC42" s="34"/>
      <c r="AD42" s="34"/>
      <c r="AE42" s="34"/>
    </row>
    <row r="43" spans="1:31" ht="15.75" x14ac:dyDescent="0.25">
      <c r="A43" s="51"/>
      <c r="B43" s="8"/>
      <c r="C43" s="17"/>
      <c r="D43" s="41"/>
      <c r="E43" s="46"/>
      <c r="F43" s="47"/>
      <c r="G43" s="43"/>
      <c r="H43" s="52">
        <f>AVERAGE(H11:H40)</f>
        <v>356.27407979039492</v>
      </c>
      <c r="I43" s="42"/>
      <c r="J43" s="43"/>
      <c r="K43" s="17"/>
      <c r="L43" s="17"/>
      <c r="M43" s="48"/>
      <c r="N43" s="49"/>
      <c r="O43" s="49"/>
      <c r="P43" s="48"/>
      <c r="R43" s="45"/>
      <c r="Y43" s="23"/>
      <c r="Z43" s="38"/>
      <c r="AA43" s="39"/>
      <c r="AB43" s="34"/>
      <c r="AC43" s="34"/>
      <c r="AD43" s="34"/>
      <c r="AE43" s="34"/>
    </row>
    <row r="44" spans="1:31" ht="15.75" x14ac:dyDescent="0.25">
      <c r="A44" s="33"/>
      <c r="C44" s="53"/>
      <c r="D44" s="54"/>
      <c r="E44" s="55"/>
      <c r="F44" s="56"/>
      <c r="G44" s="57"/>
      <c r="H44" s="58">
        <f>STDEV(H11:H40)</f>
        <v>62.447651423400927</v>
      </c>
      <c r="I44" s="42"/>
      <c r="J44" s="43"/>
      <c r="K44" s="8"/>
      <c r="L44" s="17"/>
      <c r="M44" s="48"/>
      <c r="N44" s="49"/>
      <c r="O44" s="49"/>
      <c r="P44" s="48"/>
      <c r="Y44" s="23"/>
      <c r="Z44" s="38"/>
      <c r="AA44" s="39"/>
      <c r="AB44" s="34"/>
      <c r="AC44" s="34"/>
      <c r="AD44" s="34"/>
      <c r="AE44" s="34"/>
    </row>
    <row r="45" spans="1:31" ht="15.75" x14ac:dyDescent="0.25">
      <c r="A45" s="33"/>
      <c r="C45" s="52"/>
      <c r="D45" s="52"/>
      <c r="E45" s="59"/>
      <c r="F45" s="42"/>
      <c r="G45" s="42"/>
      <c r="I45" s="42"/>
      <c r="J45" s="43"/>
      <c r="K45" s="8"/>
      <c r="L45" s="17"/>
      <c r="M45" s="48"/>
      <c r="N45" s="49"/>
      <c r="O45" s="49"/>
      <c r="P45" s="48"/>
      <c r="S45" s="60"/>
      <c r="Y45" s="23"/>
      <c r="Z45" s="38"/>
      <c r="AA45" s="39"/>
      <c r="AB45" s="34"/>
      <c r="AC45" s="34"/>
      <c r="AD45" s="34"/>
      <c r="AE45" s="34"/>
    </row>
    <row r="46" spans="1:31" ht="15.75" x14ac:dyDescent="0.25">
      <c r="A46" s="33"/>
      <c r="C46" s="17"/>
      <c r="D46" s="61"/>
      <c r="E46" s="59"/>
      <c r="F46" s="62"/>
      <c r="G46" s="63"/>
      <c r="H46" s="44"/>
      <c r="I46" s="42"/>
      <c r="J46" s="43"/>
      <c r="K46" s="8"/>
      <c r="L46" s="17"/>
      <c r="M46" s="48"/>
      <c r="N46" s="49"/>
      <c r="O46" s="49"/>
      <c r="P46" s="48"/>
      <c r="S46" s="64"/>
      <c r="Y46" s="23"/>
      <c r="Z46" s="38"/>
      <c r="AA46" s="39"/>
      <c r="AB46" s="34"/>
      <c r="AC46" s="34"/>
      <c r="AD46" s="34"/>
      <c r="AE46" s="34"/>
    </row>
    <row r="47" spans="1:31" ht="15.75" x14ac:dyDescent="0.25">
      <c r="A47" s="65"/>
      <c r="C47" s="3"/>
      <c r="D47" s="50"/>
      <c r="E47" s="66"/>
      <c r="F47" s="62"/>
      <c r="J47" s="44"/>
      <c r="L47" s="17"/>
      <c r="M47" s="8"/>
      <c r="N47" s="67"/>
      <c r="O47" s="68"/>
      <c r="P47" s="68"/>
      <c r="Q47" s="69"/>
      <c r="R47" s="8"/>
      <c r="S47" s="8"/>
      <c r="V47" s="70"/>
      <c r="Y47" s="34"/>
      <c r="Z47" s="34"/>
      <c r="AA47" s="34"/>
    </row>
    <row r="48" spans="1:31" ht="15" x14ac:dyDescent="0.2">
      <c r="B48" s="4"/>
      <c r="C48" s="3"/>
      <c r="D48" s="66"/>
      <c r="L48" s="17"/>
      <c r="M48" s="8"/>
      <c r="N48" s="67"/>
      <c r="O48" s="68"/>
      <c r="P48" s="68"/>
      <c r="Q48" s="69"/>
      <c r="R48" s="8"/>
      <c r="S48" s="8"/>
      <c r="V48" s="70"/>
      <c r="Y48" s="34"/>
      <c r="Z48" s="34"/>
      <c r="AA48" s="34"/>
    </row>
    <row r="49" spans="1:30" ht="15.6" customHeight="1" x14ac:dyDescent="0.2">
      <c r="A49" s="71"/>
      <c r="B49" s="4"/>
      <c r="C49" s="4"/>
      <c r="D49" s="72"/>
      <c r="E49" s="72"/>
      <c r="F49" s="4"/>
      <c r="G49" s="3"/>
      <c r="H49" s="3"/>
      <c r="I49" s="42"/>
      <c r="J49" s="6"/>
      <c r="K49" s="17"/>
      <c r="L49" s="17"/>
      <c r="M49" s="8"/>
      <c r="N49" s="67"/>
      <c r="O49" s="68"/>
      <c r="P49" s="68"/>
      <c r="Q49" s="69"/>
      <c r="R49" s="8"/>
      <c r="S49" s="8"/>
      <c r="V49" s="70"/>
      <c r="Y49" s="34"/>
      <c r="Z49" s="34"/>
      <c r="AA49" s="34"/>
    </row>
    <row r="50" spans="1:30" ht="15.75" x14ac:dyDescent="0.25">
      <c r="A50" s="51"/>
      <c r="B50" s="8"/>
      <c r="C50" s="17"/>
      <c r="D50" s="41"/>
      <c r="E50" s="41"/>
      <c r="F50" s="44"/>
      <c r="G50" s="44"/>
      <c r="H50" s="44"/>
      <c r="I50" s="42"/>
      <c r="J50" s="43"/>
      <c r="K50" s="17"/>
      <c r="L50" s="17"/>
      <c r="M50" s="17"/>
      <c r="N50" s="17"/>
      <c r="O50" s="17"/>
      <c r="P50" s="17"/>
      <c r="R50" s="45"/>
      <c r="V50" s="70"/>
      <c r="W50" s="3"/>
      <c r="Y50" s="45"/>
      <c r="Z50" s="45"/>
      <c r="AA50" s="34"/>
      <c r="AD50" s="34"/>
    </row>
    <row r="51" spans="1:30" ht="15.75" x14ac:dyDescent="0.25">
      <c r="A51" s="51"/>
      <c r="B51" s="8"/>
      <c r="C51" s="17"/>
      <c r="D51" s="41"/>
      <c r="E51" s="41"/>
      <c r="F51" s="44"/>
      <c r="G51" s="44"/>
      <c r="H51" s="44"/>
      <c r="I51" s="42"/>
      <c r="J51" s="43"/>
      <c r="K51" s="17"/>
      <c r="L51" s="17"/>
      <c r="M51" s="48"/>
      <c r="N51" s="48"/>
      <c r="O51" s="17"/>
      <c r="P51" s="8"/>
      <c r="R51" s="45"/>
    </row>
    <row r="52" spans="1:30" ht="15.75" x14ac:dyDescent="0.25">
      <c r="A52" s="51"/>
      <c r="B52" s="8"/>
      <c r="C52" s="17"/>
      <c r="D52" s="41"/>
      <c r="E52" s="73"/>
      <c r="F52" s="74"/>
      <c r="G52" s="44"/>
      <c r="H52" s="44"/>
      <c r="I52" s="42"/>
      <c r="J52" s="43"/>
      <c r="K52" s="17"/>
      <c r="L52" s="17"/>
      <c r="M52" s="48"/>
      <c r="N52" s="48"/>
      <c r="O52" s="17"/>
      <c r="P52" s="8"/>
      <c r="R52" s="45"/>
      <c r="V52" s="70"/>
      <c r="W52" s="3"/>
      <c r="Y52" s="45"/>
      <c r="Z52" s="45"/>
      <c r="AA52" s="34"/>
      <c r="AD52" s="34"/>
    </row>
    <row r="53" spans="1:30" ht="15.75" x14ac:dyDescent="0.25">
      <c r="A53" s="51"/>
      <c r="B53" s="8"/>
      <c r="C53" s="17"/>
      <c r="D53" s="41"/>
      <c r="E53" s="46"/>
      <c r="F53" s="62"/>
      <c r="G53" s="44"/>
      <c r="H53" s="44"/>
      <c r="I53" s="42"/>
      <c r="J53" s="43"/>
      <c r="K53" s="17"/>
      <c r="L53" s="17"/>
      <c r="M53" s="48"/>
      <c r="N53" s="49"/>
      <c r="O53" s="17"/>
      <c r="P53" s="8"/>
      <c r="Q53" s="6"/>
      <c r="R53" s="75"/>
      <c r="V53" s="70"/>
      <c r="W53" s="3"/>
      <c r="Y53" s="34"/>
      <c r="Z53" s="34"/>
      <c r="AA53" s="34"/>
      <c r="AD53" s="34"/>
    </row>
    <row r="54" spans="1:30" ht="15.75" x14ac:dyDescent="0.25">
      <c r="A54" s="51"/>
      <c r="B54" s="8"/>
      <c r="C54" s="17"/>
      <c r="D54" s="41"/>
      <c r="E54" s="46"/>
      <c r="F54" s="62"/>
      <c r="G54" s="44"/>
      <c r="H54" s="44"/>
      <c r="I54" s="42"/>
      <c r="J54" s="43"/>
      <c r="K54" s="17"/>
      <c r="L54" s="17"/>
      <c r="M54" s="48"/>
      <c r="N54" s="49"/>
      <c r="O54" s="17"/>
      <c r="P54" s="8"/>
      <c r="V54" s="70"/>
      <c r="W54" s="3"/>
      <c r="Y54" s="34"/>
      <c r="Z54" s="34"/>
      <c r="AA54" s="34"/>
      <c r="AD54" s="34"/>
    </row>
    <row r="55" spans="1:30" ht="15.75" x14ac:dyDescent="0.25">
      <c r="A55" s="51"/>
      <c r="B55" s="8"/>
      <c r="C55" s="17"/>
      <c r="D55" s="41"/>
      <c r="E55" s="46"/>
      <c r="F55" s="62"/>
      <c r="G55" s="44"/>
      <c r="H55" s="44"/>
      <c r="I55" s="42"/>
      <c r="J55" s="43"/>
      <c r="K55" s="17"/>
      <c r="L55" s="17"/>
      <c r="N55" s="49"/>
      <c r="O55" s="17"/>
      <c r="P55" s="8"/>
      <c r="V55" s="70"/>
      <c r="W55" s="3"/>
      <c r="Y55" s="34"/>
      <c r="Z55" s="34"/>
      <c r="AA55" s="34"/>
      <c r="AD55" s="34"/>
    </row>
    <row r="56" spans="1:30" ht="15.75" x14ac:dyDescent="0.25">
      <c r="A56" s="51"/>
      <c r="B56" s="8"/>
      <c r="C56" s="17"/>
      <c r="D56" s="41"/>
      <c r="E56" s="46"/>
      <c r="F56" s="62"/>
      <c r="G56" s="44"/>
      <c r="H56" s="44"/>
      <c r="I56" s="42"/>
      <c r="J56" s="43"/>
      <c r="K56" s="17"/>
      <c r="L56" s="17"/>
      <c r="N56" s="49"/>
      <c r="O56" s="17"/>
      <c r="P56" s="8"/>
      <c r="R56" s="45"/>
      <c r="V56" s="70"/>
      <c r="W56" s="3"/>
      <c r="Y56" s="34"/>
      <c r="Z56" s="34"/>
      <c r="AA56" s="34"/>
      <c r="AD56" s="34"/>
    </row>
    <row r="57" spans="1:30" ht="15.75" x14ac:dyDescent="0.25">
      <c r="A57" s="51"/>
      <c r="B57" s="8"/>
      <c r="C57" s="17"/>
      <c r="D57" s="41"/>
      <c r="E57" s="46"/>
      <c r="F57" s="62"/>
      <c r="G57" s="44"/>
      <c r="H57" s="44"/>
      <c r="I57" s="76"/>
      <c r="J57" s="43"/>
      <c r="K57" s="17"/>
      <c r="L57" s="17"/>
      <c r="N57" s="49"/>
      <c r="O57" s="17"/>
      <c r="P57" s="8"/>
      <c r="V57" s="70"/>
      <c r="W57" s="3"/>
      <c r="Y57" s="34"/>
      <c r="Z57" s="34"/>
      <c r="AA57" s="34"/>
      <c r="AD57" s="34"/>
    </row>
    <row r="58" spans="1:30" ht="15.75" x14ac:dyDescent="0.25">
      <c r="A58" s="51"/>
      <c r="B58" s="8"/>
      <c r="C58" s="77"/>
      <c r="D58" s="41"/>
      <c r="E58" s="46"/>
      <c r="F58" s="62"/>
      <c r="G58" s="44"/>
      <c r="H58" s="44"/>
      <c r="I58" s="78"/>
      <c r="J58" s="43"/>
      <c r="K58" s="17"/>
      <c r="L58" s="17"/>
      <c r="N58" s="49"/>
      <c r="O58" s="17"/>
      <c r="P58" s="8"/>
      <c r="R58" s="45"/>
      <c r="V58" s="70"/>
      <c r="W58" s="3"/>
      <c r="Y58" s="34"/>
      <c r="Z58" s="34"/>
      <c r="AA58" s="34"/>
      <c r="AD58" s="34"/>
    </row>
    <row r="59" spans="1:30" ht="15.75" x14ac:dyDescent="0.25">
      <c r="A59" s="51"/>
      <c r="B59" s="8"/>
      <c r="C59" s="77"/>
      <c r="D59" s="41"/>
      <c r="E59" s="46"/>
      <c r="F59" s="62"/>
      <c r="G59" s="44"/>
      <c r="H59" s="44"/>
      <c r="I59" s="42"/>
      <c r="J59" s="43"/>
      <c r="K59" s="17"/>
      <c r="L59" s="17"/>
      <c r="N59" s="49"/>
      <c r="O59" s="17"/>
      <c r="P59" s="8"/>
      <c r="V59" s="70"/>
      <c r="W59" s="3"/>
      <c r="Y59" s="34"/>
      <c r="Z59" s="34"/>
      <c r="AA59" s="34"/>
      <c r="AD59" s="34"/>
    </row>
    <row r="60" spans="1:30" ht="15.75" x14ac:dyDescent="0.25">
      <c r="A60" s="33"/>
      <c r="B60" s="8"/>
      <c r="C60" s="8"/>
      <c r="D60" s="3"/>
      <c r="E60" s="79"/>
      <c r="F60" s="62"/>
      <c r="G60" s="44"/>
      <c r="H60" s="44"/>
      <c r="I60" s="42"/>
      <c r="J60" s="43"/>
      <c r="K60" s="17"/>
      <c r="L60" s="17"/>
      <c r="N60" s="49"/>
      <c r="O60" s="17"/>
      <c r="P60" s="8"/>
      <c r="V60" s="70"/>
      <c r="W60" s="3"/>
      <c r="Y60" s="34"/>
      <c r="Z60" s="34"/>
      <c r="AA60" s="34"/>
      <c r="AD60" s="34"/>
    </row>
    <row r="61" spans="1:30" ht="15.75" x14ac:dyDescent="0.25">
      <c r="A61" s="33"/>
      <c r="B61" s="8"/>
      <c r="C61" s="8"/>
      <c r="D61" s="52"/>
      <c r="E61" s="59"/>
      <c r="F61" s="44"/>
      <c r="G61" s="44"/>
      <c r="H61" s="44"/>
      <c r="I61" s="42"/>
      <c r="J61" s="43"/>
      <c r="K61" s="17"/>
      <c r="L61" s="17"/>
      <c r="N61" s="49"/>
      <c r="O61" s="17"/>
      <c r="P61" s="8"/>
      <c r="S61" s="60"/>
      <c r="V61" s="70"/>
      <c r="W61" s="3"/>
      <c r="Y61" s="34"/>
      <c r="Z61" s="34"/>
      <c r="AA61" s="34"/>
      <c r="AD61" s="34"/>
    </row>
    <row r="62" spans="1:30" ht="15.75" x14ac:dyDescent="0.25">
      <c r="A62" s="33"/>
      <c r="B62" s="8"/>
      <c r="C62" s="17"/>
      <c r="D62" s="61"/>
      <c r="E62" s="59"/>
      <c r="F62" s="62"/>
      <c r="G62" s="42"/>
      <c r="H62" s="44"/>
      <c r="I62" s="42"/>
      <c r="J62" s="43"/>
      <c r="K62" s="8"/>
      <c r="L62" s="17"/>
      <c r="M62" s="48"/>
      <c r="N62" s="49"/>
      <c r="O62" s="17"/>
      <c r="P62" s="8"/>
      <c r="S62" s="64"/>
      <c r="V62" s="70"/>
      <c r="W62" s="3"/>
      <c r="Y62" s="34"/>
      <c r="Z62" s="34"/>
      <c r="AA62" s="34"/>
      <c r="AD62" s="34"/>
    </row>
    <row r="63" spans="1:30" ht="15" x14ac:dyDescent="0.2">
      <c r="B63" s="8"/>
      <c r="C63" s="17"/>
      <c r="D63" s="50"/>
      <c r="E63" s="80"/>
      <c r="F63" s="62"/>
      <c r="G63" s="42"/>
      <c r="H63" s="44"/>
      <c r="I63" s="42"/>
      <c r="J63" s="43"/>
      <c r="K63" s="8"/>
      <c r="L63" s="17"/>
      <c r="M63" s="48"/>
      <c r="N63" s="49"/>
      <c r="O63" s="17"/>
      <c r="P63" s="8"/>
      <c r="V63" s="70"/>
      <c r="W63" s="3"/>
      <c r="Y63" s="34"/>
      <c r="Z63" s="34"/>
      <c r="AA63" s="34"/>
      <c r="AD63" s="34"/>
    </row>
    <row r="64" spans="1:30" ht="15" x14ac:dyDescent="0.2">
      <c r="B64" s="8"/>
      <c r="C64" s="17"/>
      <c r="D64" s="66"/>
      <c r="E64" s="66"/>
      <c r="F64" s="62"/>
      <c r="G64" s="42"/>
      <c r="H64" s="44"/>
      <c r="I64" s="42"/>
      <c r="J64" s="43"/>
      <c r="K64" s="8"/>
      <c r="L64" s="17"/>
      <c r="M64" s="48"/>
      <c r="N64" s="49"/>
      <c r="O64" s="17"/>
      <c r="P64" s="8"/>
      <c r="V64" s="70"/>
      <c r="W64" s="3"/>
      <c r="Y64" s="34"/>
      <c r="Z64" s="34"/>
      <c r="AA64" s="34"/>
      <c r="AD64" s="34"/>
    </row>
    <row r="65" spans="1:30" ht="15" x14ac:dyDescent="0.2">
      <c r="B65" s="8"/>
      <c r="C65" s="17"/>
      <c r="D65" s="50"/>
      <c r="E65" s="49"/>
      <c r="F65" s="62"/>
      <c r="G65" s="42"/>
      <c r="H65" s="44"/>
      <c r="I65" s="42"/>
      <c r="J65" s="43"/>
      <c r="K65" s="8"/>
      <c r="L65" s="17"/>
      <c r="M65" s="48"/>
      <c r="N65" s="49"/>
      <c r="O65" s="17"/>
      <c r="P65" s="8"/>
      <c r="V65" s="70"/>
      <c r="W65" s="3"/>
      <c r="Y65" s="34"/>
      <c r="Z65" s="34"/>
      <c r="AA65" s="34"/>
      <c r="AD65" s="34"/>
    </row>
    <row r="66" spans="1:30" ht="15.75" x14ac:dyDescent="0.25">
      <c r="A66" s="51"/>
      <c r="B66" s="8"/>
      <c r="C66" s="17"/>
      <c r="D66" s="41"/>
      <c r="E66" s="41"/>
      <c r="F66" s="44"/>
      <c r="G66" s="44"/>
      <c r="H66" s="44"/>
      <c r="I66" s="42"/>
      <c r="J66" s="43"/>
      <c r="K66" s="17"/>
      <c r="L66" s="17"/>
      <c r="M66" s="17"/>
      <c r="N66" s="17"/>
      <c r="O66" s="17"/>
      <c r="P66" s="17"/>
      <c r="Q66" s="81"/>
      <c r="R66" s="45"/>
      <c r="V66" s="70"/>
      <c r="W66" s="3"/>
      <c r="X66" s="80"/>
      <c r="Y66" s="80"/>
      <c r="Z66" s="80"/>
      <c r="AA66" s="80"/>
      <c r="AB66" s="80"/>
      <c r="AC66" s="80">
        <f t="shared" ref="AC66" si="4">P66</f>
        <v>0</v>
      </c>
      <c r="AD66" s="34"/>
    </row>
    <row r="67" spans="1:30" ht="15.75" x14ac:dyDescent="0.25">
      <c r="A67" s="23"/>
      <c r="B67" s="8"/>
      <c r="C67" s="17"/>
      <c r="D67" s="41"/>
      <c r="E67" s="49"/>
      <c r="F67" s="62"/>
      <c r="G67" s="44"/>
      <c r="H67" s="44"/>
      <c r="I67" s="42"/>
      <c r="J67" s="43"/>
      <c r="K67" s="17"/>
      <c r="L67" s="17"/>
      <c r="M67" s="17"/>
      <c r="N67" s="17"/>
      <c r="O67" s="17"/>
      <c r="P67" s="8"/>
      <c r="Q67" s="81"/>
      <c r="R67" s="45"/>
      <c r="V67" s="70"/>
      <c r="W67" s="3"/>
      <c r="X67" s="80"/>
      <c r="Y67" s="80"/>
      <c r="Z67" s="34"/>
      <c r="AA67" s="34"/>
      <c r="AD67" s="34"/>
    </row>
    <row r="68" spans="1:30" ht="15.75" x14ac:dyDescent="0.25">
      <c r="A68" s="23"/>
      <c r="B68" s="8"/>
      <c r="C68" s="17"/>
      <c r="D68" s="41"/>
      <c r="E68" s="49"/>
      <c r="F68" s="62"/>
      <c r="G68" s="44"/>
      <c r="H68" s="44"/>
      <c r="I68" s="42"/>
      <c r="J68" s="43"/>
      <c r="K68" s="17"/>
      <c r="L68" s="17"/>
      <c r="M68" s="17"/>
      <c r="N68" s="17"/>
      <c r="O68" s="17"/>
      <c r="P68" s="8"/>
      <c r="Q68" s="81"/>
      <c r="R68" s="45"/>
      <c r="V68" s="70"/>
      <c r="W68" s="3"/>
      <c r="X68" s="80"/>
      <c r="Y68" s="80"/>
      <c r="Z68" s="34"/>
      <c r="AA68" s="34"/>
      <c r="AD68" s="34"/>
    </row>
    <row r="69" spans="1:30" ht="15.75" x14ac:dyDescent="0.25">
      <c r="A69" s="23"/>
      <c r="B69" s="8"/>
      <c r="C69" s="17"/>
      <c r="D69" s="41"/>
      <c r="E69" s="49"/>
      <c r="F69" s="62"/>
      <c r="G69" s="44"/>
      <c r="H69" s="44"/>
      <c r="I69" s="42"/>
      <c r="J69" s="43"/>
      <c r="K69" s="17"/>
      <c r="L69" s="17"/>
      <c r="M69" s="17"/>
      <c r="N69" s="17"/>
      <c r="O69" s="17"/>
      <c r="P69" s="8"/>
      <c r="Q69" s="81"/>
      <c r="R69" s="45"/>
      <c r="V69" s="70"/>
      <c r="W69" s="3"/>
      <c r="X69" s="80"/>
      <c r="Y69" s="80"/>
      <c r="Z69" s="34"/>
      <c r="AA69" s="34"/>
      <c r="AD69" s="34"/>
    </row>
    <row r="70" spans="1:30" ht="15.75" x14ac:dyDescent="0.25">
      <c r="A70" s="23"/>
      <c r="B70" s="8"/>
      <c r="C70" s="17"/>
      <c r="D70" s="41"/>
      <c r="E70" s="49"/>
      <c r="F70" s="62"/>
      <c r="G70" s="44"/>
      <c r="H70" s="44"/>
      <c r="I70" s="42"/>
      <c r="J70" s="43"/>
      <c r="K70" s="17"/>
      <c r="L70" s="17"/>
      <c r="M70" s="48"/>
      <c r="N70" s="49"/>
      <c r="O70" s="17"/>
      <c r="P70" s="8"/>
      <c r="Q70" s="82"/>
      <c r="R70" s="45"/>
      <c r="V70" s="70"/>
      <c r="X70" s="80"/>
      <c r="Y70" s="80"/>
      <c r="Z70" s="34"/>
      <c r="AA70" s="34"/>
      <c r="AD70" s="34"/>
    </row>
    <row r="71" spans="1:30" ht="15.75" x14ac:dyDescent="0.25">
      <c r="A71" s="23"/>
      <c r="B71" s="8"/>
      <c r="C71" s="17"/>
      <c r="D71" s="41"/>
      <c r="E71" s="49"/>
      <c r="F71" s="62"/>
      <c r="G71" s="44"/>
      <c r="H71" s="44"/>
      <c r="I71" s="76"/>
      <c r="J71" s="43"/>
      <c r="K71" s="17"/>
      <c r="L71" s="17"/>
      <c r="M71" s="48"/>
      <c r="N71" s="49"/>
      <c r="O71" s="17"/>
      <c r="P71" s="8"/>
      <c r="Q71" s="81"/>
      <c r="R71" s="45"/>
      <c r="V71" s="70"/>
      <c r="W71" s="3"/>
      <c r="X71" s="80"/>
      <c r="Y71" s="80"/>
      <c r="Z71" s="34"/>
      <c r="AA71" s="34"/>
      <c r="AD71" s="34"/>
    </row>
    <row r="72" spans="1:30" ht="15.75" x14ac:dyDescent="0.25">
      <c r="A72" s="23"/>
      <c r="B72" s="8"/>
      <c r="C72" s="17"/>
      <c r="D72" s="41"/>
      <c r="E72" s="49"/>
      <c r="F72" s="62"/>
      <c r="G72" s="44"/>
      <c r="H72" s="44"/>
      <c r="I72" s="42"/>
      <c r="J72" s="43"/>
      <c r="K72" s="17"/>
      <c r="L72" s="17"/>
      <c r="M72" s="48"/>
      <c r="N72" s="49"/>
      <c r="O72" s="17"/>
      <c r="P72" s="8"/>
      <c r="V72" s="70"/>
      <c r="W72" s="3"/>
      <c r="X72" s="80"/>
      <c r="Y72" s="80"/>
      <c r="Z72" s="34"/>
      <c r="AA72" s="34"/>
      <c r="AD72" s="34"/>
    </row>
    <row r="73" spans="1:30" ht="15.75" x14ac:dyDescent="0.25">
      <c r="A73" s="23"/>
      <c r="B73" s="8"/>
      <c r="C73" s="17"/>
      <c r="D73" s="41"/>
      <c r="E73" s="49"/>
      <c r="F73" s="62"/>
      <c r="G73" s="44"/>
      <c r="H73" s="44"/>
      <c r="I73" s="42"/>
      <c r="J73" s="43"/>
      <c r="K73" s="17"/>
      <c r="L73" s="17"/>
      <c r="M73" s="48"/>
      <c r="N73" s="49"/>
      <c r="O73" s="17"/>
      <c r="P73" s="8"/>
      <c r="V73" s="70"/>
      <c r="W73" s="3"/>
      <c r="X73" s="80"/>
      <c r="Y73" s="80"/>
      <c r="Z73" s="34"/>
      <c r="AA73" s="34"/>
      <c r="AD73" s="34"/>
    </row>
    <row r="74" spans="1:30" ht="15.75" x14ac:dyDescent="0.25">
      <c r="A74" s="23"/>
      <c r="B74" s="8"/>
      <c r="C74" s="17"/>
      <c r="D74" s="41"/>
      <c r="E74" s="49"/>
      <c r="F74" s="62"/>
      <c r="G74" s="44"/>
      <c r="H74" s="44"/>
      <c r="I74" s="42"/>
      <c r="J74" s="43"/>
      <c r="K74" s="17"/>
      <c r="L74" s="17"/>
      <c r="M74" s="48"/>
      <c r="N74" s="49"/>
      <c r="O74" s="17"/>
      <c r="P74" s="8"/>
      <c r="V74" s="70"/>
      <c r="W74" s="3"/>
      <c r="X74" s="80"/>
      <c r="Y74" s="80"/>
      <c r="Z74" s="34"/>
      <c r="AA74" s="34"/>
      <c r="AD74" s="34"/>
    </row>
    <row r="75" spans="1:30" ht="15.75" x14ac:dyDescent="0.25">
      <c r="A75" s="23"/>
      <c r="B75" s="8"/>
      <c r="C75" s="17"/>
      <c r="D75" s="41"/>
      <c r="E75" s="49"/>
      <c r="F75" s="62"/>
      <c r="G75" s="44"/>
      <c r="H75" s="44"/>
      <c r="I75" s="42"/>
      <c r="J75" s="43"/>
      <c r="K75" s="17"/>
      <c r="L75" s="17"/>
      <c r="M75" s="48"/>
      <c r="N75" s="49"/>
      <c r="O75" s="17"/>
      <c r="P75" s="8"/>
      <c r="V75" s="70"/>
      <c r="W75" s="3"/>
      <c r="Y75" s="34"/>
      <c r="Z75" s="34"/>
      <c r="AA75" s="34"/>
      <c r="AD75" s="34"/>
    </row>
    <row r="76" spans="1:30" ht="15.75" x14ac:dyDescent="0.25">
      <c r="A76" s="23"/>
      <c r="B76" s="8"/>
      <c r="C76" s="17"/>
      <c r="D76" s="50"/>
      <c r="E76" s="66"/>
      <c r="F76" s="62"/>
      <c r="G76" s="42"/>
      <c r="H76" s="44"/>
      <c r="I76" s="42"/>
      <c r="J76" s="43"/>
      <c r="K76" s="8"/>
      <c r="L76" s="17"/>
      <c r="M76" s="48"/>
      <c r="N76" s="49"/>
      <c r="O76" s="17"/>
      <c r="P76" s="8"/>
      <c r="V76" s="70"/>
      <c r="W76" s="3"/>
      <c r="Y76" s="34"/>
      <c r="Z76" s="34"/>
      <c r="AA76" s="34"/>
      <c r="AD76" s="34"/>
    </row>
    <row r="77" spans="1:30" ht="15.75" x14ac:dyDescent="0.25">
      <c r="A77" s="23"/>
      <c r="B77" s="8"/>
      <c r="C77" s="17"/>
      <c r="D77" s="52"/>
      <c r="E77" s="59"/>
      <c r="F77" s="44"/>
      <c r="G77" s="42"/>
      <c r="H77" s="44"/>
      <c r="I77" s="42"/>
      <c r="J77" s="43"/>
      <c r="K77" s="8"/>
      <c r="L77" s="17"/>
      <c r="M77" s="48"/>
      <c r="N77" s="49"/>
      <c r="O77" s="17"/>
      <c r="P77" s="8"/>
      <c r="S77" s="60"/>
      <c r="V77" s="70"/>
      <c r="W77" s="3"/>
      <c r="Y77" s="34"/>
      <c r="Z77" s="34"/>
      <c r="AA77" s="34"/>
      <c r="AD77" s="34"/>
    </row>
    <row r="78" spans="1:30" ht="15.75" x14ac:dyDescent="0.25">
      <c r="A78" s="23"/>
      <c r="B78" s="8"/>
      <c r="C78" s="17"/>
      <c r="D78" s="61"/>
      <c r="E78" s="59"/>
      <c r="F78" s="62"/>
      <c r="G78" s="42"/>
      <c r="H78" s="44"/>
      <c r="I78" s="42"/>
      <c r="J78" s="43"/>
      <c r="K78" s="8"/>
      <c r="L78" s="17"/>
      <c r="M78" s="48"/>
      <c r="N78" s="49"/>
      <c r="O78" s="17"/>
      <c r="P78" s="8"/>
      <c r="S78" s="64"/>
      <c r="V78" s="70"/>
      <c r="W78" s="3"/>
      <c r="Y78" s="34"/>
      <c r="Z78" s="34"/>
      <c r="AA78" s="34"/>
      <c r="AD78" s="34"/>
    </row>
    <row r="79" spans="1:30" ht="15" x14ac:dyDescent="0.2">
      <c r="B79" s="8"/>
      <c r="C79" s="17"/>
      <c r="D79" s="50"/>
      <c r="E79" s="80"/>
      <c r="F79" s="62"/>
      <c r="G79" s="42"/>
      <c r="H79" s="44"/>
      <c r="I79" s="42"/>
      <c r="J79" s="43"/>
      <c r="K79" s="8"/>
      <c r="L79" s="17"/>
      <c r="M79" s="48"/>
      <c r="N79" s="49"/>
      <c r="O79" s="17"/>
      <c r="P79" s="8"/>
      <c r="V79" s="70"/>
      <c r="W79" s="3"/>
      <c r="Y79" s="34"/>
      <c r="Z79" s="34"/>
      <c r="AA79" s="34"/>
      <c r="AD79" s="34"/>
    </row>
    <row r="80" spans="1:30" ht="15" x14ac:dyDescent="0.2">
      <c r="B80" s="8"/>
      <c r="C80" s="17"/>
      <c r="D80" s="66"/>
      <c r="E80" s="66"/>
      <c r="F80" s="62"/>
      <c r="G80" s="42"/>
      <c r="H80" s="44"/>
      <c r="I80" s="42"/>
      <c r="J80" s="43"/>
      <c r="K80" s="8"/>
      <c r="L80" s="17"/>
      <c r="M80" s="48"/>
      <c r="N80" s="49"/>
      <c r="O80" s="17"/>
      <c r="P80" s="8"/>
      <c r="V80" s="70"/>
      <c r="W80" s="3"/>
      <c r="Y80" s="34"/>
      <c r="Z80" s="34"/>
      <c r="AA80" s="34"/>
      <c r="AD80" s="34"/>
    </row>
    <row r="81" spans="1:30" ht="15" x14ac:dyDescent="0.2">
      <c r="B81" s="8"/>
      <c r="C81" s="17"/>
      <c r="D81" s="50"/>
      <c r="E81" s="66"/>
      <c r="F81" s="62"/>
      <c r="G81" s="42"/>
      <c r="H81" s="44"/>
      <c r="I81" s="42"/>
      <c r="J81" s="43"/>
      <c r="K81" s="8"/>
      <c r="L81" s="17"/>
      <c r="M81" s="48"/>
      <c r="N81" s="49"/>
      <c r="O81" s="17"/>
      <c r="P81" s="8"/>
      <c r="V81" s="70"/>
      <c r="W81" s="3"/>
      <c r="Y81" s="34"/>
      <c r="Z81" s="34"/>
      <c r="AA81" s="34"/>
      <c r="AD81" s="34"/>
    </row>
    <row r="82" spans="1:30" ht="15.75" x14ac:dyDescent="0.25">
      <c r="A82" s="23"/>
      <c r="B82" s="8"/>
      <c r="C82" s="17"/>
      <c r="D82" s="50"/>
      <c r="E82" s="66"/>
      <c r="F82" s="62"/>
      <c r="G82" s="42"/>
      <c r="H82" s="44"/>
      <c r="I82" s="42"/>
      <c r="J82" s="43"/>
      <c r="K82" s="8"/>
      <c r="L82" s="17"/>
      <c r="M82" s="48"/>
      <c r="N82" s="49"/>
      <c r="O82" s="17"/>
      <c r="P82" s="8"/>
      <c r="V82" s="70"/>
      <c r="W82" s="3"/>
      <c r="Y82" s="34"/>
      <c r="Z82" s="34"/>
      <c r="AA82" s="34"/>
      <c r="AD82" s="34"/>
    </row>
    <row r="83" spans="1:30" ht="15.75" x14ac:dyDescent="0.25">
      <c r="A83" s="33"/>
      <c r="B83" s="8"/>
      <c r="C83" s="17"/>
      <c r="D83" s="41"/>
      <c r="E83" s="41"/>
      <c r="F83" s="44"/>
      <c r="G83" s="44"/>
      <c r="H83" s="44"/>
      <c r="I83" s="42"/>
      <c r="J83" s="43"/>
      <c r="K83" s="17"/>
      <c r="L83" s="17"/>
      <c r="M83" s="17"/>
      <c r="N83" s="17"/>
      <c r="O83" s="17"/>
      <c r="P83" s="17"/>
      <c r="S83" s="6"/>
      <c r="V83" s="70"/>
      <c r="W83" s="3"/>
      <c r="Y83" s="34"/>
      <c r="Z83" s="34"/>
      <c r="AA83" s="34"/>
      <c r="AD83" s="34"/>
    </row>
    <row r="84" spans="1:30" ht="15.75" x14ac:dyDescent="0.25">
      <c r="A84" s="51"/>
      <c r="B84" s="8"/>
      <c r="C84" s="17"/>
      <c r="D84" s="41"/>
      <c r="E84" s="41"/>
      <c r="F84" s="44"/>
      <c r="G84" s="44"/>
      <c r="H84" s="44"/>
      <c r="I84" s="42"/>
      <c r="J84" s="43"/>
      <c r="K84" s="17"/>
      <c r="L84" s="17"/>
      <c r="M84" s="17"/>
      <c r="N84" s="17"/>
      <c r="O84" s="17"/>
      <c r="P84" s="8"/>
      <c r="V84" s="70"/>
      <c r="W84" s="3"/>
      <c r="Y84" s="34"/>
      <c r="Z84" s="34"/>
      <c r="AA84" s="34"/>
      <c r="AD84" s="34"/>
    </row>
    <row r="85" spans="1:30" ht="15.75" x14ac:dyDescent="0.25">
      <c r="A85" s="51"/>
      <c r="B85" s="8"/>
      <c r="C85" s="17"/>
      <c r="D85" s="41"/>
      <c r="E85" s="46"/>
      <c r="F85" s="62"/>
      <c r="G85" s="44"/>
      <c r="H85" s="44"/>
      <c r="I85" s="42"/>
      <c r="J85" s="43"/>
      <c r="K85" s="17"/>
      <c r="L85" s="17"/>
      <c r="M85" s="17"/>
      <c r="N85" s="17"/>
      <c r="O85" s="17"/>
      <c r="P85" s="8"/>
      <c r="V85" s="70"/>
      <c r="W85" s="3"/>
      <c r="Y85" s="34"/>
      <c r="Z85" s="34"/>
      <c r="AA85" s="34"/>
      <c r="AD85" s="34"/>
    </row>
    <row r="86" spans="1:30" ht="15.75" x14ac:dyDescent="0.25">
      <c r="A86" s="51"/>
      <c r="B86" s="8"/>
      <c r="C86" s="17"/>
      <c r="D86" s="41"/>
      <c r="E86" s="46"/>
      <c r="F86" s="62"/>
      <c r="G86" s="44"/>
      <c r="H86" s="44"/>
      <c r="I86" s="42"/>
      <c r="J86" s="43"/>
      <c r="K86" s="17"/>
      <c r="L86" s="17"/>
      <c r="M86" s="17"/>
      <c r="N86" s="17"/>
      <c r="O86" s="17"/>
      <c r="P86" s="8"/>
      <c r="V86" s="70"/>
      <c r="W86" s="3"/>
      <c r="Y86" s="34"/>
      <c r="Z86" s="34"/>
      <c r="AA86" s="34"/>
      <c r="AD86" s="34"/>
    </row>
    <row r="87" spans="1:30" ht="15.75" x14ac:dyDescent="0.25">
      <c r="A87" s="51"/>
      <c r="B87" s="8"/>
      <c r="C87" s="17"/>
      <c r="D87" s="41"/>
      <c r="E87" s="46"/>
      <c r="F87" s="62"/>
      <c r="G87" s="44"/>
      <c r="H87" s="44"/>
      <c r="I87" s="42"/>
      <c r="J87" s="43"/>
      <c r="K87" s="17"/>
      <c r="L87" s="17"/>
      <c r="M87" s="17"/>
      <c r="N87" s="17"/>
      <c r="O87" s="17"/>
      <c r="P87" s="8"/>
      <c r="V87" s="70"/>
      <c r="W87" s="3"/>
      <c r="Y87" s="34"/>
      <c r="Z87" s="34"/>
      <c r="AA87" s="34"/>
      <c r="AD87" s="34"/>
    </row>
    <row r="88" spans="1:30" ht="15.75" x14ac:dyDescent="0.25">
      <c r="A88" s="51"/>
      <c r="B88" s="8"/>
      <c r="C88" s="17"/>
      <c r="D88" s="41"/>
      <c r="E88" s="46"/>
      <c r="F88" s="62"/>
      <c r="G88" s="44"/>
      <c r="H88" s="44"/>
      <c r="I88" s="42"/>
      <c r="J88" s="43"/>
      <c r="K88" s="17"/>
      <c r="L88" s="17"/>
      <c r="M88" s="17"/>
      <c r="N88" s="17"/>
      <c r="O88" s="17"/>
      <c r="P88" s="8"/>
      <c r="V88" s="70"/>
      <c r="W88" s="3"/>
      <c r="Y88" s="34"/>
      <c r="Z88" s="34"/>
      <c r="AA88" s="34"/>
      <c r="AD88" s="34"/>
    </row>
    <row r="89" spans="1:30" ht="15.75" x14ac:dyDescent="0.25">
      <c r="A89" s="51"/>
      <c r="B89" s="8"/>
      <c r="C89" s="17"/>
      <c r="D89" s="41"/>
      <c r="E89" s="46"/>
      <c r="F89" s="62"/>
      <c r="G89" s="44"/>
      <c r="H89" s="44"/>
      <c r="I89" s="42"/>
      <c r="J89" s="43"/>
      <c r="K89" s="17"/>
      <c r="L89" s="17"/>
      <c r="M89" s="48"/>
      <c r="N89" s="49"/>
      <c r="O89" s="17"/>
      <c r="P89" s="8"/>
      <c r="V89" s="70"/>
      <c r="W89" s="3"/>
      <c r="Y89" s="34"/>
      <c r="Z89" s="34"/>
      <c r="AA89" s="34"/>
      <c r="AD89" s="34"/>
    </row>
    <row r="90" spans="1:30" ht="15.75" x14ac:dyDescent="0.25">
      <c r="A90" s="51"/>
      <c r="B90" s="8"/>
      <c r="C90" s="17"/>
      <c r="D90" s="41"/>
      <c r="E90" s="46"/>
      <c r="F90" s="62"/>
      <c r="G90" s="44"/>
      <c r="H90" s="44"/>
      <c r="I90" s="42"/>
      <c r="J90" s="43"/>
      <c r="K90" s="17"/>
      <c r="L90" s="17"/>
      <c r="M90" s="48"/>
      <c r="N90" s="49"/>
      <c r="O90" s="17"/>
      <c r="P90" s="8"/>
      <c r="S90" s="6"/>
      <c r="V90" s="70"/>
      <c r="W90" s="3"/>
      <c r="Y90" s="34"/>
      <c r="Z90" s="34"/>
      <c r="AA90" s="34"/>
      <c r="AD90" s="34"/>
    </row>
    <row r="91" spans="1:30" ht="15.75" x14ac:dyDescent="0.25">
      <c r="A91" s="51"/>
      <c r="B91" s="8"/>
      <c r="C91" s="17"/>
      <c r="D91" s="41"/>
      <c r="E91" s="46"/>
      <c r="F91" s="62"/>
      <c r="G91" s="44"/>
      <c r="H91" s="44"/>
      <c r="I91" s="42"/>
      <c r="J91" s="43"/>
      <c r="K91" s="17"/>
      <c r="L91" s="17"/>
      <c r="M91" s="48"/>
      <c r="N91" s="49"/>
      <c r="O91" s="17"/>
      <c r="P91" s="8"/>
      <c r="V91" s="70"/>
      <c r="W91" s="3"/>
      <c r="Y91" s="34"/>
      <c r="Z91" s="34"/>
      <c r="AA91" s="34"/>
      <c r="AD91" s="34"/>
    </row>
    <row r="92" spans="1:30" ht="15" customHeight="1" x14ac:dyDescent="0.25">
      <c r="A92" s="51"/>
      <c r="B92" s="8"/>
      <c r="C92" s="17"/>
      <c r="D92" s="41"/>
      <c r="E92" s="46"/>
      <c r="F92" s="62"/>
      <c r="G92" s="44"/>
      <c r="H92" s="44"/>
      <c r="I92" s="42"/>
      <c r="J92" s="43"/>
      <c r="K92" s="17"/>
      <c r="L92" s="17"/>
      <c r="M92" s="48"/>
      <c r="N92" s="49"/>
      <c r="O92" s="17"/>
      <c r="P92" s="8"/>
      <c r="V92" s="70"/>
      <c r="W92" s="3"/>
      <c r="Y92" s="34"/>
      <c r="Z92" s="34"/>
      <c r="AA92" s="34"/>
      <c r="AD92" s="34"/>
    </row>
    <row r="93" spans="1:30" ht="15" customHeight="1" x14ac:dyDescent="0.25">
      <c r="A93" s="51"/>
      <c r="B93" s="8"/>
      <c r="C93" s="17"/>
      <c r="D93" s="41"/>
      <c r="E93" s="46"/>
      <c r="F93" s="62"/>
      <c r="G93" s="44"/>
      <c r="H93" s="44"/>
      <c r="I93" s="42"/>
      <c r="J93" s="43"/>
      <c r="K93" s="17"/>
      <c r="L93" s="17"/>
      <c r="M93" s="48"/>
      <c r="N93" s="49"/>
      <c r="O93" s="17"/>
      <c r="P93" s="8"/>
      <c r="S93" s="6"/>
      <c r="V93" s="70"/>
      <c r="W93" s="3"/>
      <c r="Y93" s="34"/>
      <c r="Z93" s="34"/>
      <c r="AA93" s="34"/>
      <c r="AD93" s="34"/>
    </row>
    <row r="94" spans="1:30" ht="15" customHeight="1" x14ac:dyDescent="0.25">
      <c r="A94" s="51"/>
      <c r="B94" s="8"/>
      <c r="C94" s="83"/>
      <c r="D94" s="41"/>
      <c r="E94" s="46"/>
      <c r="F94" s="62"/>
      <c r="G94" s="44"/>
      <c r="H94" s="44"/>
      <c r="I94" s="42"/>
      <c r="J94" s="43"/>
      <c r="K94" s="17"/>
      <c r="L94" s="17"/>
      <c r="M94" s="48"/>
      <c r="N94" s="49"/>
      <c r="O94" s="17"/>
      <c r="P94" s="8"/>
      <c r="S94" s="6"/>
      <c r="V94" s="70"/>
      <c r="W94" s="3"/>
      <c r="Y94" s="34"/>
      <c r="Z94" s="34"/>
      <c r="AA94" s="34"/>
      <c r="AD94" s="34"/>
    </row>
    <row r="95" spans="1:30" ht="15" x14ac:dyDescent="0.2">
      <c r="B95" s="8"/>
      <c r="C95" s="17"/>
      <c r="D95" s="50"/>
      <c r="E95" s="66"/>
      <c r="F95" s="62"/>
      <c r="G95" s="42"/>
      <c r="H95" s="44"/>
      <c r="I95" s="42"/>
      <c r="J95" s="43"/>
      <c r="K95" s="8"/>
      <c r="L95" s="17"/>
      <c r="M95" s="48"/>
      <c r="N95" s="49"/>
      <c r="O95" s="17"/>
      <c r="P95" s="8"/>
      <c r="V95" s="70"/>
      <c r="W95" s="3"/>
      <c r="Y95" s="34"/>
      <c r="Z95" s="34"/>
      <c r="AA95" s="34"/>
      <c r="AD95" s="34"/>
    </row>
    <row r="96" spans="1:30" ht="15.75" x14ac:dyDescent="0.25">
      <c r="A96" s="33"/>
      <c r="B96" s="8"/>
      <c r="C96" s="17"/>
      <c r="D96" s="52"/>
      <c r="E96" s="59"/>
      <c r="F96" s="42"/>
      <c r="G96" s="42"/>
      <c r="H96" s="44"/>
      <c r="I96" s="42"/>
      <c r="J96" s="43"/>
      <c r="K96" s="8"/>
      <c r="L96" s="17"/>
      <c r="M96" s="48"/>
      <c r="N96" s="49"/>
      <c r="O96" s="17"/>
      <c r="P96" s="8"/>
      <c r="V96" s="70"/>
      <c r="W96" s="3"/>
      <c r="Y96" s="34"/>
      <c r="Z96" s="34"/>
      <c r="AA96" s="34"/>
      <c r="AD96" s="34"/>
    </row>
    <row r="97" spans="1:30" ht="15.75" x14ac:dyDescent="0.25">
      <c r="A97" s="33"/>
      <c r="B97" s="8"/>
      <c r="C97" s="17"/>
      <c r="D97" s="61"/>
      <c r="E97" s="59"/>
      <c r="F97" s="62"/>
      <c r="G97" s="42"/>
      <c r="H97" s="44"/>
      <c r="I97" s="42"/>
      <c r="J97" s="43"/>
      <c r="K97" s="8"/>
      <c r="L97" s="17"/>
      <c r="M97" s="48"/>
      <c r="N97" s="49"/>
      <c r="O97" s="17"/>
      <c r="P97" s="8"/>
      <c r="V97" s="70"/>
      <c r="W97" s="3"/>
      <c r="Y97" s="34"/>
      <c r="Z97" s="34"/>
      <c r="AA97" s="34"/>
      <c r="AD97" s="34"/>
    </row>
    <row r="98" spans="1:30" ht="15.75" x14ac:dyDescent="0.25">
      <c r="A98" s="33"/>
      <c r="B98" s="8"/>
      <c r="C98" s="17"/>
      <c r="D98" s="50"/>
      <c r="E98" s="45"/>
      <c r="F98" s="62"/>
      <c r="G98" s="42"/>
      <c r="H98" s="44"/>
      <c r="I98" s="42"/>
      <c r="J98" s="43"/>
      <c r="K98" s="8"/>
      <c r="L98" s="17"/>
      <c r="M98" s="48"/>
      <c r="N98" s="49"/>
      <c r="O98" s="17"/>
      <c r="P98" s="8"/>
      <c r="V98" s="70"/>
      <c r="W98" s="3"/>
      <c r="Y98" s="34"/>
      <c r="Z98" s="34"/>
      <c r="AA98" s="34"/>
      <c r="AD98" s="34"/>
    </row>
    <row r="99" spans="1:30" ht="15.75" x14ac:dyDescent="0.25">
      <c r="A99" s="33"/>
      <c r="B99" s="8"/>
      <c r="C99" s="17"/>
      <c r="D99" s="66"/>
      <c r="E99" s="66"/>
      <c r="F99" s="62"/>
      <c r="G99" s="42"/>
      <c r="H99" s="44"/>
      <c r="I99" s="42"/>
      <c r="J99" s="43"/>
      <c r="K99" s="8"/>
      <c r="L99" s="17"/>
      <c r="M99" s="48"/>
      <c r="N99" s="49"/>
      <c r="O99" s="17"/>
      <c r="P99" s="8"/>
      <c r="V99" s="70"/>
      <c r="W99" s="3"/>
      <c r="Y99" s="34"/>
      <c r="Z99" s="34"/>
      <c r="AA99" s="34"/>
      <c r="AD99" s="34"/>
    </row>
    <row r="100" spans="1:30" ht="15.75" x14ac:dyDescent="0.25">
      <c r="A100" s="33"/>
      <c r="B100" s="8"/>
      <c r="C100" s="17"/>
      <c r="D100" s="41"/>
      <c r="E100" s="41"/>
      <c r="F100" s="44"/>
      <c r="G100" s="44"/>
      <c r="H100" s="44"/>
      <c r="I100" s="42"/>
      <c r="J100" s="43"/>
      <c r="K100" s="17"/>
      <c r="L100" s="17"/>
      <c r="M100" s="17"/>
      <c r="N100" s="17"/>
      <c r="O100" s="17"/>
      <c r="P100" s="17"/>
      <c r="V100" s="70"/>
      <c r="W100" s="3"/>
      <c r="Y100" s="34"/>
      <c r="Z100" s="34"/>
      <c r="AA100" s="34"/>
      <c r="AD100" s="34"/>
    </row>
    <row r="101" spans="1:30" ht="15.75" x14ac:dyDescent="0.25">
      <c r="A101" s="51"/>
      <c r="B101" s="8"/>
      <c r="C101" s="77"/>
      <c r="D101" s="41"/>
      <c r="E101" s="41"/>
      <c r="F101" s="44"/>
      <c r="G101" s="44"/>
      <c r="H101" s="44"/>
      <c r="I101" s="42"/>
      <c r="J101" s="43"/>
      <c r="K101" s="17"/>
      <c r="L101" s="17"/>
      <c r="M101" s="17"/>
      <c r="N101" s="17"/>
      <c r="O101" s="17"/>
      <c r="P101" s="8"/>
      <c r="V101" s="70"/>
      <c r="W101" s="3"/>
      <c r="Y101" s="34"/>
      <c r="Z101" s="34"/>
      <c r="AA101" s="34"/>
      <c r="AD101" s="34"/>
    </row>
    <row r="102" spans="1:30" ht="15.75" x14ac:dyDescent="0.25">
      <c r="A102" s="51"/>
      <c r="B102" s="8"/>
      <c r="C102" s="17"/>
      <c r="D102" s="41"/>
      <c r="E102" s="46"/>
      <c r="F102" s="62"/>
      <c r="G102" s="44"/>
      <c r="H102" s="44"/>
      <c r="I102" s="42"/>
      <c r="J102" s="43"/>
      <c r="K102" s="17"/>
      <c r="L102" s="17"/>
      <c r="M102" s="17"/>
      <c r="N102" s="17"/>
      <c r="O102" s="17"/>
      <c r="P102" s="8"/>
      <c r="S102" s="6"/>
      <c r="V102" s="70"/>
      <c r="W102" s="3"/>
      <c r="Y102" s="34"/>
      <c r="Z102" s="34"/>
      <c r="AA102" s="34"/>
      <c r="AD102" s="34"/>
    </row>
    <row r="103" spans="1:30" ht="15.75" x14ac:dyDescent="0.25">
      <c r="A103" s="51"/>
      <c r="B103" s="8"/>
      <c r="C103" s="17"/>
      <c r="D103" s="41"/>
      <c r="E103" s="46"/>
      <c r="F103" s="62"/>
      <c r="G103" s="44"/>
      <c r="H103" s="44"/>
      <c r="I103" s="42"/>
      <c r="J103" s="43"/>
      <c r="K103" s="17"/>
      <c r="L103" s="17"/>
      <c r="M103" s="17"/>
      <c r="N103" s="17"/>
      <c r="O103" s="17"/>
      <c r="P103" s="8"/>
      <c r="V103" s="70"/>
      <c r="W103" s="3"/>
      <c r="Y103" s="34"/>
      <c r="Z103" s="34"/>
      <c r="AA103" s="34"/>
      <c r="AD103" s="34"/>
    </row>
    <row r="104" spans="1:30" ht="15.75" x14ac:dyDescent="0.25">
      <c r="A104" s="51"/>
      <c r="B104" s="8"/>
      <c r="C104" s="17"/>
      <c r="D104" s="41"/>
      <c r="E104" s="46"/>
      <c r="F104" s="62"/>
      <c r="G104" s="44"/>
      <c r="H104" s="44"/>
      <c r="I104" s="42"/>
      <c r="J104" s="43"/>
      <c r="K104" s="17"/>
      <c r="L104" s="17"/>
      <c r="M104" s="17"/>
      <c r="N104" s="17"/>
      <c r="O104" s="17"/>
      <c r="P104" s="8"/>
      <c r="V104" s="70"/>
      <c r="W104" s="3"/>
      <c r="Y104" s="34"/>
      <c r="Z104" s="34"/>
      <c r="AA104" s="34"/>
      <c r="AD104" s="34"/>
    </row>
    <row r="105" spans="1:30" ht="15.75" x14ac:dyDescent="0.25">
      <c r="A105" s="51"/>
      <c r="B105" s="8"/>
      <c r="C105" s="17"/>
      <c r="D105" s="41"/>
      <c r="E105" s="46"/>
      <c r="F105" s="62"/>
      <c r="G105" s="44"/>
      <c r="H105" s="44"/>
      <c r="I105" s="42"/>
      <c r="J105" s="43"/>
      <c r="K105" s="17"/>
      <c r="L105" s="17"/>
      <c r="M105" s="17"/>
      <c r="N105" s="17"/>
      <c r="O105" s="17"/>
      <c r="P105" s="8"/>
      <c r="V105" s="70"/>
      <c r="W105" s="3"/>
      <c r="Y105" s="34"/>
      <c r="Z105" s="34"/>
      <c r="AA105" s="34"/>
      <c r="AD105" s="34"/>
    </row>
    <row r="106" spans="1:30" ht="15.75" x14ac:dyDescent="0.25">
      <c r="A106" s="51"/>
      <c r="B106" s="8"/>
      <c r="C106" s="17"/>
      <c r="D106" s="41"/>
      <c r="E106" s="46"/>
      <c r="F106" s="62"/>
      <c r="G106" s="44"/>
      <c r="H106" s="44"/>
      <c r="I106" s="42"/>
      <c r="J106" s="43"/>
      <c r="K106" s="17"/>
      <c r="L106" s="17"/>
      <c r="M106" s="48"/>
      <c r="N106" s="49"/>
      <c r="O106" s="17"/>
      <c r="P106" s="8"/>
      <c r="V106" s="70"/>
      <c r="W106" s="3"/>
      <c r="Y106" s="34"/>
      <c r="Z106" s="34"/>
      <c r="AA106" s="34"/>
      <c r="AD106" s="34"/>
    </row>
    <row r="107" spans="1:30" ht="15.75" x14ac:dyDescent="0.25">
      <c r="A107" s="51"/>
      <c r="B107" s="8"/>
      <c r="C107" s="17"/>
      <c r="D107" s="41"/>
      <c r="E107" s="46"/>
      <c r="F107" s="62"/>
      <c r="G107" s="44"/>
      <c r="H107" s="44"/>
      <c r="I107" s="42"/>
      <c r="J107" s="43"/>
      <c r="K107" s="17"/>
      <c r="L107" s="17"/>
      <c r="M107" s="48"/>
      <c r="N107" s="49"/>
      <c r="O107" s="17"/>
      <c r="P107" s="8"/>
      <c r="V107" s="70"/>
      <c r="W107" s="3"/>
      <c r="Y107" s="34"/>
      <c r="Z107" s="34"/>
      <c r="AA107" s="34"/>
      <c r="AD107" s="34"/>
    </row>
    <row r="108" spans="1:30" ht="15.75" x14ac:dyDescent="0.25">
      <c r="A108" s="51"/>
      <c r="B108" s="8"/>
      <c r="C108" s="17"/>
      <c r="D108" s="41"/>
      <c r="E108" s="46"/>
      <c r="F108" s="62"/>
      <c r="G108" s="44"/>
      <c r="H108" s="44"/>
      <c r="I108" s="42"/>
      <c r="J108" s="43"/>
      <c r="K108" s="17"/>
      <c r="L108" s="17"/>
      <c r="M108" s="48"/>
      <c r="N108" s="49"/>
      <c r="O108" s="17"/>
      <c r="P108" s="8"/>
      <c r="V108" s="70"/>
      <c r="W108" s="3"/>
      <c r="Y108" s="34"/>
      <c r="Z108" s="34"/>
      <c r="AA108" s="34"/>
      <c r="AD108" s="34"/>
    </row>
    <row r="109" spans="1:30" ht="15.75" x14ac:dyDescent="0.25">
      <c r="A109" s="51"/>
      <c r="B109" s="8"/>
      <c r="C109" s="17"/>
      <c r="D109" s="41"/>
      <c r="E109" s="46"/>
      <c r="F109" s="62"/>
      <c r="G109" s="44"/>
      <c r="H109" s="44"/>
      <c r="I109" s="42"/>
      <c r="J109" s="43"/>
      <c r="K109" s="17"/>
      <c r="L109" s="17"/>
      <c r="M109" s="48"/>
      <c r="N109" s="49"/>
      <c r="O109" s="17"/>
      <c r="P109" s="8"/>
      <c r="V109" s="70"/>
      <c r="W109" s="3"/>
      <c r="Y109" s="34"/>
      <c r="Z109" s="34"/>
      <c r="AA109" s="34"/>
      <c r="AD109" s="34"/>
    </row>
    <row r="110" spans="1:30" ht="15.75" x14ac:dyDescent="0.25">
      <c r="A110" s="51"/>
      <c r="B110" s="8"/>
      <c r="C110" s="17"/>
      <c r="D110" s="41"/>
      <c r="E110" s="46"/>
      <c r="F110" s="62"/>
      <c r="G110" s="44"/>
      <c r="H110" s="44"/>
      <c r="I110" s="42"/>
      <c r="J110" s="43"/>
      <c r="K110" s="17"/>
      <c r="L110" s="17"/>
      <c r="M110" s="48"/>
      <c r="N110" s="49"/>
      <c r="O110" s="17"/>
      <c r="P110" s="8"/>
      <c r="V110" s="70"/>
      <c r="W110" s="3"/>
      <c r="Y110" s="34"/>
      <c r="Z110" s="34"/>
      <c r="AA110" s="34"/>
      <c r="AD110" s="34"/>
    </row>
    <row r="111" spans="1:30" ht="15" x14ac:dyDescent="0.2">
      <c r="B111" s="8"/>
      <c r="C111" s="17"/>
      <c r="D111" s="50"/>
      <c r="E111" s="66"/>
      <c r="F111" s="62"/>
      <c r="G111" s="42"/>
      <c r="H111" s="44"/>
      <c r="I111" s="42"/>
      <c r="J111" s="43"/>
      <c r="K111" s="8"/>
      <c r="L111" s="17"/>
      <c r="M111" s="48"/>
      <c r="N111" s="49"/>
      <c r="O111" s="17"/>
      <c r="P111" s="8"/>
      <c r="V111" s="70"/>
      <c r="W111" s="3"/>
      <c r="Y111" s="34"/>
      <c r="Z111" s="34"/>
      <c r="AA111" s="34"/>
      <c r="AD111" s="34"/>
    </row>
    <row r="112" spans="1:30" ht="15.75" x14ac:dyDescent="0.25">
      <c r="A112" s="33"/>
      <c r="B112" s="8"/>
      <c r="C112" s="17"/>
      <c r="D112" s="52"/>
      <c r="E112" s="59"/>
      <c r="F112" s="42"/>
      <c r="G112" s="42"/>
      <c r="H112" s="44"/>
      <c r="I112" s="42"/>
      <c r="J112" s="43"/>
      <c r="K112" s="8"/>
      <c r="L112" s="17"/>
      <c r="M112" s="48"/>
      <c r="N112" s="49"/>
      <c r="O112" s="17"/>
      <c r="P112" s="8"/>
      <c r="V112" s="70"/>
      <c r="W112" s="3"/>
      <c r="Y112" s="34"/>
      <c r="Z112" s="34"/>
      <c r="AA112" s="34"/>
      <c r="AD112" s="34"/>
    </row>
    <row r="113" spans="1:30" ht="15.75" x14ac:dyDescent="0.25">
      <c r="A113" s="33"/>
      <c r="B113" s="8"/>
      <c r="C113" s="17"/>
      <c r="D113" s="61"/>
      <c r="E113" s="59"/>
      <c r="F113" s="62"/>
      <c r="G113" s="42"/>
      <c r="H113" s="44"/>
      <c r="I113" s="42"/>
      <c r="J113" s="43"/>
      <c r="K113" s="8"/>
      <c r="L113" s="17"/>
      <c r="M113" s="48"/>
      <c r="N113" s="49"/>
      <c r="O113" s="17"/>
      <c r="P113" s="8"/>
      <c r="V113" s="70"/>
      <c r="W113" s="3"/>
      <c r="Y113" s="34"/>
      <c r="Z113" s="34"/>
      <c r="AA113" s="34"/>
      <c r="AD113" s="34"/>
    </row>
    <row r="114" spans="1:30" ht="15.75" x14ac:dyDescent="0.25">
      <c r="A114" s="33"/>
      <c r="B114" s="8"/>
      <c r="C114" s="17"/>
      <c r="D114" s="50"/>
      <c r="E114" s="84"/>
      <c r="F114" s="62"/>
      <c r="G114" s="42"/>
      <c r="H114" s="44"/>
      <c r="I114" s="42"/>
      <c r="J114" s="43"/>
      <c r="K114" s="8"/>
      <c r="L114" s="17"/>
      <c r="M114" s="48"/>
      <c r="N114" s="49"/>
      <c r="O114" s="17"/>
      <c r="P114" s="8"/>
      <c r="V114" s="70"/>
      <c r="W114" s="3"/>
      <c r="Y114" s="34"/>
      <c r="Z114" s="34"/>
      <c r="AA114" s="34"/>
      <c r="AD114" s="34"/>
    </row>
    <row r="115" spans="1:30" ht="15.75" x14ac:dyDescent="0.25">
      <c r="A115" s="33"/>
      <c r="B115" s="8"/>
      <c r="C115" s="17"/>
      <c r="D115" s="66"/>
      <c r="E115" s="66"/>
      <c r="F115" s="62"/>
      <c r="G115" s="42"/>
      <c r="H115" s="44"/>
      <c r="I115" s="42"/>
      <c r="J115" s="43"/>
      <c r="K115" s="8"/>
      <c r="L115" s="17"/>
      <c r="M115" s="48"/>
      <c r="N115" s="49"/>
      <c r="O115" s="17"/>
      <c r="P115" s="8"/>
      <c r="V115" s="70"/>
      <c r="W115" s="3"/>
      <c r="Y115" s="34"/>
      <c r="Z115" s="34"/>
      <c r="AA115" s="34"/>
      <c r="AD115" s="34"/>
    </row>
    <row r="116" spans="1:30" ht="15.75" x14ac:dyDescent="0.25">
      <c r="A116" s="23"/>
      <c r="B116" s="8"/>
      <c r="C116" s="17"/>
      <c r="D116" s="3"/>
      <c r="E116" s="85"/>
      <c r="F116" s="79"/>
      <c r="G116" s="42"/>
      <c r="H116" s="44"/>
      <c r="I116" s="42"/>
      <c r="J116" s="43"/>
      <c r="K116" s="8"/>
      <c r="L116" s="17"/>
      <c r="M116" s="86"/>
      <c r="N116" s="86"/>
      <c r="O116" s="17"/>
      <c r="P116" s="8"/>
      <c r="V116" s="70"/>
      <c r="Y116" s="34"/>
      <c r="Z116" s="34"/>
      <c r="AA116" s="34"/>
    </row>
    <row r="117" spans="1:30" ht="15.75" x14ac:dyDescent="0.25">
      <c r="A117" s="87"/>
      <c r="B117" s="88"/>
      <c r="C117" s="77"/>
      <c r="D117" s="3"/>
      <c r="E117" s="46"/>
      <c r="F117" s="89"/>
      <c r="G117" s="90"/>
      <c r="H117" s="44"/>
      <c r="I117" s="42"/>
      <c r="J117" s="43"/>
      <c r="K117" s="17"/>
      <c r="L117" s="17"/>
      <c r="M117" s="17"/>
      <c r="N117" s="17"/>
      <c r="O117" s="17"/>
      <c r="P117" s="17"/>
      <c r="Q117" s="15"/>
      <c r="R117" s="34"/>
      <c r="S117" s="34"/>
      <c r="V117" s="70"/>
      <c r="W117" s="91"/>
      <c r="X117" s="92"/>
    </row>
    <row r="118" spans="1:30" ht="13.15" customHeight="1" x14ac:dyDescent="0.25">
      <c r="A118" s="87"/>
      <c r="B118" s="88"/>
      <c r="C118" s="77"/>
      <c r="D118" s="3"/>
      <c r="E118" s="46"/>
      <c r="F118" s="89"/>
      <c r="G118" s="90"/>
      <c r="H118" s="44"/>
      <c r="I118" s="42"/>
      <c r="J118" s="43"/>
      <c r="K118" s="17"/>
      <c r="L118" s="17"/>
      <c r="M118" s="48"/>
      <c r="N118" s="48"/>
      <c r="O118" s="17"/>
      <c r="P118" s="8"/>
      <c r="Q118" s="15"/>
      <c r="S118" s="6"/>
      <c r="V118" s="70"/>
      <c r="Y118" s="45"/>
      <c r="Z118" s="45"/>
      <c r="AB118" s="34"/>
      <c r="AC118" s="34"/>
    </row>
    <row r="119" spans="1:30" ht="15.75" x14ac:dyDescent="0.25">
      <c r="A119" s="87"/>
      <c r="B119" s="88"/>
      <c r="C119" s="77"/>
      <c r="D119" s="3"/>
      <c r="E119" s="46"/>
      <c r="F119" s="89"/>
      <c r="G119" s="90"/>
      <c r="H119" s="44"/>
      <c r="I119" s="42"/>
      <c r="J119" s="43"/>
      <c r="K119" s="17"/>
      <c r="L119" s="17"/>
      <c r="M119" s="48"/>
      <c r="N119" s="48"/>
      <c r="O119" s="17"/>
      <c r="P119" s="8"/>
      <c r="V119" s="70"/>
      <c r="Y119" s="45"/>
      <c r="Z119" s="45"/>
    </row>
    <row r="120" spans="1:30" ht="15.75" x14ac:dyDescent="0.25">
      <c r="A120" s="87"/>
      <c r="B120" s="88"/>
      <c r="C120" s="77"/>
      <c r="D120" s="3"/>
      <c r="E120" s="46"/>
      <c r="F120" s="93"/>
      <c r="G120" s="90"/>
      <c r="H120" s="44"/>
      <c r="I120" s="42"/>
      <c r="J120" s="43"/>
      <c r="K120" s="17"/>
      <c r="L120" s="17"/>
      <c r="M120" s="48"/>
      <c r="N120" s="48"/>
      <c r="O120" s="17"/>
      <c r="P120" s="8"/>
      <c r="R120" s="45"/>
      <c r="V120" s="70"/>
      <c r="Y120" s="45"/>
      <c r="Z120" s="45"/>
    </row>
    <row r="121" spans="1:30" ht="15.75" x14ac:dyDescent="0.25">
      <c r="A121" s="87"/>
      <c r="B121" s="88"/>
      <c r="C121" s="77"/>
      <c r="D121" s="3"/>
      <c r="E121" s="46"/>
      <c r="F121" s="93"/>
      <c r="G121" s="90"/>
      <c r="H121" s="44"/>
      <c r="I121" s="42"/>
      <c r="J121" s="43"/>
      <c r="K121" s="17"/>
      <c r="L121" s="17"/>
      <c r="M121" s="48"/>
      <c r="N121" s="48"/>
      <c r="O121" s="17"/>
      <c r="P121" s="8"/>
      <c r="R121" s="45"/>
      <c r="V121" s="70"/>
      <c r="Y121" s="45"/>
      <c r="Z121" s="45"/>
    </row>
    <row r="122" spans="1:30" ht="15.75" x14ac:dyDescent="0.25">
      <c r="A122" s="87"/>
      <c r="B122" s="88"/>
      <c r="C122" s="77"/>
      <c r="D122" s="3"/>
      <c r="E122" s="46"/>
      <c r="F122" s="93"/>
      <c r="G122" s="90"/>
      <c r="H122" s="44"/>
      <c r="I122" s="42"/>
      <c r="J122" s="43"/>
      <c r="K122" s="17"/>
      <c r="L122" s="17"/>
      <c r="M122" s="48"/>
      <c r="N122" s="48"/>
      <c r="O122" s="17"/>
      <c r="P122" s="8"/>
      <c r="R122" s="45"/>
      <c r="S122" s="6"/>
      <c r="V122" s="70"/>
    </row>
    <row r="123" spans="1:30" ht="15.75" x14ac:dyDescent="0.25">
      <c r="A123" s="87"/>
      <c r="B123" s="88"/>
      <c r="C123" s="77"/>
      <c r="D123" s="3"/>
      <c r="E123" s="46"/>
      <c r="F123" s="94"/>
      <c r="G123" s="90"/>
      <c r="H123" s="44"/>
      <c r="I123" s="42"/>
      <c r="J123" s="43"/>
      <c r="K123" s="17"/>
      <c r="L123" s="17"/>
      <c r="M123" s="48"/>
      <c r="N123" s="48"/>
      <c r="O123" s="17"/>
      <c r="P123" s="8"/>
      <c r="S123" s="6"/>
      <c r="V123" s="13"/>
      <c r="W123" s="13"/>
    </row>
    <row r="124" spans="1:30" ht="15.75" x14ac:dyDescent="0.25">
      <c r="A124" s="87"/>
      <c r="B124" s="8"/>
      <c r="C124" s="77"/>
      <c r="D124" s="3"/>
      <c r="E124" s="46"/>
      <c r="F124" s="94"/>
      <c r="G124" s="90"/>
      <c r="H124" s="44"/>
      <c r="I124" s="42"/>
      <c r="J124" s="43"/>
      <c r="K124" s="17"/>
      <c r="L124" s="17"/>
      <c r="M124" s="48"/>
      <c r="N124" s="48"/>
      <c r="O124" s="17"/>
      <c r="P124" s="8"/>
      <c r="R124" s="45"/>
      <c r="V124" s="13"/>
      <c r="W124" s="13"/>
    </row>
    <row r="125" spans="1:30" ht="15.75" x14ac:dyDescent="0.25">
      <c r="A125" s="87"/>
      <c r="B125" s="8"/>
      <c r="C125" s="77"/>
      <c r="D125" s="3"/>
      <c r="E125" s="46"/>
      <c r="F125" s="94"/>
      <c r="G125" s="90"/>
      <c r="H125" s="44"/>
      <c r="I125" s="42"/>
      <c r="J125" s="43"/>
      <c r="K125" s="17"/>
      <c r="L125" s="17"/>
      <c r="M125" s="48"/>
      <c r="N125" s="48"/>
      <c r="O125" s="17"/>
      <c r="P125" s="8"/>
      <c r="R125" s="45"/>
      <c r="V125" s="13"/>
      <c r="W125" s="13"/>
    </row>
    <row r="126" spans="1:30" ht="15.75" x14ac:dyDescent="0.25">
      <c r="A126" s="87"/>
      <c r="B126" s="8"/>
      <c r="C126" s="77"/>
      <c r="D126" s="3"/>
      <c r="E126" s="46"/>
      <c r="F126" s="94"/>
      <c r="G126" s="90"/>
      <c r="H126" s="44"/>
      <c r="I126" s="42"/>
      <c r="J126" s="43"/>
      <c r="K126" s="17"/>
      <c r="L126" s="17"/>
      <c r="M126" s="48"/>
      <c r="N126" s="48"/>
      <c r="O126" s="17"/>
      <c r="P126" s="8"/>
      <c r="S126" s="6"/>
      <c r="V126" s="13"/>
      <c r="W126" s="13"/>
    </row>
    <row r="127" spans="1:30" ht="15.75" x14ac:dyDescent="0.25">
      <c r="A127" s="87"/>
      <c r="B127" s="8"/>
      <c r="C127" s="77"/>
      <c r="D127" s="3"/>
      <c r="E127" s="46"/>
      <c r="F127" s="94"/>
      <c r="G127" s="90"/>
      <c r="H127" s="44"/>
      <c r="I127" s="42"/>
      <c r="J127" s="43"/>
      <c r="K127" s="17"/>
      <c r="L127" s="17"/>
      <c r="M127" s="48"/>
      <c r="N127" s="48"/>
      <c r="O127" s="17"/>
      <c r="P127" s="8"/>
      <c r="S127" s="6"/>
      <c r="V127" s="13"/>
      <c r="W127" s="13"/>
    </row>
    <row r="128" spans="1:30" ht="15.75" x14ac:dyDescent="0.25">
      <c r="A128" s="95"/>
      <c r="B128" s="8"/>
      <c r="C128" s="77"/>
      <c r="D128" s="3"/>
      <c r="E128" s="46"/>
      <c r="F128" s="94"/>
      <c r="G128" s="96"/>
      <c r="H128" s="44"/>
      <c r="I128" s="42"/>
      <c r="J128" s="43"/>
      <c r="K128" s="17"/>
      <c r="L128" s="17"/>
      <c r="M128" s="48"/>
      <c r="N128" s="48"/>
      <c r="O128" s="17"/>
      <c r="P128" s="8"/>
      <c r="V128" s="13"/>
      <c r="W128" s="13"/>
    </row>
    <row r="129" spans="1:36" ht="15.75" x14ac:dyDescent="0.25">
      <c r="A129" s="95"/>
      <c r="B129" s="8"/>
      <c r="C129" s="17"/>
      <c r="D129" s="52"/>
      <c r="E129" s="59"/>
      <c r="F129" s="90"/>
      <c r="G129" s="96"/>
      <c r="H129" s="44"/>
      <c r="I129" s="78"/>
      <c r="J129" s="43"/>
      <c r="K129" s="17"/>
      <c r="L129" s="17"/>
      <c r="M129" s="48"/>
      <c r="N129" s="48"/>
      <c r="O129" s="48"/>
      <c r="P129" s="48"/>
      <c r="S129" s="60"/>
      <c r="V129" s="13"/>
      <c r="W129" s="13"/>
    </row>
    <row r="130" spans="1:36" ht="15.75" x14ac:dyDescent="0.25">
      <c r="A130" s="95"/>
      <c r="B130" s="8"/>
      <c r="C130" s="17"/>
      <c r="D130" s="61"/>
      <c r="E130" s="59"/>
      <c r="F130" s="94"/>
      <c r="G130" s="96"/>
      <c r="H130" s="44"/>
      <c r="I130" s="97"/>
      <c r="J130" s="43"/>
      <c r="K130" s="17"/>
      <c r="L130" s="17"/>
      <c r="M130" s="48"/>
      <c r="N130" s="48"/>
      <c r="O130" s="48"/>
      <c r="P130" s="48"/>
      <c r="Q130" s="15"/>
      <c r="S130" s="64"/>
      <c r="V130" s="13"/>
      <c r="W130" s="13"/>
    </row>
    <row r="131" spans="1:36" ht="15.75" x14ac:dyDescent="0.25">
      <c r="A131" s="95"/>
      <c r="B131" s="8"/>
      <c r="C131" s="17"/>
      <c r="D131" s="50"/>
      <c r="E131" s="98"/>
      <c r="F131" s="94"/>
      <c r="G131" s="96"/>
      <c r="H131" s="44"/>
      <c r="I131" s="78"/>
      <c r="J131" s="44"/>
      <c r="K131" s="17"/>
      <c r="L131" s="17"/>
      <c r="M131" s="48"/>
      <c r="N131" s="48"/>
      <c r="O131" s="48"/>
      <c r="P131" s="48"/>
      <c r="V131" s="13"/>
      <c r="W131" s="13"/>
    </row>
    <row r="132" spans="1:36" ht="15.75" x14ac:dyDescent="0.25">
      <c r="A132" s="23"/>
      <c r="B132" s="8"/>
      <c r="C132" s="17"/>
      <c r="D132" s="66"/>
      <c r="E132" s="79"/>
      <c r="F132" s="94"/>
      <c r="G132" s="96"/>
      <c r="H132" s="44"/>
      <c r="I132" s="78"/>
      <c r="J132" s="44"/>
      <c r="K132" s="17"/>
      <c r="L132" s="17"/>
      <c r="M132" s="48"/>
      <c r="N132" s="48"/>
      <c r="O132" s="48"/>
      <c r="P132" s="48"/>
      <c r="V132" s="13"/>
      <c r="W132" s="13"/>
    </row>
    <row r="133" spans="1:36" ht="15.75" x14ac:dyDescent="0.25">
      <c r="A133" s="87"/>
      <c r="B133" s="88"/>
      <c r="C133" s="77"/>
      <c r="D133" s="17"/>
      <c r="E133" s="46"/>
      <c r="F133" s="99"/>
      <c r="G133" s="96"/>
      <c r="H133" s="44"/>
      <c r="I133" s="42"/>
      <c r="J133" s="43"/>
      <c r="K133" s="17"/>
      <c r="L133" s="17"/>
      <c r="M133" s="17"/>
      <c r="N133" s="17"/>
      <c r="O133" s="17"/>
      <c r="P133" s="17"/>
      <c r="Q133" s="100"/>
      <c r="R133" s="45"/>
      <c r="S133" s="34"/>
      <c r="V133" s="70"/>
      <c r="W133" s="91"/>
      <c r="X133" s="80"/>
      <c r="Y133" s="80"/>
      <c r="Z133" s="80"/>
      <c r="AA133" s="80"/>
      <c r="AB133" s="80"/>
      <c r="AC133" s="80">
        <f t="shared" ref="AC133" si="5">P133</f>
        <v>0</v>
      </c>
    </row>
    <row r="134" spans="1:36" ht="15.75" x14ac:dyDescent="0.25">
      <c r="A134" s="87"/>
      <c r="B134" s="88"/>
      <c r="C134" s="77"/>
      <c r="D134" s="17"/>
      <c r="E134" s="46"/>
      <c r="F134" s="99"/>
      <c r="G134" s="96"/>
      <c r="H134" s="44"/>
      <c r="I134" s="42"/>
      <c r="J134" s="43"/>
      <c r="K134" s="17"/>
      <c r="L134" s="17"/>
      <c r="M134" s="17"/>
      <c r="N134" s="17"/>
      <c r="O134" s="17"/>
      <c r="P134" s="8"/>
      <c r="Q134" s="15"/>
      <c r="V134" s="70"/>
      <c r="X134" s="80"/>
      <c r="Y134" s="80"/>
      <c r="Z134" s="45"/>
      <c r="AB134" s="34"/>
      <c r="AC134" s="34"/>
    </row>
    <row r="135" spans="1:36" ht="15.75" x14ac:dyDescent="0.25">
      <c r="A135" s="87"/>
      <c r="B135" s="8"/>
      <c r="C135" s="101"/>
      <c r="D135" s="17"/>
      <c r="E135" s="46"/>
      <c r="F135" s="102"/>
      <c r="G135" s="96"/>
      <c r="H135" s="44"/>
      <c r="I135" s="42"/>
      <c r="J135" s="43"/>
      <c r="K135" s="17"/>
      <c r="L135" s="17"/>
      <c r="M135" s="17"/>
      <c r="N135" s="17"/>
      <c r="O135" s="17"/>
      <c r="P135" s="8"/>
      <c r="Q135" s="34"/>
      <c r="S135" s="6"/>
      <c r="T135" s="103"/>
      <c r="U135" s="103"/>
      <c r="V135" s="13"/>
      <c r="W135" s="13"/>
      <c r="X135" s="80"/>
      <c r="Y135" s="80"/>
    </row>
    <row r="136" spans="1:36" ht="15.75" x14ac:dyDescent="0.25">
      <c r="A136" s="87"/>
      <c r="B136" s="8"/>
      <c r="C136" s="17"/>
      <c r="D136" s="17"/>
      <c r="E136" s="46"/>
      <c r="F136" s="102"/>
      <c r="G136" s="96"/>
      <c r="H136" s="44"/>
      <c r="I136" s="42"/>
      <c r="J136" s="43"/>
      <c r="K136" s="17"/>
      <c r="L136" s="17"/>
      <c r="M136" s="17"/>
      <c r="N136" s="17"/>
      <c r="O136" s="17"/>
      <c r="P136" s="8"/>
      <c r="Q136" s="34"/>
      <c r="T136" s="103"/>
      <c r="U136" s="103"/>
      <c r="V136" s="13"/>
      <c r="W136" s="13"/>
      <c r="X136" s="80"/>
      <c r="Y136" s="80"/>
    </row>
    <row r="137" spans="1:36" ht="15.75" x14ac:dyDescent="0.25">
      <c r="A137" s="87"/>
      <c r="B137" s="8"/>
      <c r="C137" s="17"/>
      <c r="D137" s="17"/>
      <c r="E137" s="46"/>
      <c r="F137" s="102"/>
      <c r="G137" s="96"/>
      <c r="H137" s="44"/>
      <c r="I137" s="42"/>
      <c r="J137" s="43"/>
      <c r="K137" s="17"/>
      <c r="L137" s="17"/>
      <c r="M137" s="17"/>
      <c r="N137" s="17"/>
      <c r="O137" s="17"/>
      <c r="P137" s="8"/>
      <c r="Q137" s="34"/>
      <c r="S137" s="104"/>
      <c r="T137" s="103"/>
      <c r="U137" s="103"/>
      <c r="V137" s="13"/>
      <c r="W137" s="13"/>
      <c r="X137" s="80"/>
      <c r="Y137" s="80"/>
    </row>
    <row r="138" spans="1:36" ht="15.75" x14ac:dyDescent="0.25">
      <c r="A138" s="87"/>
      <c r="B138" s="8"/>
      <c r="C138" s="17"/>
      <c r="D138" s="17"/>
      <c r="E138" s="41"/>
      <c r="F138" s="102"/>
      <c r="G138" s="96"/>
      <c r="H138" s="44"/>
      <c r="I138" s="42"/>
      <c r="J138" s="43"/>
      <c r="K138" s="17"/>
      <c r="L138" s="17"/>
      <c r="M138" s="48"/>
      <c r="N138" s="49"/>
      <c r="O138" s="49"/>
      <c r="P138" s="48"/>
      <c r="Q138" s="34"/>
      <c r="R138" s="45"/>
      <c r="S138" s="104"/>
      <c r="T138" s="103"/>
      <c r="U138" s="103"/>
      <c r="V138" s="105"/>
      <c r="W138" s="103"/>
      <c r="X138" s="80"/>
      <c r="Y138" s="80"/>
      <c r="AF138" s="18"/>
      <c r="AG138" s="18"/>
      <c r="AH138" s="18"/>
      <c r="AI138" s="18"/>
      <c r="AJ138" s="18"/>
    </row>
    <row r="139" spans="1:36" ht="15.75" x14ac:dyDescent="0.25">
      <c r="A139" s="87"/>
      <c r="B139" s="8"/>
      <c r="C139" s="17"/>
      <c r="D139" s="17"/>
      <c r="E139" s="41"/>
      <c r="F139" s="102"/>
      <c r="G139" s="96"/>
      <c r="H139" s="44"/>
      <c r="I139" s="42"/>
      <c r="J139" s="43"/>
      <c r="K139" s="17"/>
      <c r="L139" s="17"/>
      <c r="M139" s="48"/>
      <c r="N139" s="49"/>
      <c r="O139" s="49"/>
      <c r="P139" s="48"/>
      <c r="Q139" s="34"/>
      <c r="R139" s="45"/>
      <c r="S139" s="104"/>
      <c r="T139" s="103"/>
      <c r="U139" s="103"/>
      <c r="V139" s="105"/>
      <c r="W139" s="103"/>
      <c r="X139" s="80"/>
      <c r="Y139" s="80"/>
      <c r="Z139" s="103"/>
      <c r="AA139" s="103"/>
      <c r="AB139" s="103"/>
      <c r="AC139" s="103"/>
      <c r="AD139" s="103"/>
      <c r="AE139" s="103"/>
    </row>
    <row r="140" spans="1:36" ht="15.75" x14ac:dyDescent="0.25">
      <c r="A140" s="87"/>
      <c r="B140" s="8"/>
      <c r="C140" s="17"/>
      <c r="D140" s="17"/>
      <c r="E140" s="46"/>
      <c r="F140" s="102"/>
      <c r="G140" s="96"/>
      <c r="H140" s="44"/>
      <c r="I140" s="42"/>
      <c r="J140" s="43"/>
      <c r="K140" s="17"/>
      <c r="L140" s="17"/>
      <c r="M140" s="48"/>
      <c r="N140" s="49"/>
      <c r="O140" s="49"/>
      <c r="P140" s="48"/>
      <c r="R140" s="45"/>
      <c r="S140" s="104"/>
      <c r="T140" s="103"/>
      <c r="U140" s="103"/>
      <c r="V140" s="105"/>
      <c r="W140" s="103"/>
      <c r="X140" s="80"/>
      <c r="Y140" s="80"/>
      <c r="Z140" s="103"/>
      <c r="AA140" s="103"/>
      <c r="AB140" s="103"/>
      <c r="AC140" s="103"/>
      <c r="AD140" s="103"/>
      <c r="AE140" s="103"/>
    </row>
    <row r="141" spans="1:36" ht="15.75" x14ac:dyDescent="0.25">
      <c r="A141" s="87"/>
      <c r="B141" s="8"/>
      <c r="C141" s="17"/>
      <c r="D141" s="17"/>
      <c r="E141" s="41"/>
      <c r="F141" s="106"/>
      <c r="G141" s="96"/>
      <c r="H141" s="44"/>
      <c r="I141" s="42"/>
      <c r="J141" s="46"/>
      <c r="K141" s="17"/>
      <c r="L141" s="17"/>
      <c r="O141" s="107"/>
      <c r="P141" s="108"/>
      <c r="Q141" s="48"/>
      <c r="R141" s="45"/>
      <c r="S141" s="49"/>
      <c r="T141" s="48"/>
      <c r="X141" s="80"/>
      <c r="Y141" s="80"/>
    </row>
    <row r="142" spans="1:36" ht="15.75" x14ac:dyDescent="0.25">
      <c r="A142" s="87"/>
      <c r="B142" s="8"/>
      <c r="C142" s="17"/>
      <c r="D142" s="17"/>
      <c r="E142" s="41"/>
      <c r="F142" s="106"/>
      <c r="G142" s="96"/>
      <c r="H142" s="44"/>
      <c r="I142" s="42"/>
      <c r="J142" s="46"/>
      <c r="K142" s="17"/>
      <c r="L142" s="17"/>
      <c r="O142" s="107"/>
      <c r="P142" s="108"/>
      <c r="Q142" s="48"/>
      <c r="R142" s="49"/>
      <c r="S142" s="49"/>
      <c r="T142" s="48"/>
      <c r="X142" s="80"/>
      <c r="Y142" s="80"/>
    </row>
    <row r="143" spans="1:36" ht="15.75" x14ac:dyDescent="0.25">
      <c r="A143" s="87"/>
      <c r="B143" s="8"/>
      <c r="C143" s="17"/>
      <c r="D143" s="17"/>
      <c r="E143" s="41"/>
      <c r="F143" s="106"/>
      <c r="G143" s="96"/>
      <c r="H143" s="44"/>
      <c r="I143" s="42"/>
      <c r="J143" s="46"/>
      <c r="K143" s="17"/>
      <c r="L143" s="17"/>
      <c r="O143" s="107"/>
      <c r="P143" s="108"/>
      <c r="Q143" s="48"/>
      <c r="R143" s="49"/>
      <c r="S143" s="49"/>
      <c r="T143" s="48"/>
      <c r="X143" s="80"/>
      <c r="Y143" s="80"/>
    </row>
    <row r="144" spans="1:36" ht="15.75" x14ac:dyDescent="0.25">
      <c r="A144" s="23"/>
      <c r="B144" s="8"/>
      <c r="C144" s="17"/>
      <c r="D144" s="3"/>
      <c r="E144" s="17"/>
      <c r="F144" s="72"/>
      <c r="G144" s="72"/>
      <c r="H144" s="4"/>
      <c r="I144" s="79"/>
      <c r="J144" s="79"/>
      <c r="O144" s="107"/>
      <c r="P144" s="108"/>
      <c r="Q144" s="80"/>
      <c r="R144" s="109"/>
      <c r="S144" s="60"/>
      <c r="T144" s="48"/>
      <c r="X144" s="70"/>
    </row>
    <row r="145" spans="1:24" ht="15.75" x14ac:dyDescent="0.25">
      <c r="A145" s="23"/>
      <c r="B145" s="8"/>
      <c r="C145" s="17"/>
      <c r="D145" s="52"/>
      <c r="E145" s="110"/>
      <c r="G145" s="43"/>
      <c r="H145" s="4"/>
      <c r="I145" s="79"/>
      <c r="J145" s="79"/>
      <c r="K145" s="111"/>
      <c r="O145" s="107"/>
      <c r="P145" s="108"/>
      <c r="Q145" s="80"/>
      <c r="R145" s="109"/>
      <c r="S145" s="64"/>
      <c r="T145" s="48"/>
      <c r="X145" s="70"/>
    </row>
    <row r="146" spans="1:24" ht="15.75" x14ac:dyDescent="0.25">
      <c r="A146" s="23"/>
      <c r="B146" s="8"/>
      <c r="C146" s="17"/>
      <c r="D146" s="61"/>
      <c r="E146" s="112"/>
      <c r="F146" s="113"/>
      <c r="G146" s="114"/>
      <c r="H146" s="72"/>
      <c r="I146" s="79"/>
      <c r="J146" s="79"/>
      <c r="K146" s="42"/>
      <c r="O146" s="107"/>
      <c r="P146" s="108"/>
      <c r="Q146" s="115"/>
      <c r="T146" s="48"/>
      <c r="X146" s="70"/>
    </row>
    <row r="147" spans="1:24" ht="15.75" x14ac:dyDescent="0.25">
      <c r="A147" s="23"/>
      <c r="B147" s="8"/>
      <c r="C147" s="17"/>
      <c r="D147" s="50"/>
      <c r="E147" s="116"/>
      <c r="F147" s="117"/>
      <c r="G147" s="90"/>
      <c r="H147" s="4"/>
      <c r="L147" s="44"/>
      <c r="M147" s="42"/>
      <c r="N147" s="44"/>
      <c r="O147" s="107"/>
      <c r="P147" s="118"/>
      <c r="Q147" s="119"/>
      <c r="R147" s="60"/>
      <c r="T147" s="8"/>
      <c r="X147" s="70"/>
    </row>
    <row r="148" spans="1:24" ht="15.75" x14ac:dyDescent="0.25">
      <c r="A148" s="23"/>
      <c r="B148" s="8"/>
      <c r="C148" s="17"/>
      <c r="D148" s="66"/>
      <c r="E148" s="120"/>
      <c r="F148" s="121"/>
      <c r="G148" s="90"/>
      <c r="H148" s="4"/>
      <c r="L148" s="44"/>
      <c r="M148" s="42"/>
      <c r="N148" s="44"/>
      <c r="O148" s="107"/>
      <c r="P148" s="118"/>
      <c r="Q148" s="48"/>
      <c r="R148" s="64"/>
      <c r="T148" s="48"/>
      <c r="X148" s="70"/>
    </row>
    <row r="149" spans="1:24" ht="15.75" x14ac:dyDescent="0.25">
      <c r="A149" s="23"/>
      <c r="B149" s="122"/>
      <c r="C149" s="42"/>
      <c r="D149" s="3"/>
      <c r="E149" s="17"/>
      <c r="F149" s="72"/>
      <c r="G149" s="90"/>
      <c r="H149" s="4"/>
      <c r="L149" s="44"/>
      <c r="M149" s="42"/>
      <c r="N149" s="44"/>
      <c r="O149" s="107"/>
      <c r="P149" s="118"/>
      <c r="Q149" s="48"/>
      <c r="R149" s="49"/>
      <c r="T149" s="48"/>
      <c r="X149" s="70"/>
    </row>
    <row r="150" spans="1:24" ht="15.75" x14ac:dyDescent="0.25">
      <c r="A150" s="23"/>
      <c r="D150" s="3"/>
      <c r="E150" s="17"/>
      <c r="F150" s="72"/>
      <c r="G150" s="90"/>
      <c r="H150" s="4"/>
      <c r="L150" s="44"/>
      <c r="M150" s="42"/>
      <c r="N150" s="44"/>
      <c r="O150" s="107"/>
      <c r="P150" s="118"/>
      <c r="Q150" s="48"/>
      <c r="R150" s="49"/>
      <c r="S150" s="49"/>
      <c r="T150" s="48"/>
      <c r="X150" s="70"/>
    </row>
    <row r="151" spans="1:24" ht="15.75" x14ac:dyDescent="0.25">
      <c r="A151" s="23"/>
      <c r="B151" s="4"/>
      <c r="C151" s="17"/>
      <c r="D151" s="3"/>
      <c r="E151" s="17"/>
      <c r="F151" s="72"/>
      <c r="G151" s="90"/>
      <c r="H151" s="4"/>
      <c r="I151" s="79"/>
      <c r="J151" s="123"/>
      <c r="K151" s="42"/>
      <c r="L151" s="124"/>
      <c r="M151" s="6"/>
      <c r="N151" s="6"/>
      <c r="O151" s="42"/>
      <c r="P151" s="59"/>
      <c r="Q151" s="107"/>
      <c r="R151" s="23"/>
      <c r="S151" s="49"/>
      <c r="T151" s="48"/>
      <c r="X151" s="70"/>
    </row>
    <row r="152" spans="1:24" ht="15.75" x14ac:dyDescent="0.25">
      <c r="A152" s="65"/>
      <c r="B152" s="4"/>
      <c r="C152" s="17"/>
      <c r="D152" s="3"/>
      <c r="E152" s="17"/>
      <c r="F152" s="72"/>
      <c r="G152" s="72"/>
      <c r="H152" s="4"/>
      <c r="I152" s="79"/>
      <c r="J152" s="79"/>
      <c r="K152" s="79"/>
      <c r="L152" s="23"/>
      <c r="M152" s="59"/>
      <c r="N152" s="23"/>
      <c r="O152" s="6"/>
      <c r="P152" s="125"/>
      <c r="Q152" s="23"/>
      <c r="R152" s="125"/>
      <c r="S152" s="48"/>
      <c r="T152" s="48"/>
      <c r="X152" s="70"/>
    </row>
    <row r="153" spans="1:24" ht="15.75" x14ac:dyDescent="0.25">
      <c r="A153" s="65"/>
      <c r="B153" s="4"/>
      <c r="C153" s="17"/>
      <c r="D153" s="3"/>
      <c r="E153" s="17"/>
      <c r="F153" s="72"/>
      <c r="G153" s="72"/>
      <c r="H153" s="4"/>
      <c r="I153" s="126"/>
      <c r="J153" s="79"/>
      <c r="L153" s="59"/>
      <c r="M153" s="23"/>
      <c r="N153" s="23"/>
      <c r="O153" s="23"/>
      <c r="P153" s="23"/>
      <c r="Q153" s="23"/>
      <c r="R153" s="23"/>
      <c r="S153" s="48"/>
      <c r="T153" s="48"/>
    </row>
    <row r="154" spans="1:24" ht="15.75" x14ac:dyDescent="0.25">
      <c r="A154" s="65"/>
      <c r="B154" s="4"/>
      <c r="C154" s="17"/>
      <c r="D154" s="3"/>
      <c r="E154" s="17"/>
      <c r="F154" s="72"/>
      <c r="G154" s="72"/>
      <c r="H154" s="4"/>
      <c r="I154" s="52"/>
      <c r="J154" s="123"/>
      <c r="K154" s="42"/>
      <c r="L154" s="41"/>
      <c r="M154" s="3"/>
      <c r="N154" s="3"/>
      <c r="O154" s="127"/>
      <c r="P154" s="128"/>
      <c r="Q154" s="3"/>
      <c r="R154" s="128"/>
      <c r="S154" s="6"/>
    </row>
    <row r="155" spans="1:24" ht="15.75" x14ac:dyDescent="0.25">
      <c r="A155" s="65"/>
      <c r="B155" s="8"/>
      <c r="C155" s="17"/>
      <c r="D155" s="3"/>
      <c r="E155" s="17"/>
      <c r="F155" s="72"/>
      <c r="G155" s="72"/>
      <c r="H155" s="4"/>
      <c r="I155" s="61"/>
      <c r="J155" s="129"/>
      <c r="K155" s="130"/>
      <c r="L155" s="46"/>
      <c r="M155" s="79"/>
      <c r="N155" s="79"/>
      <c r="O155" s="127"/>
      <c r="P155" s="131"/>
      <c r="Q155" s="79"/>
      <c r="R155" s="128"/>
      <c r="S155" s="6"/>
      <c r="T155" s="132"/>
    </row>
    <row r="156" spans="1:24" ht="15.75" x14ac:dyDescent="0.25">
      <c r="A156" s="23"/>
      <c r="B156" s="8"/>
      <c r="C156" s="17"/>
      <c r="D156" s="3"/>
      <c r="E156" s="17"/>
      <c r="F156" s="72"/>
      <c r="G156" s="72"/>
      <c r="H156" s="4"/>
      <c r="I156" s="50"/>
      <c r="J156" s="62"/>
      <c r="K156" s="43"/>
      <c r="L156" s="133"/>
      <c r="M156" s="133"/>
      <c r="N156" s="133"/>
      <c r="O156" s="127"/>
      <c r="P156" s="134"/>
      <c r="Q156" s="133"/>
      <c r="R156" s="128"/>
      <c r="S156" s="6"/>
      <c r="T156" s="132"/>
    </row>
    <row r="157" spans="1:24" ht="15.75" x14ac:dyDescent="0.25">
      <c r="A157" s="23"/>
      <c r="B157" s="8"/>
      <c r="C157" s="17"/>
      <c r="D157" s="3"/>
      <c r="E157" s="17"/>
      <c r="F157" s="72"/>
      <c r="G157" s="72"/>
      <c r="H157" s="4"/>
      <c r="I157" s="46"/>
      <c r="J157" s="123"/>
      <c r="K157" s="42"/>
      <c r="L157" s="133"/>
      <c r="M157" s="133"/>
      <c r="N157" s="133"/>
      <c r="O157" s="127"/>
      <c r="P157" s="134"/>
      <c r="Q157" s="133"/>
      <c r="R157" s="128"/>
      <c r="S157" s="6"/>
      <c r="T157" s="48"/>
    </row>
    <row r="158" spans="1:24" ht="15.75" x14ac:dyDescent="0.25">
      <c r="A158" s="23"/>
      <c r="B158" s="8"/>
      <c r="C158" s="17"/>
      <c r="D158" s="3"/>
      <c r="E158" s="17"/>
      <c r="F158" s="72"/>
      <c r="G158" s="72"/>
      <c r="H158" s="4"/>
      <c r="I158" s="79"/>
      <c r="J158" s="79"/>
      <c r="K158" s="79"/>
      <c r="L158" s="135"/>
      <c r="M158" s="133"/>
      <c r="N158" s="133"/>
      <c r="O158" s="127"/>
      <c r="P158" s="134"/>
      <c r="Q158" s="133"/>
      <c r="R158" s="128"/>
      <c r="S158" s="6"/>
      <c r="T158" s="48"/>
    </row>
    <row r="159" spans="1:24" ht="15.75" x14ac:dyDescent="0.25">
      <c r="A159" s="23"/>
      <c r="B159" s="8"/>
      <c r="C159" s="17"/>
      <c r="D159" s="3"/>
      <c r="E159" s="17"/>
      <c r="F159" s="72"/>
      <c r="G159" s="72"/>
      <c r="H159" s="4"/>
      <c r="I159" s="79"/>
      <c r="J159" s="79"/>
      <c r="K159" s="79"/>
      <c r="L159" s="136"/>
      <c r="M159" s="79"/>
      <c r="N159" s="79"/>
      <c r="O159" s="127"/>
      <c r="P159" s="131"/>
      <c r="Q159" s="79"/>
      <c r="R159" s="128"/>
      <c r="S159" s="6"/>
      <c r="T159" s="48"/>
    </row>
    <row r="160" spans="1:24" ht="15.75" x14ac:dyDescent="0.25">
      <c r="A160" s="23"/>
      <c r="B160" s="8"/>
      <c r="C160" s="17"/>
      <c r="D160" s="3"/>
      <c r="E160" s="17"/>
      <c r="F160" s="72"/>
      <c r="G160" s="72"/>
      <c r="H160" s="4"/>
      <c r="I160" s="79"/>
      <c r="J160" s="79"/>
      <c r="K160" s="79"/>
      <c r="L160" s="137"/>
      <c r="M160" s="79"/>
      <c r="N160" s="79"/>
      <c r="O160" s="127"/>
      <c r="P160" s="131"/>
      <c r="Q160" s="79"/>
      <c r="R160" s="131"/>
      <c r="S160" s="6"/>
      <c r="T160" s="48"/>
    </row>
    <row r="161" spans="1:20" ht="15.75" x14ac:dyDescent="0.25">
      <c r="A161" s="23"/>
      <c r="B161" s="8"/>
      <c r="C161" s="17"/>
      <c r="D161" s="3"/>
      <c r="E161" s="17"/>
      <c r="F161" s="72"/>
      <c r="G161" s="72"/>
      <c r="H161" s="4"/>
      <c r="I161" s="79"/>
      <c r="J161" s="79"/>
      <c r="K161" s="79"/>
      <c r="Q161" s="48"/>
      <c r="R161" s="48"/>
      <c r="S161" s="48"/>
      <c r="T161" s="48"/>
    </row>
    <row r="162" spans="1:20" ht="15.75" x14ac:dyDescent="0.25">
      <c r="A162" s="23"/>
      <c r="B162" s="8"/>
      <c r="C162" s="17"/>
      <c r="D162" s="3"/>
      <c r="E162" s="17"/>
      <c r="F162" s="72"/>
      <c r="G162" s="72"/>
      <c r="H162" s="4"/>
      <c r="I162" s="79"/>
      <c r="J162" s="79"/>
      <c r="K162" s="79"/>
      <c r="N162" s="2"/>
      <c r="O162" s="138"/>
      <c r="Q162" s="48"/>
      <c r="R162" s="48"/>
      <c r="S162" s="48"/>
      <c r="T162" s="48"/>
    </row>
    <row r="163" spans="1:20" ht="15.75" x14ac:dyDescent="0.25">
      <c r="A163" s="23"/>
      <c r="B163" s="8"/>
      <c r="C163" s="17"/>
      <c r="D163" s="3"/>
      <c r="E163" s="17"/>
      <c r="F163" s="72"/>
      <c r="G163" s="72"/>
      <c r="H163" s="4"/>
      <c r="I163" s="79"/>
      <c r="J163" s="79"/>
      <c r="K163" s="79"/>
      <c r="L163" s="69"/>
      <c r="M163" s="139"/>
      <c r="N163" s="140"/>
      <c r="O163" s="46"/>
      <c r="P163" s="48"/>
      <c r="Q163" s="48"/>
      <c r="R163" s="48"/>
      <c r="S163" s="48"/>
      <c r="T163" s="48"/>
    </row>
    <row r="164" spans="1:20" ht="15.75" x14ac:dyDescent="0.25">
      <c r="A164" s="23"/>
      <c r="B164" s="8"/>
      <c r="C164" s="17"/>
      <c r="D164" s="3"/>
      <c r="E164" s="17"/>
      <c r="F164" s="72"/>
      <c r="G164" s="72"/>
      <c r="H164" s="4"/>
      <c r="I164" s="79"/>
      <c r="J164" s="79"/>
      <c r="K164" s="79"/>
      <c r="L164" s="69"/>
      <c r="M164" s="139"/>
      <c r="N164" s="139"/>
      <c r="O164" s="139"/>
      <c r="P164" s="48"/>
      <c r="Q164" s="48"/>
      <c r="R164" s="48"/>
      <c r="S164" s="48"/>
      <c r="T164" s="48"/>
    </row>
    <row r="165" spans="1:20" ht="15.75" x14ac:dyDescent="0.25">
      <c r="A165" s="23"/>
      <c r="B165" s="8"/>
      <c r="C165" s="17"/>
      <c r="D165" s="3"/>
      <c r="E165" s="17"/>
      <c r="F165" s="72"/>
      <c r="G165" s="72"/>
      <c r="H165" s="4"/>
      <c r="I165" s="122"/>
      <c r="J165" s="79"/>
      <c r="K165" s="79"/>
      <c r="L165" s="69"/>
      <c r="M165" s="139"/>
      <c r="N165" s="139"/>
      <c r="O165" s="139"/>
      <c r="P165" s="48"/>
      <c r="Q165" s="48"/>
      <c r="R165" s="48"/>
      <c r="S165" s="48"/>
      <c r="T165" s="48"/>
    </row>
    <row r="166" spans="1:20" ht="15.75" x14ac:dyDescent="0.25">
      <c r="A166" s="23"/>
      <c r="B166" s="8"/>
      <c r="C166" s="17"/>
      <c r="D166" s="3"/>
      <c r="E166" s="17"/>
      <c r="F166" s="72"/>
      <c r="G166" s="72"/>
      <c r="H166" s="4"/>
      <c r="I166" s="122"/>
      <c r="J166" s="79"/>
      <c r="K166" s="79"/>
      <c r="L166" s="69"/>
      <c r="M166" s="139"/>
      <c r="N166" s="139"/>
      <c r="O166" s="139"/>
      <c r="P166" s="48"/>
      <c r="Q166" s="48"/>
      <c r="R166" s="48"/>
      <c r="S166" s="48"/>
      <c r="T166" s="48"/>
    </row>
    <row r="167" spans="1:20" ht="15.75" x14ac:dyDescent="0.25">
      <c r="A167" s="23"/>
      <c r="B167" s="8"/>
      <c r="C167" s="17"/>
      <c r="D167" s="3"/>
      <c r="E167" s="17"/>
      <c r="F167" s="72"/>
      <c r="G167" s="72"/>
      <c r="H167" s="4"/>
      <c r="I167" s="79"/>
      <c r="J167" s="79"/>
      <c r="K167" s="79"/>
      <c r="L167" s="139"/>
      <c r="M167" s="139"/>
      <c r="N167" s="139"/>
      <c r="O167" s="139"/>
      <c r="P167" s="48"/>
      <c r="Q167" s="48"/>
      <c r="R167" s="48"/>
      <c r="S167" s="48"/>
      <c r="T167" s="48"/>
    </row>
    <row r="168" spans="1:20" ht="15" x14ac:dyDescent="0.2">
      <c r="B168" s="4"/>
      <c r="C168" s="17"/>
      <c r="D168" s="3"/>
      <c r="E168" s="17"/>
      <c r="F168" s="72"/>
      <c r="G168" s="72"/>
      <c r="H168" s="4"/>
      <c r="I168" s="79"/>
      <c r="J168" s="79"/>
      <c r="K168" s="79"/>
      <c r="L168" s="139"/>
      <c r="M168" s="139"/>
      <c r="N168" s="139"/>
      <c r="O168" s="139"/>
      <c r="P168" s="48"/>
      <c r="Q168" s="48"/>
      <c r="R168" s="48"/>
      <c r="S168" s="48"/>
      <c r="T168" s="48"/>
    </row>
    <row r="169" spans="1:20" ht="15.75" x14ac:dyDescent="0.25">
      <c r="A169" s="65"/>
      <c r="B169" s="4"/>
      <c r="C169" s="17"/>
      <c r="D169" s="3"/>
      <c r="E169" s="17"/>
      <c r="F169" s="72"/>
      <c r="G169" s="72"/>
      <c r="H169" s="4"/>
      <c r="I169" s="79"/>
      <c r="J169" s="79"/>
      <c r="K169" s="79"/>
      <c r="L169" s="139"/>
      <c r="M169" s="139"/>
      <c r="N169" s="139"/>
      <c r="O169" s="139"/>
      <c r="P169" s="48"/>
      <c r="Q169" s="48"/>
      <c r="R169" s="48"/>
      <c r="S169" s="48"/>
      <c r="T169" s="48"/>
    </row>
    <row r="170" spans="1:20" ht="15.75" x14ac:dyDescent="0.25">
      <c r="A170" s="65"/>
      <c r="B170" s="4"/>
      <c r="C170" s="17"/>
      <c r="D170" s="3"/>
      <c r="E170" s="17"/>
      <c r="F170" s="72"/>
      <c r="G170" s="72"/>
      <c r="H170" s="4"/>
      <c r="I170" s="79"/>
      <c r="J170" s="79"/>
      <c r="K170" s="79"/>
      <c r="L170" s="139"/>
      <c r="M170" s="139"/>
      <c r="N170" s="139"/>
      <c r="O170" s="139"/>
      <c r="P170" s="48"/>
      <c r="Q170" s="48"/>
      <c r="R170" s="48"/>
      <c r="S170" s="48"/>
      <c r="T170" s="48"/>
    </row>
    <row r="171" spans="1:20" ht="15.75" x14ac:dyDescent="0.25">
      <c r="A171" s="65"/>
      <c r="B171" s="4"/>
      <c r="C171" s="17"/>
      <c r="D171" s="3"/>
      <c r="E171" s="17"/>
      <c r="F171" s="72"/>
      <c r="G171" s="72"/>
      <c r="H171" s="4"/>
      <c r="I171" s="79"/>
      <c r="J171" s="79"/>
      <c r="K171" s="79"/>
      <c r="L171" s="139"/>
      <c r="M171" s="139"/>
      <c r="N171" s="139"/>
      <c r="O171" s="139"/>
      <c r="P171" s="48"/>
      <c r="Q171" s="48"/>
      <c r="R171" s="48"/>
      <c r="S171" s="48"/>
      <c r="T171" s="48"/>
    </row>
    <row r="172" spans="1:20" ht="15.75" x14ac:dyDescent="0.25">
      <c r="A172" s="65"/>
      <c r="B172" s="4"/>
      <c r="C172" s="17"/>
      <c r="D172" s="3"/>
      <c r="E172" s="17"/>
      <c r="F172" s="72"/>
      <c r="G172" s="72"/>
      <c r="H172" s="4"/>
      <c r="I172" s="79"/>
      <c r="J172" s="79"/>
      <c r="K172" s="79"/>
      <c r="L172" s="139"/>
      <c r="M172" s="139"/>
      <c r="N172" s="139"/>
      <c r="O172" s="139"/>
      <c r="P172" s="48"/>
      <c r="Q172" s="48"/>
      <c r="R172" s="48"/>
      <c r="S172" s="48"/>
      <c r="T172" s="48"/>
    </row>
    <row r="173" spans="1:20" ht="15.75" x14ac:dyDescent="0.25">
      <c r="A173" s="65"/>
      <c r="B173" s="4"/>
      <c r="C173" s="17"/>
      <c r="D173" s="3"/>
      <c r="E173" s="17"/>
      <c r="F173" s="72"/>
      <c r="G173" s="72"/>
      <c r="H173" s="4"/>
      <c r="I173" s="79"/>
      <c r="J173" s="79"/>
      <c r="K173" s="79"/>
      <c r="L173" s="139"/>
      <c r="M173" s="141"/>
      <c r="N173" s="141"/>
      <c r="O173" s="73"/>
      <c r="P173" s="48"/>
      <c r="Q173" s="48"/>
      <c r="R173" s="48"/>
      <c r="S173" s="48"/>
      <c r="T173" s="48"/>
    </row>
    <row r="174" spans="1:20" ht="15.75" x14ac:dyDescent="0.25">
      <c r="A174" s="65"/>
      <c r="B174" s="4"/>
      <c r="C174" s="17"/>
      <c r="D174" s="3"/>
      <c r="E174" s="17"/>
      <c r="F174" s="72"/>
      <c r="G174" s="72"/>
      <c r="H174" s="4"/>
      <c r="I174" s="79"/>
      <c r="J174" s="79"/>
      <c r="K174" s="79"/>
      <c r="L174" s="139"/>
      <c r="M174" s="79"/>
      <c r="N174" s="79"/>
      <c r="O174" s="142"/>
      <c r="P174" s="48"/>
      <c r="Q174" s="48"/>
      <c r="R174" s="48"/>
      <c r="S174" s="48"/>
      <c r="T174" s="48"/>
    </row>
    <row r="175" spans="1:20" ht="15.75" x14ac:dyDescent="0.25">
      <c r="A175" s="65"/>
      <c r="B175" s="4"/>
      <c r="C175" s="17"/>
      <c r="D175" s="3"/>
      <c r="E175" s="17"/>
      <c r="F175" s="72"/>
      <c r="G175" s="72"/>
      <c r="H175" s="4"/>
      <c r="I175" s="79"/>
      <c r="J175" s="79"/>
      <c r="K175" s="79"/>
      <c r="L175" s="139"/>
      <c r="M175" s="139"/>
      <c r="N175" s="139"/>
      <c r="O175" s="143"/>
      <c r="P175" s="48"/>
      <c r="Q175" s="48"/>
      <c r="R175" s="48"/>
      <c r="S175" s="48"/>
      <c r="T175" s="48"/>
    </row>
    <row r="176" spans="1:20" ht="15.75" x14ac:dyDescent="0.25">
      <c r="A176" s="65"/>
      <c r="B176" s="4"/>
      <c r="C176" s="17"/>
      <c r="D176" s="3"/>
      <c r="E176" s="17"/>
      <c r="F176" s="72"/>
      <c r="G176" s="72"/>
      <c r="H176" s="4"/>
      <c r="I176" s="79"/>
      <c r="J176" s="79"/>
      <c r="K176" s="79"/>
      <c r="L176" s="139"/>
      <c r="M176" s="139"/>
      <c r="N176" s="139"/>
      <c r="O176" s="139"/>
      <c r="P176" s="48"/>
      <c r="Q176" s="48"/>
      <c r="R176" s="48"/>
      <c r="S176" s="48"/>
      <c r="T176" s="48"/>
    </row>
    <row r="177" spans="1:20" ht="15.75" x14ac:dyDescent="0.25">
      <c r="A177" s="65"/>
      <c r="B177" s="4"/>
      <c r="C177" s="17"/>
      <c r="D177" s="3"/>
      <c r="E177" s="17"/>
      <c r="F177" s="72"/>
      <c r="G177" s="72"/>
      <c r="H177" s="4"/>
      <c r="I177" s="79"/>
      <c r="J177" s="79"/>
      <c r="K177" s="79"/>
      <c r="L177" s="139"/>
      <c r="M177" s="139"/>
      <c r="N177" s="139"/>
      <c r="O177" s="139"/>
      <c r="P177" s="48"/>
      <c r="Q177" s="48"/>
      <c r="R177" s="48"/>
      <c r="S177" s="48"/>
      <c r="T177" s="48"/>
    </row>
    <row r="178" spans="1:20" ht="15.75" x14ac:dyDescent="0.25">
      <c r="A178" s="65"/>
      <c r="B178" s="4"/>
      <c r="C178" s="17"/>
      <c r="D178" s="3"/>
      <c r="E178" s="17"/>
      <c r="F178" s="72"/>
      <c r="G178" s="72"/>
      <c r="H178" s="4"/>
      <c r="I178" s="79"/>
      <c r="J178" s="79"/>
      <c r="K178" s="79"/>
      <c r="L178" s="139"/>
      <c r="M178" s="139"/>
      <c r="N178" s="139"/>
      <c r="O178" s="139"/>
      <c r="P178" s="48"/>
      <c r="Q178" s="48"/>
      <c r="R178" s="48"/>
      <c r="S178" s="48"/>
      <c r="T178" s="48"/>
    </row>
    <row r="179" spans="1:20" ht="15.75" x14ac:dyDescent="0.25">
      <c r="A179" s="65"/>
      <c r="B179" s="4"/>
      <c r="C179" s="17"/>
      <c r="D179" s="3"/>
      <c r="E179" s="17"/>
      <c r="F179" s="72"/>
      <c r="G179" s="72"/>
      <c r="H179" s="4"/>
      <c r="I179" s="79"/>
      <c r="J179" s="79"/>
      <c r="K179" s="79"/>
      <c r="L179" s="139"/>
      <c r="M179" s="139"/>
      <c r="N179" s="139"/>
      <c r="O179" s="139"/>
      <c r="P179" s="48"/>
      <c r="Q179" s="48"/>
      <c r="R179" s="48"/>
      <c r="S179" s="48"/>
      <c r="T179" s="48"/>
    </row>
    <row r="180" spans="1:20" ht="15.75" x14ac:dyDescent="0.25">
      <c r="A180" s="65"/>
      <c r="B180" s="4"/>
      <c r="C180" s="101"/>
      <c r="D180" s="3"/>
      <c r="E180" s="17"/>
      <c r="F180" s="72"/>
      <c r="G180" s="72"/>
      <c r="H180" s="4"/>
      <c r="I180" s="79"/>
      <c r="J180" s="79"/>
      <c r="K180" s="79"/>
      <c r="L180" s="139"/>
      <c r="M180" s="139"/>
      <c r="N180" s="139"/>
      <c r="O180" s="139"/>
      <c r="P180" s="48"/>
      <c r="Q180" s="48"/>
      <c r="R180" s="48"/>
      <c r="S180" s="48"/>
      <c r="T180" s="48"/>
    </row>
    <row r="181" spans="1:20" ht="15.75" x14ac:dyDescent="0.25">
      <c r="A181" s="65"/>
      <c r="B181" s="4"/>
      <c r="C181" s="17"/>
      <c r="D181" s="3"/>
      <c r="E181" s="17"/>
      <c r="F181" s="72"/>
      <c r="G181" s="72"/>
      <c r="H181" s="4"/>
      <c r="I181" s="79"/>
      <c r="J181" s="79"/>
      <c r="K181" s="79"/>
      <c r="L181" s="139"/>
      <c r="M181" s="139"/>
      <c r="N181" s="139"/>
      <c r="O181" s="139"/>
      <c r="P181" s="48"/>
      <c r="Q181" s="48"/>
      <c r="R181" s="48"/>
      <c r="S181" s="48"/>
      <c r="T181" s="48"/>
    </row>
    <row r="182" spans="1:20" ht="15.75" x14ac:dyDescent="0.25">
      <c r="A182" s="65"/>
      <c r="B182" s="4"/>
      <c r="C182" s="17"/>
      <c r="D182" s="3"/>
      <c r="E182" s="17"/>
      <c r="F182" s="72"/>
      <c r="G182" s="72"/>
      <c r="H182" s="4"/>
      <c r="I182" s="79"/>
      <c r="J182" s="79"/>
      <c r="K182" s="79"/>
      <c r="L182" s="139"/>
      <c r="M182" s="139"/>
      <c r="N182" s="139"/>
      <c r="O182" s="139"/>
      <c r="P182" s="48"/>
      <c r="Q182" s="48"/>
      <c r="R182" s="48"/>
      <c r="S182" s="48"/>
      <c r="T182" s="48"/>
    </row>
    <row r="183" spans="1:20" ht="15.75" x14ac:dyDescent="0.25">
      <c r="A183" s="65"/>
      <c r="B183" s="4"/>
      <c r="C183" s="17"/>
      <c r="D183" s="3"/>
      <c r="E183" s="17"/>
      <c r="F183" s="72"/>
      <c r="G183" s="72"/>
      <c r="H183" s="4"/>
      <c r="I183" s="79"/>
      <c r="J183" s="79"/>
      <c r="K183" s="79"/>
      <c r="L183" s="139"/>
      <c r="M183" s="139"/>
      <c r="N183" s="139"/>
      <c r="O183" s="139"/>
      <c r="P183" s="48"/>
      <c r="Q183" s="48"/>
      <c r="R183" s="48"/>
      <c r="S183" s="48"/>
      <c r="T183" s="48"/>
    </row>
    <row r="184" spans="1:20" ht="15.75" x14ac:dyDescent="0.25">
      <c r="A184" s="65"/>
      <c r="B184" s="4"/>
      <c r="C184" s="17"/>
      <c r="D184" s="3"/>
      <c r="E184" s="17"/>
      <c r="F184" s="72"/>
      <c r="G184" s="72"/>
      <c r="H184" s="4"/>
      <c r="I184" s="79"/>
      <c r="J184" s="79"/>
      <c r="K184" s="79"/>
      <c r="L184" s="139"/>
      <c r="M184" s="139"/>
      <c r="N184" s="139"/>
      <c r="O184" s="139"/>
      <c r="P184" s="48"/>
      <c r="Q184" s="48"/>
      <c r="R184" s="48"/>
      <c r="S184" s="48"/>
      <c r="T184" s="48"/>
    </row>
    <row r="185" spans="1:20" ht="15.75" x14ac:dyDescent="0.25">
      <c r="A185" s="65"/>
      <c r="B185" s="4"/>
      <c r="C185" s="17"/>
      <c r="D185" s="3"/>
      <c r="E185" s="17"/>
      <c r="F185" s="72"/>
      <c r="G185" s="72"/>
      <c r="H185" s="4"/>
      <c r="I185" s="79"/>
      <c r="J185" s="79"/>
      <c r="K185" s="79"/>
      <c r="L185" s="139"/>
      <c r="M185" s="139"/>
      <c r="N185" s="139"/>
      <c r="O185" s="139"/>
      <c r="P185" s="48"/>
      <c r="Q185" s="48"/>
      <c r="R185" s="48"/>
      <c r="S185" s="48"/>
      <c r="T185" s="48"/>
    </row>
    <row r="186" spans="1:20" ht="15.75" x14ac:dyDescent="0.25">
      <c r="A186" s="65"/>
      <c r="B186" s="6"/>
      <c r="C186" s="6"/>
      <c r="D186" s="3"/>
      <c r="E186" s="17"/>
      <c r="F186" s="72"/>
      <c r="G186" s="72"/>
      <c r="H186" s="4"/>
      <c r="I186" s="79"/>
      <c r="J186" s="79"/>
      <c r="K186" s="79"/>
      <c r="L186" s="139"/>
      <c r="M186" s="139"/>
      <c r="N186" s="139"/>
      <c r="O186" s="139"/>
      <c r="P186" s="48"/>
      <c r="Q186" s="48"/>
      <c r="R186" s="48"/>
      <c r="S186" s="48"/>
      <c r="T186" s="48"/>
    </row>
    <row r="187" spans="1:20" ht="15" x14ac:dyDescent="0.2">
      <c r="A187" s="6"/>
      <c r="B187" s="8"/>
      <c r="C187" s="17"/>
      <c r="D187" s="3"/>
      <c r="E187" s="17"/>
      <c r="F187" s="72"/>
      <c r="G187" s="72"/>
      <c r="H187" s="4"/>
      <c r="I187" s="79"/>
      <c r="J187" s="79"/>
      <c r="K187" s="79"/>
      <c r="L187" s="139"/>
      <c r="M187" s="139"/>
      <c r="N187" s="139"/>
      <c r="O187" s="139"/>
      <c r="P187" s="48"/>
      <c r="Q187" s="48"/>
      <c r="R187" s="48"/>
      <c r="S187" s="48"/>
      <c r="T187" s="48"/>
    </row>
    <row r="188" spans="1:20" ht="15.75" x14ac:dyDescent="0.25">
      <c r="A188" s="23"/>
      <c r="B188" s="8"/>
      <c r="C188" s="17"/>
      <c r="D188" s="3"/>
      <c r="E188" s="17"/>
      <c r="F188" s="72"/>
      <c r="G188" s="72"/>
      <c r="H188" s="4"/>
      <c r="I188" s="79"/>
      <c r="J188" s="79"/>
      <c r="K188" s="79"/>
      <c r="L188" s="139"/>
      <c r="M188" s="139"/>
      <c r="N188" s="139"/>
      <c r="O188" s="139"/>
      <c r="P188" s="48"/>
      <c r="Q188" s="48"/>
      <c r="R188" s="48"/>
      <c r="S188" s="48"/>
      <c r="T188" s="48"/>
    </row>
    <row r="189" spans="1:20" ht="15.75" x14ac:dyDescent="0.25">
      <c r="A189" s="23"/>
      <c r="B189" s="8"/>
      <c r="C189" s="17"/>
      <c r="D189" s="3"/>
      <c r="E189" s="17"/>
      <c r="F189" s="72"/>
      <c r="G189" s="72"/>
      <c r="H189" s="4"/>
      <c r="I189" s="79"/>
      <c r="J189" s="79"/>
      <c r="K189" s="79"/>
      <c r="L189" s="139"/>
      <c r="M189" s="139"/>
      <c r="N189" s="139"/>
      <c r="O189" s="139"/>
      <c r="P189" s="48"/>
      <c r="Q189" s="48"/>
      <c r="R189" s="48"/>
      <c r="S189" s="48"/>
      <c r="T189" s="48"/>
    </row>
    <row r="190" spans="1:20" ht="15.75" x14ac:dyDescent="0.25">
      <c r="A190" s="23"/>
      <c r="B190" s="8"/>
      <c r="C190" s="17"/>
      <c r="D190" s="3"/>
      <c r="E190" s="17"/>
      <c r="F190" s="72"/>
      <c r="G190" s="72"/>
      <c r="H190" s="4"/>
      <c r="I190" s="79"/>
      <c r="J190" s="79"/>
      <c r="K190" s="79"/>
      <c r="L190" s="139"/>
      <c r="M190" s="139"/>
      <c r="N190" s="139"/>
      <c r="O190" s="139"/>
      <c r="P190" s="48"/>
      <c r="Q190" s="48"/>
      <c r="R190" s="48"/>
      <c r="S190" s="48"/>
      <c r="T190" s="48"/>
    </row>
    <row r="191" spans="1:20" ht="15.75" x14ac:dyDescent="0.25">
      <c r="A191" s="144"/>
      <c r="B191" s="8"/>
      <c r="C191" s="17"/>
      <c r="D191" s="3"/>
      <c r="E191" s="17"/>
      <c r="F191" s="72"/>
      <c r="G191" s="72"/>
      <c r="H191" s="4"/>
      <c r="I191" s="79"/>
      <c r="J191" s="79"/>
      <c r="K191" s="79"/>
      <c r="L191" s="139"/>
      <c r="M191" s="139"/>
      <c r="N191" s="139"/>
      <c r="O191" s="139"/>
      <c r="P191" s="48"/>
      <c r="Q191" s="48"/>
      <c r="R191" s="48"/>
      <c r="S191" s="48"/>
      <c r="T191" s="48"/>
    </row>
    <row r="192" spans="1:20" ht="15.75" x14ac:dyDescent="0.25">
      <c r="A192" s="23"/>
      <c r="B192" s="8"/>
      <c r="C192" s="17"/>
      <c r="D192" s="3"/>
      <c r="E192" s="17"/>
      <c r="F192" s="72"/>
      <c r="G192" s="72"/>
      <c r="H192" s="4"/>
      <c r="I192" s="3"/>
      <c r="J192" s="3"/>
      <c r="K192" s="3"/>
      <c r="L192" s="6"/>
      <c r="M192" s="6"/>
      <c r="N192" s="6"/>
      <c r="O192" s="6"/>
    </row>
    <row r="193" spans="1:15" ht="15.75" x14ac:dyDescent="0.25">
      <c r="A193" s="23"/>
      <c r="B193" s="6"/>
      <c r="C193" s="6"/>
      <c r="D193" s="6"/>
      <c r="E193" s="6"/>
      <c r="F193" s="6"/>
      <c r="G193" s="6"/>
      <c r="H193" s="6"/>
      <c r="I193" s="3"/>
      <c r="J193" s="6"/>
      <c r="K193" s="6"/>
      <c r="L193" s="6"/>
      <c r="M193" s="6"/>
      <c r="N193" s="6"/>
      <c r="O193" s="6"/>
    </row>
    <row r="194" spans="1:15" ht="1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ht="1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ht="1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ht="1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ht="1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ht="1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ht="1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ht="15" x14ac:dyDescent="0.2">
      <c r="A201" s="4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ht="1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ht="1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ht="1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ht="1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1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ht="1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ht="1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ht="1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ht="1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ht="15" x14ac:dyDescent="0.2">
      <c r="A211" s="4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ht="15" x14ac:dyDescent="0.2">
      <c r="A212" s="4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ht="15" x14ac:dyDescent="0.2">
      <c r="A213" s="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ht="15" x14ac:dyDescent="0.2">
      <c r="A214" s="4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ht="15" x14ac:dyDescent="0.2">
      <c r="A215" s="4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ht="15" x14ac:dyDescent="0.2">
      <c r="A216" s="4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ht="15" x14ac:dyDescent="0.2">
      <c r="A217" s="4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ht="15" x14ac:dyDescent="0.2">
      <c r="A218" s="4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ht="15" x14ac:dyDescent="0.2">
      <c r="A219" s="4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ht="15" x14ac:dyDescent="0.2">
      <c r="A220" s="4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ht="15" x14ac:dyDescent="0.2">
      <c r="A221" s="4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ht="15" x14ac:dyDescent="0.2">
      <c r="A222" s="4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ht="15" x14ac:dyDescent="0.2">
      <c r="A223" s="4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5" x14ac:dyDescent="0.2">
      <c r="A224" s="4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ht="15" x14ac:dyDescent="0.2">
      <c r="A225" s="4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ht="15" x14ac:dyDescent="0.2">
      <c r="A226" s="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ht="15" x14ac:dyDescent="0.2">
      <c r="A227" s="4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ht="15" x14ac:dyDescent="0.2">
      <c r="A228" s="4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ht="15" x14ac:dyDescent="0.2">
      <c r="A229" s="4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ht="15" x14ac:dyDescent="0.2">
      <c r="A230" s="4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15" x14ac:dyDescent="0.2">
      <c r="A231" s="4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ht="15" x14ac:dyDescent="0.2">
      <c r="A232" s="4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ht="15" x14ac:dyDescent="0.2">
      <c r="A233" s="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ht="15" x14ac:dyDescent="0.2">
      <c r="A234" s="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ht="15" x14ac:dyDescent="0.2">
      <c r="A235" s="4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ht="15" x14ac:dyDescent="0.2">
      <c r="A236" s="4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ht="15" x14ac:dyDescent="0.2">
      <c r="A237" s="4"/>
    </row>
    <row r="238" spans="1:15" x14ac:dyDescent="0.2">
      <c r="A238" s="34"/>
    </row>
    <row r="239" spans="1:15" x14ac:dyDescent="0.2">
      <c r="A239" s="34"/>
    </row>
    <row r="240" spans="1:15" x14ac:dyDescent="0.2">
      <c r="A240" s="34"/>
    </row>
    <row r="241" spans="1:1" x14ac:dyDescent="0.2">
      <c r="A241" s="34"/>
    </row>
    <row r="242" spans="1:1" x14ac:dyDescent="0.2">
      <c r="A242" s="34"/>
    </row>
    <row r="243" spans="1:1" x14ac:dyDescent="0.2">
      <c r="A243" s="34"/>
    </row>
    <row r="244" spans="1:1" x14ac:dyDescent="0.2">
      <c r="A244" s="34"/>
    </row>
    <row r="245" spans="1:1" x14ac:dyDescent="0.2">
      <c r="A245" s="34"/>
    </row>
    <row r="246" spans="1:1" x14ac:dyDescent="0.2">
      <c r="A246" s="34"/>
    </row>
    <row r="247" spans="1:1" x14ac:dyDescent="0.2">
      <c r="A247" s="34"/>
    </row>
    <row r="248" spans="1:1" x14ac:dyDescent="0.2">
      <c r="A248" s="34"/>
    </row>
    <row r="249" spans="1:1" x14ac:dyDescent="0.2">
      <c r="A249" s="34"/>
    </row>
    <row r="250" spans="1:1" x14ac:dyDescent="0.2">
      <c r="A250" s="34"/>
    </row>
    <row r="251" spans="1:1" x14ac:dyDescent="0.2">
      <c r="A251" s="34"/>
    </row>
    <row r="252" spans="1:1" x14ac:dyDescent="0.2">
      <c r="A252" s="34"/>
    </row>
    <row r="253" spans="1:1" x14ac:dyDescent="0.2">
      <c r="A253" s="34"/>
    </row>
    <row r="254" spans="1:1" x14ac:dyDescent="0.2">
      <c r="A254" s="34"/>
    </row>
    <row r="255" spans="1:1" x14ac:dyDescent="0.2">
      <c r="A255" s="34"/>
    </row>
    <row r="256" spans="1:1" x14ac:dyDescent="0.2">
      <c r="A256" s="34"/>
    </row>
    <row r="257" spans="1:1" x14ac:dyDescent="0.2">
      <c r="A257" s="34"/>
    </row>
    <row r="258" spans="1:1" x14ac:dyDescent="0.2">
      <c r="A258" s="34"/>
    </row>
    <row r="259" spans="1:1" x14ac:dyDescent="0.2">
      <c r="A259" s="34"/>
    </row>
    <row r="260" spans="1:1" x14ac:dyDescent="0.2">
      <c r="A260" s="34"/>
    </row>
    <row r="261" spans="1:1" x14ac:dyDescent="0.2">
      <c r="A261" s="34"/>
    </row>
    <row r="262" spans="1:1" x14ac:dyDescent="0.2">
      <c r="A262" s="34"/>
    </row>
    <row r="263" spans="1:1" x14ac:dyDescent="0.2">
      <c r="A263" s="34"/>
    </row>
    <row r="264" spans="1:1" x14ac:dyDescent="0.2">
      <c r="A264" s="34"/>
    </row>
    <row r="265" spans="1:1" x14ac:dyDescent="0.2">
      <c r="A265" s="34"/>
    </row>
    <row r="266" spans="1:1" x14ac:dyDescent="0.2">
      <c r="A266" s="34"/>
    </row>
    <row r="267" spans="1:1" x14ac:dyDescent="0.2">
      <c r="A267" s="34"/>
    </row>
    <row r="268" spans="1:1" x14ac:dyDescent="0.2">
      <c r="A268" s="34"/>
    </row>
    <row r="269" spans="1:1" x14ac:dyDescent="0.2">
      <c r="A269" s="34"/>
    </row>
    <row r="270" spans="1:1" x14ac:dyDescent="0.2">
      <c r="A270" s="34"/>
    </row>
    <row r="271" spans="1:1" x14ac:dyDescent="0.2">
      <c r="A271" s="34"/>
    </row>
    <row r="272" spans="1:1" x14ac:dyDescent="0.2">
      <c r="A272" s="34"/>
    </row>
    <row r="273" spans="1:1" x14ac:dyDescent="0.2">
      <c r="A273" s="34"/>
    </row>
    <row r="274" spans="1:1" x14ac:dyDescent="0.2">
      <c r="A274" s="34"/>
    </row>
    <row r="275" spans="1:1" x14ac:dyDescent="0.2">
      <c r="A275" s="34"/>
    </row>
    <row r="276" spans="1:1" x14ac:dyDescent="0.2">
      <c r="A276" s="34"/>
    </row>
    <row r="277" spans="1:1" x14ac:dyDescent="0.2">
      <c r="A277" s="34"/>
    </row>
    <row r="278" spans="1:1" x14ac:dyDescent="0.2">
      <c r="A278" s="34"/>
    </row>
    <row r="279" spans="1:1" x14ac:dyDescent="0.2">
      <c r="A279" s="34"/>
    </row>
    <row r="280" spans="1:1" x14ac:dyDescent="0.2">
      <c r="A280" s="34"/>
    </row>
    <row r="281" spans="1:1" x14ac:dyDescent="0.2">
      <c r="A281" s="34"/>
    </row>
    <row r="282" spans="1:1" x14ac:dyDescent="0.2">
      <c r="A282" s="34"/>
    </row>
    <row r="283" spans="1:1" x14ac:dyDescent="0.2">
      <c r="A283" s="34"/>
    </row>
    <row r="284" spans="1:1" x14ac:dyDescent="0.2">
      <c r="A284" s="34"/>
    </row>
    <row r="285" spans="1:1" x14ac:dyDescent="0.2">
      <c r="A285" s="34"/>
    </row>
    <row r="286" spans="1:1" x14ac:dyDescent="0.2">
      <c r="A286" s="34"/>
    </row>
    <row r="287" spans="1:1" x14ac:dyDescent="0.2">
      <c r="A287" s="34"/>
    </row>
    <row r="288" spans="1:1" x14ac:dyDescent="0.2">
      <c r="A288" s="34"/>
    </row>
    <row r="289" spans="1:1" x14ac:dyDescent="0.2">
      <c r="A289" s="34"/>
    </row>
    <row r="290" spans="1:1" x14ac:dyDescent="0.2">
      <c r="A290" s="34"/>
    </row>
    <row r="291" spans="1:1" x14ac:dyDescent="0.2">
      <c r="A291" s="34"/>
    </row>
    <row r="292" spans="1:1" x14ac:dyDescent="0.2">
      <c r="A292" s="34"/>
    </row>
    <row r="293" spans="1:1" x14ac:dyDescent="0.2">
      <c r="A293" s="34"/>
    </row>
    <row r="294" spans="1:1" x14ac:dyDescent="0.2">
      <c r="A294" s="34"/>
    </row>
    <row r="295" spans="1:1" x14ac:dyDescent="0.2">
      <c r="A295" s="34"/>
    </row>
    <row r="296" spans="1:1" x14ac:dyDescent="0.2">
      <c r="A296" s="34"/>
    </row>
    <row r="297" spans="1:1" x14ac:dyDescent="0.2">
      <c r="A297" s="34"/>
    </row>
    <row r="298" spans="1:1" x14ac:dyDescent="0.2">
      <c r="A298" s="34"/>
    </row>
    <row r="299" spans="1:1" x14ac:dyDescent="0.2">
      <c r="A299" s="34"/>
    </row>
    <row r="300" spans="1:1" x14ac:dyDescent="0.2">
      <c r="A300" s="34"/>
    </row>
    <row r="301" spans="1:1" x14ac:dyDescent="0.2">
      <c r="A301" s="34"/>
    </row>
    <row r="302" spans="1:1" x14ac:dyDescent="0.2">
      <c r="A302" s="34"/>
    </row>
    <row r="303" spans="1:1" x14ac:dyDescent="0.2">
      <c r="A303" s="34"/>
    </row>
    <row r="304" spans="1:1" x14ac:dyDescent="0.2">
      <c r="A304" s="34"/>
    </row>
    <row r="305" spans="1:1" x14ac:dyDescent="0.2">
      <c r="A305" s="34"/>
    </row>
    <row r="306" spans="1:1" x14ac:dyDescent="0.2">
      <c r="A306" s="34"/>
    </row>
    <row r="307" spans="1:1" x14ac:dyDescent="0.2">
      <c r="A307" s="34"/>
    </row>
    <row r="308" spans="1:1" x14ac:dyDescent="0.2">
      <c r="A308" s="34"/>
    </row>
    <row r="309" spans="1:1" x14ac:dyDescent="0.2">
      <c r="A309" s="34"/>
    </row>
    <row r="310" spans="1:1" x14ac:dyDescent="0.2">
      <c r="A310" s="34"/>
    </row>
    <row r="311" spans="1:1" x14ac:dyDescent="0.2">
      <c r="A311" s="34"/>
    </row>
    <row r="312" spans="1:1" x14ac:dyDescent="0.2">
      <c r="A312" s="34"/>
    </row>
  </sheetData>
  <mergeCells count="1">
    <mergeCell ref="O7:P7"/>
  </mergeCells>
  <printOptions gridLines="1" gridLinesSet="0"/>
  <pageMargins left="0.75" right="0.75" top="1" bottom="1" header="0.5" footer="0.5"/>
  <pageSetup scale="90" orientation="landscape" horizontalDpi="300" verticalDpi="300" r:id="rId1"/>
  <headerFooter alignWithMargins="0">
    <oddHeader>&amp;CTech Assess Spinel&amp;RPage &amp;P</oddHeader>
    <oddFooter>&amp;L&amp;D&amp;CTech Assess Spinel&amp;RPage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Inert Strength BK7</vt:lpstr>
      <vt:lpstr>'Inert Strength BK7'!Print_Area</vt:lpstr>
      <vt:lpstr>'Inert Strength BK7'!Print_Titles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François Cazenave</cp:lastModifiedBy>
  <dcterms:created xsi:type="dcterms:W3CDTF">2017-05-03T00:49:23Z</dcterms:created>
  <dcterms:modified xsi:type="dcterms:W3CDTF">2017-05-04T15:54:56Z</dcterms:modified>
</cp:coreProperties>
</file>